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/>
  <mc:AlternateContent xmlns:mc="http://schemas.openxmlformats.org/markup-compatibility/2006">
    <mc:Choice Requires="x15">
      <x15ac:absPath xmlns:x15ac="http://schemas.microsoft.com/office/spreadsheetml/2010/11/ac" url="E:\work\math\"/>
    </mc:Choice>
  </mc:AlternateContent>
  <xr:revisionPtr revIDLastSave="0" documentId="13_ncr:1_{ACE6D792-C977-4267-9564-69068478548F}" xr6:coauthVersionLast="45" xr6:coauthVersionMax="45" xr10:uidLastSave="{00000000-0000-0000-0000-000000000000}"/>
  <bookViews>
    <workbookView xWindow="-120" yWindow="-120" windowWidth="38640" windowHeight="15840" activeTab="1" xr2:uid="{C01782CE-173F-45F8-996F-4FE2AF9661BB}"/>
  </bookViews>
  <sheets>
    <sheet name="基础参数" sheetId="2" r:id="rId1"/>
    <sheet name="技能计算" sheetId="7" r:id="rId2"/>
    <sheet name="输出" sheetId="5" r:id="rId3"/>
    <sheet name="Sheet1" sheetId="4" r:id="rId4"/>
  </sheets>
  <externalReferences>
    <externalReference r:id="rId5"/>
    <externalReference r:id="rId6"/>
  </externalReferences>
  <definedNames>
    <definedName name="暴击倍率">基础参数!#REF!</definedName>
    <definedName name="精准倍率">基础参数!#REF!</definedName>
    <definedName name="抗暴倍率">基础参数!$A$5</definedName>
  </definedName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7" l="1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D4" i="2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AJ21" i="7"/>
  <c r="AJ20" i="7"/>
  <c r="AJ19" i="7"/>
  <c r="AJ18" i="7"/>
  <c r="AJ17" i="7"/>
  <c r="AJ12" i="7"/>
  <c r="AJ10" i="7"/>
  <c r="AG10" i="7" s="1"/>
  <c r="AG12" i="7"/>
  <c r="AG17" i="7"/>
  <c r="AG18" i="7"/>
  <c r="AG19" i="7"/>
  <c r="AG20" i="7"/>
  <c r="AG21" i="7"/>
  <c r="I17" i="7"/>
  <c r="I18" i="7"/>
  <c r="I19" i="7"/>
  <c r="I20" i="7"/>
  <c r="I21" i="7"/>
  <c r="Q8" i="7" l="1"/>
  <c r="AF8" i="7"/>
  <c r="AI8" i="7"/>
  <c r="Q9" i="7"/>
  <c r="AF9" i="7"/>
  <c r="AI9" i="7"/>
  <c r="Q10" i="7"/>
  <c r="AF10" i="7"/>
  <c r="AI10" i="7"/>
  <c r="AK10" i="7"/>
  <c r="Q11" i="7"/>
  <c r="AF11" i="7"/>
  <c r="AI11" i="7"/>
  <c r="AK11" i="7"/>
  <c r="AJ11" i="7" s="1"/>
  <c r="AG11" i="7" s="1"/>
  <c r="Q12" i="7"/>
  <c r="AF12" i="7"/>
  <c r="AI12" i="7"/>
  <c r="AK12" i="7"/>
  <c r="Q13" i="7"/>
  <c r="AF13" i="7"/>
  <c r="AI13" i="7"/>
  <c r="Q14" i="7"/>
  <c r="AF14" i="7"/>
  <c r="AI14" i="7"/>
  <c r="Q15" i="7"/>
  <c r="AF15" i="7"/>
  <c r="AI15" i="7"/>
  <c r="Q16" i="7"/>
  <c r="AF16" i="7"/>
  <c r="AI16" i="7"/>
  <c r="Q17" i="7"/>
  <c r="AF17" i="7"/>
  <c r="AI17" i="7"/>
  <c r="AK17" i="7"/>
  <c r="Q18" i="7"/>
  <c r="AF18" i="7"/>
  <c r="AI18" i="7"/>
  <c r="AK18" i="7"/>
  <c r="Q19" i="7"/>
  <c r="AF19" i="7"/>
  <c r="AI19" i="7"/>
  <c r="AK19" i="7"/>
  <c r="Q20" i="7"/>
  <c r="AF20" i="7"/>
  <c r="AI20" i="7"/>
  <c r="AK20" i="7"/>
  <c r="Q21" i="7"/>
  <c r="AF21" i="7"/>
  <c r="AI21" i="7"/>
  <c r="AK21" i="7"/>
  <c r="Q7" i="7"/>
  <c r="AF7" i="7"/>
  <c r="AI7" i="7"/>
  <c r="I12" i="7" l="1"/>
  <c r="I10" i="7"/>
  <c r="I11" i="7"/>
  <c r="AE21" i="7"/>
  <c r="AE20" i="7"/>
  <c r="AE19" i="7"/>
  <c r="AE18" i="7"/>
  <c r="AE17" i="7"/>
  <c r="V4" i="7"/>
  <c r="P4" i="7"/>
  <c r="A29" i="7"/>
  <c r="D19" i="7"/>
  <c r="A19" i="7"/>
  <c r="AE12" i="7" l="1"/>
  <c r="AE10" i="7"/>
  <c r="AE11" i="7"/>
  <c r="D19" i="2" l="1"/>
  <c r="E19" i="2"/>
  <c r="F19" i="2"/>
  <c r="G19" i="2"/>
  <c r="H19" i="2"/>
  <c r="J19" i="2"/>
  <c r="K19" i="2"/>
  <c r="L19" i="2"/>
  <c r="M19" i="2"/>
  <c r="N19" i="2"/>
  <c r="O19" i="2"/>
  <c r="P19" i="2"/>
  <c r="Q19" i="2"/>
  <c r="C19" i="2"/>
  <c r="D15" i="2"/>
  <c r="E15" i="2"/>
  <c r="F15" i="2"/>
  <c r="G15" i="2"/>
  <c r="H15" i="2"/>
  <c r="J15" i="2"/>
  <c r="K15" i="2"/>
  <c r="L15" i="2"/>
  <c r="M15" i="2"/>
  <c r="N15" i="2"/>
  <c r="O15" i="2"/>
  <c r="P15" i="2"/>
  <c r="Q15" i="2"/>
  <c r="C15" i="2"/>
  <c r="C9" i="2"/>
  <c r="B2" i="7" s="1"/>
  <c r="D9" i="2"/>
  <c r="C2" i="7" s="1"/>
  <c r="E9" i="2"/>
  <c r="D2" i="7" s="1"/>
  <c r="F9" i="2"/>
  <c r="E2" i="7" s="1"/>
  <c r="G9" i="2"/>
  <c r="H9" i="2"/>
  <c r="C10" i="2"/>
  <c r="B3" i="7" s="1"/>
  <c r="D10" i="2"/>
  <c r="C3" i="7" s="1"/>
  <c r="E10" i="2"/>
  <c r="D3" i="7" s="1"/>
  <c r="F10" i="2"/>
  <c r="E3" i="7" s="1"/>
  <c r="G10" i="2"/>
  <c r="H10" i="2"/>
  <c r="D8" i="2"/>
  <c r="E8" i="2"/>
  <c r="D1" i="7" s="1"/>
  <c r="F8" i="2"/>
  <c r="E1" i="7" s="1"/>
  <c r="G8" i="2"/>
  <c r="H8" i="2"/>
  <c r="C8" i="2"/>
  <c r="B1" i="7" s="1"/>
  <c r="C7" i="7" l="1"/>
  <c r="C1" i="7"/>
  <c r="A779" i="5"/>
  <c r="B779" i="5"/>
  <c r="Q779" i="5" s="1"/>
  <c r="C779" i="5"/>
  <c r="E779" i="5"/>
  <c r="G779" i="5"/>
  <c r="P779" i="5"/>
  <c r="A780" i="5"/>
  <c r="B780" i="5"/>
  <c r="Q780" i="5" s="1"/>
  <c r="C780" i="5"/>
  <c r="E780" i="5"/>
  <c r="G780" i="5"/>
  <c r="P780" i="5"/>
  <c r="A781" i="5"/>
  <c r="B781" i="5"/>
  <c r="Q781" i="5" s="1"/>
  <c r="C781" i="5"/>
  <c r="E781" i="5"/>
  <c r="G781" i="5"/>
  <c r="P781" i="5"/>
  <c r="A782" i="5"/>
  <c r="B782" i="5"/>
  <c r="Q782" i="5" s="1"/>
  <c r="C782" i="5"/>
  <c r="F782" i="5" s="1"/>
  <c r="E782" i="5"/>
  <c r="G782" i="5"/>
  <c r="P782" i="5"/>
  <c r="A783" i="5"/>
  <c r="B783" i="5"/>
  <c r="Q783" i="5" s="1"/>
  <c r="C783" i="5"/>
  <c r="E783" i="5"/>
  <c r="G783" i="5"/>
  <c r="P783" i="5"/>
  <c r="A784" i="5"/>
  <c r="B784" i="5"/>
  <c r="Q784" i="5" s="1"/>
  <c r="C784" i="5"/>
  <c r="F784" i="5" s="1"/>
  <c r="E784" i="5"/>
  <c r="G784" i="5"/>
  <c r="P784" i="5"/>
  <c r="A785" i="5"/>
  <c r="B785" i="5"/>
  <c r="Q785" i="5" s="1"/>
  <c r="C785" i="5"/>
  <c r="E785" i="5"/>
  <c r="G785" i="5"/>
  <c r="P785" i="5"/>
  <c r="A786" i="5"/>
  <c r="B786" i="5"/>
  <c r="Q786" i="5" s="1"/>
  <c r="C786" i="5"/>
  <c r="E786" i="5"/>
  <c r="G786" i="5"/>
  <c r="P786" i="5"/>
  <c r="A787" i="5"/>
  <c r="B787" i="5"/>
  <c r="Q787" i="5" s="1"/>
  <c r="C787" i="5"/>
  <c r="E787" i="5"/>
  <c r="G787" i="5"/>
  <c r="P787" i="5"/>
  <c r="A788" i="5"/>
  <c r="B788" i="5"/>
  <c r="Q788" i="5" s="1"/>
  <c r="C788" i="5"/>
  <c r="E788" i="5"/>
  <c r="G788" i="5"/>
  <c r="P788" i="5"/>
  <c r="A789" i="5"/>
  <c r="B789" i="5"/>
  <c r="Q789" i="5" s="1"/>
  <c r="C789" i="5"/>
  <c r="E789" i="5"/>
  <c r="G789" i="5"/>
  <c r="P789" i="5"/>
  <c r="J17" i="7" l="1"/>
  <c r="J18" i="7"/>
  <c r="J19" i="7"/>
  <c r="J20" i="7"/>
  <c r="J21" i="7"/>
  <c r="J7" i="7"/>
  <c r="J12" i="7"/>
  <c r="J10" i="7"/>
  <c r="J11" i="7"/>
  <c r="AK8" i="7"/>
  <c r="AJ8" i="7" s="1"/>
  <c r="AK13" i="7"/>
  <c r="AJ13" i="7" s="1"/>
  <c r="AK15" i="7"/>
  <c r="AJ15" i="7" s="1"/>
  <c r="AK7" i="7"/>
  <c r="O3" i="7"/>
  <c r="O4" i="7" s="1"/>
  <c r="Q4" i="7" s="1"/>
  <c r="U3" i="7"/>
  <c r="U4" i="7" s="1"/>
  <c r="W4" i="7" s="1"/>
  <c r="C8" i="7"/>
  <c r="C9" i="7" s="1"/>
  <c r="C11" i="7"/>
  <c r="D7" i="7"/>
  <c r="O781" i="5"/>
  <c r="O779" i="5"/>
  <c r="O786" i="5"/>
  <c r="O783" i="5"/>
  <c r="F788" i="5"/>
  <c r="F783" i="5"/>
  <c r="K782" i="5"/>
  <c r="F779" i="5"/>
  <c r="F786" i="5"/>
  <c r="O784" i="5"/>
  <c r="F781" i="5"/>
  <c r="F780" i="5"/>
  <c r="K788" i="5"/>
  <c r="F787" i="5"/>
  <c r="L786" i="5"/>
  <c r="F785" i="5"/>
  <c r="L784" i="5"/>
  <c r="O782" i="5"/>
  <c r="O780" i="5"/>
  <c r="F789" i="5"/>
  <c r="L788" i="5"/>
  <c r="K786" i="5"/>
  <c r="K784" i="5"/>
  <c r="L782" i="5"/>
  <c r="L780" i="5"/>
  <c r="K780" i="5"/>
  <c r="O789" i="5"/>
  <c r="O785" i="5"/>
  <c r="N789" i="5"/>
  <c r="N779" i="5"/>
  <c r="N787" i="5"/>
  <c r="N785" i="5"/>
  <c r="N781" i="5"/>
  <c r="L787" i="5"/>
  <c r="L783" i="5"/>
  <c r="N783" i="5"/>
  <c r="L789" i="5"/>
  <c r="L785" i="5"/>
  <c r="L781" i="5"/>
  <c r="L779" i="5"/>
  <c r="K789" i="5"/>
  <c r="N788" i="5"/>
  <c r="K787" i="5"/>
  <c r="N786" i="5"/>
  <c r="K785" i="5"/>
  <c r="N784" i="5"/>
  <c r="K783" i="5"/>
  <c r="N782" i="5"/>
  <c r="K781" i="5"/>
  <c r="N780" i="5"/>
  <c r="K779" i="5"/>
  <c r="AB1763" i="5"/>
  <c r="AC1763" i="5"/>
  <c r="AD1763" i="5"/>
  <c r="AE1763" i="5"/>
  <c r="AF1763" i="5"/>
  <c r="AG1763" i="5"/>
  <c r="AH1763" i="5"/>
  <c r="AI1763" i="5"/>
  <c r="AJ1763" i="5"/>
  <c r="AK1763" i="5"/>
  <c r="AL1763" i="5"/>
  <c r="AM1763" i="5"/>
  <c r="AN1763" i="5"/>
  <c r="AO1763" i="5"/>
  <c r="AB1764" i="5"/>
  <c r="AC1764" i="5"/>
  <c r="AD1764" i="5"/>
  <c r="AE1764" i="5"/>
  <c r="AF1764" i="5"/>
  <c r="AG1764" i="5"/>
  <c r="AH1764" i="5"/>
  <c r="AI1764" i="5"/>
  <c r="AJ1764" i="5"/>
  <c r="AK1764" i="5"/>
  <c r="AL1764" i="5"/>
  <c r="AM1764" i="5"/>
  <c r="AN1764" i="5"/>
  <c r="AO1764" i="5"/>
  <c r="AB1765" i="5"/>
  <c r="AC1765" i="5"/>
  <c r="AD1765" i="5"/>
  <c r="AE1765" i="5"/>
  <c r="AF1765" i="5"/>
  <c r="AG1765" i="5"/>
  <c r="AH1765" i="5"/>
  <c r="AI1765" i="5"/>
  <c r="AJ1765" i="5"/>
  <c r="AK1765" i="5"/>
  <c r="AL1765" i="5"/>
  <c r="AM1765" i="5"/>
  <c r="AN1765" i="5"/>
  <c r="AO1765" i="5"/>
  <c r="AB1766" i="5"/>
  <c r="AC1766" i="5"/>
  <c r="AD1766" i="5"/>
  <c r="AE1766" i="5"/>
  <c r="AF1766" i="5"/>
  <c r="AG1766" i="5"/>
  <c r="AH1766" i="5"/>
  <c r="AI1766" i="5"/>
  <c r="AJ1766" i="5"/>
  <c r="AK1766" i="5"/>
  <c r="AL1766" i="5"/>
  <c r="AM1766" i="5"/>
  <c r="AN1766" i="5"/>
  <c r="AO1766" i="5"/>
  <c r="AB1767" i="5"/>
  <c r="AC1767" i="5"/>
  <c r="AD1767" i="5"/>
  <c r="AE1767" i="5"/>
  <c r="AF1767" i="5"/>
  <c r="AG1767" i="5"/>
  <c r="AH1767" i="5"/>
  <c r="AI1767" i="5"/>
  <c r="AJ1767" i="5"/>
  <c r="AK1767" i="5"/>
  <c r="AL1767" i="5"/>
  <c r="AM1767" i="5"/>
  <c r="AN1767" i="5"/>
  <c r="AO1767" i="5"/>
  <c r="AB1768" i="5"/>
  <c r="AC1768" i="5"/>
  <c r="AD1768" i="5"/>
  <c r="AE1768" i="5"/>
  <c r="AF1768" i="5"/>
  <c r="AG1768" i="5"/>
  <c r="AH1768" i="5"/>
  <c r="AI1768" i="5"/>
  <c r="AJ1768" i="5"/>
  <c r="AK1768" i="5"/>
  <c r="AL1768" i="5"/>
  <c r="AM1768" i="5"/>
  <c r="AN1768" i="5"/>
  <c r="AO1768" i="5"/>
  <c r="AB1769" i="5"/>
  <c r="AC1769" i="5"/>
  <c r="AD1769" i="5"/>
  <c r="AE1769" i="5"/>
  <c r="AF1769" i="5"/>
  <c r="AG1769" i="5"/>
  <c r="AH1769" i="5"/>
  <c r="AI1769" i="5"/>
  <c r="AJ1769" i="5"/>
  <c r="AK1769" i="5"/>
  <c r="AL1769" i="5"/>
  <c r="AM1769" i="5"/>
  <c r="AN1769" i="5"/>
  <c r="AO1769" i="5"/>
  <c r="AB1770" i="5"/>
  <c r="AC1770" i="5"/>
  <c r="AD1770" i="5"/>
  <c r="AE1770" i="5"/>
  <c r="AF1770" i="5"/>
  <c r="AG1770" i="5"/>
  <c r="AH1770" i="5"/>
  <c r="AI1770" i="5"/>
  <c r="AJ1770" i="5"/>
  <c r="AK1770" i="5"/>
  <c r="AL1770" i="5"/>
  <c r="AM1770" i="5"/>
  <c r="AN1770" i="5"/>
  <c r="AO1770" i="5"/>
  <c r="AB1771" i="5"/>
  <c r="AC1771" i="5"/>
  <c r="AD1771" i="5"/>
  <c r="AE1771" i="5"/>
  <c r="AF1771" i="5"/>
  <c r="AG1771" i="5"/>
  <c r="AH1771" i="5"/>
  <c r="AI1771" i="5"/>
  <c r="AJ1771" i="5"/>
  <c r="AK1771" i="5"/>
  <c r="AL1771" i="5"/>
  <c r="AM1771" i="5"/>
  <c r="AN1771" i="5"/>
  <c r="AO1771" i="5"/>
  <c r="AB1772" i="5"/>
  <c r="AC1772" i="5"/>
  <c r="AD1772" i="5"/>
  <c r="AE1772" i="5"/>
  <c r="AF1772" i="5"/>
  <c r="AG1772" i="5"/>
  <c r="AH1772" i="5"/>
  <c r="AI1772" i="5"/>
  <c r="AJ1772" i="5"/>
  <c r="AK1772" i="5"/>
  <c r="AL1772" i="5"/>
  <c r="AM1772" i="5"/>
  <c r="AN1772" i="5"/>
  <c r="AO1772" i="5"/>
  <c r="AB1773" i="5"/>
  <c r="AC1773" i="5"/>
  <c r="AD1773" i="5"/>
  <c r="AE1773" i="5"/>
  <c r="AF1773" i="5"/>
  <c r="AG1773" i="5"/>
  <c r="AH1773" i="5"/>
  <c r="AI1773" i="5"/>
  <c r="AJ1773" i="5"/>
  <c r="AK1773" i="5"/>
  <c r="AL1773" i="5"/>
  <c r="AM1773" i="5"/>
  <c r="AN1773" i="5"/>
  <c r="AO1773" i="5"/>
  <c r="AB1774" i="5"/>
  <c r="AC1774" i="5"/>
  <c r="AD1774" i="5"/>
  <c r="AE1774" i="5"/>
  <c r="AF1774" i="5"/>
  <c r="AG1774" i="5"/>
  <c r="AH1774" i="5"/>
  <c r="AI1774" i="5"/>
  <c r="AJ1774" i="5"/>
  <c r="AK1774" i="5"/>
  <c r="AL1774" i="5"/>
  <c r="AM1774" i="5"/>
  <c r="AN1774" i="5"/>
  <c r="AO1774" i="5"/>
  <c r="AB1775" i="5"/>
  <c r="AC1775" i="5"/>
  <c r="AD1775" i="5"/>
  <c r="AE1775" i="5"/>
  <c r="AF1775" i="5"/>
  <c r="AG1775" i="5"/>
  <c r="AH1775" i="5"/>
  <c r="AI1775" i="5"/>
  <c r="AJ1775" i="5"/>
  <c r="AK1775" i="5"/>
  <c r="AL1775" i="5"/>
  <c r="AM1775" i="5"/>
  <c r="AN1775" i="5"/>
  <c r="AO1775" i="5"/>
  <c r="AB1776" i="5"/>
  <c r="AC1776" i="5"/>
  <c r="AD1776" i="5"/>
  <c r="AE1776" i="5"/>
  <c r="AF1776" i="5"/>
  <c r="AG1776" i="5"/>
  <c r="AH1776" i="5"/>
  <c r="AI1776" i="5"/>
  <c r="AJ1776" i="5"/>
  <c r="AK1776" i="5"/>
  <c r="AL1776" i="5"/>
  <c r="AM1776" i="5"/>
  <c r="AN1776" i="5"/>
  <c r="AO1776" i="5"/>
  <c r="AB1777" i="5"/>
  <c r="AC1777" i="5"/>
  <c r="AD1777" i="5"/>
  <c r="AE1777" i="5"/>
  <c r="AF1777" i="5"/>
  <c r="AG1777" i="5"/>
  <c r="AH1777" i="5"/>
  <c r="AI1777" i="5"/>
  <c r="AJ1777" i="5"/>
  <c r="AK1777" i="5"/>
  <c r="AL1777" i="5"/>
  <c r="AM1777" i="5"/>
  <c r="AN1777" i="5"/>
  <c r="AO1777" i="5"/>
  <c r="AB1778" i="5"/>
  <c r="AC1778" i="5"/>
  <c r="AD1778" i="5"/>
  <c r="AE1778" i="5"/>
  <c r="AF1778" i="5"/>
  <c r="AG1778" i="5"/>
  <c r="AH1778" i="5"/>
  <c r="AI1778" i="5"/>
  <c r="AJ1778" i="5"/>
  <c r="AK1778" i="5"/>
  <c r="AL1778" i="5"/>
  <c r="AM1778" i="5"/>
  <c r="AN1778" i="5"/>
  <c r="AO1778" i="5"/>
  <c r="AB1779" i="5"/>
  <c r="AC1779" i="5"/>
  <c r="AD1779" i="5"/>
  <c r="AE1779" i="5"/>
  <c r="AF1779" i="5"/>
  <c r="AG1779" i="5"/>
  <c r="AH1779" i="5"/>
  <c r="AI1779" i="5"/>
  <c r="AJ1779" i="5"/>
  <c r="AK1779" i="5"/>
  <c r="AL1779" i="5"/>
  <c r="AM1779" i="5"/>
  <c r="AN1779" i="5"/>
  <c r="AO1779" i="5"/>
  <c r="AB1780" i="5"/>
  <c r="AC1780" i="5"/>
  <c r="AD1780" i="5"/>
  <c r="AE1780" i="5"/>
  <c r="AF1780" i="5"/>
  <c r="AG1780" i="5"/>
  <c r="AH1780" i="5"/>
  <c r="AI1780" i="5"/>
  <c r="AJ1780" i="5"/>
  <c r="AK1780" i="5"/>
  <c r="AL1780" i="5"/>
  <c r="AM1780" i="5"/>
  <c r="AN1780" i="5"/>
  <c r="AO1780" i="5"/>
  <c r="AB1781" i="5"/>
  <c r="AC1781" i="5"/>
  <c r="AD1781" i="5"/>
  <c r="AE1781" i="5"/>
  <c r="AF1781" i="5"/>
  <c r="AG1781" i="5"/>
  <c r="AH1781" i="5"/>
  <c r="AI1781" i="5"/>
  <c r="AJ1781" i="5"/>
  <c r="AK1781" i="5"/>
  <c r="AL1781" i="5"/>
  <c r="AM1781" i="5"/>
  <c r="AN1781" i="5"/>
  <c r="AO1781" i="5"/>
  <c r="AB1782" i="5"/>
  <c r="AC1782" i="5"/>
  <c r="AD1782" i="5"/>
  <c r="AE1782" i="5"/>
  <c r="AF1782" i="5"/>
  <c r="AG1782" i="5"/>
  <c r="AH1782" i="5"/>
  <c r="AI1782" i="5"/>
  <c r="AJ1782" i="5"/>
  <c r="AK1782" i="5"/>
  <c r="AL1782" i="5"/>
  <c r="AM1782" i="5"/>
  <c r="AN1782" i="5"/>
  <c r="AO1782" i="5"/>
  <c r="AB1783" i="5"/>
  <c r="AC1783" i="5"/>
  <c r="AD1783" i="5"/>
  <c r="AE1783" i="5"/>
  <c r="AF1783" i="5"/>
  <c r="AG1783" i="5"/>
  <c r="AH1783" i="5"/>
  <c r="AI1783" i="5"/>
  <c r="AJ1783" i="5"/>
  <c r="AK1783" i="5"/>
  <c r="AL1783" i="5"/>
  <c r="AM1783" i="5"/>
  <c r="AN1783" i="5"/>
  <c r="AO1783" i="5"/>
  <c r="AB1784" i="5"/>
  <c r="AC1784" i="5"/>
  <c r="AD1784" i="5"/>
  <c r="AE1784" i="5"/>
  <c r="AF1784" i="5"/>
  <c r="AG1784" i="5"/>
  <c r="AH1784" i="5"/>
  <c r="AI1784" i="5"/>
  <c r="AJ1784" i="5"/>
  <c r="AK1784" i="5"/>
  <c r="AL1784" i="5"/>
  <c r="AM1784" i="5"/>
  <c r="AN1784" i="5"/>
  <c r="AO1784" i="5"/>
  <c r="AB1785" i="5"/>
  <c r="AC1785" i="5"/>
  <c r="AD1785" i="5"/>
  <c r="AE1785" i="5"/>
  <c r="AF1785" i="5"/>
  <c r="AG1785" i="5"/>
  <c r="AH1785" i="5"/>
  <c r="AI1785" i="5"/>
  <c r="AJ1785" i="5"/>
  <c r="AK1785" i="5"/>
  <c r="AL1785" i="5"/>
  <c r="AM1785" i="5"/>
  <c r="AN1785" i="5"/>
  <c r="AO1785" i="5"/>
  <c r="AB1786" i="5"/>
  <c r="AC1786" i="5"/>
  <c r="AD1786" i="5"/>
  <c r="AE1786" i="5"/>
  <c r="AF1786" i="5"/>
  <c r="AG1786" i="5"/>
  <c r="AH1786" i="5"/>
  <c r="AI1786" i="5"/>
  <c r="AJ1786" i="5"/>
  <c r="AK1786" i="5"/>
  <c r="AL1786" i="5"/>
  <c r="AM1786" i="5"/>
  <c r="AN1786" i="5"/>
  <c r="AO1786" i="5"/>
  <c r="AB1787" i="5"/>
  <c r="AC1787" i="5"/>
  <c r="AD1787" i="5"/>
  <c r="AE1787" i="5"/>
  <c r="AF1787" i="5"/>
  <c r="AG1787" i="5"/>
  <c r="AH1787" i="5"/>
  <c r="AI1787" i="5"/>
  <c r="AJ1787" i="5"/>
  <c r="AK1787" i="5"/>
  <c r="AL1787" i="5"/>
  <c r="AM1787" i="5"/>
  <c r="AN1787" i="5"/>
  <c r="AO1787" i="5"/>
  <c r="AG7" i="7" l="1"/>
  <c r="AJ7" i="7"/>
  <c r="C12" i="7"/>
  <c r="C13" i="7" s="1"/>
  <c r="C14" i="7" s="1"/>
  <c r="C15" i="7" s="1"/>
  <c r="C16" i="7" s="1"/>
  <c r="C17" i="7" s="1"/>
  <c r="AK16" i="7"/>
  <c r="AJ16" i="7" s="1"/>
  <c r="A7" i="7"/>
  <c r="A11" i="7" s="1"/>
  <c r="D8" i="7"/>
  <c r="D9" i="7" s="1"/>
  <c r="AZ1763" i="5"/>
  <c r="AZ1764" i="5"/>
  <c r="AZ1765" i="5"/>
  <c r="AZ1766" i="5"/>
  <c r="AZ1767" i="5"/>
  <c r="AZ1768" i="5"/>
  <c r="AZ1769" i="5"/>
  <c r="AZ1770" i="5"/>
  <c r="AZ1771" i="5"/>
  <c r="AZ1772" i="5"/>
  <c r="AZ1773" i="5"/>
  <c r="AZ1774" i="5"/>
  <c r="AZ1775" i="5"/>
  <c r="AZ1776" i="5"/>
  <c r="AZ1777" i="5"/>
  <c r="AZ1778" i="5"/>
  <c r="AZ1779" i="5"/>
  <c r="AZ1780" i="5"/>
  <c r="AZ1781" i="5"/>
  <c r="AZ1782" i="5"/>
  <c r="AZ1783" i="5"/>
  <c r="AZ1784" i="5"/>
  <c r="AZ1785" i="5"/>
  <c r="AZ1786" i="5"/>
  <c r="AZ1787" i="5"/>
  <c r="I7" i="7" l="1"/>
  <c r="AG15" i="7"/>
  <c r="AG16" i="7"/>
  <c r="J15" i="7"/>
  <c r="J16" i="7"/>
  <c r="AK9" i="7"/>
  <c r="AJ9" i="7" s="1"/>
  <c r="AK14" i="7"/>
  <c r="AJ14" i="7" s="1"/>
  <c r="AE7" i="7"/>
  <c r="P3" i="7" s="1"/>
  <c r="Q3" i="7" s="1"/>
  <c r="R4" i="7" s="1"/>
  <c r="D11" i="7"/>
  <c r="A12" i="7"/>
  <c r="AB1743" i="5"/>
  <c r="AC1743" i="5"/>
  <c r="AD1743" i="5"/>
  <c r="AE1743" i="5"/>
  <c r="AF1743" i="5"/>
  <c r="AG1743" i="5"/>
  <c r="AH1743" i="5"/>
  <c r="AI1743" i="5"/>
  <c r="AJ1743" i="5"/>
  <c r="AK1743" i="5"/>
  <c r="AL1743" i="5"/>
  <c r="AM1743" i="5"/>
  <c r="AN1743" i="5"/>
  <c r="AO1743" i="5"/>
  <c r="AB1744" i="5"/>
  <c r="AC1744" i="5"/>
  <c r="AD1744" i="5"/>
  <c r="AE1744" i="5"/>
  <c r="AF1744" i="5"/>
  <c r="AG1744" i="5"/>
  <c r="AH1744" i="5"/>
  <c r="AI1744" i="5"/>
  <c r="AJ1744" i="5"/>
  <c r="AK1744" i="5"/>
  <c r="AL1744" i="5"/>
  <c r="AM1744" i="5"/>
  <c r="AN1744" i="5"/>
  <c r="AO1744" i="5"/>
  <c r="AB1745" i="5"/>
  <c r="AC1745" i="5"/>
  <c r="AD1745" i="5"/>
  <c r="AE1745" i="5"/>
  <c r="AF1745" i="5"/>
  <c r="AG1745" i="5"/>
  <c r="AH1745" i="5"/>
  <c r="AI1745" i="5"/>
  <c r="AJ1745" i="5"/>
  <c r="AK1745" i="5"/>
  <c r="AL1745" i="5"/>
  <c r="AM1745" i="5"/>
  <c r="AN1745" i="5"/>
  <c r="AO1745" i="5"/>
  <c r="AB1746" i="5"/>
  <c r="AC1746" i="5"/>
  <c r="AD1746" i="5"/>
  <c r="AE1746" i="5"/>
  <c r="AF1746" i="5"/>
  <c r="AG1746" i="5"/>
  <c r="AH1746" i="5"/>
  <c r="AI1746" i="5"/>
  <c r="AJ1746" i="5"/>
  <c r="AK1746" i="5"/>
  <c r="AL1746" i="5"/>
  <c r="AM1746" i="5"/>
  <c r="AN1746" i="5"/>
  <c r="AO1746" i="5"/>
  <c r="AB1747" i="5"/>
  <c r="AC1747" i="5"/>
  <c r="AD1747" i="5"/>
  <c r="AE1747" i="5"/>
  <c r="AF1747" i="5"/>
  <c r="AG1747" i="5"/>
  <c r="AH1747" i="5"/>
  <c r="AI1747" i="5"/>
  <c r="AJ1747" i="5"/>
  <c r="AK1747" i="5"/>
  <c r="AL1747" i="5"/>
  <c r="AM1747" i="5"/>
  <c r="AN1747" i="5"/>
  <c r="AO1747" i="5"/>
  <c r="AB1748" i="5"/>
  <c r="AC1748" i="5"/>
  <c r="AD1748" i="5"/>
  <c r="AE1748" i="5"/>
  <c r="AF1748" i="5"/>
  <c r="AG1748" i="5"/>
  <c r="AH1748" i="5"/>
  <c r="AI1748" i="5"/>
  <c r="AJ1748" i="5"/>
  <c r="AK1748" i="5"/>
  <c r="AL1748" i="5"/>
  <c r="AM1748" i="5"/>
  <c r="AN1748" i="5"/>
  <c r="AO1748" i="5"/>
  <c r="AB1749" i="5"/>
  <c r="AC1749" i="5"/>
  <c r="AD1749" i="5"/>
  <c r="AE1749" i="5"/>
  <c r="AF1749" i="5"/>
  <c r="AG1749" i="5"/>
  <c r="AH1749" i="5"/>
  <c r="AI1749" i="5"/>
  <c r="AJ1749" i="5"/>
  <c r="AK1749" i="5"/>
  <c r="AL1749" i="5"/>
  <c r="AM1749" i="5"/>
  <c r="AN1749" i="5"/>
  <c r="AO1749" i="5"/>
  <c r="AB1750" i="5"/>
  <c r="AC1750" i="5"/>
  <c r="AD1750" i="5"/>
  <c r="AE1750" i="5"/>
  <c r="AF1750" i="5"/>
  <c r="AG1750" i="5"/>
  <c r="AH1750" i="5"/>
  <c r="AI1750" i="5"/>
  <c r="AJ1750" i="5"/>
  <c r="AK1750" i="5"/>
  <c r="AL1750" i="5"/>
  <c r="AM1750" i="5"/>
  <c r="AN1750" i="5"/>
  <c r="AO1750" i="5"/>
  <c r="AB1751" i="5"/>
  <c r="AC1751" i="5"/>
  <c r="AD1751" i="5"/>
  <c r="AE1751" i="5"/>
  <c r="AF1751" i="5"/>
  <c r="AG1751" i="5"/>
  <c r="AH1751" i="5"/>
  <c r="AI1751" i="5"/>
  <c r="AJ1751" i="5"/>
  <c r="AK1751" i="5"/>
  <c r="AL1751" i="5"/>
  <c r="AM1751" i="5"/>
  <c r="AN1751" i="5"/>
  <c r="AO1751" i="5"/>
  <c r="AB1752" i="5"/>
  <c r="AC1752" i="5"/>
  <c r="AD1752" i="5"/>
  <c r="AE1752" i="5"/>
  <c r="AF1752" i="5"/>
  <c r="AG1752" i="5"/>
  <c r="AH1752" i="5"/>
  <c r="AI1752" i="5"/>
  <c r="AJ1752" i="5"/>
  <c r="AK1752" i="5"/>
  <c r="AL1752" i="5"/>
  <c r="AM1752" i="5"/>
  <c r="AN1752" i="5"/>
  <c r="AO1752" i="5"/>
  <c r="AB1753" i="5"/>
  <c r="AC1753" i="5"/>
  <c r="AD1753" i="5"/>
  <c r="AE1753" i="5"/>
  <c r="AF1753" i="5"/>
  <c r="AG1753" i="5"/>
  <c r="AH1753" i="5"/>
  <c r="AI1753" i="5"/>
  <c r="AJ1753" i="5"/>
  <c r="AK1753" i="5"/>
  <c r="AL1753" i="5"/>
  <c r="AM1753" i="5"/>
  <c r="AN1753" i="5"/>
  <c r="AO1753" i="5"/>
  <c r="AB1754" i="5"/>
  <c r="AC1754" i="5"/>
  <c r="AD1754" i="5"/>
  <c r="AE1754" i="5"/>
  <c r="AF1754" i="5"/>
  <c r="AG1754" i="5"/>
  <c r="AH1754" i="5"/>
  <c r="AI1754" i="5"/>
  <c r="AJ1754" i="5"/>
  <c r="AK1754" i="5"/>
  <c r="AL1754" i="5"/>
  <c r="AM1754" i="5"/>
  <c r="AN1754" i="5"/>
  <c r="AO1754" i="5"/>
  <c r="AB1755" i="5"/>
  <c r="AC1755" i="5"/>
  <c r="AD1755" i="5"/>
  <c r="AE1755" i="5"/>
  <c r="AF1755" i="5"/>
  <c r="AG1755" i="5"/>
  <c r="AH1755" i="5"/>
  <c r="AI1755" i="5"/>
  <c r="AJ1755" i="5"/>
  <c r="AK1755" i="5"/>
  <c r="AL1755" i="5"/>
  <c r="AM1755" i="5"/>
  <c r="AN1755" i="5"/>
  <c r="AO1755" i="5"/>
  <c r="AB1756" i="5"/>
  <c r="AC1756" i="5"/>
  <c r="AD1756" i="5"/>
  <c r="AE1756" i="5"/>
  <c r="AF1756" i="5"/>
  <c r="AG1756" i="5"/>
  <c r="AH1756" i="5"/>
  <c r="AI1756" i="5"/>
  <c r="AJ1756" i="5"/>
  <c r="AK1756" i="5"/>
  <c r="AL1756" i="5"/>
  <c r="AM1756" i="5"/>
  <c r="AN1756" i="5"/>
  <c r="AO1756" i="5"/>
  <c r="AB1757" i="5"/>
  <c r="AC1757" i="5"/>
  <c r="AD1757" i="5"/>
  <c r="AE1757" i="5"/>
  <c r="AF1757" i="5"/>
  <c r="AG1757" i="5"/>
  <c r="AH1757" i="5"/>
  <c r="AI1757" i="5"/>
  <c r="AJ1757" i="5"/>
  <c r="AK1757" i="5"/>
  <c r="AL1757" i="5"/>
  <c r="AM1757" i="5"/>
  <c r="AN1757" i="5"/>
  <c r="AO1757" i="5"/>
  <c r="AB1758" i="5"/>
  <c r="AC1758" i="5"/>
  <c r="AD1758" i="5"/>
  <c r="AE1758" i="5"/>
  <c r="AF1758" i="5"/>
  <c r="AG1758" i="5"/>
  <c r="AH1758" i="5"/>
  <c r="AI1758" i="5"/>
  <c r="AJ1758" i="5"/>
  <c r="AK1758" i="5"/>
  <c r="AL1758" i="5"/>
  <c r="AM1758" i="5"/>
  <c r="AN1758" i="5"/>
  <c r="AO1758" i="5"/>
  <c r="AB1759" i="5"/>
  <c r="AC1759" i="5"/>
  <c r="AD1759" i="5"/>
  <c r="AE1759" i="5"/>
  <c r="AF1759" i="5"/>
  <c r="AG1759" i="5"/>
  <c r="AH1759" i="5"/>
  <c r="AI1759" i="5"/>
  <c r="AJ1759" i="5"/>
  <c r="AK1759" i="5"/>
  <c r="AL1759" i="5"/>
  <c r="AM1759" i="5"/>
  <c r="AN1759" i="5"/>
  <c r="AO1759" i="5"/>
  <c r="AB1760" i="5"/>
  <c r="AC1760" i="5"/>
  <c r="AD1760" i="5"/>
  <c r="AE1760" i="5"/>
  <c r="AF1760" i="5"/>
  <c r="AG1760" i="5"/>
  <c r="AH1760" i="5"/>
  <c r="AI1760" i="5"/>
  <c r="AJ1760" i="5"/>
  <c r="AK1760" i="5"/>
  <c r="AL1760" i="5"/>
  <c r="AM1760" i="5"/>
  <c r="AN1760" i="5"/>
  <c r="AO1760" i="5"/>
  <c r="AB1761" i="5"/>
  <c r="AC1761" i="5"/>
  <c r="AD1761" i="5"/>
  <c r="AE1761" i="5"/>
  <c r="AF1761" i="5"/>
  <c r="AG1761" i="5"/>
  <c r="AH1761" i="5"/>
  <c r="AI1761" i="5"/>
  <c r="AJ1761" i="5"/>
  <c r="AK1761" i="5"/>
  <c r="AL1761" i="5"/>
  <c r="AM1761" i="5"/>
  <c r="AN1761" i="5"/>
  <c r="AO1761" i="5"/>
  <c r="AB1762" i="5"/>
  <c r="AC1762" i="5"/>
  <c r="AD1762" i="5"/>
  <c r="AE1762" i="5"/>
  <c r="AF1762" i="5"/>
  <c r="AG1762" i="5"/>
  <c r="AH1762" i="5"/>
  <c r="AI1762" i="5"/>
  <c r="AJ1762" i="5"/>
  <c r="AK1762" i="5"/>
  <c r="AL1762" i="5"/>
  <c r="AM1762" i="5"/>
  <c r="AN1762" i="5"/>
  <c r="AO1762" i="5"/>
  <c r="AZ1743" i="5"/>
  <c r="AZ1744" i="5"/>
  <c r="AZ1745" i="5"/>
  <c r="AZ1746" i="5"/>
  <c r="AZ1747" i="5"/>
  <c r="AZ1748" i="5"/>
  <c r="AZ1749" i="5"/>
  <c r="AZ1750" i="5"/>
  <c r="AZ1751" i="5"/>
  <c r="AZ1752" i="5"/>
  <c r="AZ1753" i="5"/>
  <c r="AZ1754" i="5"/>
  <c r="AZ1755" i="5"/>
  <c r="AZ1756" i="5"/>
  <c r="AZ1757" i="5"/>
  <c r="AZ1758" i="5"/>
  <c r="AZ1759" i="5"/>
  <c r="AZ1760" i="5"/>
  <c r="AZ1761" i="5"/>
  <c r="AZ1762" i="5"/>
  <c r="H788" i="5"/>
  <c r="AG8" i="7" l="1"/>
  <c r="AG9" i="7"/>
  <c r="AG14" i="7"/>
  <c r="AG13" i="7"/>
  <c r="J13" i="7"/>
  <c r="J14" i="7"/>
  <c r="J8" i="7"/>
  <c r="J9" i="7"/>
  <c r="I15" i="7"/>
  <c r="AE15" i="7"/>
  <c r="D12" i="7"/>
  <c r="A13" i="7"/>
  <c r="O788" i="5"/>
  <c r="O787" i="5"/>
  <c r="I786" i="5"/>
  <c r="I787" i="5"/>
  <c r="I788" i="5"/>
  <c r="I784" i="5"/>
  <c r="AE16" i="7" l="1"/>
  <c r="I16" i="7"/>
  <c r="I13" i="7"/>
  <c r="I14" i="7"/>
  <c r="I8" i="7"/>
  <c r="I9" i="7"/>
  <c r="AE8" i="7"/>
  <c r="AE13" i="7"/>
  <c r="V3" i="7" s="1"/>
  <c r="W3" i="7" s="1"/>
  <c r="X4" i="7" s="1"/>
  <c r="AE14" i="7"/>
  <c r="AE9" i="7"/>
  <c r="A14" i="7"/>
  <c r="D13" i="7"/>
  <c r="H784" i="5"/>
  <c r="I3" i="7" l="1"/>
  <c r="X3" i="7"/>
  <c r="D14" i="7"/>
  <c r="A15" i="7"/>
  <c r="O123" i="2"/>
  <c r="M120" i="2"/>
  <c r="L119" i="2"/>
  <c r="D15" i="7" l="1"/>
  <c r="A16" i="7"/>
  <c r="P127" i="2"/>
  <c r="P126" i="2"/>
  <c r="D16" i="7" l="1"/>
  <c r="A17" i="7"/>
  <c r="D17" i="7" s="1"/>
  <c r="N127" i="2"/>
  <c r="N126" i="2" s="1"/>
  <c r="P121" i="2" s="1"/>
  <c r="P115" i="2"/>
  <c r="P114" i="2"/>
  <c r="P97" i="2"/>
  <c r="P106" i="2"/>
  <c r="O94" i="2"/>
  <c r="O112" i="2"/>
  <c r="N116" i="2" l="1"/>
  <c r="N115" i="2" s="1"/>
  <c r="P109" i="2" l="1"/>
  <c r="P110" i="2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A663" i="5" l="1"/>
  <c r="B663" i="5"/>
  <c r="Q663" i="5" s="1"/>
  <c r="C663" i="5"/>
  <c r="E663" i="5"/>
  <c r="P663" i="5"/>
  <c r="L663" i="5" l="1"/>
  <c r="K663" i="5"/>
  <c r="N663" i="5"/>
  <c r="F663" i="5"/>
  <c r="O663" i="5"/>
  <c r="I663" i="5"/>
  <c r="C756" i="5" l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C141" i="5"/>
  <c r="A140" i="5"/>
  <c r="B140" i="5"/>
  <c r="Q140" i="5" s="1"/>
  <c r="C140" i="5"/>
  <c r="E140" i="5"/>
  <c r="A141" i="5"/>
  <c r="B141" i="5"/>
  <c r="Q141" i="5" s="1"/>
  <c r="E141" i="5"/>
  <c r="A142" i="5"/>
  <c r="B142" i="5"/>
  <c r="Q142" i="5" s="1"/>
  <c r="C142" i="5"/>
  <c r="E142" i="5"/>
  <c r="A143" i="5"/>
  <c r="B143" i="5"/>
  <c r="Q143" i="5" s="1"/>
  <c r="C143" i="5"/>
  <c r="E143" i="5"/>
  <c r="A144" i="5"/>
  <c r="B144" i="5"/>
  <c r="Q144" i="5" s="1"/>
  <c r="C144" i="5"/>
  <c r="E144" i="5"/>
  <c r="A145" i="5"/>
  <c r="B145" i="5"/>
  <c r="Q145" i="5" s="1"/>
  <c r="C145" i="5"/>
  <c r="E145" i="5"/>
  <c r="A146" i="5"/>
  <c r="B146" i="5"/>
  <c r="Q146" i="5" s="1"/>
  <c r="C146" i="5"/>
  <c r="E146" i="5"/>
  <c r="A147" i="5"/>
  <c r="B147" i="5"/>
  <c r="Q147" i="5" s="1"/>
  <c r="C147" i="5"/>
  <c r="E147" i="5"/>
  <c r="A148" i="5"/>
  <c r="B148" i="5"/>
  <c r="Q148" i="5" s="1"/>
  <c r="C148" i="5"/>
  <c r="E148" i="5"/>
  <c r="A149" i="5"/>
  <c r="B149" i="5"/>
  <c r="Q149" i="5" s="1"/>
  <c r="C149" i="5"/>
  <c r="E149" i="5"/>
  <c r="A135" i="5"/>
  <c r="B135" i="5"/>
  <c r="Q135" i="5" s="1"/>
  <c r="C135" i="5"/>
  <c r="E135" i="5"/>
  <c r="A136" i="5"/>
  <c r="B136" i="5"/>
  <c r="Q136" i="5" s="1"/>
  <c r="C136" i="5"/>
  <c r="E136" i="5"/>
  <c r="F141" i="5" l="1"/>
  <c r="F140" i="5"/>
  <c r="F147" i="5"/>
  <c r="F148" i="5"/>
  <c r="L144" i="5"/>
  <c r="N144" i="5"/>
  <c r="O144" i="5"/>
  <c r="K144" i="5"/>
  <c r="F135" i="5"/>
  <c r="O135" i="5"/>
  <c r="K135" i="5"/>
  <c r="L135" i="5"/>
  <c r="N135" i="5"/>
  <c r="O143" i="5"/>
  <c r="K143" i="5"/>
  <c r="L143" i="5"/>
  <c r="N143" i="5"/>
  <c r="F142" i="5"/>
  <c r="L142" i="5"/>
  <c r="N142" i="5"/>
  <c r="O142" i="5"/>
  <c r="K142" i="5"/>
  <c r="O141" i="5"/>
  <c r="K141" i="5"/>
  <c r="L141" i="5"/>
  <c r="N141" i="5"/>
  <c r="L136" i="5"/>
  <c r="N136" i="5"/>
  <c r="O136" i="5"/>
  <c r="K136" i="5"/>
  <c r="F149" i="5"/>
  <c r="O149" i="5"/>
  <c r="K149" i="5"/>
  <c r="L149" i="5"/>
  <c r="N149" i="5"/>
  <c r="L148" i="5"/>
  <c r="N148" i="5"/>
  <c r="O148" i="5"/>
  <c r="K148" i="5"/>
  <c r="F144" i="5"/>
  <c r="L140" i="5"/>
  <c r="N140" i="5"/>
  <c r="O140" i="5"/>
  <c r="K140" i="5"/>
  <c r="F136" i="5"/>
  <c r="O147" i="5"/>
  <c r="K147" i="5"/>
  <c r="L147" i="5"/>
  <c r="N147" i="5"/>
  <c r="F146" i="5"/>
  <c r="L146" i="5"/>
  <c r="N146" i="5"/>
  <c r="O146" i="5"/>
  <c r="K146" i="5"/>
  <c r="F145" i="5"/>
  <c r="O145" i="5"/>
  <c r="K145" i="5"/>
  <c r="L145" i="5"/>
  <c r="N145" i="5"/>
  <c r="F143" i="5"/>
  <c r="A767" i="5"/>
  <c r="B767" i="5"/>
  <c r="Q767" i="5" s="1"/>
  <c r="C767" i="5"/>
  <c r="E767" i="5"/>
  <c r="A768" i="5"/>
  <c r="B768" i="5"/>
  <c r="Q768" i="5" s="1"/>
  <c r="C768" i="5"/>
  <c r="E768" i="5"/>
  <c r="A769" i="5"/>
  <c r="B769" i="5"/>
  <c r="Q769" i="5" s="1"/>
  <c r="C769" i="5"/>
  <c r="E769" i="5"/>
  <c r="A770" i="5"/>
  <c r="B770" i="5"/>
  <c r="Q770" i="5" s="1"/>
  <c r="C770" i="5"/>
  <c r="E770" i="5"/>
  <c r="A771" i="5"/>
  <c r="B771" i="5"/>
  <c r="Q771" i="5" s="1"/>
  <c r="C771" i="5"/>
  <c r="E771" i="5"/>
  <c r="A772" i="5"/>
  <c r="B772" i="5"/>
  <c r="Q772" i="5" s="1"/>
  <c r="C772" i="5"/>
  <c r="E772" i="5"/>
  <c r="A773" i="5"/>
  <c r="B773" i="5"/>
  <c r="Q773" i="5" s="1"/>
  <c r="C773" i="5"/>
  <c r="E773" i="5"/>
  <c r="A774" i="5"/>
  <c r="B774" i="5"/>
  <c r="Q774" i="5" s="1"/>
  <c r="C774" i="5"/>
  <c r="E774" i="5"/>
  <c r="A775" i="5"/>
  <c r="B775" i="5"/>
  <c r="Q775" i="5" s="1"/>
  <c r="C775" i="5"/>
  <c r="E775" i="5"/>
  <c r="A776" i="5"/>
  <c r="B776" i="5"/>
  <c r="Q776" i="5" s="1"/>
  <c r="C776" i="5"/>
  <c r="E776" i="5"/>
  <c r="A777" i="5"/>
  <c r="B777" i="5"/>
  <c r="Q777" i="5" s="1"/>
  <c r="C777" i="5"/>
  <c r="E777" i="5"/>
  <c r="A778" i="5"/>
  <c r="B778" i="5"/>
  <c r="Q778" i="5" s="1"/>
  <c r="C778" i="5"/>
  <c r="E778" i="5"/>
  <c r="H772" i="5" l="1"/>
  <c r="H778" i="5"/>
  <c r="I776" i="5"/>
  <c r="I773" i="5"/>
  <c r="F772" i="5"/>
  <c r="L778" i="5"/>
  <c r="N778" i="5"/>
  <c r="O778" i="5"/>
  <c r="K778" i="5"/>
  <c r="K774" i="5"/>
  <c r="L774" i="5"/>
  <c r="N774" i="5"/>
  <c r="O771" i="5"/>
  <c r="K771" i="5"/>
  <c r="L771" i="5"/>
  <c r="N771" i="5"/>
  <c r="O777" i="5"/>
  <c r="K777" i="5"/>
  <c r="L777" i="5"/>
  <c r="N777" i="5"/>
  <c r="K773" i="5"/>
  <c r="L773" i="5"/>
  <c r="N773" i="5"/>
  <c r="K770" i="5"/>
  <c r="L770" i="5"/>
  <c r="N770" i="5"/>
  <c r="L767" i="5"/>
  <c r="N767" i="5"/>
  <c r="O767" i="5"/>
  <c r="K767" i="5"/>
  <c r="F778" i="5"/>
  <c r="L776" i="5"/>
  <c r="N776" i="5"/>
  <c r="O776" i="5"/>
  <c r="K776" i="5"/>
  <c r="L769" i="5"/>
  <c r="N769" i="5"/>
  <c r="K769" i="5"/>
  <c r="N775" i="5"/>
  <c r="K775" i="5"/>
  <c r="L775" i="5"/>
  <c r="L772" i="5"/>
  <c r="N772" i="5"/>
  <c r="K772" i="5"/>
  <c r="O768" i="5"/>
  <c r="K768" i="5"/>
  <c r="L768" i="5"/>
  <c r="N768" i="5"/>
  <c r="F767" i="5"/>
  <c r="F776" i="5"/>
  <c r="F768" i="5"/>
  <c r="F774" i="5"/>
  <c r="F770" i="5"/>
  <c r="F777" i="5"/>
  <c r="F775" i="5"/>
  <c r="F773" i="5"/>
  <c r="F771" i="5"/>
  <c r="F769" i="5"/>
  <c r="I778" i="5"/>
  <c r="I777" i="5"/>
  <c r="I774" i="5"/>
  <c r="I772" i="5"/>
  <c r="I771" i="5"/>
  <c r="I769" i="5"/>
  <c r="I770" i="5"/>
  <c r="I768" i="5"/>
  <c r="I767" i="5" l="1"/>
  <c r="AB1737" i="5"/>
  <c r="AC1737" i="5"/>
  <c r="AD1737" i="5"/>
  <c r="AE1737" i="5"/>
  <c r="AF1737" i="5"/>
  <c r="AG1737" i="5"/>
  <c r="AH1737" i="5"/>
  <c r="AI1737" i="5"/>
  <c r="AJ1737" i="5"/>
  <c r="AK1737" i="5"/>
  <c r="AL1737" i="5"/>
  <c r="AM1737" i="5"/>
  <c r="AN1737" i="5"/>
  <c r="AO1737" i="5"/>
  <c r="AB1738" i="5"/>
  <c r="AC1738" i="5"/>
  <c r="AD1738" i="5"/>
  <c r="AE1738" i="5"/>
  <c r="AF1738" i="5"/>
  <c r="AG1738" i="5"/>
  <c r="AH1738" i="5"/>
  <c r="AI1738" i="5"/>
  <c r="AJ1738" i="5"/>
  <c r="AK1738" i="5"/>
  <c r="AL1738" i="5"/>
  <c r="AM1738" i="5"/>
  <c r="AN1738" i="5"/>
  <c r="AO1738" i="5"/>
  <c r="AB1739" i="5"/>
  <c r="AC1739" i="5"/>
  <c r="AD1739" i="5"/>
  <c r="AE1739" i="5"/>
  <c r="AF1739" i="5"/>
  <c r="AG1739" i="5"/>
  <c r="AH1739" i="5"/>
  <c r="AI1739" i="5"/>
  <c r="AJ1739" i="5"/>
  <c r="AK1739" i="5"/>
  <c r="AL1739" i="5"/>
  <c r="AM1739" i="5"/>
  <c r="AN1739" i="5"/>
  <c r="AO1739" i="5"/>
  <c r="AB1740" i="5"/>
  <c r="AC1740" i="5"/>
  <c r="AD1740" i="5"/>
  <c r="AE1740" i="5"/>
  <c r="AF1740" i="5"/>
  <c r="AG1740" i="5"/>
  <c r="AH1740" i="5"/>
  <c r="AI1740" i="5"/>
  <c r="AJ1740" i="5"/>
  <c r="AK1740" i="5"/>
  <c r="AL1740" i="5"/>
  <c r="AM1740" i="5"/>
  <c r="AN1740" i="5"/>
  <c r="AO1740" i="5"/>
  <c r="AB1741" i="5"/>
  <c r="AC1741" i="5"/>
  <c r="AD1741" i="5"/>
  <c r="AE1741" i="5"/>
  <c r="AF1741" i="5"/>
  <c r="AG1741" i="5"/>
  <c r="AH1741" i="5"/>
  <c r="AI1741" i="5"/>
  <c r="AJ1741" i="5"/>
  <c r="AK1741" i="5"/>
  <c r="AL1741" i="5"/>
  <c r="AM1741" i="5"/>
  <c r="AN1741" i="5"/>
  <c r="AO1741" i="5"/>
  <c r="AB1742" i="5"/>
  <c r="AC1742" i="5"/>
  <c r="AD1742" i="5"/>
  <c r="AE1742" i="5"/>
  <c r="AF1742" i="5"/>
  <c r="AG1742" i="5"/>
  <c r="AH1742" i="5"/>
  <c r="AI1742" i="5"/>
  <c r="AJ1742" i="5"/>
  <c r="AK1742" i="5"/>
  <c r="AL1742" i="5"/>
  <c r="AM1742" i="5"/>
  <c r="AN1742" i="5"/>
  <c r="AO1742" i="5"/>
  <c r="AZ1737" i="5"/>
  <c r="AZ1738" i="5"/>
  <c r="AZ1739" i="5"/>
  <c r="AZ1740" i="5"/>
  <c r="AZ1741" i="5"/>
  <c r="AZ1742" i="5"/>
  <c r="A684" i="5" l="1"/>
  <c r="B684" i="5"/>
  <c r="Q684" i="5" s="1"/>
  <c r="C684" i="5"/>
  <c r="E684" i="5"/>
  <c r="A685" i="5"/>
  <c r="B685" i="5"/>
  <c r="Q685" i="5" s="1"/>
  <c r="C685" i="5"/>
  <c r="E685" i="5"/>
  <c r="A686" i="5"/>
  <c r="B686" i="5"/>
  <c r="Q686" i="5" s="1"/>
  <c r="C686" i="5"/>
  <c r="E686" i="5"/>
  <c r="A687" i="5"/>
  <c r="B687" i="5"/>
  <c r="Q687" i="5" s="1"/>
  <c r="C687" i="5"/>
  <c r="E687" i="5"/>
  <c r="A688" i="5"/>
  <c r="B688" i="5"/>
  <c r="Q688" i="5" s="1"/>
  <c r="C688" i="5"/>
  <c r="E688" i="5"/>
  <c r="A689" i="5"/>
  <c r="B689" i="5"/>
  <c r="Q689" i="5" s="1"/>
  <c r="C689" i="5"/>
  <c r="E689" i="5"/>
  <c r="A690" i="5"/>
  <c r="B690" i="5"/>
  <c r="Q690" i="5" s="1"/>
  <c r="C690" i="5"/>
  <c r="E690" i="5"/>
  <c r="A691" i="5"/>
  <c r="B691" i="5"/>
  <c r="Q691" i="5" s="1"/>
  <c r="C691" i="5"/>
  <c r="E691" i="5"/>
  <c r="A692" i="5"/>
  <c r="B692" i="5"/>
  <c r="Q692" i="5" s="1"/>
  <c r="C692" i="5"/>
  <c r="E692" i="5"/>
  <c r="A693" i="5"/>
  <c r="B693" i="5"/>
  <c r="Q693" i="5" s="1"/>
  <c r="C693" i="5"/>
  <c r="E693" i="5"/>
  <c r="A694" i="5"/>
  <c r="B694" i="5"/>
  <c r="Q694" i="5" s="1"/>
  <c r="C694" i="5"/>
  <c r="E694" i="5"/>
  <c r="A695" i="5"/>
  <c r="B695" i="5"/>
  <c r="Q695" i="5" s="1"/>
  <c r="C695" i="5"/>
  <c r="E695" i="5"/>
  <c r="A696" i="5"/>
  <c r="B696" i="5"/>
  <c r="Q696" i="5" s="1"/>
  <c r="C696" i="5"/>
  <c r="E696" i="5"/>
  <c r="A697" i="5"/>
  <c r="B697" i="5"/>
  <c r="Q697" i="5" s="1"/>
  <c r="C697" i="5"/>
  <c r="E697" i="5"/>
  <c r="A698" i="5"/>
  <c r="B698" i="5"/>
  <c r="Q698" i="5" s="1"/>
  <c r="C698" i="5"/>
  <c r="E698" i="5"/>
  <c r="A699" i="5"/>
  <c r="B699" i="5"/>
  <c r="Q699" i="5" s="1"/>
  <c r="C699" i="5"/>
  <c r="E699" i="5"/>
  <c r="A700" i="5"/>
  <c r="B700" i="5"/>
  <c r="Q700" i="5" s="1"/>
  <c r="C700" i="5"/>
  <c r="E700" i="5"/>
  <c r="A701" i="5"/>
  <c r="B701" i="5"/>
  <c r="Q701" i="5" s="1"/>
  <c r="C701" i="5"/>
  <c r="E701" i="5"/>
  <c r="A702" i="5"/>
  <c r="B702" i="5"/>
  <c r="Q702" i="5" s="1"/>
  <c r="C702" i="5"/>
  <c r="E702" i="5"/>
  <c r="A703" i="5"/>
  <c r="B703" i="5"/>
  <c r="Q703" i="5" s="1"/>
  <c r="C703" i="5"/>
  <c r="E703" i="5"/>
  <c r="A704" i="5"/>
  <c r="B704" i="5"/>
  <c r="Q704" i="5" s="1"/>
  <c r="C704" i="5"/>
  <c r="E704" i="5"/>
  <c r="A705" i="5"/>
  <c r="B705" i="5"/>
  <c r="Q705" i="5" s="1"/>
  <c r="C705" i="5"/>
  <c r="E705" i="5"/>
  <c r="A706" i="5"/>
  <c r="B706" i="5"/>
  <c r="Q706" i="5" s="1"/>
  <c r="C706" i="5"/>
  <c r="E706" i="5"/>
  <c r="A707" i="5"/>
  <c r="B707" i="5"/>
  <c r="Q707" i="5" s="1"/>
  <c r="C707" i="5"/>
  <c r="E707" i="5"/>
  <c r="A708" i="5"/>
  <c r="B708" i="5"/>
  <c r="Q708" i="5" s="1"/>
  <c r="C708" i="5"/>
  <c r="E708" i="5"/>
  <c r="A709" i="5"/>
  <c r="B709" i="5"/>
  <c r="Q709" i="5" s="1"/>
  <c r="C709" i="5"/>
  <c r="E709" i="5"/>
  <c r="A710" i="5"/>
  <c r="B710" i="5"/>
  <c r="Q710" i="5" s="1"/>
  <c r="C710" i="5"/>
  <c r="E710" i="5"/>
  <c r="A711" i="5"/>
  <c r="B711" i="5"/>
  <c r="Q711" i="5" s="1"/>
  <c r="C711" i="5"/>
  <c r="E711" i="5"/>
  <c r="A712" i="5"/>
  <c r="B712" i="5"/>
  <c r="Q712" i="5" s="1"/>
  <c r="C712" i="5"/>
  <c r="E712" i="5"/>
  <c r="A713" i="5"/>
  <c r="B713" i="5"/>
  <c r="Q713" i="5" s="1"/>
  <c r="C713" i="5"/>
  <c r="E713" i="5"/>
  <c r="A714" i="5"/>
  <c r="B714" i="5"/>
  <c r="Q714" i="5" s="1"/>
  <c r="C714" i="5"/>
  <c r="E714" i="5"/>
  <c r="A715" i="5"/>
  <c r="B715" i="5"/>
  <c r="Q715" i="5" s="1"/>
  <c r="C715" i="5"/>
  <c r="E715" i="5"/>
  <c r="A716" i="5"/>
  <c r="B716" i="5"/>
  <c r="Q716" i="5" s="1"/>
  <c r="C716" i="5"/>
  <c r="E716" i="5"/>
  <c r="A717" i="5"/>
  <c r="B717" i="5"/>
  <c r="Q717" i="5" s="1"/>
  <c r="C717" i="5"/>
  <c r="E717" i="5"/>
  <c r="A718" i="5"/>
  <c r="B718" i="5"/>
  <c r="Q718" i="5" s="1"/>
  <c r="C718" i="5"/>
  <c r="E718" i="5"/>
  <c r="A719" i="5"/>
  <c r="B719" i="5"/>
  <c r="Q719" i="5" s="1"/>
  <c r="C719" i="5"/>
  <c r="E719" i="5"/>
  <c r="A720" i="5"/>
  <c r="B720" i="5"/>
  <c r="Q720" i="5" s="1"/>
  <c r="C720" i="5"/>
  <c r="E720" i="5"/>
  <c r="A721" i="5"/>
  <c r="B721" i="5"/>
  <c r="Q721" i="5" s="1"/>
  <c r="C721" i="5"/>
  <c r="E721" i="5"/>
  <c r="A722" i="5"/>
  <c r="B722" i="5"/>
  <c r="Q722" i="5" s="1"/>
  <c r="C722" i="5"/>
  <c r="E722" i="5"/>
  <c r="A723" i="5"/>
  <c r="B723" i="5"/>
  <c r="Q723" i="5" s="1"/>
  <c r="C723" i="5"/>
  <c r="E723" i="5"/>
  <c r="A724" i="5"/>
  <c r="B724" i="5"/>
  <c r="Q724" i="5" s="1"/>
  <c r="C724" i="5"/>
  <c r="E724" i="5"/>
  <c r="A725" i="5"/>
  <c r="B725" i="5"/>
  <c r="Q725" i="5" s="1"/>
  <c r="C725" i="5"/>
  <c r="E725" i="5"/>
  <c r="A726" i="5"/>
  <c r="B726" i="5"/>
  <c r="Q726" i="5" s="1"/>
  <c r="C726" i="5"/>
  <c r="E726" i="5"/>
  <c r="A727" i="5"/>
  <c r="B727" i="5"/>
  <c r="Q727" i="5" s="1"/>
  <c r="C727" i="5"/>
  <c r="E727" i="5"/>
  <c r="A728" i="5"/>
  <c r="B728" i="5"/>
  <c r="Q728" i="5" s="1"/>
  <c r="C728" i="5"/>
  <c r="E728" i="5"/>
  <c r="A729" i="5"/>
  <c r="B729" i="5"/>
  <c r="Q729" i="5" s="1"/>
  <c r="C729" i="5"/>
  <c r="E729" i="5"/>
  <c r="A730" i="5"/>
  <c r="B730" i="5"/>
  <c r="Q730" i="5" s="1"/>
  <c r="C730" i="5"/>
  <c r="E730" i="5"/>
  <c r="A731" i="5"/>
  <c r="B731" i="5"/>
  <c r="Q731" i="5" s="1"/>
  <c r="C731" i="5"/>
  <c r="E731" i="5"/>
  <c r="A732" i="5"/>
  <c r="B732" i="5"/>
  <c r="Q732" i="5" s="1"/>
  <c r="C732" i="5"/>
  <c r="E732" i="5"/>
  <c r="A733" i="5"/>
  <c r="B733" i="5"/>
  <c r="Q733" i="5" s="1"/>
  <c r="C733" i="5"/>
  <c r="E733" i="5"/>
  <c r="A734" i="5"/>
  <c r="B734" i="5"/>
  <c r="Q734" i="5" s="1"/>
  <c r="C734" i="5"/>
  <c r="E734" i="5"/>
  <c r="A735" i="5"/>
  <c r="B735" i="5"/>
  <c r="Q735" i="5" s="1"/>
  <c r="C735" i="5"/>
  <c r="E735" i="5"/>
  <c r="A736" i="5"/>
  <c r="B736" i="5"/>
  <c r="Q736" i="5" s="1"/>
  <c r="C736" i="5"/>
  <c r="E736" i="5"/>
  <c r="A737" i="5"/>
  <c r="B737" i="5"/>
  <c r="Q737" i="5" s="1"/>
  <c r="C737" i="5"/>
  <c r="E737" i="5"/>
  <c r="A738" i="5"/>
  <c r="B738" i="5"/>
  <c r="Q738" i="5" s="1"/>
  <c r="C738" i="5"/>
  <c r="E738" i="5"/>
  <c r="A739" i="5"/>
  <c r="B739" i="5"/>
  <c r="Q739" i="5" s="1"/>
  <c r="C739" i="5"/>
  <c r="E739" i="5"/>
  <c r="A740" i="5"/>
  <c r="B740" i="5"/>
  <c r="Q740" i="5" s="1"/>
  <c r="C740" i="5"/>
  <c r="E740" i="5"/>
  <c r="A741" i="5"/>
  <c r="B741" i="5"/>
  <c r="Q741" i="5" s="1"/>
  <c r="C741" i="5"/>
  <c r="E741" i="5"/>
  <c r="A742" i="5"/>
  <c r="B742" i="5"/>
  <c r="Q742" i="5" s="1"/>
  <c r="C742" i="5"/>
  <c r="E742" i="5"/>
  <c r="A743" i="5"/>
  <c r="B743" i="5"/>
  <c r="Q743" i="5" s="1"/>
  <c r="C743" i="5"/>
  <c r="E743" i="5"/>
  <c r="A744" i="5"/>
  <c r="B744" i="5"/>
  <c r="Q744" i="5" s="1"/>
  <c r="C744" i="5"/>
  <c r="E744" i="5"/>
  <c r="A745" i="5"/>
  <c r="B745" i="5"/>
  <c r="Q745" i="5" s="1"/>
  <c r="C745" i="5"/>
  <c r="E745" i="5"/>
  <c r="A746" i="5"/>
  <c r="B746" i="5"/>
  <c r="Q746" i="5" s="1"/>
  <c r="C746" i="5"/>
  <c r="E746" i="5"/>
  <c r="A747" i="5"/>
  <c r="B747" i="5"/>
  <c r="Q747" i="5" s="1"/>
  <c r="C747" i="5"/>
  <c r="E747" i="5"/>
  <c r="A748" i="5"/>
  <c r="B748" i="5"/>
  <c r="Q748" i="5" s="1"/>
  <c r="C748" i="5"/>
  <c r="E748" i="5"/>
  <c r="A749" i="5"/>
  <c r="B749" i="5"/>
  <c r="Q749" i="5" s="1"/>
  <c r="C749" i="5"/>
  <c r="E749" i="5"/>
  <c r="A750" i="5"/>
  <c r="B750" i="5"/>
  <c r="Q750" i="5" s="1"/>
  <c r="C750" i="5"/>
  <c r="E750" i="5"/>
  <c r="A751" i="5"/>
  <c r="B751" i="5"/>
  <c r="Q751" i="5" s="1"/>
  <c r="C751" i="5"/>
  <c r="E751" i="5"/>
  <c r="A752" i="5"/>
  <c r="B752" i="5"/>
  <c r="Q752" i="5" s="1"/>
  <c r="C752" i="5"/>
  <c r="E752" i="5"/>
  <c r="A753" i="5"/>
  <c r="B753" i="5"/>
  <c r="Q753" i="5" s="1"/>
  <c r="C753" i="5"/>
  <c r="E753" i="5"/>
  <c r="A754" i="5"/>
  <c r="B754" i="5"/>
  <c r="Q754" i="5" s="1"/>
  <c r="C754" i="5"/>
  <c r="E754" i="5"/>
  <c r="A755" i="5"/>
  <c r="B755" i="5"/>
  <c r="Q755" i="5" s="1"/>
  <c r="C755" i="5"/>
  <c r="E755" i="5"/>
  <c r="A756" i="5"/>
  <c r="B756" i="5"/>
  <c r="Q756" i="5" s="1"/>
  <c r="E756" i="5"/>
  <c r="A757" i="5"/>
  <c r="B757" i="5"/>
  <c r="Q757" i="5" s="1"/>
  <c r="C757" i="5"/>
  <c r="E757" i="5"/>
  <c r="A758" i="5"/>
  <c r="B758" i="5"/>
  <c r="Q758" i="5" s="1"/>
  <c r="C758" i="5"/>
  <c r="E758" i="5"/>
  <c r="A759" i="5"/>
  <c r="B759" i="5"/>
  <c r="Q759" i="5" s="1"/>
  <c r="C759" i="5"/>
  <c r="E759" i="5"/>
  <c r="A760" i="5"/>
  <c r="B760" i="5"/>
  <c r="Q760" i="5" s="1"/>
  <c r="C760" i="5"/>
  <c r="E760" i="5"/>
  <c r="A761" i="5"/>
  <c r="B761" i="5"/>
  <c r="Q761" i="5" s="1"/>
  <c r="C761" i="5"/>
  <c r="E761" i="5"/>
  <c r="A762" i="5"/>
  <c r="B762" i="5"/>
  <c r="Q762" i="5" s="1"/>
  <c r="C762" i="5"/>
  <c r="E762" i="5"/>
  <c r="A763" i="5"/>
  <c r="B763" i="5"/>
  <c r="Q763" i="5" s="1"/>
  <c r="C763" i="5"/>
  <c r="E763" i="5"/>
  <c r="A764" i="5"/>
  <c r="B764" i="5"/>
  <c r="Q764" i="5" s="1"/>
  <c r="C764" i="5"/>
  <c r="E764" i="5"/>
  <c r="A765" i="5"/>
  <c r="B765" i="5"/>
  <c r="Q765" i="5" s="1"/>
  <c r="C765" i="5"/>
  <c r="E765" i="5"/>
  <c r="A766" i="5"/>
  <c r="B766" i="5"/>
  <c r="Q766" i="5" s="1"/>
  <c r="C766" i="5"/>
  <c r="E766" i="5"/>
  <c r="A667" i="5"/>
  <c r="B667" i="5"/>
  <c r="Q667" i="5" s="1"/>
  <c r="C667" i="5"/>
  <c r="E667" i="5"/>
  <c r="A668" i="5"/>
  <c r="B668" i="5"/>
  <c r="Q668" i="5" s="1"/>
  <c r="C668" i="5"/>
  <c r="E668" i="5"/>
  <c r="A669" i="5"/>
  <c r="B669" i="5"/>
  <c r="Q669" i="5" s="1"/>
  <c r="C669" i="5"/>
  <c r="E669" i="5"/>
  <c r="A670" i="5"/>
  <c r="B670" i="5"/>
  <c r="Q670" i="5" s="1"/>
  <c r="C670" i="5"/>
  <c r="E670" i="5"/>
  <c r="A671" i="5"/>
  <c r="B671" i="5"/>
  <c r="Q671" i="5" s="1"/>
  <c r="C671" i="5"/>
  <c r="E671" i="5"/>
  <c r="A672" i="5"/>
  <c r="B672" i="5"/>
  <c r="Q672" i="5" s="1"/>
  <c r="C672" i="5"/>
  <c r="E672" i="5"/>
  <c r="A673" i="5"/>
  <c r="B673" i="5"/>
  <c r="Q673" i="5" s="1"/>
  <c r="C673" i="5"/>
  <c r="E673" i="5"/>
  <c r="A674" i="5"/>
  <c r="B674" i="5"/>
  <c r="Q674" i="5" s="1"/>
  <c r="C674" i="5"/>
  <c r="E674" i="5"/>
  <c r="A675" i="5"/>
  <c r="B675" i="5"/>
  <c r="Q675" i="5" s="1"/>
  <c r="C675" i="5"/>
  <c r="E675" i="5"/>
  <c r="A676" i="5"/>
  <c r="B676" i="5"/>
  <c r="Q676" i="5" s="1"/>
  <c r="C676" i="5"/>
  <c r="E676" i="5"/>
  <c r="A677" i="5"/>
  <c r="B677" i="5"/>
  <c r="Q677" i="5" s="1"/>
  <c r="C677" i="5"/>
  <c r="E677" i="5"/>
  <c r="A678" i="5"/>
  <c r="B678" i="5"/>
  <c r="Q678" i="5" s="1"/>
  <c r="C678" i="5"/>
  <c r="E678" i="5"/>
  <c r="A679" i="5"/>
  <c r="B679" i="5"/>
  <c r="Q679" i="5" s="1"/>
  <c r="C679" i="5"/>
  <c r="E679" i="5"/>
  <c r="A680" i="5"/>
  <c r="B680" i="5"/>
  <c r="Q680" i="5" s="1"/>
  <c r="C680" i="5"/>
  <c r="E680" i="5"/>
  <c r="A681" i="5"/>
  <c r="B681" i="5"/>
  <c r="Q681" i="5" s="1"/>
  <c r="C681" i="5"/>
  <c r="E681" i="5"/>
  <c r="A682" i="5"/>
  <c r="B682" i="5"/>
  <c r="Q682" i="5" s="1"/>
  <c r="C682" i="5"/>
  <c r="E682" i="5"/>
  <c r="A683" i="5"/>
  <c r="B683" i="5"/>
  <c r="Q683" i="5" s="1"/>
  <c r="C683" i="5"/>
  <c r="E683" i="5"/>
  <c r="H749" i="5" l="1"/>
  <c r="H747" i="5"/>
  <c r="H745" i="5"/>
  <c r="H743" i="5"/>
  <c r="H751" i="5"/>
  <c r="F667" i="5"/>
  <c r="F743" i="5"/>
  <c r="F739" i="5"/>
  <c r="F735" i="5"/>
  <c r="F731" i="5"/>
  <c r="F669" i="5"/>
  <c r="F745" i="5"/>
  <c r="F741" i="5"/>
  <c r="F737" i="5"/>
  <c r="F733" i="5"/>
  <c r="F729" i="5"/>
  <c r="F726" i="5"/>
  <c r="L673" i="5"/>
  <c r="N673" i="5"/>
  <c r="O673" i="5"/>
  <c r="K673" i="5"/>
  <c r="O680" i="5"/>
  <c r="K680" i="5"/>
  <c r="L680" i="5"/>
  <c r="N680" i="5"/>
  <c r="L669" i="5"/>
  <c r="N669" i="5"/>
  <c r="O669" i="5"/>
  <c r="K669" i="5"/>
  <c r="L765" i="5"/>
  <c r="N765" i="5"/>
  <c r="O765" i="5"/>
  <c r="K765" i="5"/>
  <c r="L761" i="5"/>
  <c r="N761" i="5"/>
  <c r="O761" i="5"/>
  <c r="K761" i="5"/>
  <c r="L757" i="5"/>
  <c r="N757" i="5"/>
  <c r="O757" i="5"/>
  <c r="K757" i="5"/>
  <c r="O756" i="5"/>
  <c r="K756" i="5"/>
  <c r="L756" i="5"/>
  <c r="N756" i="5"/>
  <c r="O752" i="5"/>
  <c r="K752" i="5"/>
  <c r="L752" i="5"/>
  <c r="N752" i="5"/>
  <c r="O748" i="5"/>
  <c r="K748" i="5"/>
  <c r="L748" i="5"/>
  <c r="N748" i="5"/>
  <c r="O744" i="5"/>
  <c r="K744" i="5"/>
  <c r="L744" i="5"/>
  <c r="N744" i="5"/>
  <c r="O740" i="5"/>
  <c r="K740" i="5"/>
  <c r="L740" i="5"/>
  <c r="N740" i="5"/>
  <c r="O736" i="5"/>
  <c r="K736" i="5"/>
  <c r="L736" i="5"/>
  <c r="N736" i="5"/>
  <c r="O732" i="5"/>
  <c r="K732" i="5"/>
  <c r="L732" i="5"/>
  <c r="N732" i="5"/>
  <c r="O728" i="5"/>
  <c r="K728" i="5"/>
  <c r="L728" i="5"/>
  <c r="N728" i="5"/>
  <c r="L725" i="5"/>
  <c r="N725" i="5"/>
  <c r="O725" i="5"/>
  <c r="K725" i="5"/>
  <c r="L721" i="5"/>
  <c r="N721" i="5"/>
  <c r="O721" i="5"/>
  <c r="K721" i="5"/>
  <c r="L717" i="5"/>
  <c r="N717" i="5"/>
  <c r="O717" i="5"/>
  <c r="K717" i="5"/>
  <c r="L713" i="5"/>
  <c r="N713" i="5"/>
  <c r="O713" i="5"/>
  <c r="K713" i="5"/>
  <c r="L709" i="5"/>
  <c r="N709" i="5"/>
  <c r="O709" i="5"/>
  <c r="K709" i="5"/>
  <c r="L705" i="5"/>
  <c r="N705" i="5"/>
  <c r="O705" i="5"/>
  <c r="K705" i="5"/>
  <c r="L701" i="5"/>
  <c r="N701" i="5"/>
  <c r="O701" i="5"/>
  <c r="K701" i="5"/>
  <c r="L697" i="5"/>
  <c r="N697" i="5"/>
  <c r="O697" i="5"/>
  <c r="K697" i="5"/>
  <c r="L693" i="5"/>
  <c r="N693" i="5"/>
  <c r="O693" i="5"/>
  <c r="K693" i="5"/>
  <c r="F689" i="5"/>
  <c r="L689" i="5"/>
  <c r="N689" i="5"/>
  <c r="O689" i="5"/>
  <c r="K689" i="5"/>
  <c r="F685" i="5"/>
  <c r="L685" i="5"/>
  <c r="N685" i="5"/>
  <c r="O685" i="5"/>
  <c r="K685" i="5"/>
  <c r="L681" i="5"/>
  <c r="N681" i="5"/>
  <c r="O681" i="5"/>
  <c r="K681" i="5"/>
  <c r="O676" i="5"/>
  <c r="K676" i="5"/>
  <c r="L676" i="5"/>
  <c r="N676" i="5"/>
  <c r="O672" i="5"/>
  <c r="K672" i="5"/>
  <c r="L672" i="5"/>
  <c r="N672" i="5"/>
  <c r="F683" i="5"/>
  <c r="L683" i="5"/>
  <c r="N683" i="5"/>
  <c r="O683" i="5"/>
  <c r="K683" i="5"/>
  <c r="F679" i="5"/>
  <c r="L679" i="5"/>
  <c r="N679" i="5"/>
  <c r="O679" i="5"/>
  <c r="K679" i="5"/>
  <c r="L675" i="5"/>
  <c r="N675" i="5"/>
  <c r="O675" i="5"/>
  <c r="K675" i="5"/>
  <c r="L671" i="5"/>
  <c r="N671" i="5"/>
  <c r="O671" i="5"/>
  <c r="K671" i="5"/>
  <c r="O668" i="5"/>
  <c r="K668" i="5"/>
  <c r="L668" i="5"/>
  <c r="N668" i="5"/>
  <c r="O764" i="5"/>
  <c r="K764" i="5"/>
  <c r="L764" i="5"/>
  <c r="N764" i="5"/>
  <c r="O760" i="5"/>
  <c r="K760" i="5"/>
  <c r="L760" i="5"/>
  <c r="N760" i="5"/>
  <c r="L755" i="5"/>
  <c r="N755" i="5"/>
  <c r="O755" i="5"/>
  <c r="K755" i="5"/>
  <c r="L751" i="5"/>
  <c r="N751" i="5"/>
  <c r="O751" i="5"/>
  <c r="K751" i="5"/>
  <c r="L747" i="5"/>
  <c r="N747" i="5"/>
  <c r="O747" i="5"/>
  <c r="K747" i="5"/>
  <c r="L743" i="5"/>
  <c r="N743" i="5"/>
  <c r="O743" i="5"/>
  <c r="K743" i="5"/>
  <c r="L739" i="5"/>
  <c r="N739" i="5"/>
  <c r="O739" i="5"/>
  <c r="K739" i="5"/>
  <c r="L735" i="5"/>
  <c r="N735" i="5"/>
  <c r="O735" i="5"/>
  <c r="K735" i="5"/>
  <c r="L731" i="5"/>
  <c r="N731" i="5"/>
  <c r="O731" i="5"/>
  <c r="K731" i="5"/>
  <c r="L727" i="5"/>
  <c r="N727" i="5"/>
  <c r="O727" i="5"/>
  <c r="K727" i="5"/>
  <c r="O724" i="5"/>
  <c r="K724" i="5"/>
  <c r="L724" i="5"/>
  <c r="N724" i="5"/>
  <c r="O720" i="5"/>
  <c r="K720" i="5"/>
  <c r="L720" i="5"/>
  <c r="N720" i="5"/>
  <c r="O716" i="5"/>
  <c r="K716" i="5"/>
  <c r="L716" i="5"/>
  <c r="N716" i="5"/>
  <c r="O712" i="5"/>
  <c r="K712" i="5"/>
  <c r="L712" i="5"/>
  <c r="N712" i="5"/>
  <c r="O708" i="5"/>
  <c r="K708" i="5"/>
  <c r="L708" i="5"/>
  <c r="N708" i="5"/>
  <c r="O704" i="5"/>
  <c r="K704" i="5"/>
  <c r="L704" i="5"/>
  <c r="N704" i="5"/>
  <c r="O700" i="5"/>
  <c r="K700" i="5"/>
  <c r="L700" i="5"/>
  <c r="N700" i="5"/>
  <c r="O696" i="5"/>
  <c r="K696" i="5"/>
  <c r="L696" i="5"/>
  <c r="N696" i="5"/>
  <c r="O692" i="5"/>
  <c r="K692" i="5"/>
  <c r="L692" i="5"/>
  <c r="N692" i="5"/>
  <c r="O688" i="5"/>
  <c r="K688" i="5"/>
  <c r="L688" i="5"/>
  <c r="N688" i="5"/>
  <c r="O684" i="5"/>
  <c r="K684" i="5"/>
  <c r="L684" i="5"/>
  <c r="N684" i="5"/>
  <c r="F682" i="5"/>
  <c r="O682" i="5"/>
  <c r="K682" i="5"/>
  <c r="L682" i="5"/>
  <c r="N682" i="5"/>
  <c r="O678" i="5"/>
  <c r="K678" i="5"/>
  <c r="L678" i="5"/>
  <c r="N678" i="5"/>
  <c r="O674" i="5"/>
  <c r="K674" i="5"/>
  <c r="L674" i="5"/>
  <c r="N674" i="5"/>
  <c r="F670" i="5"/>
  <c r="O670" i="5"/>
  <c r="K670" i="5"/>
  <c r="L670" i="5"/>
  <c r="N670" i="5"/>
  <c r="L763" i="5"/>
  <c r="N763" i="5"/>
  <c r="O763" i="5"/>
  <c r="K763" i="5"/>
  <c r="L759" i="5"/>
  <c r="N759" i="5"/>
  <c r="O759" i="5"/>
  <c r="K759" i="5"/>
  <c r="O754" i="5"/>
  <c r="K754" i="5"/>
  <c r="L754" i="5"/>
  <c r="N754" i="5"/>
  <c r="O750" i="5"/>
  <c r="K750" i="5"/>
  <c r="L750" i="5"/>
  <c r="N750" i="5"/>
  <c r="O746" i="5"/>
  <c r="K746" i="5"/>
  <c r="L746" i="5"/>
  <c r="N746" i="5"/>
  <c r="O742" i="5"/>
  <c r="K742" i="5"/>
  <c r="L742" i="5"/>
  <c r="N742" i="5"/>
  <c r="O738" i="5"/>
  <c r="K738" i="5"/>
  <c r="L738" i="5"/>
  <c r="N738" i="5"/>
  <c r="O734" i="5"/>
  <c r="K734" i="5"/>
  <c r="L734" i="5"/>
  <c r="N734" i="5"/>
  <c r="O730" i="5"/>
  <c r="K730" i="5"/>
  <c r="L730" i="5"/>
  <c r="N730" i="5"/>
  <c r="F723" i="5"/>
  <c r="L723" i="5"/>
  <c r="N723" i="5"/>
  <c r="O723" i="5"/>
  <c r="K723" i="5"/>
  <c r="F719" i="5"/>
  <c r="L719" i="5"/>
  <c r="N719" i="5"/>
  <c r="O719" i="5"/>
  <c r="K719" i="5"/>
  <c r="F715" i="5"/>
  <c r="L715" i="5"/>
  <c r="N715" i="5"/>
  <c r="O715" i="5"/>
  <c r="K715" i="5"/>
  <c r="F711" i="5"/>
  <c r="L711" i="5"/>
  <c r="N711" i="5"/>
  <c r="O711" i="5"/>
  <c r="K711" i="5"/>
  <c r="F707" i="5"/>
  <c r="L707" i="5"/>
  <c r="N707" i="5"/>
  <c r="O707" i="5"/>
  <c r="K707" i="5"/>
  <c r="F703" i="5"/>
  <c r="L703" i="5"/>
  <c r="N703" i="5"/>
  <c r="O703" i="5"/>
  <c r="K703" i="5"/>
  <c r="F699" i="5"/>
  <c r="L699" i="5"/>
  <c r="N699" i="5"/>
  <c r="O699" i="5"/>
  <c r="K699" i="5"/>
  <c r="L695" i="5"/>
  <c r="N695" i="5"/>
  <c r="O695" i="5"/>
  <c r="K695" i="5"/>
  <c r="L691" i="5"/>
  <c r="N691" i="5"/>
  <c r="O691" i="5"/>
  <c r="K691" i="5"/>
  <c r="L687" i="5"/>
  <c r="N687" i="5"/>
  <c r="O687" i="5"/>
  <c r="K687" i="5"/>
  <c r="L677" i="5"/>
  <c r="N677" i="5"/>
  <c r="O677" i="5"/>
  <c r="K677" i="5"/>
  <c r="L667" i="5"/>
  <c r="N667" i="5"/>
  <c r="O667" i="5"/>
  <c r="K667" i="5"/>
  <c r="O766" i="5"/>
  <c r="K766" i="5"/>
  <c r="L766" i="5"/>
  <c r="N766" i="5"/>
  <c r="O762" i="5"/>
  <c r="K762" i="5"/>
  <c r="L762" i="5"/>
  <c r="N762" i="5"/>
  <c r="O758" i="5"/>
  <c r="K758" i="5"/>
  <c r="L758" i="5"/>
  <c r="N758" i="5"/>
  <c r="L753" i="5"/>
  <c r="N753" i="5"/>
  <c r="O753" i="5"/>
  <c r="K753" i="5"/>
  <c r="L749" i="5"/>
  <c r="N749" i="5"/>
  <c r="O749" i="5"/>
  <c r="K749" i="5"/>
  <c r="L745" i="5"/>
  <c r="N745" i="5"/>
  <c r="O745" i="5"/>
  <c r="K745" i="5"/>
  <c r="L741" i="5"/>
  <c r="N741" i="5"/>
  <c r="O741" i="5"/>
  <c r="K741" i="5"/>
  <c r="L737" i="5"/>
  <c r="N737" i="5"/>
  <c r="O737" i="5"/>
  <c r="K737" i="5"/>
  <c r="L733" i="5"/>
  <c r="N733" i="5"/>
  <c r="O733" i="5"/>
  <c r="K733" i="5"/>
  <c r="L729" i="5"/>
  <c r="N729" i="5"/>
  <c r="O729" i="5"/>
  <c r="K729" i="5"/>
  <c r="O726" i="5"/>
  <c r="K726" i="5"/>
  <c r="L726" i="5"/>
  <c r="N726" i="5"/>
  <c r="O722" i="5"/>
  <c r="K722" i="5"/>
  <c r="L722" i="5"/>
  <c r="N722" i="5"/>
  <c r="O718" i="5"/>
  <c r="K718" i="5"/>
  <c r="L718" i="5"/>
  <c r="N718" i="5"/>
  <c r="O714" i="5"/>
  <c r="K714" i="5"/>
  <c r="L714" i="5"/>
  <c r="N714" i="5"/>
  <c r="O710" i="5"/>
  <c r="K710" i="5"/>
  <c r="L710" i="5"/>
  <c r="N710" i="5"/>
  <c r="O706" i="5"/>
  <c r="K706" i="5"/>
  <c r="L706" i="5"/>
  <c r="N706" i="5"/>
  <c r="O702" i="5"/>
  <c r="K702" i="5"/>
  <c r="L702" i="5"/>
  <c r="N702" i="5"/>
  <c r="O698" i="5"/>
  <c r="K698" i="5"/>
  <c r="L698" i="5"/>
  <c r="N698" i="5"/>
  <c r="O694" i="5"/>
  <c r="K694" i="5"/>
  <c r="L694" i="5"/>
  <c r="N694" i="5"/>
  <c r="O690" i="5"/>
  <c r="K690" i="5"/>
  <c r="L690" i="5"/>
  <c r="N690" i="5"/>
  <c r="O686" i="5"/>
  <c r="K686" i="5"/>
  <c r="L686" i="5"/>
  <c r="N686" i="5"/>
  <c r="F681" i="5"/>
  <c r="F677" i="5"/>
  <c r="F673" i="5"/>
  <c r="F671" i="5"/>
  <c r="F721" i="5"/>
  <c r="F717" i="5"/>
  <c r="F713" i="5"/>
  <c r="F709" i="5"/>
  <c r="F705" i="5"/>
  <c r="F701" i="5"/>
  <c r="F697" i="5"/>
  <c r="F693" i="5"/>
  <c r="F675" i="5"/>
  <c r="F668" i="5"/>
  <c r="F695" i="5"/>
  <c r="F691" i="5"/>
  <c r="F687" i="5"/>
  <c r="F765" i="5"/>
  <c r="F761" i="5"/>
  <c r="F753" i="5"/>
  <c r="F766" i="5"/>
  <c r="F763" i="5"/>
  <c r="F755" i="5"/>
  <c r="F747" i="5"/>
  <c r="F757" i="5"/>
  <c r="F749" i="5"/>
  <c r="F759" i="5"/>
  <c r="F751" i="5"/>
  <c r="F727" i="5"/>
  <c r="F725" i="5"/>
  <c r="F764" i="5"/>
  <c r="F762" i="5"/>
  <c r="F760" i="5"/>
  <c r="F758" i="5"/>
  <c r="F756" i="5"/>
  <c r="F754" i="5"/>
  <c r="F752" i="5"/>
  <c r="F750" i="5"/>
  <c r="F748" i="5"/>
  <c r="F746" i="5"/>
  <c r="F744" i="5"/>
  <c r="F742" i="5"/>
  <c r="F740" i="5"/>
  <c r="F738" i="5"/>
  <c r="F736" i="5"/>
  <c r="F734" i="5"/>
  <c r="F732" i="5"/>
  <c r="F730" i="5"/>
  <c r="F728" i="5"/>
  <c r="F684" i="5"/>
  <c r="F724" i="5"/>
  <c r="F722" i="5"/>
  <c r="F720" i="5"/>
  <c r="F718" i="5"/>
  <c r="F716" i="5"/>
  <c r="F714" i="5"/>
  <c r="F712" i="5"/>
  <c r="F710" i="5"/>
  <c r="F708" i="5"/>
  <c r="F706" i="5"/>
  <c r="F704" i="5"/>
  <c r="F702" i="5"/>
  <c r="F700" i="5"/>
  <c r="F698" i="5"/>
  <c r="F696" i="5"/>
  <c r="F694" i="5"/>
  <c r="F692" i="5"/>
  <c r="F690" i="5"/>
  <c r="F688" i="5"/>
  <c r="F686" i="5"/>
  <c r="I742" i="5"/>
  <c r="I744" i="5"/>
  <c r="I751" i="5"/>
  <c r="I747" i="5"/>
  <c r="I745" i="5"/>
  <c r="I746" i="5"/>
  <c r="I748" i="5"/>
  <c r="I743" i="5"/>
  <c r="I749" i="5"/>
  <c r="I750" i="5"/>
  <c r="I737" i="5"/>
  <c r="I741" i="5"/>
  <c r="I732" i="5"/>
  <c r="I733" i="5"/>
  <c r="I736" i="5"/>
  <c r="I725" i="5"/>
  <c r="I729" i="5"/>
  <c r="I723" i="5"/>
  <c r="I728" i="5"/>
  <c r="I731" i="5"/>
  <c r="I735" i="5"/>
  <c r="I739" i="5"/>
  <c r="I724" i="5"/>
  <c r="I727" i="5"/>
  <c r="I740" i="5"/>
  <c r="I689" i="5"/>
  <c r="I691" i="5"/>
  <c r="I687" i="5"/>
  <c r="I690" i="5"/>
  <c r="I688" i="5"/>
  <c r="I677" i="5"/>
  <c r="I680" i="5"/>
  <c r="I681" i="5"/>
  <c r="I678" i="5"/>
  <c r="I679" i="5"/>
  <c r="F680" i="5"/>
  <c r="F678" i="5"/>
  <c r="F676" i="5"/>
  <c r="F674" i="5"/>
  <c r="F672" i="5"/>
  <c r="I668" i="5"/>
  <c r="I669" i="5"/>
  <c r="I670" i="5"/>
  <c r="I671" i="5"/>
  <c r="I667" i="5"/>
  <c r="AB2" i="5"/>
  <c r="AC2" i="5"/>
  <c r="AD2" i="5"/>
  <c r="AE2" i="5"/>
  <c r="AF2" i="5"/>
  <c r="AG2" i="5"/>
  <c r="AH2" i="5"/>
  <c r="AB3" i="5"/>
  <c r="AC3" i="5"/>
  <c r="AD3" i="5"/>
  <c r="AE3" i="5"/>
  <c r="AF3" i="5"/>
  <c r="AG3" i="5"/>
  <c r="AH3" i="5"/>
  <c r="AB4" i="5"/>
  <c r="AC4" i="5"/>
  <c r="AD4" i="5"/>
  <c r="AE4" i="5"/>
  <c r="AF4" i="5"/>
  <c r="AG4" i="5"/>
  <c r="AH4" i="5"/>
  <c r="AB5" i="5"/>
  <c r="AC5" i="5"/>
  <c r="AD5" i="5"/>
  <c r="AE5" i="5"/>
  <c r="AF5" i="5"/>
  <c r="AG5" i="5"/>
  <c r="AH5" i="5"/>
  <c r="AB6" i="5"/>
  <c r="AC6" i="5"/>
  <c r="AD6" i="5"/>
  <c r="AE6" i="5"/>
  <c r="AF6" i="5"/>
  <c r="AG6" i="5"/>
  <c r="AH6" i="5"/>
  <c r="AB7" i="5"/>
  <c r="AC7" i="5"/>
  <c r="AD7" i="5"/>
  <c r="AE7" i="5"/>
  <c r="AF7" i="5"/>
  <c r="AG7" i="5"/>
  <c r="AH7" i="5"/>
  <c r="AB8" i="5"/>
  <c r="AC8" i="5"/>
  <c r="AD8" i="5"/>
  <c r="AE8" i="5"/>
  <c r="AF8" i="5"/>
  <c r="AG8" i="5"/>
  <c r="AH8" i="5"/>
  <c r="AB9" i="5"/>
  <c r="AC9" i="5"/>
  <c r="AD9" i="5"/>
  <c r="AE9" i="5"/>
  <c r="AF9" i="5"/>
  <c r="AG9" i="5"/>
  <c r="AH9" i="5"/>
  <c r="AB10" i="5"/>
  <c r="AC10" i="5"/>
  <c r="AD10" i="5"/>
  <c r="AE10" i="5"/>
  <c r="AF10" i="5"/>
  <c r="AG10" i="5"/>
  <c r="AH10" i="5"/>
  <c r="AB11" i="5"/>
  <c r="AC11" i="5"/>
  <c r="AD11" i="5"/>
  <c r="AE11" i="5"/>
  <c r="AF11" i="5"/>
  <c r="AG11" i="5"/>
  <c r="AH11" i="5"/>
  <c r="AB12" i="5"/>
  <c r="AC12" i="5"/>
  <c r="AD12" i="5"/>
  <c r="AE12" i="5"/>
  <c r="AF12" i="5"/>
  <c r="AG12" i="5"/>
  <c r="AH12" i="5"/>
  <c r="AB13" i="5"/>
  <c r="AC13" i="5"/>
  <c r="AD13" i="5"/>
  <c r="AE13" i="5"/>
  <c r="AF13" i="5"/>
  <c r="AG13" i="5"/>
  <c r="AH13" i="5"/>
  <c r="AB14" i="5"/>
  <c r="AC14" i="5"/>
  <c r="AD14" i="5"/>
  <c r="AE14" i="5"/>
  <c r="AF14" i="5"/>
  <c r="AG14" i="5"/>
  <c r="AH14" i="5"/>
  <c r="AB15" i="5"/>
  <c r="AC15" i="5"/>
  <c r="AD15" i="5"/>
  <c r="AE15" i="5"/>
  <c r="AF15" i="5"/>
  <c r="AG15" i="5"/>
  <c r="AH15" i="5"/>
  <c r="AB16" i="5"/>
  <c r="AC16" i="5"/>
  <c r="AD16" i="5"/>
  <c r="AE16" i="5"/>
  <c r="AF16" i="5"/>
  <c r="AG16" i="5"/>
  <c r="AH16" i="5"/>
  <c r="AB17" i="5"/>
  <c r="AC17" i="5"/>
  <c r="AD17" i="5"/>
  <c r="AE17" i="5"/>
  <c r="AF17" i="5"/>
  <c r="AG17" i="5"/>
  <c r="AH17" i="5"/>
  <c r="AB18" i="5"/>
  <c r="AC18" i="5"/>
  <c r="AD18" i="5"/>
  <c r="AE18" i="5"/>
  <c r="AF18" i="5"/>
  <c r="AG18" i="5"/>
  <c r="AH18" i="5"/>
  <c r="AB19" i="5"/>
  <c r="AC19" i="5"/>
  <c r="AD19" i="5"/>
  <c r="AE19" i="5"/>
  <c r="AF19" i="5"/>
  <c r="AG19" i="5"/>
  <c r="AH19" i="5"/>
  <c r="AB20" i="5"/>
  <c r="AC20" i="5"/>
  <c r="AD20" i="5"/>
  <c r="AE20" i="5"/>
  <c r="AF20" i="5"/>
  <c r="AG20" i="5"/>
  <c r="AH20" i="5"/>
  <c r="AB21" i="5"/>
  <c r="AC21" i="5"/>
  <c r="AD21" i="5"/>
  <c r="AE21" i="5"/>
  <c r="AF21" i="5"/>
  <c r="AG21" i="5"/>
  <c r="AH21" i="5"/>
  <c r="AB22" i="5"/>
  <c r="AC22" i="5"/>
  <c r="AD22" i="5"/>
  <c r="AE22" i="5"/>
  <c r="AF22" i="5"/>
  <c r="AG22" i="5"/>
  <c r="AH22" i="5"/>
  <c r="AB23" i="5"/>
  <c r="AC23" i="5"/>
  <c r="AD23" i="5"/>
  <c r="AE23" i="5"/>
  <c r="AF23" i="5"/>
  <c r="AG23" i="5"/>
  <c r="AH23" i="5"/>
  <c r="AB24" i="5"/>
  <c r="AC24" i="5"/>
  <c r="AD24" i="5"/>
  <c r="AE24" i="5"/>
  <c r="AF24" i="5"/>
  <c r="AG24" i="5"/>
  <c r="AH24" i="5"/>
  <c r="AB25" i="5"/>
  <c r="AC25" i="5"/>
  <c r="AD25" i="5"/>
  <c r="AE25" i="5"/>
  <c r="AF25" i="5"/>
  <c r="AG25" i="5"/>
  <c r="AH25" i="5"/>
  <c r="AB26" i="5"/>
  <c r="AC26" i="5"/>
  <c r="AD26" i="5"/>
  <c r="AE26" i="5"/>
  <c r="AF26" i="5"/>
  <c r="AG26" i="5"/>
  <c r="AH26" i="5"/>
  <c r="AB27" i="5"/>
  <c r="AC27" i="5"/>
  <c r="AD27" i="5"/>
  <c r="AE27" i="5"/>
  <c r="AF27" i="5"/>
  <c r="AG27" i="5"/>
  <c r="AH27" i="5"/>
  <c r="AB28" i="5"/>
  <c r="AC28" i="5"/>
  <c r="AD28" i="5"/>
  <c r="AE28" i="5"/>
  <c r="AF28" i="5"/>
  <c r="AG28" i="5"/>
  <c r="AH28" i="5"/>
  <c r="AB29" i="5"/>
  <c r="AC29" i="5"/>
  <c r="AD29" i="5"/>
  <c r="AE29" i="5"/>
  <c r="AF29" i="5"/>
  <c r="AG29" i="5"/>
  <c r="AH29" i="5"/>
  <c r="AB30" i="5"/>
  <c r="AC30" i="5"/>
  <c r="AD30" i="5"/>
  <c r="AE30" i="5"/>
  <c r="AF30" i="5"/>
  <c r="AG30" i="5"/>
  <c r="AH30" i="5"/>
  <c r="AB31" i="5"/>
  <c r="AC31" i="5"/>
  <c r="AD31" i="5"/>
  <c r="AE31" i="5"/>
  <c r="AF31" i="5"/>
  <c r="AG31" i="5"/>
  <c r="AH31" i="5"/>
  <c r="AB32" i="5"/>
  <c r="AC32" i="5"/>
  <c r="AD32" i="5"/>
  <c r="AE32" i="5"/>
  <c r="AF32" i="5"/>
  <c r="AG32" i="5"/>
  <c r="AH32" i="5"/>
  <c r="AB33" i="5"/>
  <c r="AC33" i="5"/>
  <c r="AD33" i="5"/>
  <c r="AE33" i="5"/>
  <c r="AF33" i="5"/>
  <c r="AG33" i="5"/>
  <c r="AH33" i="5"/>
  <c r="AB34" i="5"/>
  <c r="AC34" i="5"/>
  <c r="AD34" i="5"/>
  <c r="AE34" i="5"/>
  <c r="AF34" i="5"/>
  <c r="AG34" i="5"/>
  <c r="AH34" i="5"/>
  <c r="AB35" i="5"/>
  <c r="AC35" i="5"/>
  <c r="AD35" i="5"/>
  <c r="AE35" i="5"/>
  <c r="AF35" i="5"/>
  <c r="AG35" i="5"/>
  <c r="AH35" i="5"/>
  <c r="AB36" i="5"/>
  <c r="AC36" i="5"/>
  <c r="AD36" i="5"/>
  <c r="AE36" i="5"/>
  <c r="AF36" i="5"/>
  <c r="AG36" i="5"/>
  <c r="AH36" i="5"/>
  <c r="AB37" i="5"/>
  <c r="AC37" i="5"/>
  <c r="AD37" i="5"/>
  <c r="AE37" i="5"/>
  <c r="AF37" i="5"/>
  <c r="AG37" i="5"/>
  <c r="AH37" i="5"/>
  <c r="AB38" i="5"/>
  <c r="AC38" i="5"/>
  <c r="AD38" i="5"/>
  <c r="AE38" i="5"/>
  <c r="AF38" i="5"/>
  <c r="AG38" i="5"/>
  <c r="AH38" i="5"/>
  <c r="AB39" i="5"/>
  <c r="AC39" i="5"/>
  <c r="AD39" i="5"/>
  <c r="AE39" i="5"/>
  <c r="AF39" i="5"/>
  <c r="AG39" i="5"/>
  <c r="AH39" i="5"/>
  <c r="AB40" i="5"/>
  <c r="AC40" i="5"/>
  <c r="AD40" i="5"/>
  <c r="AE40" i="5"/>
  <c r="AF40" i="5"/>
  <c r="AG40" i="5"/>
  <c r="AH40" i="5"/>
  <c r="AB41" i="5"/>
  <c r="AC41" i="5"/>
  <c r="AD41" i="5"/>
  <c r="AE41" i="5"/>
  <c r="AF41" i="5"/>
  <c r="AG41" i="5"/>
  <c r="AH41" i="5"/>
  <c r="AB42" i="5"/>
  <c r="AC42" i="5"/>
  <c r="AD42" i="5"/>
  <c r="AE42" i="5"/>
  <c r="AF42" i="5"/>
  <c r="AG42" i="5"/>
  <c r="AH42" i="5"/>
  <c r="AB43" i="5"/>
  <c r="AC43" i="5"/>
  <c r="AD43" i="5"/>
  <c r="AE43" i="5"/>
  <c r="AF43" i="5"/>
  <c r="AG43" i="5"/>
  <c r="AH43" i="5"/>
  <c r="AB44" i="5"/>
  <c r="AC44" i="5"/>
  <c r="AD44" i="5"/>
  <c r="AE44" i="5"/>
  <c r="AF44" i="5"/>
  <c r="AG44" i="5"/>
  <c r="AH44" i="5"/>
  <c r="AB45" i="5"/>
  <c r="AC45" i="5"/>
  <c r="AD45" i="5"/>
  <c r="AE45" i="5"/>
  <c r="AF45" i="5"/>
  <c r="AG45" i="5"/>
  <c r="AH45" i="5"/>
  <c r="AB46" i="5"/>
  <c r="AC46" i="5"/>
  <c r="AD46" i="5"/>
  <c r="AE46" i="5"/>
  <c r="AF46" i="5"/>
  <c r="AG46" i="5"/>
  <c r="AH46" i="5"/>
  <c r="AB47" i="5"/>
  <c r="AC47" i="5"/>
  <c r="AD47" i="5"/>
  <c r="AE47" i="5"/>
  <c r="AF47" i="5"/>
  <c r="AG47" i="5"/>
  <c r="AH47" i="5"/>
  <c r="AB48" i="5"/>
  <c r="AC48" i="5"/>
  <c r="AD48" i="5"/>
  <c r="AE48" i="5"/>
  <c r="AF48" i="5"/>
  <c r="AG48" i="5"/>
  <c r="AH48" i="5"/>
  <c r="AB49" i="5"/>
  <c r="AC49" i="5"/>
  <c r="AD49" i="5"/>
  <c r="AE49" i="5"/>
  <c r="AF49" i="5"/>
  <c r="AG49" i="5"/>
  <c r="AH49" i="5"/>
  <c r="AB50" i="5"/>
  <c r="AC50" i="5"/>
  <c r="AD50" i="5"/>
  <c r="AE50" i="5"/>
  <c r="AF50" i="5"/>
  <c r="AG50" i="5"/>
  <c r="AH50" i="5"/>
  <c r="AB51" i="5"/>
  <c r="AC51" i="5"/>
  <c r="AD51" i="5"/>
  <c r="AE51" i="5"/>
  <c r="AF51" i="5"/>
  <c r="AG51" i="5"/>
  <c r="AH51" i="5"/>
  <c r="AB52" i="5"/>
  <c r="AC52" i="5"/>
  <c r="AD52" i="5"/>
  <c r="AE52" i="5"/>
  <c r="AF52" i="5"/>
  <c r="AG52" i="5"/>
  <c r="AH52" i="5"/>
  <c r="AB53" i="5"/>
  <c r="AC53" i="5"/>
  <c r="AD53" i="5"/>
  <c r="AE53" i="5"/>
  <c r="AF53" i="5"/>
  <c r="AG53" i="5"/>
  <c r="AH53" i="5"/>
  <c r="AB54" i="5"/>
  <c r="AC54" i="5"/>
  <c r="AD54" i="5"/>
  <c r="AE54" i="5"/>
  <c r="AF54" i="5"/>
  <c r="AG54" i="5"/>
  <c r="AH54" i="5"/>
  <c r="AB55" i="5"/>
  <c r="AC55" i="5"/>
  <c r="AD55" i="5"/>
  <c r="AE55" i="5"/>
  <c r="AF55" i="5"/>
  <c r="AG55" i="5"/>
  <c r="AH55" i="5"/>
  <c r="AB56" i="5"/>
  <c r="AC56" i="5"/>
  <c r="AD56" i="5"/>
  <c r="AE56" i="5"/>
  <c r="AF56" i="5"/>
  <c r="AG56" i="5"/>
  <c r="AH56" i="5"/>
  <c r="AB57" i="5"/>
  <c r="AC57" i="5"/>
  <c r="AD57" i="5"/>
  <c r="AE57" i="5"/>
  <c r="AF57" i="5"/>
  <c r="AG57" i="5"/>
  <c r="AH57" i="5"/>
  <c r="AB58" i="5"/>
  <c r="AC58" i="5"/>
  <c r="AD58" i="5"/>
  <c r="AE58" i="5"/>
  <c r="AF58" i="5"/>
  <c r="AG58" i="5"/>
  <c r="AH58" i="5"/>
  <c r="AB59" i="5"/>
  <c r="AC59" i="5"/>
  <c r="AD59" i="5"/>
  <c r="AE59" i="5"/>
  <c r="AF59" i="5"/>
  <c r="AG59" i="5"/>
  <c r="AH59" i="5"/>
  <c r="AB60" i="5"/>
  <c r="AC60" i="5"/>
  <c r="AD60" i="5"/>
  <c r="AE60" i="5"/>
  <c r="AF60" i="5"/>
  <c r="AG60" i="5"/>
  <c r="AH60" i="5"/>
  <c r="AB61" i="5"/>
  <c r="AC61" i="5"/>
  <c r="AD61" i="5"/>
  <c r="AE61" i="5"/>
  <c r="AF61" i="5"/>
  <c r="AG61" i="5"/>
  <c r="AH61" i="5"/>
  <c r="AB62" i="5"/>
  <c r="AC62" i="5"/>
  <c r="AD62" i="5"/>
  <c r="AE62" i="5"/>
  <c r="AF62" i="5"/>
  <c r="AG62" i="5"/>
  <c r="AH62" i="5"/>
  <c r="AB63" i="5"/>
  <c r="AC63" i="5"/>
  <c r="AD63" i="5"/>
  <c r="AE63" i="5"/>
  <c r="AF63" i="5"/>
  <c r="AG63" i="5"/>
  <c r="AH63" i="5"/>
  <c r="AB64" i="5"/>
  <c r="AC64" i="5"/>
  <c r="AD64" i="5"/>
  <c r="AE64" i="5"/>
  <c r="AF64" i="5"/>
  <c r="AG64" i="5"/>
  <c r="AH64" i="5"/>
  <c r="AB65" i="5"/>
  <c r="AC65" i="5"/>
  <c r="AD65" i="5"/>
  <c r="AE65" i="5"/>
  <c r="AF65" i="5"/>
  <c r="AG65" i="5"/>
  <c r="AH65" i="5"/>
  <c r="AB66" i="5"/>
  <c r="AC66" i="5"/>
  <c r="AD66" i="5"/>
  <c r="AE66" i="5"/>
  <c r="AF66" i="5"/>
  <c r="AG66" i="5"/>
  <c r="AH66" i="5"/>
  <c r="AB67" i="5"/>
  <c r="AC67" i="5"/>
  <c r="AD67" i="5"/>
  <c r="AE67" i="5"/>
  <c r="AF67" i="5"/>
  <c r="AG67" i="5"/>
  <c r="AH67" i="5"/>
  <c r="AB68" i="5"/>
  <c r="AC68" i="5"/>
  <c r="AD68" i="5"/>
  <c r="AE68" i="5"/>
  <c r="AF68" i="5"/>
  <c r="AG68" i="5"/>
  <c r="AH68" i="5"/>
  <c r="AB69" i="5"/>
  <c r="AC69" i="5"/>
  <c r="AD69" i="5"/>
  <c r="AE69" i="5"/>
  <c r="AF69" i="5"/>
  <c r="AG69" i="5"/>
  <c r="AH69" i="5"/>
  <c r="AB70" i="5"/>
  <c r="AC70" i="5"/>
  <c r="AD70" i="5"/>
  <c r="AE70" i="5"/>
  <c r="AF70" i="5"/>
  <c r="AG70" i="5"/>
  <c r="AH70" i="5"/>
  <c r="AB71" i="5"/>
  <c r="AC71" i="5"/>
  <c r="AD71" i="5"/>
  <c r="AE71" i="5"/>
  <c r="AF71" i="5"/>
  <c r="AG71" i="5"/>
  <c r="AH71" i="5"/>
  <c r="AB72" i="5"/>
  <c r="AC72" i="5"/>
  <c r="AD72" i="5"/>
  <c r="AE72" i="5"/>
  <c r="AF72" i="5"/>
  <c r="AG72" i="5"/>
  <c r="AH72" i="5"/>
  <c r="AB73" i="5"/>
  <c r="AC73" i="5"/>
  <c r="AD73" i="5"/>
  <c r="AE73" i="5"/>
  <c r="AF73" i="5"/>
  <c r="AG73" i="5"/>
  <c r="AH73" i="5"/>
  <c r="AB74" i="5"/>
  <c r="AC74" i="5"/>
  <c r="AD74" i="5"/>
  <c r="AE74" i="5"/>
  <c r="AF74" i="5"/>
  <c r="AG74" i="5"/>
  <c r="AH74" i="5"/>
  <c r="AB75" i="5"/>
  <c r="AC75" i="5"/>
  <c r="AD75" i="5"/>
  <c r="AE75" i="5"/>
  <c r="AF75" i="5"/>
  <c r="AG75" i="5"/>
  <c r="AH75" i="5"/>
  <c r="AB76" i="5"/>
  <c r="AC76" i="5"/>
  <c r="AD76" i="5"/>
  <c r="AE76" i="5"/>
  <c r="AF76" i="5"/>
  <c r="AG76" i="5"/>
  <c r="AH76" i="5"/>
  <c r="AB77" i="5"/>
  <c r="AC77" i="5"/>
  <c r="AD77" i="5"/>
  <c r="AE77" i="5"/>
  <c r="AF77" i="5"/>
  <c r="AG77" i="5"/>
  <c r="AH77" i="5"/>
  <c r="AB78" i="5"/>
  <c r="AC78" i="5"/>
  <c r="AD78" i="5"/>
  <c r="AE78" i="5"/>
  <c r="AF78" i="5"/>
  <c r="AG78" i="5"/>
  <c r="AH78" i="5"/>
  <c r="AB79" i="5"/>
  <c r="AC79" i="5"/>
  <c r="AD79" i="5"/>
  <c r="AE79" i="5"/>
  <c r="AF79" i="5"/>
  <c r="AG79" i="5"/>
  <c r="AH79" i="5"/>
  <c r="AB80" i="5"/>
  <c r="AC80" i="5"/>
  <c r="AD80" i="5"/>
  <c r="AE80" i="5"/>
  <c r="AF80" i="5"/>
  <c r="AG80" i="5"/>
  <c r="AH80" i="5"/>
  <c r="AB81" i="5"/>
  <c r="AC81" i="5"/>
  <c r="AD81" i="5"/>
  <c r="AE81" i="5"/>
  <c r="AF81" i="5"/>
  <c r="AG81" i="5"/>
  <c r="AH81" i="5"/>
  <c r="AB82" i="5"/>
  <c r="AC82" i="5"/>
  <c r="AD82" i="5"/>
  <c r="AE82" i="5"/>
  <c r="AF82" i="5"/>
  <c r="AG82" i="5"/>
  <c r="AH82" i="5"/>
  <c r="AB83" i="5"/>
  <c r="AC83" i="5"/>
  <c r="AD83" i="5"/>
  <c r="AE83" i="5"/>
  <c r="AF83" i="5"/>
  <c r="AG83" i="5"/>
  <c r="AH83" i="5"/>
  <c r="AB84" i="5"/>
  <c r="AC84" i="5"/>
  <c r="AD84" i="5"/>
  <c r="AE84" i="5"/>
  <c r="AF84" i="5"/>
  <c r="AG84" i="5"/>
  <c r="AH84" i="5"/>
  <c r="AB85" i="5"/>
  <c r="AC85" i="5"/>
  <c r="AD85" i="5"/>
  <c r="AE85" i="5"/>
  <c r="AF85" i="5"/>
  <c r="AG85" i="5"/>
  <c r="AH85" i="5"/>
  <c r="AB86" i="5"/>
  <c r="AC86" i="5"/>
  <c r="AD86" i="5"/>
  <c r="AE86" i="5"/>
  <c r="AF86" i="5"/>
  <c r="AG86" i="5"/>
  <c r="AH86" i="5"/>
  <c r="AB87" i="5"/>
  <c r="AC87" i="5"/>
  <c r="AD87" i="5"/>
  <c r="AE87" i="5"/>
  <c r="AF87" i="5"/>
  <c r="AG87" i="5"/>
  <c r="AH87" i="5"/>
  <c r="AB88" i="5"/>
  <c r="AC88" i="5"/>
  <c r="AD88" i="5"/>
  <c r="AE88" i="5"/>
  <c r="AF88" i="5"/>
  <c r="AG88" i="5"/>
  <c r="AH88" i="5"/>
  <c r="AB89" i="5"/>
  <c r="AC89" i="5"/>
  <c r="AD89" i="5"/>
  <c r="AE89" i="5"/>
  <c r="AF89" i="5"/>
  <c r="AG89" i="5"/>
  <c r="AH89" i="5"/>
  <c r="AB90" i="5"/>
  <c r="AC90" i="5"/>
  <c r="AD90" i="5"/>
  <c r="AE90" i="5"/>
  <c r="AF90" i="5"/>
  <c r="AG90" i="5"/>
  <c r="AH90" i="5"/>
  <c r="AB91" i="5"/>
  <c r="AC91" i="5"/>
  <c r="AD91" i="5"/>
  <c r="AE91" i="5"/>
  <c r="AF91" i="5"/>
  <c r="AG91" i="5"/>
  <c r="AH91" i="5"/>
  <c r="AB92" i="5"/>
  <c r="AC92" i="5"/>
  <c r="AD92" i="5"/>
  <c r="AE92" i="5"/>
  <c r="AF92" i="5"/>
  <c r="AG92" i="5"/>
  <c r="AH92" i="5"/>
  <c r="AB93" i="5"/>
  <c r="AC93" i="5"/>
  <c r="AD93" i="5"/>
  <c r="AE93" i="5"/>
  <c r="AF93" i="5"/>
  <c r="AG93" i="5"/>
  <c r="AH93" i="5"/>
  <c r="AB94" i="5"/>
  <c r="AC94" i="5"/>
  <c r="AD94" i="5"/>
  <c r="AE94" i="5"/>
  <c r="AF94" i="5"/>
  <c r="AG94" i="5"/>
  <c r="AH94" i="5"/>
  <c r="AB95" i="5"/>
  <c r="AC95" i="5"/>
  <c r="AD95" i="5"/>
  <c r="AE95" i="5"/>
  <c r="AF95" i="5"/>
  <c r="AG95" i="5"/>
  <c r="AH95" i="5"/>
  <c r="AB96" i="5"/>
  <c r="AC96" i="5"/>
  <c r="AD96" i="5"/>
  <c r="AE96" i="5"/>
  <c r="AF96" i="5"/>
  <c r="AG96" i="5"/>
  <c r="AH96" i="5"/>
  <c r="AB97" i="5"/>
  <c r="AC97" i="5"/>
  <c r="AD97" i="5"/>
  <c r="AE97" i="5"/>
  <c r="AF97" i="5"/>
  <c r="AG97" i="5"/>
  <c r="AH97" i="5"/>
  <c r="AB98" i="5"/>
  <c r="AC98" i="5"/>
  <c r="AD98" i="5"/>
  <c r="AE98" i="5"/>
  <c r="AF98" i="5"/>
  <c r="AG98" i="5"/>
  <c r="AH98" i="5"/>
  <c r="AB99" i="5"/>
  <c r="AC99" i="5"/>
  <c r="AD99" i="5"/>
  <c r="AE99" i="5"/>
  <c r="AF99" i="5"/>
  <c r="AG99" i="5"/>
  <c r="AH99" i="5"/>
  <c r="AB100" i="5"/>
  <c r="AC100" i="5"/>
  <c r="AD100" i="5"/>
  <c r="AE100" i="5"/>
  <c r="AF100" i="5"/>
  <c r="AG100" i="5"/>
  <c r="AH100" i="5"/>
  <c r="AB101" i="5"/>
  <c r="AC101" i="5"/>
  <c r="AD101" i="5"/>
  <c r="AE101" i="5"/>
  <c r="AF101" i="5"/>
  <c r="AG101" i="5"/>
  <c r="AH101" i="5"/>
  <c r="AB102" i="5"/>
  <c r="AC102" i="5"/>
  <c r="AD102" i="5"/>
  <c r="AE102" i="5"/>
  <c r="AF102" i="5"/>
  <c r="AG102" i="5"/>
  <c r="AH102" i="5"/>
  <c r="AB103" i="5"/>
  <c r="AC103" i="5"/>
  <c r="AD103" i="5"/>
  <c r="AE103" i="5"/>
  <c r="AF103" i="5"/>
  <c r="AG103" i="5"/>
  <c r="AH103" i="5"/>
  <c r="AB104" i="5"/>
  <c r="AC104" i="5"/>
  <c r="AD104" i="5"/>
  <c r="AE104" i="5"/>
  <c r="AF104" i="5"/>
  <c r="AG104" i="5"/>
  <c r="AH104" i="5"/>
  <c r="AB105" i="5"/>
  <c r="AC105" i="5"/>
  <c r="AD105" i="5"/>
  <c r="AE105" i="5"/>
  <c r="AF105" i="5"/>
  <c r="AG105" i="5"/>
  <c r="AH105" i="5"/>
  <c r="AB106" i="5"/>
  <c r="AC106" i="5"/>
  <c r="AD106" i="5"/>
  <c r="AE106" i="5"/>
  <c r="AF106" i="5"/>
  <c r="AG106" i="5"/>
  <c r="AH106" i="5"/>
  <c r="AB107" i="5"/>
  <c r="AC107" i="5"/>
  <c r="AD107" i="5"/>
  <c r="AE107" i="5"/>
  <c r="AF107" i="5"/>
  <c r="AG107" i="5"/>
  <c r="AH107" i="5"/>
  <c r="AB108" i="5"/>
  <c r="AC108" i="5"/>
  <c r="AD108" i="5"/>
  <c r="AE108" i="5"/>
  <c r="AF108" i="5"/>
  <c r="AG108" i="5"/>
  <c r="AH108" i="5"/>
  <c r="AB109" i="5"/>
  <c r="AC109" i="5"/>
  <c r="AD109" i="5"/>
  <c r="AE109" i="5"/>
  <c r="AF109" i="5"/>
  <c r="AG109" i="5"/>
  <c r="AH109" i="5"/>
  <c r="AB110" i="5"/>
  <c r="AC110" i="5"/>
  <c r="AD110" i="5"/>
  <c r="AE110" i="5"/>
  <c r="AF110" i="5"/>
  <c r="AG110" i="5"/>
  <c r="AH110" i="5"/>
  <c r="AB111" i="5"/>
  <c r="AC111" i="5"/>
  <c r="AD111" i="5"/>
  <c r="AE111" i="5"/>
  <c r="AF111" i="5"/>
  <c r="AG111" i="5"/>
  <c r="AH111" i="5"/>
  <c r="AB112" i="5"/>
  <c r="AC112" i="5"/>
  <c r="AD112" i="5"/>
  <c r="AE112" i="5"/>
  <c r="AF112" i="5"/>
  <c r="AG112" i="5"/>
  <c r="AH112" i="5"/>
  <c r="AB113" i="5"/>
  <c r="AC113" i="5"/>
  <c r="AD113" i="5"/>
  <c r="AE113" i="5"/>
  <c r="AF113" i="5"/>
  <c r="AG113" i="5"/>
  <c r="AH113" i="5"/>
  <c r="AB114" i="5"/>
  <c r="AC114" i="5"/>
  <c r="AD114" i="5"/>
  <c r="AE114" i="5"/>
  <c r="AF114" i="5"/>
  <c r="AG114" i="5"/>
  <c r="AH114" i="5"/>
  <c r="AB115" i="5"/>
  <c r="AC115" i="5"/>
  <c r="AD115" i="5"/>
  <c r="AE115" i="5"/>
  <c r="AF115" i="5"/>
  <c r="AG115" i="5"/>
  <c r="AH115" i="5"/>
  <c r="AB116" i="5"/>
  <c r="AC116" i="5"/>
  <c r="AD116" i="5"/>
  <c r="AE116" i="5"/>
  <c r="AF116" i="5"/>
  <c r="AG116" i="5"/>
  <c r="AH116" i="5"/>
  <c r="AB117" i="5"/>
  <c r="AC117" i="5"/>
  <c r="AD117" i="5"/>
  <c r="AE117" i="5"/>
  <c r="AF117" i="5"/>
  <c r="AG117" i="5"/>
  <c r="AH117" i="5"/>
  <c r="AB118" i="5"/>
  <c r="AC118" i="5"/>
  <c r="AD118" i="5"/>
  <c r="AE118" i="5"/>
  <c r="AF118" i="5"/>
  <c r="AG118" i="5"/>
  <c r="AH118" i="5"/>
  <c r="AB119" i="5"/>
  <c r="AC119" i="5"/>
  <c r="AD119" i="5"/>
  <c r="AE119" i="5"/>
  <c r="AF119" i="5"/>
  <c r="AG119" i="5"/>
  <c r="AH119" i="5"/>
  <c r="AB120" i="5"/>
  <c r="AC120" i="5"/>
  <c r="AD120" i="5"/>
  <c r="AE120" i="5"/>
  <c r="AF120" i="5"/>
  <c r="AG120" i="5"/>
  <c r="AH120" i="5"/>
  <c r="AB121" i="5"/>
  <c r="AC121" i="5"/>
  <c r="AD121" i="5"/>
  <c r="AE121" i="5"/>
  <c r="AF121" i="5"/>
  <c r="AG121" i="5"/>
  <c r="AH121" i="5"/>
  <c r="AB122" i="5"/>
  <c r="AC122" i="5"/>
  <c r="AD122" i="5"/>
  <c r="AE122" i="5"/>
  <c r="AF122" i="5"/>
  <c r="AG122" i="5"/>
  <c r="AH122" i="5"/>
  <c r="AB123" i="5"/>
  <c r="AC123" i="5"/>
  <c r="AD123" i="5"/>
  <c r="AE123" i="5"/>
  <c r="AF123" i="5"/>
  <c r="AG123" i="5"/>
  <c r="AH123" i="5"/>
  <c r="AB124" i="5"/>
  <c r="AC124" i="5"/>
  <c r="AD124" i="5"/>
  <c r="AE124" i="5"/>
  <c r="AF124" i="5"/>
  <c r="AG124" i="5"/>
  <c r="AH124" i="5"/>
  <c r="AB125" i="5"/>
  <c r="AC125" i="5"/>
  <c r="AD125" i="5"/>
  <c r="AE125" i="5"/>
  <c r="AF125" i="5"/>
  <c r="AG125" i="5"/>
  <c r="AH125" i="5"/>
  <c r="AB126" i="5"/>
  <c r="AC126" i="5"/>
  <c r="AD126" i="5"/>
  <c r="AE126" i="5"/>
  <c r="AF126" i="5"/>
  <c r="AG126" i="5"/>
  <c r="AH126" i="5"/>
  <c r="AB127" i="5"/>
  <c r="AC127" i="5"/>
  <c r="AD127" i="5"/>
  <c r="AE127" i="5"/>
  <c r="AF127" i="5"/>
  <c r="AG127" i="5"/>
  <c r="AH127" i="5"/>
  <c r="AB128" i="5"/>
  <c r="AC128" i="5"/>
  <c r="AD128" i="5"/>
  <c r="AE128" i="5"/>
  <c r="AF128" i="5"/>
  <c r="AG128" i="5"/>
  <c r="AH128" i="5"/>
  <c r="AB129" i="5"/>
  <c r="AC129" i="5"/>
  <c r="AD129" i="5"/>
  <c r="AE129" i="5"/>
  <c r="AF129" i="5"/>
  <c r="AG129" i="5"/>
  <c r="AH129" i="5"/>
  <c r="AB130" i="5"/>
  <c r="AC130" i="5"/>
  <c r="AD130" i="5"/>
  <c r="AE130" i="5"/>
  <c r="AF130" i="5"/>
  <c r="AG130" i="5"/>
  <c r="AH130" i="5"/>
  <c r="AB131" i="5"/>
  <c r="AC131" i="5"/>
  <c r="AD131" i="5"/>
  <c r="AE131" i="5"/>
  <c r="AF131" i="5"/>
  <c r="AG131" i="5"/>
  <c r="AH131" i="5"/>
  <c r="AB132" i="5"/>
  <c r="AC132" i="5"/>
  <c r="AD132" i="5"/>
  <c r="AE132" i="5"/>
  <c r="AF132" i="5"/>
  <c r="AG132" i="5"/>
  <c r="AH132" i="5"/>
  <c r="AB133" i="5"/>
  <c r="AC133" i="5"/>
  <c r="AD133" i="5"/>
  <c r="AE133" i="5"/>
  <c r="AF133" i="5"/>
  <c r="AG133" i="5"/>
  <c r="AH133" i="5"/>
  <c r="AB134" i="5"/>
  <c r="AC134" i="5"/>
  <c r="AD134" i="5"/>
  <c r="AE134" i="5"/>
  <c r="AF134" i="5"/>
  <c r="AG134" i="5"/>
  <c r="AH134" i="5"/>
  <c r="AB135" i="5"/>
  <c r="AC135" i="5"/>
  <c r="AD135" i="5"/>
  <c r="AE135" i="5"/>
  <c r="AF135" i="5"/>
  <c r="AG135" i="5"/>
  <c r="AH135" i="5"/>
  <c r="AB136" i="5"/>
  <c r="AC136" i="5"/>
  <c r="AD136" i="5"/>
  <c r="AE136" i="5"/>
  <c r="AF136" i="5"/>
  <c r="AG136" i="5"/>
  <c r="AH136" i="5"/>
  <c r="AB137" i="5"/>
  <c r="AC137" i="5"/>
  <c r="AD137" i="5"/>
  <c r="AE137" i="5"/>
  <c r="AF137" i="5"/>
  <c r="AG137" i="5"/>
  <c r="AH137" i="5"/>
  <c r="AB138" i="5"/>
  <c r="AC138" i="5"/>
  <c r="AD138" i="5"/>
  <c r="AE138" i="5"/>
  <c r="AF138" i="5"/>
  <c r="AG138" i="5"/>
  <c r="AH138" i="5"/>
  <c r="AB139" i="5"/>
  <c r="AC139" i="5"/>
  <c r="AD139" i="5"/>
  <c r="AE139" i="5"/>
  <c r="AF139" i="5"/>
  <c r="AG139" i="5"/>
  <c r="AH139" i="5"/>
  <c r="AB140" i="5"/>
  <c r="AC140" i="5"/>
  <c r="AD140" i="5"/>
  <c r="AE140" i="5"/>
  <c r="AF140" i="5"/>
  <c r="AG140" i="5"/>
  <c r="AH140" i="5"/>
  <c r="AB141" i="5"/>
  <c r="AC141" i="5"/>
  <c r="AD141" i="5"/>
  <c r="AE141" i="5"/>
  <c r="AF141" i="5"/>
  <c r="AG141" i="5"/>
  <c r="AH141" i="5"/>
  <c r="AB142" i="5"/>
  <c r="AC142" i="5"/>
  <c r="AD142" i="5"/>
  <c r="AE142" i="5"/>
  <c r="AF142" i="5"/>
  <c r="AG142" i="5"/>
  <c r="AH142" i="5"/>
  <c r="AB143" i="5"/>
  <c r="AC143" i="5"/>
  <c r="AD143" i="5"/>
  <c r="AE143" i="5"/>
  <c r="AF143" i="5"/>
  <c r="AG143" i="5"/>
  <c r="AH143" i="5"/>
  <c r="AB144" i="5"/>
  <c r="AC144" i="5"/>
  <c r="AD144" i="5"/>
  <c r="AE144" i="5"/>
  <c r="AF144" i="5"/>
  <c r="AG144" i="5"/>
  <c r="AH144" i="5"/>
  <c r="AB145" i="5"/>
  <c r="AC145" i="5"/>
  <c r="AD145" i="5"/>
  <c r="AE145" i="5"/>
  <c r="AF145" i="5"/>
  <c r="AG145" i="5"/>
  <c r="AH145" i="5"/>
  <c r="AB146" i="5"/>
  <c r="AC146" i="5"/>
  <c r="AD146" i="5"/>
  <c r="AE146" i="5"/>
  <c r="AF146" i="5"/>
  <c r="AG146" i="5"/>
  <c r="AH146" i="5"/>
  <c r="AB147" i="5"/>
  <c r="AC147" i="5"/>
  <c r="AD147" i="5"/>
  <c r="AE147" i="5"/>
  <c r="AF147" i="5"/>
  <c r="AG147" i="5"/>
  <c r="AH147" i="5"/>
  <c r="AB148" i="5"/>
  <c r="AC148" i="5"/>
  <c r="AD148" i="5"/>
  <c r="AE148" i="5"/>
  <c r="AF148" i="5"/>
  <c r="AG148" i="5"/>
  <c r="AH148" i="5"/>
  <c r="AB149" i="5"/>
  <c r="AC149" i="5"/>
  <c r="AD149" i="5"/>
  <c r="AE149" i="5"/>
  <c r="AF149" i="5"/>
  <c r="AG149" i="5"/>
  <c r="AH149" i="5"/>
  <c r="AB150" i="5"/>
  <c r="AC150" i="5"/>
  <c r="AD150" i="5"/>
  <c r="AE150" i="5"/>
  <c r="AF150" i="5"/>
  <c r="AG150" i="5"/>
  <c r="AH150" i="5"/>
  <c r="AB151" i="5"/>
  <c r="AC151" i="5"/>
  <c r="AD151" i="5"/>
  <c r="AE151" i="5"/>
  <c r="AF151" i="5"/>
  <c r="AG151" i="5"/>
  <c r="AH151" i="5"/>
  <c r="AB152" i="5"/>
  <c r="AC152" i="5"/>
  <c r="AD152" i="5"/>
  <c r="AE152" i="5"/>
  <c r="AF152" i="5"/>
  <c r="AG152" i="5"/>
  <c r="AH152" i="5"/>
  <c r="AB153" i="5"/>
  <c r="AC153" i="5"/>
  <c r="AD153" i="5"/>
  <c r="AE153" i="5"/>
  <c r="AF153" i="5"/>
  <c r="AG153" i="5"/>
  <c r="AH153" i="5"/>
  <c r="AB154" i="5"/>
  <c r="AC154" i="5"/>
  <c r="AD154" i="5"/>
  <c r="AE154" i="5"/>
  <c r="AF154" i="5"/>
  <c r="AG154" i="5"/>
  <c r="AH154" i="5"/>
  <c r="AB155" i="5"/>
  <c r="AC155" i="5"/>
  <c r="AD155" i="5"/>
  <c r="AE155" i="5"/>
  <c r="AF155" i="5"/>
  <c r="AG155" i="5"/>
  <c r="AH155" i="5"/>
  <c r="AB156" i="5"/>
  <c r="AC156" i="5"/>
  <c r="AD156" i="5"/>
  <c r="AE156" i="5"/>
  <c r="AF156" i="5"/>
  <c r="AG156" i="5"/>
  <c r="AH156" i="5"/>
  <c r="AB157" i="5"/>
  <c r="AC157" i="5"/>
  <c r="AD157" i="5"/>
  <c r="AE157" i="5"/>
  <c r="AF157" i="5"/>
  <c r="AG157" i="5"/>
  <c r="AH157" i="5"/>
  <c r="AB158" i="5"/>
  <c r="AC158" i="5"/>
  <c r="AD158" i="5"/>
  <c r="AE158" i="5"/>
  <c r="AF158" i="5"/>
  <c r="AG158" i="5"/>
  <c r="AH158" i="5"/>
  <c r="AB159" i="5"/>
  <c r="AC159" i="5"/>
  <c r="AD159" i="5"/>
  <c r="AE159" i="5"/>
  <c r="AF159" i="5"/>
  <c r="AG159" i="5"/>
  <c r="AH159" i="5"/>
  <c r="AB160" i="5"/>
  <c r="AC160" i="5"/>
  <c r="AD160" i="5"/>
  <c r="AE160" i="5"/>
  <c r="AF160" i="5"/>
  <c r="AG160" i="5"/>
  <c r="AH160" i="5"/>
  <c r="AB161" i="5"/>
  <c r="AC161" i="5"/>
  <c r="AD161" i="5"/>
  <c r="AE161" i="5"/>
  <c r="AF161" i="5"/>
  <c r="AG161" i="5"/>
  <c r="AH161" i="5"/>
  <c r="AB162" i="5"/>
  <c r="AC162" i="5"/>
  <c r="AD162" i="5"/>
  <c r="AE162" i="5"/>
  <c r="AF162" i="5"/>
  <c r="AG162" i="5"/>
  <c r="AH162" i="5"/>
  <c r="AB163" i="5"/>
  <c r="AC163" i="5"/>
  <c r="AD163" i="5"/>
  <c r="AE163" i="5"/>
  <c r="AF163" i="5"/>
  <c r="AG163" i="5"/>
  <c r="AH163" i="5"/>
  <c r="AB164" i="5"/>
  <c r="AC164" i="5"/>
  <c r="AD164" i="5"/>
  <c r="AE164" i="5"/>
  <c r="AF164" i="5"/>
  <c r="AG164" i="5"/>
  <c r="AH164" i="5"/>
  <c r="AB165" i="5"/>
  <c r="AC165" i="5"/>
  <c r="AD165" i="5"/>
  <c r="AE165" i="5"/>
  <c r="AF165" i="5"/>
  <c r="AG165" i="5"/>
  <c r="AH165" i="5"/>
  <c r="AB166" i="5"/>
  <c r="AC166" i="5"/>
  <c r="AD166" i="5"/>
  <c r="AE166" i="5"/>
  <c r="AF166" i="5"/>
  <c r="AG166" i="5"/>
  <c r="AH166" i="5"/>
  <c r="AB167" i="5"/>
  <c r="AC167" i="5"/>
  <c r="AD167" i="5"/>
  <c r="AE167" i="5"/>
  <c r="AF167" i="5"/>
  <c r="AG167" i="5"/>
  <c r="AH167" i="5"/>
  <c r="AB168" i="5"/>
  <c r="AC168" i="5"/>
  <c r="AD168" i="5"/>
  <c r="AE168" i="5"/>
  <c r="AF168" i="5"/>
  <c r="AG168" i="5"/>
  <c r="AH168" i="5"/>
  <c r="AB169" i="5"/>
  <c r="AC169" i="5"/>
  <c r="AD169" i="5"/>
  <c r="AE169" i="5"/>
  <c r="AF169" i="5"/>
  <c r="AG169" i="5"/>
  <c r="AH169" i="5"/>
  <c r="AB170" i="5"/>
  <c r="AC170" i="5"/>
  <c r="AD170" i="5"/>
  <c r="AE170" i="5"/>
  <c r="AF170" i="5"/>
  <c r="AG170" i="5"/>
  <c r="AH170" i="5"/>
  <c r="AB171" i="5"/>
  <c r="AC171" i="5"/>
  <c r="AD171" i="5"/>
  <c r="AE171" i="5"/>
  <c r="AF171" i="5"/>
  <c r="AG171" i="5"/>
  <c r="AH171" i="5"/>
  <c r="AB172" i="5"/>
  <c r="AC172" i="5"/>
  <c r="AD172" i="5"/>
  <c r="AE172" i="5"/>
  <c r="AF172" i="5"/>
  <c r="AG172" i="5"/>
  <c r="AH172" i="5"/>
  <c r="AB173" i="5"/>
  <c r="AC173" i="5"/>
  <c r="AD173" i="5"/>
  <c r="AE173" i="5"/>
  <c r="AF173" i="5"/>
  <c r="AG173" i="5"/>
  <c r="AH173" i="5"/>
  <c r="AB174" i="5"/>
  <c r="AC174" i="5"/>
  <c r="AD174" i="5"/>
  <c r="AE174" i="5"/>
  <c r="AF174" i="5"/>
  <c r="AG174" i="5"/>
  <c r="AH174" i="5"/>
  <c r="AB175" i="5"/>
  <c r="AC175" i="5"/>
  <c r="AD175" i="5"/>
  <c r="AE175" i="5"/>
  <c r="AF175" i="5"/>
  <c r="AG175" i="5"/>
  <c r="AH175" i="5"/>
  <c r="AB176" i="5"/>
  <c r="AC176" i="5"/>
  <c r="AD176" i="5"/>
  <c r="AE176" i="5"/>
  <c r="AF176" i="5"/>
  <c r="AG176" i="5"/>
  <c r="AH176" i="5"/>
  <c r="AB177" i="5"/>
  <c r="AC177" i="5"/>
  <c r="AD177" i="5"/>
  <c r="AE177" i="5"/>
  <c r="AF177" i="5"/>
  <c r="AG177" i="5"/>
  <c r="AH177" i="5"/>
  <c r="AB178" i="5"/>
  <c r="AC178" i="5"/>
  <c r="AD178" i="5"/>
  <c r="AE178" i="5"/>
  <c r="AF178" i="5"/>
  <c r="AG178" i="5"/>
  <c r="AH178" i="5"/>
  <c r="AB179" i="5"/>
  <c r="AC179" i="5"/>
  <c r="AD179" i="5"/>
  <c r="AE179" i="5"/>
  <c r="AF179" i="5"/>
  <c r="AG179" i="5"/>
  <c r="AH179" i="5"/>
  <c r="AB180" i="5"/>
  <c r="AC180" i="5"/>
  <c r="AD180" i="5"/>
  <c r="AE180" i="5"/>
  <c r="AF180" i="5"/>
  <c r="AG180" i="5"/>
  <c r="AH180" i="5"/>
  <c r="AB181" i="5"/>
  <c r="AC181" i="5"/>
  <c r="AD181" i="5"/>
  <c r="AE181" i="5"/>
  <c r="AF181" i="5"/>
  <c r="AG181" i="5"/>
  <c r="AH181" i="5"/>
  <c r="AB182" i="5"/>
  <c r="AC182" i="5"/>
  <c r="AD182" i="5"/>
  <c r="AE182" i="5"/>
  <c r="AF182" i="5"/>
  <c r="AG182" i="5"/>
  <c r="AH182" i="5"/>
  <c r="AB183" i="5"/>
  <c r="AC183" i="5"/>
  <c r="AD183" i="5"/>
  <c r="AE183" i="5"/>
  <c r="AF183" i="5"/>
  <c r="AG183" i="5"/>
  <c r="AH183" i="5"/>
  <c r="AB184" i="5"/>
  <c r="AC184" i="5"/>
  <c r="AD184" i="5"/>
  <c r="AE184" i="5"/>
  <c r="AF184" i="5"/>
  <c r="AG184" i="5"/>
  <c r="AH184" i="5"/>
  <c r="AB185" i="5"/>
  <c r="AC185" i="5"/>
  <c r="AD185" i="5"/>
  <c r="AE185" i="5"/>
  <c r="AF185" i="5"/>
  <c r="AG185" i="5"/>
  <c r="AH185" i="5"/>
  <c r="AB186" i="5"/>
  <c r="AC186" i="5"/>
  <c r="AD186" i="5"/>
  <c r="AE186" i="5"/>
  <c r="AF186" i="5"/>
  <c r="AG186" i="5"/>
  <c r="AH186" i="5"/>
  <c r="AB187" i="5"/>
  <c r="AC187" i="5"/>
  <c r="AD187" i="5"/>
  <c r="AE187" i="5"/>
  <c r="AF187" i="5"/>
  <c r="AG187" i="5"/>
  <c r="AH187" i="5"/>
  <c r="AB188" i="5"/>
  <c r="AC188" i="5"/>
  <c r="AD188" i="5"/>
  <c r="AE188" i="5"/>
  <c r="AF188" i="5"/>
  <c r="AG188" i="5"/>
  <c r="AH188" i="5"/>
  <c r="AB189" i="5"/>
  <c r="AC189" i="5"/>
  <c r="AD189" i="5"/>
  <c r="AE189" i="5"/>
  <c r="AF189" i="5"/>
  <c r="AG189" i="5"/>
  <c r="AH189" i="5"/>
  <c r="AB190" i="5"/>
  <c r="AC190" i="5"/>
  <c r="AD190" i="5"/>
  <c r="AE190" i="5"/>
  <c r="AF190" i="5"/>
  <c r="AG190" i="5"/>
  <c r="AH190" i="5"/>
  <c r="AB191" i="5"/>
  <c r="AC191" i="5"/>
  <c r="AD191" i="5"/>
  <c r="AE191" i="5"/>
  <c r="AF191" i="5"/>
  <c r="AG191" i="5"/>
  <c r="AH191" i="5"/>
  <c r="AB192" i="5"/>
  <c r="AC192" i="5"/>
  <c r="AD192" i="5"/>
  <c r="AE192" i="5"/>
  <c r="AF192" i="5"/>
  <c r="AG192" i="5"/>
  <c r="AH192" i="5"/>
  <c r="AB193" i="5"/>
  <c r="AC193" i="5"/>
  <c r="AD193" i="5"/>
  <c r="AE193" i="5"/>
  <c r="AF193" i="5"/>
  <c r="AG193" i="5"/>
  <c r="AH193" i="5"/>
  <c r="AB194" i="5"/>
  <c r="AC194" i="5"/>
  <c r="AD194" i="5"/>
  <c r="AE194" i="5"/>
  <c r="AF194" i="5"/>
  <c r="AG194" i="5"/>
  <c r="AH194" i="5"/>
  <c r="AB195" i="5"/>
  <c r="AC195" i="5"/>
  <c r="AD195" i="5"/>
  <c r="AE195" i="5"/>
  <c r="AF195" i="5"/>
  <c r="AG195" i="5"/>
  <c r="AH195" i="5"/>
  <c r="AB196" i="5"/>
  <c r="AC196" i="5"/>
  <c r="AD196" i="5"/>
  <c r="AE196" i="5"/>
  <c r="AF196" i="5"/>
  <c r="AG196" i="5"/>
  <c r="AH196" i="5"/>
  <c r="AB197" i="5"/>
  <c r="AC197" i="5"/>
  <c r="AD197" i="5"/>
  <c r="AE197" i="5"/>
  <c r="AF197" i="5"/>
  <c r="AG197" i="5"/>
  <c r="AH197" i="5"/>
  <c r="AB198" i="5"/>
  <c r="AC198" i="5"/>
  <c r="AD198" i="5"/>
  <c r="AE198" i="5"/>
  <c r="AF198" i="5"/>
  <c r="AG198" i="5"/>
  <c r="AH198" i="5"/>
  <c r="AB199" i="5"/>
  <c r="AC199" i="5"/>
  <c r="AD199" i="5"/>
  <c r="AE199" i="5"/>
  <c r="AF199" i="5"/>
  <c r="AG199" i="5"/>
  <c r="AH199" i="5"/>
  <c r="AB200" i="5"/>
  <c r="AC200" i="5"/>
  <c r="AD200" i="5"/>
  <c r="AE200" i="5"/>
  <c r="AF200" i="5"/>
  <c r="AG200" i="5"/>
  <c r="AH200" i="5"/>
  <c r="AB201" i="5"/>
  <c r="AC201" i="5"/>
  <c r="AD201" i="5"/>
  <c r="AE201" i="5"/>
  <c r="AF201" i="5"/>
  <c r="AG201" i="5"/>
  <c r="AH201" i="5"/>
  <c r="AB202" i="5"/>
  <c r="AC202" i="5"/>
  <c r="AD202" i="5"/>
  <c r="AE202" i="5"/>
  <c r="AF202" i="5"/>
  <c r="AG202" i="5"/>
  <c r="AH202" i="5"/>
  <c r="AB203" i="5"/>
  <c r="AC203" i="5"/>
  <c r="AD203" i="5"/>
  <c r="AE203" i="5"/>
  <c r="AF203" i="5"/>
  <c r="AG203" i="5"/>
  <c r="AH203" i="5"/>
  <c r="AB204" i="5"/>
  <c r="AC204" i="5"/>
  <c r="AD204" i="5"/>
  <c r="AE204" i="5"/>
  <c r="AF204" i="5"/>
  <c r="AG204" i="5"/>
  <c r="AH204" i="5"/>
  <c r="AB205" i="5"/>
  <c r="AC205" i="5"/>
  <c r="AD205" i="5"/>
  <c r="AE205" i="5"/>
  <c r="AF205" i="5"/>
  <c r="AG205" i="5"/>
  <c r="AH205" i="5"/>
  <c r="AB206" i="5"/>
  <c r="AC206" i="5"/>
  <c r="AD206" i="5"/>
  <c r="AE206" i="5"/>
  <c r="AF206" i="5"/>
  <c r="AG206" i="5"/>
  <c r="AH206" i="5"/>
  <c r="AB207" i="5"/>
  <c r="AC207" i="5"/>
  <c r="AD207" i="5"/>
  <c r="AE207" i="5"/>
  <c r="AF207" i="5"/>
  <c r="AG207" i="5"/>
  <c r="AH207" i="5"/>
  <c r="AB208" i="5"/>
  <c r="AC208" i="5"/>
  <c r="AD208" i="5"/>
  <c r="AE208" i="5"/>
  <c r="AF208" i="5"/>
  <c r="AG208" i="5"/>
  <c r="AH208" i="5"/>
  <c r="AB209" i="5"/>
  <c r="AC209" i="5"/>
  <c r="AD209" i="5"/>
  <c r="AE209" i="5"/>
  <c r="AF209" i="5"/>
  <c r="AG209" i="5"/>
  <c r="AH209" i="5"/>
  <c r="AB210" i="5"/>
  <c r="AC210" i="5"/>
  <c r="AD210" i="5"/>
  <c r="AE210" i="5"/>
  <c r="AF210" i="5"/>
  <c r="AG210" i="5"/>
  <c r="AH210" i="5"/>
  <c r="AB211" i="5"/>
  <c r="AC211" i="5"/>
  <c r="AD211" i="5"/>
  <c r="AE211" i="5"/>
  <c r="AF211" i="5"/>
  <c r="AG211" i="5"/>
  <c r="AH211" i="5"/>
  <c r="AB212" i="5"/>
  <c r="AC212" i="5"/>
  <c r="AD212" i="5"/>
  <c r="AE212" i="5"/>
  <c r="AF212" i="5"/>
  <c r="AG212" i="5"/>
  <c r="AH212" i="5"/>
  <c r="AB213" i="5"/>
  <c r="AC213" i="5"/>
  <c r="AD213" i="5"/>
  <c r="AE213" i="5"/>
  <c r="AF213" i="5"/>
  <c r="AG213" i="5"/>
  <c r="AH213" i="5"/>
  <c r="AB214" i="5"/>
  <c r="AC214" i="5"/>
  <c r="AD214" i="5"/>
  <c r="AE214" i="5"/>
  <c r="AF214" i="5"/>
  <c r="AG214" i="5"/>
  <c r="AH214" i="5"/>
  <c r="AB215" i="5"/>
  <c r="AC215" i="5"/>
  <c r="AD215" i="5"/>
  <c r="AE215" i="5"/>
  <c r="AF215" i="5"/>
  <c r="AG215" i="5"/>
  <c r="AH215" i="5"/>
  <c r="AB216" i="5"/>
  <c r="AC216" i="5"/>
  <c r="AD216" i="5"/>
  <c r="AE216" i="5"/>
  <c r="AF216" i="5"/>
  <c r="AG216" i="5"/>
  <c r="AH216" i="5"/>
  <c r="AB217" i="5"/>
  <c r="AC217" i="5"/>
  <c r="AD217" i="5"/>
  <c r="AE217" i="5"/>
  <c r="AF217" i="5"/>
  <c r="AG217" i="5"/>
  <c r="AH217" i="5"/>
  <c r="AB218" i="5"/>
  <c r="AC218" i="5"/>
  <c r="AD218" i="5"/>
  <c r="AE218" i="5"/>
  <c r="AF218" i="5"/>
  <c r="AG218" i="5"/>
  <c r="AH218" i="5"/>
  <c r="AB219" i="5"/>
  <c r="AC219" i="5"/>
  <c r="AD219" i="5"/>
  <c r="AE219" i="5"/>
  <c r="AF219" i="5"/>
  <c r="AG219" i="5"/>
  <c r="AH219" i="5"/>
  <c r="AB220" i="5"/>
  <c r="AC220" i="5"/>
  <c r="AD220" i="5"/>
  <c r="AE220" i="5"/>
  <c r="AF220" i="5"/>
  <c r="AG220" i="5"/>
  <c r="AH220" i="5"/>
  <c r="AB221" i="5"/>
  <c r="AC221" i="5"/>
  <c r="AD221" i="5"/>
  <c r="AE221" i="5"/>
  <c r="AF221" i="5"/>
  <c r="AG221" i="5"/>
  <c r="AH221" i="5"/>
  <c r="AB222" i="5"/>
  <c r="AC222" i="5"/>
  <c r="AD222" i="5"/>
  <c r="AE222" i="5"/>
  <c r="AF222" i="5"/>
  <c r="AG222" i="5"/>
  <c r="AH222" i="5"/>
  <c r="AB223" i="5"/>
  <c r="AC223" i="5"/>
  <c r="AD223" i="5"/>
  <c r="AE223" i="5"/>
  <c r="AF223" i="5"/>
  <c r="AG223" i="5"/>
  <c r="AH223" i="5"/>
  <c r="AB224" i="5"/>
  <c r="AC224" i="5"/>
  <c r="AD224" i="5"/>
  <c r="AE224" i="5"/>
  <c r="AF224" i="5"/>
  <c r="AG224" i="5"/>
  <c r="AH224" i="5"/>
  <c r="AB225" i="5"/>
  <c r="AC225" i="5"/>
  <c r="AD225" i="5"/>
  <c r="AE225" i="5"/>
  <c r="AF225" i="5"/>
  <c r="AG225" i="5"/>
  <c r="AH225" i="5"/>
  <c r="AB226" i="5"/>
  <c r="AC226" i="5"/>
  <c r="AD226" i="5"/>
  <c r="AE226" i="5"/>
  <c r="AF226" i="5"/>
  <c r="AG226" i="5"/>
  <c r="AH226" i="5"/>
  <c r="AB227" i="5"/>
  <c r="AC227" i="5"/>
  <c r="AD227" i="5"/>
  <c r="AE227" i="5"/>
  <c r="AF227" i="5"/>
  <c r="AG227" i="5"/>
  <c r="AH227" i="5"/>
  <c r="AB228" i="5"/>
  <c r="AC228" i="5"/>
  <c r="AD228" i="5"/>
  <c r="AE228" i="5"/>
  <c r="AF228" i="5"/>
  <c r="AG228" i="5"/>
  <c r="AH228" i="5"/>
  <c r="AB229" i="5"/>
  <c r="AC229" i="5"/>
  <c r="AD229" i="5"/>
  <c r="AE229" i="5"/>
  <c r="AF229" i="5"/>
  <c r="AG229" i="5"/>
  <c r="AH229" i="5"/>
  <c r="AB230" i="5"/>
  <c r="AC230" i="5"/>
  <c r="AD230" i="5"/>
  <c r="AE230" i="5"/>
  <c r="AF230" i="5"/>
  <c r="AG230" i="5"/>
  <c r="AH230" i="5"/>
  <c r="AB231" i="5"/>
  <c r="AC231" i="5"/>
  <c r="AD231" i="5"/>
  <c r="AE231" i="5"/>
  <c r="AF231" i="5"/>
  <c r="AG231" i="5"/>
  <c r="AH231" i="5"/>
  <c r="AB232" i="5"/>
  <c r="AC232" i="5"/>
  <c r="AD232" i="5"/>
  <c r="AE232" i="5"/>
  <c r="AF232" i="5"/>
  <c r="AG232" i="5"/>
  <c r="AH232" i="5"/>
  <c r="AB233" i="5"/>
  <c r="AC233" i="5"/>
  <c r="AD233" i="5"/>
  <c r="AE233" i="5"/>
  <c r="AF233" i="5"/>
  <c r="AG233" i="5"/>
  <c r="AH233" i="5"/>
  <c r="AB234" i="5"/>
  <c r="AC234" i="5"/>
  <c r="AD234" i="5"/>
  <c r="AE234" i="5"/>
  <c r="AF234" i="5"/>
  <c r="AG234" i="5"/>
  <c r="AH234" i="5"/>
  <c r="AB235" i="5"/>
  <c r="AC235" i="5"/>
  <c r="AD235" i="5"/>
  <c r="AE235" i="5"/>
  <c r="AF235" i="5"/>
  <c r="AG235" i="5"/>
  <c r="AH235" i="5"/>
  <c r="AB236" i="5"/>
  <c r="AC236" i="5"/>
  <c r="AD236" i="5"/>
  <c r="AE236" i="5"/>
  <c r="AF236" i="5"/>
  <c r="AG236" i="5"/>
  <c r="AH236" i="5"/>
  <c r="AB237" i="5"/>
  <c r="AC237" i="5"/>
  <c r="AD237" i="5"/>
  <c r="AE237" i="5"/>
  <c r="AF237" i="5"/>
  <c r="AG237" i="5"/>
  <c r="AH237" i="5"/>
  <c r="AB238" i="5"/>
  <c r="AC238" i="5"/>
  <c r="AD238" i="5"/>
  <c r="AE238" i="5"/>
  <c r="AF238" i="5"/>
  <c r="AG238" i="5"/>
  <c r="AH238" i="5"/>
  <c r="AB239" i="5"/>
  <c r="AC239" i="5"/>
  <c r="AD239" i="5"/>
  <c r="AE239" i="5"/>
  <c r="AF239" i="5"/>
  <c r="AG239" i="5"/>
  <c r="AH239" i="5"/>
  <c r="AB240" i="5"/>
  <c r="AC240" i="5"/>
  <c r="AD240" i="5"/>
  <c r="AE240" i="5"/>
  <c r="AF240" i="5"/>
  <c r="AG240" i="5"/>
  <c r="AH240" i="5"/>
  <c r="AB241" i="5"/>
  <c r="AC241" i="5"/>
  <c r="AD241" i="5"/>
  <c r="AE241" i="5"/>
  <c r="AF241" i="5"/>
  <c r="AG241" i="5"/>
  <c r="AH241" i="5"/>
  <c r="AB242" i="5"/>
  <c r="AC242" i="5"/>
  <c r="AD242" i="5"/>
  <c r="AE242" i="5"/>
  <c r="AF242" i="5"/>
  <c r="AG242" i="5"/>
  <c r="AH242" i="5"/>
  <c r="AB243" i="5"/>
  <c r="AC243" i="5"/>
  <c r="AD243" i="5"/>
  <c r="AE243" i="5"/>
  <c r="AF243" i="5"/>
  <c r="AG243" i="5"/>
  <c r="AH243" i="5"/>
  <c r="AB244" i="5"/>
  <c r="AC244" i="5"/>
  <c r="AD244" i="5"/>
  <c r="AE244" i="5"/>
  <c r="AF244" i="5"/>
  <c r="AG244" i="5"/>
  <c r="AH244" i="5"/>
  <c r="AB245" i="5"/>
  <c r="AC245" i="5"/>
  <c r="AD245" i="5"/>
  <c r="AE245" i="5"/>
  <c r="AF245" i="5"/>
  <c r="AG245" i="5"/>
  <c r="AH245" i="5"/>
  <c r="AB246" i="5"/>
  <c r="AC246" i="5"/>
  <c r="AD246" i="5"/>
  <c r="AE246" i="5"/>
  <c r="AF246" i="5"/>
  <c r="AG246" i="5"/>
  <c r="AH246" i="5"/>
  <c r="AB247" i="5"/>
  <c r="AC247" i="5"/>
  <c r="AD247" i="5"/>
  <c r="AE247" i="5"/>
  <c r="AF247" i="5"/>
  <c r="AG247" i="5"/>
  <c r="AH247" i="5"/>
  <c r="AB248" i="5"/>
  <c r="AC248" i="5"/>
  <c r="AD248" i="5"/>
  <c r="AE248" i="5"/>
  <c r="AF248" i="5"/>
  <c r="AG248" i="5"/>
  <c r="AH248" i="5"/>
  <c r="AB249" i="5"/>
  <c r="AC249" i="5"/>
  <c r="AD249" i="5"/>
  <c r="AE249" i="5"/>
  <c r="AF249" i="5"/>
  <c r="AG249" i="5"/>
  <c r="AH249" i="5"/>
  <c r="AB250" i="5"/>
  <c r="AC250" i="5"/>
  <c r="AD250" i="5"/>
  <c r="AE250" i="5"/>
  <c r="AF250" i="5"/>
  <c r="AG250" i="5"/>
  <c r="AH250" i="5"/>
  <c r="AB251" i="5"/>
  <c r="AC251" i="5"/>
  <c r="AD251" i="5"/>
  <c r="AE251" i="5"/>
  <c r="AF251" i="5"/>
  <c r="AG251" i="5"/>
  <c r="AH251" i="5"/>
  <c r="AB252" i="5"/>
  <c r="AC252" i="5"/>
  <c r="AD252" i="5"/>
  <c r="AE252" i="5"/>
  <c r="AF252" i="5"/>
  <c r="AG252" i="5"/>
  <c r="AH252" i="5"/>
  <c r="AB253" i="5"/>
  <c r="AC253" i="5"/>
  <c r="AD253" i="5"/>
  <c r="AE253" i="5"/>
  <c r="AF253" i="5"/>
  <c r="AG253" i="5"/>
  <c r="AH253" i="5"/>
  <c r="AB254" i="5"/>
  <c r="AC254" i="5"/>
  <c r="AD254" i="5"/>
  <c r="AE254" i="5"/>
  <c r="AF254" i="5"/>
  <c r="AG254" i="5"/>
  <c r="AH254" i="5"/>
  <c r="AB255" i="5"/>
  <c r="AC255" i="5"/>
  <c r="AD255" i="5"/>
  <c r="AE255" i="5"/>
  <c r="AF255" i="5"/>
  <c r="AG255" i="5"/>
  <c r="AH255" i="5"/>
  <c r="AB256" i="5"/>
  <c r="AC256" i="5"/>
  <c r="AD256" i="5"/>
  <c r="AE256" i="5"/>
  <c r="AF256" i="5"/>
  <c r="AG256" i="5"/>
  <c r="AH256" i="5"/>
  <c r="AB257" i="5"/>
  <c r="AC257" i="5"/>
  <c r="AD257" i="5"/>
  <c r="AE257" i="5"/>
  <c r="AF257" i="5"/>
  <c r="AG257" i="5"/>
  <c r="AH257" i="5"/>
  <c r="AB258" i="5"/>
  <c r="AC258" i="5"/>
  <c r="AD258" i="5"/>
  <c r="AE258" i="5"/>
  <c r="AF258" i="5"/>
  <c r="AG258" i="5"/>
  <c r="AH258" i="5"/>
  <c r="AB259" i="5"/>
  <c r="AC259" i="5"/>
  <c r="AD259" i="5"/>
  <c r="AE259" i="5"/>
  <c r="AF259" i="5"/>
  <c r="AG259" i="5"/>
  <c r="AH259" i="5"/>
  <c r="AB260" i="5"/>
  <c r="AC260" i="5"/>
  <c r="AD260" i="5"/>
  <c r="AE260" i="5"/>
  <c r="AF260" i="5"/>
  <c r="AG260" i="5"/>
  <c r="AH260" i="5"/>
  <c r="AB261" i="5"/>
  <c r="AC261" i="5"/>
  <c r="AD261" i="5"/>
  <c r="AE261" i="5"/>
  <c r="AF261" i="5"/>
  <c r="AG261" i="5"/>
  <c r="AH261" i="5"/>
  <c r="AB262" i="5"/>
  <c r="AC262" i="5"/>
  <c r="AD262" i="5"/>
  <c r="AE262" i="5"/>
  <c r="AF262" i="5"/>
  <c r="AG262" i="5"/>
  <c r="AH262" i="5"/>
  <c r="AB263" i="5"/>
  <c r="AC263" i="5"/>
  <c r="AD263" i="5"/>
  <c r="AE263" i="5"/>
  <c r="AF263" i="5"/>
  <c r="AG263" i="5"/>
  <c r="AH263" i="5"/>
  <c r="AB264" i="5"/>
  <c r="AC264" i="5"/>
  <c r="AD264" i="5"/>
  <c r="AE264" i="5"/>
  <c r="AF264" i="5"/>
  <c r="AG264" i="5"/>
  <c r="AH264" i="5"/>
  <c r="AB265" i="5"/>
  <c r="AC265" i="5"/>
  <c r="AD265" i="5"/>
  <c r="AE265" i="5"/>
  <c r="AF265" i="5"/>
  <c r="AG265" i="5"/>
  <c r="AH265" i="5"/>
  <c r="AB266" i="5"/>
  <c r="AC266" i="5"/>
  <c r="AD266" i="5"/>
  <c r="AE266" i="5"/>
  <c r="AF266" i="5"/>
  <c r="AG266" i="5"/>
  <c r="AH266" i="5"/>
  <c r="AB267" i="5"/>
  <c r="AC267" i="5"/>
  <c r="AD267" i="5"/>
  <c r="AE267" i="5"/>
  <c r="AF267" i="5"/>
  <c r="AG267" i="5"/>
  <c r="AH267" i="5"/>
  <c r="AB268" i="5"/>
  <c r="AC268" i="5"/>
  <c r="AD268" i="5"/>
  <c r="AE268" i="5"/>
  <c r="AF268" i="5"/>
  <c r="AG268" i="5"/>
  <c r="AH268" i="5"/>
  <c r="AB269" i="5"/>
  <c r="AC269" i="5"/>
  <c r="AD269" i="5"/>
  <c r="AE269" i="5"/>
  <c r="AF269" i="5"/>
  <c r="AG269" i="5"/>
  <c r="AH269" i="5"/>
  <c r="AB270" i="5"/>
  <c r="AC270" i="5"/>
  <c r="AD270" i="5"/>
  <c r="AE270" i="5"/>
  <c r="AF270" i="5"/>
  <c r="AG270" i="5"/>
  <c r="AH270" i="5"/>
  <c r="AB271" i="5"/>
  <c r="AC271" i="5"/>
  <c r="AD271" i="5"/>
  <c r="AE271" i="5"/>
  <c r="AF271" i="5"/>
  <c r="AG271" i="5"/>
  <c r="AH271" i="5"/>
  <c r="AB272" i="5"/>
  <c r="AC272" i="5"/>
  <c r="AD272" i="5"/>
  <c r="AE272" i="5"/>
  <c r="AF272" i="5"/>
  <c r="AG272" i="5"/>
  <c r="AH272" i="5"/>
  <c r="AB273" i="5"/>
  <c r="AC273" i="5"/>
  <c r="AD273" i="5"/>
  <c r="AE273" i="5"/>
  <c r="AF273" i="5"/>
  <c r="AG273" i="5"/>
  <c r="AH273" i="5"/>
  <c r="AB274" i="5"/>
  <c r="AC274" i="5"/>
  <c r="AD274" i="5"/>
  <c r="AE274" i="5"/>
  <c r="AF274" i="5"/>
  <c r="AG274" i="5"/>
  <c r="AH274" i="5"/>
  <c r="AB275" i="5"/>
  <c r="AC275" i="5"/>
  <c r="AD275" i="5"/>
  <c r="AE275" i="5"/>
  <c r="AF275" i="5"/>
  <c r="AG275" i="5"/>
  <c r="AH275" i="5"/>
  <c r="AB276" i="5"/>
  <c r="AC276" i="5"/>
  <c r="AD276" i="5"/>
  <c r="AE276" i="5"/>
  <c r="AF276" i="5"/>
  <c r="AG276" i="5"/>
  <c r="AH276" i="5"/>
  <c r="AB277" i="5"/>
  <c r="AC277" i="5"/>
  <c r="AD277" i="5"/>
  <c r="AE277" i="5"/>
  <c r="AF277" i="5"/>
  <c r="AG277" i="5"/>
  <c r="AH277" i="5"/>
  <c r="AB278" i="5"/>
  <c r="AC278" i="5"/>
  <c r="AD278" i="5"/>
  <c r="AE278" i="5"/>
  <c r="AF278" i="5"/>
  <c r="AG278" i="5"/>
  <c r="AH278" i="5"/>
  <c r="AB279" i="5"/>
  <c r="AC279" i="5"/>
  <c r="AD279" i="5"/>
  <c r="AE279" i="5"/>
  <c r="AF279" i="5"/>
  <c r="AG279" i="5"/>
  <c r="AH279" i="5"/>
  <c r="AB280" i="5"/>
  <c r="AC280" i="5"/>
  <c r="AD280" i="5"/>
  <c r="AE280" i="5"/>
  <c r="AF280" i="5"/>
  <c r="AG280" i="5"/>
  <c r="AH280" i="5"/>
  <c r="AB281" i="5"/>
  <c r="AC281" i="5"/>
  <c r="AD281" i="5"/>
  <c r="AE281" i="5"/>
  <c r="AF281" i="5"/>
  <c r="AG281" i="5"/>
  <c r="AH281" i="5"/>
  <c r="AB282" i="5"/>
  <c r="AC282" i="5"/>
  <c r="AD282" i="5"/>
  <c r="AE282" i="5"/>
  <c r="AF282" i="5"/>
  <c r="AG282" i="5"/>
  <c r="AH282" i="5"/>
  <c r="AB283" i="5"/>
  <c r="AC283" i="5"/>
  <c r="AD283" i="5"/>
  <c r="AE283" i="5"/>
  <c r="AF283" i="5"/>
  <c r="AG283" i="5"/>
  <c r="AH283" i="5"/>
  <c r="AB284" i="5"/>
  <c r="AC284" i="5"/>
  <c r="AD284" i="5"/>
  <c r="AE284" i="5"/>
  <c r="AF284" i="5"/>
  <c r="AG284" i="5"/>
  <c r="AH284" i="5"/>
  <c r="AB285" i="5"/>
  <c r="AC285" i="5"/>
  <c r="AD285" i="5"/>
  <c r="AE285" i="5"/>
  <c r="AF285" i="5"/>
  <c r="AG285" i="5"/>
  <c r="AH285" i="5"/>
  <c r="AB286" i="5"/>
  <c r="AC286" i="5"/>
  <c r="AD286" i="5"/>
  <c r="AE286" i="5"/>
  <c r="AF286" i="5"/>
  <c r="AG286" i="5"/>
  <c r="AH286" i="5"/>
  <c r="AB287" i="5"/>
  <c r="AC287" i="5"/>
  <c r="AD287" i="5"/>
  <c r="AE287" i="5"/>
  <c r="AF287" i="5"/>
  <c r="AG287" i="5"/>
  <c r="AH287" i="5"/>
  <c r="AB288" i="5"/>
  <c r="AC288" i="5"/>
  <c r="AD288" i="5"/>
  <c r="AE288" i="5"/>
  <c r="AF288" i="5"/>
  <c r="AG288" i="5"/>
  <c r="AH288" i="5"/>
  <c r="AB289" i="5"/>
  <c r="AC289" i="5"/>
  <c r="AD289" i="5"/>
  <c r="AE289" i="5"/>
  <c r="AF289" i="5"/>
  <c r="AG289" i="5"/>
  <c r="AH289" i="5"/>
  <c r="AB290" i="5"/>
  <c r="AC290" i="5"/>
  <c r="AD290" i="5"/>
  <c r="AE290" i="5"/>
  <c r="AF290" i="5"/>
  <c r="AG290" i="5"/>
  <c r="AH290" i="5"/>
  <c r="AB291" i="5"/>
  <c r="AC291" i="5"/>
  <c r="AD291" i="5"/>
  <c r="AE291" i="5"/>
  <c r="AF291" i="5"/>
  <c r="AG291" i="5"/>
  <c r="AH291" i="5"/>
  <c r="AB292" i="5"/>
  <c r="AC292" i="5"/>
  <c r="AD292" i="5"/>
  <c r="AE292" i="5"/>
  <c r="AF292" i="5"/>
  <c r="AG292" i="5"/>
  <c r="AH292" i="5"/>
  <c r="AB293" i="5"/>
  <c r="AC293" i="5"/>
  <c r="AD293" i="5"/>
  <c r="AE293" i="5"/>
  <c r="AF293" i="5"/>
  <c r="AG293" i="5"/>
  <c r="AH293" i="5"/>
  <c r="AB294" i="5"/>
  <c r="AC294" i="5"/>
  <c r="AD294" i="5"/>
  <c r="AE294" i="5"/>
  <c r="AF294" i="5"/>
  <c r="AG294" i="5"/>
  <c r="AH294" i="5"/>
  <c r="AB295" i="5"/>
  <c r="AC295" i="5"/>
  <c r="AD295" i="5"/>
  <c r="AE295" i="5"/>
  <c r="AF295" i="5"/>
  <c r="AG295" i="5"/>
  <c r="AH295" i="5"/>
  <c r="AB296" i="5"/>
  <c r="AC296" i="5"/>
  <c r="AD296" i="5"/>
  <c r="AE296" i="5"/>
  <c r="AF296" i="5"/>
  <c r="AG296" i="5"/>
  <c r="AH296" i="5"/>
  <c r="AB297" i="5"/>
  <c r="AC297" i="5"/>
  <c r="AD297" i="5"/>
  <c r="AE297" i="5"/>
  <c r="AF297" i="5"/>
  <c r="AG297" i="5"/>
  <c r="AH297" i="5"/>
  <c r="AB298" i="5"/>
  <c r="AC298" i="5"/>
  <c r="AD298" i="5"/>
  <c r="AE298" i="5"/>
  <c r="AF298" i="5"/>
  <c r="AG298" i="5"/>
  <c r="AH298" i="5"/>
  <c r="AB299" i="5"/>
  <c r="AC299" i="5"/>
  <c r="AD299" i="5"/>
  <c r="AE299" i="5"/>
  <c r="AF299" i="5"/>
  <c r="AG299" i="5"/>
  <c r="AH299" i="5"/>
  <c r="AB300" i="5"/>
  <c r="AC300" i="5"/>
  <c r="AD300" i="5"/>
  <c r="AE300" i="5"/>
  <c r="AF300" i="5"/>
  <c r="AG300" i="5"/>
  <c r="AH300" i="5"/>
  <c r="AB301" i="5"/>
  <c r="AC301" i="5"/>
  <c r="AD301" i="5"/>
  <c r="AE301" i="5"/>
  <c r="AF301" i="5"/>
  <c r="AG301" i="5"/>
  <c r="AH301" i="5"/>
  <c r="AB302" i="5"/>
  <c r="AC302" i="5"/>
  <c r="AD302" i="5"/>
  <c r="AE302" i="5"/>
  <c r="AF302" i="5"/>
  <c r="AG302" i="5"/>
  <c r="AH302" i="5"/>
  <c r="AB303" i="5"/>
  <c r="AC303" i="5"/>
  <c r="AD303" i="5"/>
  <c r="AE303" i="5"/>
  <c r="AF303" i="5"/>
  <c r="AG303" i="5"/>
  <c r="AH303" i="5"/>
  <c r="AB304" i="5"/>
  <c r="AC304" i="5"/>
  <c r="AD304" i="5"/>
  <c r="AE304" i="5"/>
  <c r="AF304" i="5"/>
  <c r="AG304" i="5"/>
  <c r="AH304" i="5"/>
  <c r="AB305" i="5"/>
  <c r="AC305" i="5"/>
  <c r="AD305" i="5"/>
  <c r="AE305" i="5"/>
  <c r="AF305" i="5"/>
  <c r="AG305" i="5"/>
  <c r="AH305" i="5"/>
  <c r="AB306" i="5"/>
  <c r="AC306" i="5"/>
  <c r="AD306" i="5"/>
  <c r="AE306" i="5"/>
  <c r="AF306" i="5"/>
  <c r="AG306" i="5"/>
  <c r="AH306" i="5"/>
  <c r="AB307" i="5"/>
  <c r="AC307" i="5"/>
  <c r="AD307" i="5"/>
  <c r="AE307" i="5"/>
  <c r="AF307" i="5"/>
  <c r="AG307" i="5"/>
  <c r="AH307" i="5"/>
  <c r="AB308" i="5"/>
  <c r="AC308" i="5"/>
  <c r="AD308" i="5"/>
  <c r="AE308" i="5"/>
  <c r="AF308" i="5"/>
  <c r="AG308" i="5"/>
  <c r="AH308" i="5"/>
  <c r="AB309" i="5"/>
  <c r="AC309" i="5"/>
  <c r="AD309" i="5"/>
  <c r="AE309" i="5"/>
  <c r="AF309" i="5"/>
  <c r="AG309" i="5"/>
  <c r="AH309" i="5"/>
  <c r="AB310" i="5"/>
  <c r="AC310" i="5"/>
  <c r="AD310" i="5"/>
  <c r="AE310" i="5"/>
  <c r="AF310" i="5"/>
  <c r="AG310" i="5"/>
  <c r="AH310" i="5"/>
  <c r="AB311" i="5"/>
  <c r="AC311" i="5"/>
  <c r="AD311" i="5"/>
  <c r="AE311" i="5"/>
  <c r="AF311" i="5"/>
  <c r="AG311" i="5"/>
  <c r="AH311" i="5"/>
  <c r="AB312" i="5"/>
  <c r="AC312" i="5"/>
  <c r="AD312" i="5"/>
  <c r="AE312" i="5"/>
  <c r="AF312" i="5"/>
  <c r="AG312" i="5"/>
  <c r="AH312" i="5"/>
  <c r="AB313" i="5"/>
  <c r="AC313" i="5"/>
  <c r="AD313" i="5"/>
  <c r="AE313" i="5"/>
  <c r="AF313" i="5"/>
  <c r="AG313" i="5"/>
  <c r="AH313" i="5"/>
  <c r="AB314" i="5"/>
  <c r="AC314" i="5"/>
  <c r="AD314" i="5"/>
  <c r="AE314" i="5"/>
  <c r="AF314" i="5"/>
  <c r="AG314" i="5"/>
  <c r="AH314" i="5"/>
  <c r="AB315" i="5"/>
  <c r="AC315" i="5"/>
  <c r="AD315" i="5"/>
  <c r="AE315" i="5"/>
  <c r="AF315" i="5"/>
  <c r="AG315" i="5"/>
  <c r="AH315" i="5"/>
  <c r="AB316" i="5"/>
  <c r="AC316" i="5"/>
  <c r="AD316" i="5"/>
  <c r="AE316" i="5"/>
  <c r="AF316" i="5"/>
  <c r="AG316" i="5"/>
  <c r="AH316" i="5"/>
  <c r="AB317" i="5"/>
  <c r="AC317" i="5"/>
  <c r="AD317" i="5"/>
  <c r="AE317" i="5"/>
  <c r="AF317" i="5"/>
  <c r="AG317" i="5"/>
  <c r="AH317" i="5"/>
  <c r="AB318" i="5"/>
  <c r="AC318" i="5"/>
  <c r="AD318" i="5"/>
  <c r="AE318" i="5"/>
  <c r="AF318" i="5"/>
  <c r="AG318" i="5"/>
  <c r="AH318" i="5"/>
  <c r="AB319" i="5"/>
  <c r="AC319" i="5"/>
  <c r="AD319" i="5"/>
  <c r="AE319" i="5"/>
  <c r="AF319" i="5"/>
  <c r="AG319" i="5"/>
  <c r="AH319" i="5"/>
  <c r="AB320" i="5"/>
  <c r="AC320" i="5"/>
  <c r="AD320" i="5"/>
  <c r="AE320" i="5"/>
  <c r="AF320" i="5"/>
  <c r="AG320" i="5"/>
  <c r="AH320" i="5"/>
  <c r="AB321" i="5"/>
  <c r="AC321" i="5"/>
  <c r="AD321" i="5"/>
  <c r="AE321" i="5"/>
  <c r="AF321" i="5"/>
  <c r="AG321" i="5"/>
  <c r="AH321" i="5"/>
  <c r="AB322" i="5"/>
  <c r="AC322" i="5"/>
  <c r="AD322" i="5"/>
  <c r="AE322" i="5"/>
  <c r="AF322" i="5"/>
  <c r="AG322" i="5"/>
  <c r="AH322" i="5"/>
  <c r="AB323" i="5"/>
  <c r="AC323" i="5"/>
  <c r="AD323" i="5"/>
  <c r="AE323" i="5"/>
  <c r="AF323" i="5"/>
  <c r="AG323" i="5"/>
  <c r="AH323" i="5"/>
  <c r="AB324" i="5"/>
  <c r="AC324" i="5"/>
  <c r="AD324" i="5"/>
  <c r="AE324" i="5"/>
  <c r="AF324" i="5"/>
  <c r="AG324" i="5"/>
  <c r="AH324" i="5"/>
  <c r="AB325" i="5"/>
  <c r="AC325" i="5"/>
  <c r="AD325" i="5"/>
  <c r="AE325" i="5"/>
  <c r="AF325" i="5"/>
  <c r="AG325" i="5"/>
  <c r="AH325" i="5"/>
  <c r="AB326" i="5"/>
  <c r="AC326" i="5"/>
  <c r="AD326" i="5"/>
  <c r="AE326" i="5"/>
  <c r="AF326" i="5"/>
  <c r="AG326" i="5"/>
  <c r="AH326" i="5"/>
  <c r="AB327" i="5"/>
  <c r="AC327" i="5"/>
  <c r="AD327" i="5"/>
  <c r="AE327" i="5"/>
  <c r="AF327" i="5"/>
  <c r="AG327" i="5"/>
  <c r="AH327" i="5"/>
  <c r="AB328" i="5"/>
  <c r="AC328" i="5"/>
  <c r="AD328" i="5"/>
  <c r="AE328" i="5"/>
  <c r="AF328" i="5"/>
  <c r="AG328" i="5"/>
  <c r="AH328" i="5"/>
  <c r="AB329" i="5"/>
  <c r="AC329" i="5"/>
  <c r="AD329" i="5"/>
  <c r="AE329" i="5"/>
  <c r="AF329" i="5"/>
  <c r="AG329" i="5"/>
  <c r="AH329" i="5"/>
  <c r="AB330" i="5"/>
  <c r="AC330" i="5"/>
  <c r="AD330" i="5"/>
  <c r="AE330" i="5"/>
  <c r="AF330" i="5"/>
  <c r="AG330" i="5"/>
  <c r="AH330" i="5"/>
  <c r="AB331" i="5"/>
  <c r="AC331" i="5"/>
  <c r="AD331" i="5"/>
  <c r="AE331" i="5"/>
  <c r="AF331" i="5"/>
  <c r="AG331" i="5"/>
  <c r="AH331" i="5"/>
  <c r="AB332" i="5"/>
  <c r="AC332" i="5"/>
  <c r="AD332" i="5"/>
  <c r="AE332" i="5"/>
  <c r="AF332" i="5"/>
  <c r="AG332" i="5"/>
  <c r="AH332" i="5"/>
  <c r="AB333" i="5"/>
  <c r="AC333" i="5"/>
  <c r="AD333" i="5"/>
  <c r="AE333" i="5"/>
  <c r="AF333" i="5"/>
  <c r="AG333" i="5"/>
  <c r="AH333" i="5"/>
  <c r="AB334" i="5"/>
  <c r="AC334" i="5"/>
  <c r="AD334" i="5"/>
  <c r="AE334" i="5"/>
  <c r="AF334" i="5"/>
  <c r="AG334" i="5"/>
  <c r="AH334" i="5"/>
  <c r="AB335" i="5"/>
  <c r="AC335" i="5"/>
  <c r="AD335" i="5"/>
  <c r="AE335" i="5"/>
  <c r="AF335" i="5"/>
  <c r="AG335" i="5"/>
  <c r="AH335" i="5"/>
  <c r="AB336" i="5"/>
  <c r="AC336" i="5"/>
  <c r="AD336" i="5"/>
  <c r="AE336" i="5"/>
  <c r="AF336" i="5"/>
  <c r="AG336" i="5"/>
  <c r="AH336" i="5"/>
  <c r="AB337" i="5"/>
  <c r="AC337" i="5"/>
  <c r="AD337" i="5"/>
  <c r="AE337" i="5"/>
  <c r="AF337" i="5"/>
  <c r="AG337" i="5"/>
  <c r="AH337" i="5"/>
  <c r="AB338" i="5"/>
  <c r="AC338" i="5"/>
  <c r="AD338" i="5"/>
  <c r="AE338" i="5"/>
  <c r="AF338" i="5"/>
  <c r="AG338" i="5"/>
  <c r="AH338" i="5"/>
  <c r="AB339" i="5"/>
  <c r="AC339" i="5"/>
  <c r="AD339" i="5"/>
  <c r="AE339" i="5"/>
  <c r="AF339" i="5"/>
  <c r="AG339" i="5"/>
  <c r="AH339" i="5"/>
  <c r="AB340" i="5"/>
  <c r="AC340" i="5"/>
  <c r="AD340" i="5"/>
  <c r="AE340" i="5"/>
  <c r="AF340" i="5"/>
  <c r="AG340" i="5"/>
  <c r="AH340" i="5"/>
  <c r="AB341" i="5"/>
  <c r="AC341" i="5"/>
  <c r="AD341" i="5"/>
  <c r="AE341" i="5"/>
  <c r="AF341" i="5"/>
  <c r="AG341" i="5"/>
  <c r="AH341" i="5"/>
  <c r="AB342" i="5"/>
  <c r="AC342" i="5"/>
  <c r="AD342" i="5"/>
  <c r="AE342" i="5"/>
  <c r="AF342" i="5"/>
  <c r="AG342" i="5"/>
  <c r="AH342" i="5"/>
  <c r="AB343" i="5"/>
  <c r="AC343" i="5"/>
  <c r="AD343" i="5"/>
  <c r="AE343" i="5"/>
  <c r="AF343" i="5"/>
  <c r="AG343" i="5"/>
  <c r="AH343" i="5"/>
  <c r="AB344" i="5"/>
  <c r="AC344" i="5"/>
  <c r="AD344" i="5"/>
  <c r="AE344" i="5"/>
  <c r="AF344" i="5"/>
  <c r="AG344" i="5"/>
  <c r="AH344" i="5"/>
  <c r="AB345" i="5"/>
  <c r="AC345" i="5"/>
  <c r="AD345" i="5"/>
  <c r="AE345" i="5"/>
  <c r="AF345" i="5"/>
  <c r="AG345" i="5"/>
  <c r="AH345" i="5"/>
  <c r="AB346" i="5"/>
  <c r="AC346" i="5"/>
  <c r="AD346" i="5"/>
  <c r="AE346" i="5"/>
  <c r="AF346" i="5"/>
  <c r="AG346" i="5"/>
  <c r="AH346" i="5"/>
  <c r="AB347" i="5"/>
  <c r="AC347" i="5"/>
  <c r="AD347" i="5"/>
  <c r="AE347" i="5"/>
  <c r="AF347" i="5"/>
  <c r="AG347" i="5"/>
  <c r="AH347" i="5"/>
  <c r="AB348" i="5"/>
  <c r="AC348" i="5"/>
  <c r="AD348" i="5"/>
  <c r="AE348" i="5"/>
  <c r="AF348" i="5"/>
  <c r="AG348" i="5"/>
  <c r="AH348" i="5"/>
  <c r="AB349" i="5"/>
  <c r="AC349" i="5"/>
  <c r="AD349" i="5"/>
  <c r="AE349" i="5"/>
  <c r="AF349" i="5"/>
  <c r="AG349" i="5"/>
  <c r="AH349" i="5"/>
  <c r="AB350" i="5"/>
  <c r="AC350" i="5"/>
  <c r="AD350" i="5"/>
  <c r="AE350" i="5"/>
  <c r="AF350" i="5"/>
  <c r="AG350" i="5"/>
  <c r="AH350" i="5"/>
  <c r="AB351" i="5"/>
  <c r="AC351" i="5"/>
  <c r="AD351" i="5"/>
  <c r="AE351" i="5"/>
  <c r="AF351" i="5"/>
  <c r="AG351" i="5"/>
  <c r="AH351" i="5"/>
  <c r="AB352" i="5"/>
  <c r="AC352" i="5"/>
  <c r="AD352" i="5"/>
  <c r="AE352" i="5"/>
  <c r="AF352" i="5"/>
  <c r="AG352" i="5"/>
  <c r="AH352" i="5"/>
  <c r="AB353" i="5"/>
  <c r="AC353" i="5"/>
  <c r="AD353" i="5"/>
  <c r="AE353" i="5"/>
  <c r="AF353" i="5"/>
  <c r="AG353" i="5"/>
  <c r="AH353" i="5"/>
  <c r="AB354" i="5"/>
  <c r="AC354" i="5"/>
  <c r="AD354" i="5"/>
  <c r="AE354" i="5"/>
  <c r="AF354" i="5"/>
  <c r="AG354" i="5"/>
  <c r="AH354" i="5"/>
  <c r="AB355" i="5"/>
  <c r="AC355" i="5"/>
  <c r="AD355" i="5"/>
  <c r="AE355" i="5"/>
  <c r="AF355" i="5"/>
  <c r="AG355" i="5"/>
  <c r="AH355" i="5"/>
  <c r="AB356" i="5"/>
  <c r="AC356" i="5"/>
  <c r="AD356" i="5"/>
  <c r="AE356" i="5"/>
  <c r="AF356" i="5"/>
  <c r="AG356" i="5"/>
  <c r="AH356" i="5"/>
  <c r="AB357" i="5"/>
  <c r="AC357" i="5"/>
  <c r="AD357" i="5"/>
  <c r="AE357" i="5"/>
  <c r="AF357" i="5"/>
  <c r="AG357" i="5"/>
  <c r="AH357" i="5"/>
  <c r="AB358" i="5"/>
  <c r="AC358" i="5"/>
  <c r="AD358" i="5"/>
  <c r="AE358" i="5"/>
  <c r="AF358" i="5"/>
  <c r="AG358" i="5"/>
  <c r="AH358" i="5"/>
  <c r="AB359" i="5"/>
  <c r="AC359" i="5"/>
  <c r="AD359" i="5"/>
  <c r="AE359" i="5"/>
  <c r="AF359" i="5"/>
  <c r="AG359" i="5"/>
  <c r="AH359" i="5"/>
  <c r="AB360" i="5"/>
  <c r="AC360" i="5"/>
  <c r="AD360" i="5"/>
  <c r="AE360" i="5"/>
  <c r="AF360" i="5"/>
  <c r="AG360" i="5"/>
  <c r="AH360" i="5"/>
  <c r="AB361" i="5"/>
  <c r="AC361" i="5"/>
  <c r="AD361" i="5"/>
  <c r="AE361" i="5"/>
  <c r="AF361" i="5"/>
  <c r="AG361" i="5"/>
  <c r="AH361" i="5"/>
  <c r="AB362" i="5"/>
  <c r="AC362" i="5"/>
  <c r="AD362" i="5"/>
  <c r="AE362" i="5"/>
  <c r="AF362" i="5"/>
  <c r="AG362" i="5"/>
  <c r="AH362" i="5"/>
  <c r="AB363" i="5"/>
  <c r="AC363" i="5"/>
  <c r="AD363" i="5"/>
  <c r="AE363" i="5"/>
  <c r="AF363" i="5"/>
  <c r="AG363" i="5"/>
  <c r="AH363" i="5"/>
  <c r="AB364" i="5"/>
  <c r="AC364" i="5"/>
  <c r="AD364" i="5"/>
  <c r="AE364" i="5"/>
  <c r="AF364" i="5"/>
  <c r="AG364" i="5"/>
  <c r="AH364" i="5"/>
  <c r="AB365" i="5"/>
  <c r="AC365" i="5"/>
  <c r="AD365" i="5"/>
  <c r="AE365" i="5"/>
  <c r="AF365" i="5"/>
  <c r="AG365" i="5"/>
  <c r="AH365" i="5"/>
  <c r="AB366" i="5"/>
  <c r="AC366" i="5"/>
  <c r="AD366" i="5"/>
  <c r="AE366" i="5"/>
  <c r="AF366" i="5"/>
  <c r="AG366" i="5"/>
  <c r="AH366" i="5"/>
  <c r="AB367" i="5"/>
  <c r="AC367" i="5"/>
  <c r="AD367" i="5"/>
  <c r="AE367" i="5"/>
  <c r="AF367" i="5"/>
  <c r="AG367" i="5"/>
  <c r="AH367" i="5"/>
  <c r="AB368" i="5"/>
  <c r="AC368" i="5"/>
  <c r="AD368" i="5"/>
  <c r="AE368" i="5"/>
  <c r="AF368" i="5"/>
  <c r="AG368" i="5"/>
  <c r="AH368" i="5"/>
  <c r="AB369" i="5"/>
  <c r="AC369" i="5"/>
  <c r="AD369" i="5"/>
  <c r="AE369" i="5"/>
  <c r="AF369" i="5"/>
  <c r="AG369" i="5"/>
  <c r="AH369" i="5"/>
  <c r="AB370" i="5"/>
  <c r="AC370" i="5"/>
  <c r="AD370" i="5"/>
  <c r="AE370" i="5"/>
  <c r="AF370" i="5"/>
  <c r="AG370" i="5"/>
  <c r="AH370" i="5"/>
  <c r="AB371" i="5"/>
  <c r="AC371" i="5"/>
  <c r="AD371" i="5"/>
  <c r="AE371" i="5"/>
  <c r="AF371" i="5"/>
  <c r="AG371" i="5"/>
  <c r="AH371" i="5"/>
  <c r="AB372" i="5"/>
  <c r="AC372" i="5"/>
  <c r="AD372" i="5"/>
  <c r="AE372" i="5"/>
  <c r="AF372" i="5"/>
  <c r="AG372" i="5"/>
  <c r="AH372" i="5"/>
  <c r="AB373" i="5"/>
  <c r="AC373" i="5"/>
  <c r="AD373" i="5"/>
  <c r="AE373" i="5"/>
  <c r="AF373" i="5"/>
  <c r="AG373" i="5"/>
  <c r="AH373" i="5"/>
  <c r="AB374" i="5"/>
  <c r="AC374" i="5"/>
  <c r="AD374" i="5"/>
  <c r="AE374" i="5"/>
  <c r="AF374" i="5"/>
  <c r="AG374" i="5"/>
  <c r="AH374" i="5"/>
  <c r="AB375" i="5"/>
  <c r="AC375" i="5"/>
  <c r="AD375" i="5"/>
  <c r="AE375" i="5"/>
  <c r="AF375" i="5"/>
  <c r="AG375" i="5"/>
  <c r="AH375" i="5"/>
  <c r="AB376" i="5"/>
  <c r="AC376" i="5"/>
  <c r="AD376" i="5"/>
  <c r="AE376" i="5"/>
  <c r="AF376" i="5"/>
  <c r="AG376" i="5"/>
  <c r="AH376" i="5"/>
  <c r="AB377" i="5"/>
  <c r="AC377" i="5"/>
  <c r="AD377" i="5"/>
  <c r="AE377" i="5"/>
  <c r="AF377" i="5"/>
  <c r="AG377" i="5"/>
  <c r="AH377" i="5"/>
  <c r="AB378" i="5"/>
  <c r="AC378" i="5"/>
  <c r="AD378" i="5"/>
  <c r="AE378" i="5"/>
  <c r="AF378" i="5"/>
  <c r="AG378" i="5"/>
  <c r="AH378" i="5"/>
  <c r="AB379" i="5"/>
  <c r="AC379" i="5"/>
  <c r="AD379" i="5"/>
  <c r="AE379" i="5"/>
  <c r="AF379" i="5"/>
  <c r="AG379" i="5"/>
  <c r="AH379" i="5"/>
  <c r="AB380" i="5"/>
  <c r="AC380" i="5"/>
  <c r="AD380" i="5"/>
  <c r="AE380" i="5"/>
  <c r="AF380" i="5"/>
  <c r="AG380" i="5"/>
  <c r="AH380" i="5"/>
  <c r="AB381" i="5"/>
  <c r="AC381" i="5"/>
  <c r="AD381" i="5"/>
  <c r="AE381" i="5"/>
  <c r="AF381" i="5"/>
  <c r="AG381" i="5"/>
  <c r="AH381" i="5"/>
  <c r="AB382" i="5"/>
  <c r="AC382" i="5"/>
  <c r="AD382" i="5"/>
  <c r="AE382" i="5"/>
  <c r="AF382" i="5"/>
  <c r="AG382" i="5"/>
  <c r="AH382" i="5"/>
  <c r="AB383" i="5"/>
  <c r="AC383" i="5"/>
  <c r="AD383" i="5"/>
  <c r="AE383" i="5"/>
  <c r="AF383" i="5"/>
  <c r="AG383" i="5"/>
  <c r="AH383" i="5"/>
  <c r="AB384" i="5"/>
  <c r="AC384" i="5"/>
  <c r="AD384" i="5"/>
  <c r="AE384" i="5"/>
  <c r="AF384" i="5"/>
  <c r="AG384" i="5"/>
  <c r="AH384" i="5"/>
  <c r="AB385" i="5"/>
  <c r="AC385" i="5"/>
  <c r="AD385" i="5"/>
  <c r="AE385" i="5"/>
  <c r="AF385" i="5"/>
  <c r="AG385" i="5"/>
  <c r="AH385" i="5"/>
  <c r="AB386" i="5"/>
  <c r="AC386" i="5"/>
  <c r="AD386" i="5"/>
  <c r="AE386" i="5"/>
  <c r="AF386" i="5"/>
  <c r="AG386" i="5"/>
  <c r="AH386" i="5"/>
  <c r="AB387" i="5"/>
  <c r="AC387" i="5"/>
  <c r="AD387" i="5"/>
  <c r="AE387" i="5"/>
  <c r="AF387" i="5"/>
  <c r="AG387" i="5"/>
  <c r="AH387" i="5"/>
  <c r="AB388" i="5"/>
  <c r="AC388" i="5"/>
  <c r="AD388" i="5"/>
  <c r="AE388" i="5"/>
  <c r="AF388" i="5"/>
  <c r="AG388" i="5"/>
  <c r="AH388" i="5"/>
  <c r="AB389" i="5"/>
  <c r="AC389" i="5"/>
  <c r="AD389" i="5"/>
  <c r="AE389" i="5"/>
  <c r="AF389" i="5"/>
  <c r="AG389" i="5"/>
  <c r="AH389" i="5"/>
  <c r="AB390" i="5"/>
  <c r="AC390" i="5"/>
  <c r="AD390" i="5"/>
  <c r="AE390" i="5"/>
  <c r="AF390" i="5"/>
  <c r="AG390" i="5"/>
  <c r="AH390" i="5"/>
  <c r="AB391" i="5"/>
  <c r="AC391" i="5"/>
  <c r="AD391" i="5"/>
  <c r="AE391" i="5"/>
  <c r="AF391" i="5"/>
  <c r="AG391" i="5"/>
  <c r="AH391" i="5"/>
  <c r="AB392" i="5"/>
  <c r="AC392" i="5"/>
  <c r="AD392" i="5"/>
  <c r="AE392" i="5"/>
  <c r="AF392" i="5"/>
  <c r="AG392" i="5"/>
  <c r="AH392" i="5"/>
  <c r="AB393" i="5"/>
  <c r="AC393" i="5"/>
  <c r="AD393" i="5"/>
  <c r="AE393" i="5"/>
  <c r="AF393" i="5"/>
  <c r="AG393" i="5"/>
  <c r="AH393" i="5"/>
  <c r="AB394" i="5"/>
  <c r="AC394" i="5"/>
  <c r="AD394" i="5"/>
  <c r="AE394" i="5"/>
  <c r="AF394" i="5"/>
  <c r="AG394" i="5"/>
  <c r="AH394" i="5"/>
  <c r="AB395" i="5"/>
  <c r="AC395" i="5"/>
  <c r="AD395" i="5"/>
  <c r="AE395" i="5"/>
  <c r="AF395" i="5"/>
  <c r="AG395" i="5"/>
  <c r="AH395" i="5"/>
  <c r="AB396" i="5"/>
  <c r="AC396" i="5"/>
  <c r="AD396" i="5"/>
  <c r="AE396" i="5"/>
  <c r="AF396" i="5"/>
  <c r="AG396" i="5"/>
  <c r="AH396" i="5"/>
  <c r="AB397" i="5"/>
  <c r="AC397" i="5"/>
  <c r="AD397" i="5"/>
  <c r="AE397" i="5"/>
  <c r="AF397" i="5"/>
  <c r="AG397" i="5"/>
  <c r="AH397" i="5"/>
  <c r="AB398" i="5"/>
  <c r="AC398" i="5"/>
  <c r="AD398" i="5"/>
  <c r="AE398" i="5"/>
  <c r="AF398" i="5"/>
  <c r="AG398" i="5"/>
  <c r="AH398" i="5"/>
  <c r="AB399" i="5"/>
  <c r="AC399" i="5"/>
  <c r="AD399" i="5"/>
  <c r="AE399" i="5"/>
  <c r="AF399" i="5"/>
  <c r="AG399" i="5"/>
  <c r="AH399" i="5"/>
  <c r="AB400" i="5"/>
  <c r="AC400" i="5"/>
  <c r="AD400" i="5"/>
  <c r="AE400" i="5"/>
  <c r="AF400" i="5"/>
  <c r="AG400" i="5"/>
  <c r="AH400" i="5"/>
  <c r="AB401" i="5"/>
  <c r="AC401" i="5"/>
  <c r="AD401" i="5"/>
  <c r="AE401" i="5"/>
  <c r="AF401" i="5"/>
  <c r="AG401" i="5"/>
  <c r="AH401" i="5"/>
  <c r="AB402" i="5"/>
  <c r="AC402" i="5"/>
  <c r="AD402" i="5"/>
  <c r="AE402" i="5"/>
  <c r="AF402" i="5"/>
  <c r="AG402" i="5"/>
  <c r="AH402" i="5"/>
  <c r="AB403" i="5"/>
  <c r="AC403" i="5"/>
  <c r="AD403" i="5"/>
  <c r="AE403" i="5"/>
  <c r="AF403" i="5"/>
  <c r="AG403" i="5"/>
  <c r="AH403" i="5"/>
  <c r="AB404" i="5"/>
  <c r="AC404" i="5"/>
  <c r="AD404" i="5"/>
  <c r="AE404" i="5"/>
  <c r="AF404" i="5"/>
  <c r="AG404" i="5"/>
  <c r="AH404" i="5"/>
  <c r="AB405" i="5"/>
  <c r="AC405" i="5"/>
  <c r="AD405" i="5"/>
  <c r="AE405" i="5"/>
  <c r="AF405" i="5"/>
  <c r="AG405" i="5"/>
  <c r="AH405" i="5"/>
  <c r="AB406" i="5"/>
  <c r="AC406" i="5"/>
  <c r="AD406" i="5"/>
  <c r="AE406" i="5"/>
  <c r="AF406" i="5"/>
  <c r="AG406" i="5"/>
  <c r="AH406" i="5"/>
  <c r="AB407" i="5"/>
  <c r="AC407" i="5"/>
  <c r="AD407" i="5"/>
  <c r="AE407" i="5"/>
  <c r="AF407" i="5"/>
  <c r="AG407" i="5"/>
  <c r="AH407" i="5"/>
  <c r="AB408" i="5"/>
  <c r="AC408" i="5"/>
  <c r="AD408" i="5"/>
  <c r="AE408" i="5"/>
  <c r="AF408" i="5"/>
  <c r="AG408" i="5"/>
  <c r="AH408" i="5"/>
  <c r="AB409" i="5"/>
  <c r="AC409" i="5"/>
  <c r="AD409" i="5"/>
  <c r="AE409" i="5"/>
  <c r="AF409" i="5"/>
  <c r="AG409" i="5"/>
  <c r="AH409" i="5"/>
  <c r="AB410" i="5"/>
  <c r="AC410" i="5"/>
  <c r="AD410" i="5"/>
  <c r="AE410" i="5"/>
  <c r="AF410" i="5"/>
  <c r="AG410" i="5"/>
  <c r="AH410" i="5"/>
  <c r="AB411" i="5"/>
  <c r="AC411" i="5"/>
  <c r="AD411" i="5"/>
  <c r="AE411" i="5"/>
  <c r="AF411" i="5"/>
  <c r="AG411" i="5"/>
  <c r="AH411" i="5"/>
  <c r="AB412" i="5"/>
  <c r="AC412" i="5"/>
  <c r="AD412" i="5"/>
  <c r="AE412" i="5"/>
  <c r="AF412" i="5"/>
  <c r="AG412" i="5"/>
  <c r="AH412" i="5"/>
  <c r="AB413" i="5"/>
  <c r="AC413" i="5"/>
  <c r="AD413" i="5"/>
  <c r="AE413" i="5"/>
  <c r="AF413" i="5"/>
  <c r="AG413" i="5"/>
  <c r="AH413" i="5"/>
  <c r="AB414" i="5"/>
  <c r="AC414" i="5"/>
  <c r="AD414" i="5"/>
  <c r="AE414" i="5"/>
  <c r="AF414" i="5"/>
  <c r="AG414" i="5"/>
  <c r="AH414" i="5"/>
  <c r="AB415" i="5"/>
  <c r="AC415" i="5"/>
  <c r="AD415" i="5"/>
  <c r="AE415" i="5"/>
  <c r="AF415" i="5"/>
  <c r="AG415" i="5"/>
  <c r="AH415" i="5"/>
  <c r="AB416" i="5"/>
  <c r="AC416" i="5"/>
  <c r="AD416" i="5"/>
  <c r="AE416" i="5"/>
  <c r="AF416" i="5"/>
  <c r="AG416" i="5"/>
  <c r="AH416" i="5"/>
  <c r="AB417" i="5"/>
  <c r="AC417" i="5"/>
  <c r="AD417" i="5"/>
  <c r="AE417" i="5"/>
  <c r="AF417" i="5"/>
  <c r="AG417" i="5"/>
  <c r="AH417" i="5"/>
  <c r="AB418" i="5"/>
  <c r="AC418" i="5"/>
  <c r="AD418" i="5"/>
  <c r="AE418" i="5"/>
  <c r="AF418" i="5"/>
  <c r="AG418" i="5"/>
  <c r="AH418" i="5"/>
  <c r="AB419" i="5"/>
  <c r="AC419" i="5"/>
  <c r="AD419" i="5"/>
  <c r="AE419" i="5"/>
  <c r="AF419" i="5"/>
  <c r="AG419" i="5"/>
  <c r="AH419" i="5"/>
  <c r="AB420" i="5"/>
  <c r="AC420" i="5"/>
  <c r="AD420" i="5"/>
  <c r="AE420" i="5"/>
  <c r="AF420" i="5"/>
  <c r="AG420" i="5"/>
  <c r="AH420" i="5"/>
  <c r="AB421" i="5"/>
  <c r="AC421" i="5"/>
  <c r="AD421" i="5"/>
  <c r="AE421" i="5"/>
  <c r="AF421" i="5"/>
  <c r="AG421" i="5"/>
  <c r="AH421" i="5"/>
  <c r="AB422" i="5"/>
  <c r="AC422" i="5"/>
  <c r="AD422" i="5"/>
  <c r="AE422" i="5"/>
  <c r="AF422" i="5"/>
  <c r="AG422" i="5"/>
  <c r="AH422" i="5"/>
  <c r="AB423" i="5"/>
  <c r="AC423" i="5"/>
  <c r="AD423" i="5"/>
  <c r="AE423" i="5"/>
  <c r="AF423" i="5"/>
  <c r="AG423" i="5"/>
  <c r="AH423" i="5"/>
  <c r="AB424" i="5"/>
  <c r="AC424" i="5"/>
  <c r="AD424" i="5"/>
  <c r="AE424" i="5"/>
  <c r="AF424" i="5"/>
  <c r="AG424" i="5"/>
  <c r="AH424" i="5"/>
  <c r="AB425" i="5"/>
  <c r="AC425" i="5"/>
  <c r="AD425" i="5"/>
  <c r="AE425" i="5"/>
  <c r="AF425" i="5"/>
  <c r="AG425" i="5"/>
  <c r="AH425" i="5"/>
  <c r="AB426" i="5"/>
  <c r="AC426" i="5"/>
  <c r="AD426" i="5"/>
  <c r="AE426" i="5"/>
  <c r="AF426" i="5"/>
  <c r="AG426" i="5"/>
  <c r="AH426" i="5"/>
  <c r="AB427" i="5"/>
  <c r="AC427" i="5"/>
  <c r="AD427" i="5"/>
  <c r="AE427" i="5"/>
  <c r="AF427" i="5"/>
  <c r="AG427" i="5"/>
  <c r="AH427" i="5"/>
  <c r="AB428" i="5"/>
  <c r="AC428" i="5"/>
  <c r="AD428" i="5"/>
  <c r="AE428" i="5"/>
  <c r="AF428" i="5"/>
  <c r="AG428" i="5"/>
  <c r="AH428" i="5"/>
  <c r="AB429" i="5"/>
  <c r="AC429" i="5"/>
  <c r="AD429" i="5"/>
  <c r="AE429" i="5"/>
  <c r="AF429" i="5"/>
  <c r="AG429" i="5"/>
  <c r="AH429" i="5"/>
  <c r="AB430" i="5"/>
  <c r="AC430" i="5"/>
  <c r="AD430" i="5"/>
  <c r="AE430" i="5"/>
  <c r="AF430" i="5"/>
  <c r="AG430" i="5"/>
  <c r="AH430" i="5"/>
  <c r="AB431" i="5"/>
  <c r="AC431" i="5"/>
  <c r="AD431" i="5"/>
  <c r="AE431" i="5"/>
  <c r="AF431" i="5"/>
  <c r="AG431" i="5"/>
  <c r="AH431" i="5"/>
  <c r="AB432" i="5"/>
  <c r="AC432" i="5"/>
  <c r="AD432" i="5"/>
  <c r="AE432" i="5"/>
  <c r="AF432" i="5"/>
  <c r="AG432" i="5"/>
  <c r="AH432" i="5"/>
  <c r="AB433" i="5"/>
  <c r="AC433" i="5"/>
  <c r="AD433" i="5"/>
  <c r="AE433" i="5"/>
  <c r="AF433" i="5"/>
  <c r="AG433" i="5"/>
  <c r="AH433" i="5"/>
  <c r="AB434" i="5"/>
  <c r="AC434" i="5"/>
  <c r="AD434" i="5"/>
  <c r="AE434" i="5"/>
  <c r="AF434" i="5"/>
  <c r="AG434" i="5"/>
  <c r="AH434" i="5"/>
  <c r="AB435" i="5"/>
  <c r="AC435" i="5"/>
  <c r="AD435" i="5"/>
  <c r="AE435" i="5"/>
  <c r="AF435" i="5"/>
  <c r="AG435" i="5"/>
  <c r="AH435" i="5"/>
  <c r="AB436" i="5"/>
  <c r="AC436" i="5"/>
  <c r="AD436" i="5"/>
  <c r="AE436" i="5"/>
  <c r="AF436" i="5"/>
  <c r="AG436" i="5"/>
  <c r="AH436" i="5"/>
  <c r="AB437" i="5"/>
  <c r="AC437" i="5"/>
  <c r="AD437" i="5"/>
  <c r="AE437" i="5"/>
  <c r="AF437" i="5"/>
  <c r="AG437" i="5"/>
  <c r="AH437" i="5"/>
  <c r="AB438" i="5"/>
  <c r="AC438" i="5"/>
  <c r="AD438" i="5"/>
  <c r="AE438" i="5"/>
  <c r="AF438" i="5"/>
  <c r="AG438" i="5"/>
  <c r="AH438" i="5"/>
  <c r="AB439" i="5"/>
  <c r="AC439" i="5"/>
  <c r="AD439" i="5"/>
  <c r="AE439" i="5"/>
  <c r="AF439" i="5"/>
  <c r="AG439" i="5"/>
  <c r="AH439" i="5"/>
  <c r="AB440" i="5"/>
  <c r="AC440" i="5"/>
  <c r="AD440" i="5"/>
  <c r="AE440" i="5"/>
  <c r="AF440" i="5"/>
  <c r="AG440" i="5"/>
  <c r="AH440" i="5"/>
  <c r="AB441" i="5"/>
  <c r="AC441" i="5"/>
  <c r="AD441" i="5"/>
  <c r="AE441" i="5"/>
  <c r="AF441" i="5"/>
  <c r="AG441" i="5"/>
  <c r="AH441" i="5"/>
  <c r="AB442" i="5"/>
  <c r="AC442" i="5"/>
  <c r="AD442" i="5"/>
  <c r="AE442" i="5"/>
  <c r="AF442" i="5"/>
  <c r="AG442" i="5"/>
  <c r="AH442" i="5"/>
  <c r="AB443" i="5"/>
  <c r="AC443" i="5"/>
  <c r="AD443" i="5"/>
  <c r="AE443" i="5"/>
  <c r="AF443" i="5"/>
  <c r="AG443" i="5"/>
  <c r="AH443" i="5"/>
  <c r="AB444" i="5"/>
  <c r="AC444" i="5"/>
  <c r="AD444" i="5"/>
  <c r="AE444" i="5"/>
  <c r="AF444" i="5"/>
  <c r="AG444" i="5"/>
  <c r="AH444" i="5"/>
  <c r="AB445" i="5"/>
  <c r="AC445" i="5"/>
  <c r="AD445" i="5"/>
  <c r="AE445" i="5"/>
  <c r="AF445" i="5"/>
  <c r="AG445" i="5"/>
  <c r="AH445" i="5"/>
  <c r="AB446" i="5"/>
  <c r="AC446" i="5"/>
  <c r="AD446" i="5"/>
  <c r="AE446" i="5"/>
  <c r="AF446" i="5"/>
  <c r="AG446" i="5"/>
  <c r="AH446" i="5"/>
  <c r="AB447" i="5"/>
  <c r="AC447" i="5"/>
  <c r="AD447" i="5"/>
  <c r="AE447" i="5"/>
  <c r="AF447" i="5"/>
  <c r="AG447" i="5"/>
  <c r="AH447" i="5"/>
  <c r="AB448" i="5"/>
  <c r="AC448" i="5"/>
  <c r="AD448" i="5"/>
  <c r="AE448" i="5"/>
  <c r="AF448" i="5"/>
  <c r="AG448" i="5"/>
  <c r="AH448" i="5"/>
  <c r="AB449" i="5"/>
  <c r="AC449" i="5"/>
  <c r="AD449" i="5"/>
  <c r="AE449" i="5"/>
  <c r="AF449" i="5"/>
  <c r="AG449" i="5"/>
  <c r="AH449" i="5"/>
  <c r="AB450" i="5"/>
  <c r="AC450" i="5"/>
  <c r="AD450" i="5"/>
  <c r="AE450" i="5"/>
  <c r="AF450" i="5"/>
  <c r="AG450" i="5"/>
  <c r="AH450" i="5"/>
  <c r="AB451" i="5"/>
  <c r="AC451" i="5"/>
  <c r="AD451" i="5"/>
  <c r="AE451" i="5"/>
  <c r="AF451" i="5"/>
  <c r="AG451" i="5"/>
  <c r="AH451" i="5"/>
  <c r="AB452" i="5"/>
  <c r="AC452" i="5"/>
  <c r="AD452" i="5"/>
  <c r="AE452" i="5"/>
  <c r="AF452" i="5"/>
  <c r="AG452" i="5"/>
  <c r="AH452" i="5"/>
  <c r="AB453" i="5"/>
  <c r="AC453" i="5"/>
  <c r="AD453" i="5"/>
  <c r="AE453" i="5"/>
  <c r="AF453" i="5"/>
  <c r="AG453" i="5"/>
  <c r="AH453" i="5"/>
  <c r="AB454" i="5"/>
  <c r="AC454" i="5"/>
  <c r="AD454" i="5"/>
  <c r="AE454" i="5"/>
  <c r="AF454" i="5"/>
  <c r="AG454" i="5"/>
  <c r="AH454" i="5"/>
  <c r="AB455" i="5"/>
  <c r="AC455" i="5"/>
  <c r="AD455" i="5"/>
  <c r="AE455" i="5"/>
  <c r="AF455" i="5"/>
  <c r="AG455" i="5"/>
  <c r="AH455" i="5"/>
  <c r="AB456" i="5"/>
  <c r="AC456" i="5"/>
  <c r="AD456" i="5"/>
  <c r="AE456" i="5"/>
  <c r="AF456" i="5"/>
  <c r="AG456" i="5"/>
  <c r="AH456" i="5"/>
  <c r="AB457" i="5"/>
  <c r="AC457" i="5"/>
  <c r="AD457" i="5"/>
  <c r="AE457" i="5"/>
  <c r="AF457" i="5"/>
  <c r="AG457" i="5"/>
  <c r="AH457" i="5"/>
  <c r="AB458" i="5"/>
  <c r="AC458" i="5"/>
  <c r="AD458" i="5"/>
  <c r="AE458" i="5"/>
  <c r="AF458" i="5"/>
  <c r="AG458" i="5"/>
  <c r="AH458" i="5"/>
  <c r="AB459" i="5"/>
  <c r="AC459" i="5"/>
  <c r="AD459" i="5"/>
  <c r="AE459" i="5"/>
  <c r="AF459" i="5"/>
  <c r="AG459" i="5"/>
  <c r="AH459" i="5"/>
  <c r="AB460" i="5"/>
  <c r="AC460" i="5"/>
  <c r="AD460" i="5"/>
  <c r="AE460" i="5"/>
  <c r="AF460" i="5"/>
  <c r="AG460" i="5"/>
  <c r="AH460" i="5"/>
  <c r="AB461" i="5"/>
  <c r="AC461" i="5"/>
  <c r="AD461" i="5"/>
  <c r="AE461" i="5"/>
  <c r="AF461" i="5"/>
  <c r="AG461" i="5"/>
  <c r="AH461" i="5"/>
  <c r="AB462" i="5"/>
  <c r="AC462" i="5"/>
  <c r="AD462" i="5"/>
  <c r="AE462" i="5"/>
  <c r="AF462" i="5"/>
  <c r="AG462" i="5"/>
  <c r="AH462" i="5"/>
  <c r="AB463" i="5"/>
  <c r="AC463" i="5"/>
  <c r="AD463" i="5"/>
  <c r="AE463" i="5"/>
  <c r="AF463" i="5"/>
  <c r="AG463" i="5"/>
  <c r="AH463" i="5"/>
  <c r="AB464" i="5"/>
  <c r="AC464" i="5"/>
  <c r="AD464" i="5"/>
  <c r="AE464" i="5"/>
  <c r="AF464" i="5"/>
  <c r="AG464" i="5"/>
  <c r="AH464" i="5"/>
  <c r="AB465" i="5"/>
  <c r="AC465" i="5"/>
  <c r="AD465" i="5"/>
  <c r="AE465" i="5"/>
  <c r="AF465" i="5"/>
  <c r="AG465" i="5"/>
  <c r="AH465" i="5"/>
  <c r="AB466" i="5"/>
  <c r="AC466" i="5"/>
  <c r="AD466" i="5"/>
  <c r="AE466" i="5"/>
  <c r="AF466" i="5"/>
  <c r="AG466" i="5"/>
  <c r="AH466" i="5"/>
  <c r="AB467" i="5"/>
  <c r="AC467" i="5"/>
  <c r="AD467" i="5"/>
  <c r="AE467" i="5"/>
  <c r="AF467" i="5"/>
  <c r="AG467" i="5"/>
  <c r="AH467" i="5"/>
  <c r="AB468" i="5"/>
  <c r="AC468" i="5"/>
  <c r="AD468" i="5"/>
  <c r="AE468" i="5"/>
  <c r="AF468" i="5"/>
  <c r="AG468" i="5"/>
  <c r="AH468" i="5"/>
  <c r="AB469" i="5"/>
  <c r="AC469" i="5"/>
  <c r="AD469" i="5"/>
  <c r="AE469" i="5"/>
  <c r="AF469" i="5"/>
  <c r="AG469" i="5"/>
  <c r="AH469" i="5"/>
  <c r="AB470" i="5"/>
  <c r="AC470" i="5"/>
  <c r="AD470" i="5"/>
  <c r="AE470" i="5"/>
  <c r="AF470" i="5"/>
  <c r="AG470" i="5"/>
  <c r="AH470" i="5"/>
  <c r="AB471" i="5"/>
  <c r="AC471" i="5"/>
  <c r="AD471" i="5"/>
  <c r="AE471" i="5"/>
  <c r="AF471" i="5"/>
  <c r="AG471" i="5"/>
  <c r="AH471" i="5"/>
  <c r="AB472" i="5"/>
  <c r="AC472" i="5"/>
  <c r="AD472" i="5"/>
  <c r="AE472" i="5"/>
  <c r="AF472" i="5"/>
  <c r="AG472" i="5"/>
  <c r="AH472" i="5"/>
  <c r="AB473" i="5"/>
  <c r="AC473" i="5"/>
  <c r="AD473" i="5"/>
  <c r="AE473" i="5"/>
  <c r="AF473" i="5"/>
  <c r="AG473" i="5"/>
  <c r="AH473" i="5"/>
  <c r="AB474" i="5"/>
  <c r="AC474" i="5"/>
  <c r="AD474" i="5"/>
  <c r="AE474" i="5"/>
  <c r="AF474" i="5"/>
  <c r="AG474" i="5"/>
  <c r="AH474" i="5"/>
  <c r="AB475" i="5"/>
  <c r="AC475" i="5"/>
  <c r="AD475" i="5"/>
  <c r="AE475" i="5"/>
  <c r="AF475" i="5"/>
  <c r="AG475" i="5"/>
  <c r="AH475" i="5"/>
  <c r="AB476" i="5"/>
  <c r="AC476" i="5"/>
  <c r="AD476" i="5"/>
  <c r="AE476" i="5"/>
  <c r="AF476" i="5"/>
  <c r="AG476" i="5"/>
  <c r="AH476" i="5"/>
  <c r="AB477" i="5"/>
  <c r="AC477" i="5"/>
  <c r="AD477" i="5"/>
  <c r="AE477" i="5"/>
  <c r="AF477" i="5"/>
  <c r="AG477" i="5"/>
  <c r="AH477" i="5"/>
  <c r="AB478" i="5"/>
  <c r="AC478" i="5"/>
  <c r="AD478" i="5"/>
  <c r="AE478" i="5"/>
  <c r="AF478" i="5"/>
  <c r="AG478" i="5"/>
  <c r="AH478" i="5"/>
  <c r="AB479" i="5"/>
  <c r="AC479" i="5"/>
  <c r="AD479" i="5"/>
  <c r="AE479" i="5"/>
  <c r="AF479" i="5"/>
  <c r="AG479" i="5"/>
  <c r="AH479" i="5"/>
  <c r="AB480" i="5"/>
  <c r="AC480" i="5"/>
  <c r="AD480" i="5"/>
  <c r="AE480" i="5"/>
  <c r="AF480" i="5"/>
  <c r="AG480" i="5"/>
  <c r="AH480" i="5"/>
  <c r="AB481" i="5"/>
  <c r="AC481" i="5"/>
  <c r="AD481" i="5"/>
  <c r="AE481" i="5"/>
  <c r="AF481" i="5"/>
  <c r="AG481" i="5"/>
  <c r="AH481" i="5"/>
  <c r="AB482" i="5"/>
  <c r="AC482" i="5"/>
  <c r="AD482" i="5"/>
  <c r="AE482" i="5"/>
  <c r="AF482" i="5"/>
  <c r="AG482" i="5"/>
  <c r="AH482" i="5"/>
  <c r="AB483" i="5"/>
  <c r="AC483" i="5"/>
  <c r="AD483" i="5"/>
  <c r="AE483" i="5"/>
  <c r="AF483" i="5"/>
  <c r="AG483" i="5"/>
  <c r="AH483" i="5"/>
  <c r="AB484" i="5"/>
  <c r="AC484" i="5"/>
  <c r="AD484" i="5"/>
  <c r="AE484" i="5"/>
  <c r="AF484" i="5"/>
  <c r="AG484" i="5"/>
  <c r="AH484" i="5"/>
  <c r="AB485" i="5"/>
  <c r="AC485" i="5"/>
  <c r="AD485" i="5"/>
  <c r="AE485" i="5"/>
  <c r="AF485" i="5"/>
  <c r="AG485" i="5"/>
  <c r="AH485" i="5"/>
  <c r="AB486" i="5"/>
  <c r="AC486" i="5"/>
  <c r="AD486" i="5"/>
  <c r="AE486" i="5"/>
  <c r="AF486" i="5"/>
  <c r="AG486" i="5"/>
  <c r="AH486" i="5"/>
  <c r="AB487" i="5"/>
  <c r="AC487" i="5"/>
  <c r="AD487" i="5"/>
  <c r="AE487" i="5"/>
  <c r="AF487" i="5"/>
  <c r="AG487" i="5"/>
  <c r="AH487" i="5"/>
  <c r="AB488" i="5"/>
  <c r="AC488" i="5"/>
  <c r="AD488" i="5"/>
  <c r="AE488" i="5"/>
  <c r="AF488" i="5"/>
  <c r="AG488" i="5"/>
  <c r="AH488" i="5"/>
  <c r="AB489" i="5"/>
  <c r="AC489" i="5"/>
  <c r="AD489" i="5"/>
  <c r="AE489" i="5"/>
  <c r="AF489" i="5"/>
  <c r="AG489" i="5"/>
  <c r="AH489" i="5"/>
  <c r="AB490" i="5"/>
  <c r="AC490" i="5"/>
  <c r="AD490" i="5"/>
  <c r="AE490" i="5"/>
  <c r="AF490" i="5"/>
  <c r="AG490" i="5"/>
  <c r="AH490" i="5"/>
  <c r="AB491" i="5"/>
  <c r="AC491" i="5"/>
  <c r="AD491" i="5"/>
  <c r="AE491" i="5"/>
  <c r="AF491" i="5"/>
  <c r="AG491" i="5"/>
  <c r="AH491" i="5"/>
  <c r="AB492" i="5"/>
  <c r="AC492" i="5"/>
  <c r="AD492" i="5"/>
  <c r="AE492" i="5"/>
  <c r="AF492" i="5"/>
  <c r="AG492" i="5"/>
  <c r="AH492" i="5"/>
  <c r="AB493" i="5"/>
  <c r="AC493" i="5"/>
  <c r="AD493" i="5"/>
  <c r="AE493" i="5"/>
  <c r="AF493" i="5"/>
  <c r="AG493" i="5"/>
  <c r="AH493" i="5"/>
  <c r="AB494" i="5"/>
  <c r="AC494" i="5"/>
  <c r="AD494" i="5"/>
  <c r="AE494" i="5"/>
  <c r="AF494" i="5"/>
  <c r="AG494" i="5"/>
  <c r="AH494" i="5"/>
  <c r="AB495" i="5"/>
  <c r="AC495" i="5"/>
  <c r="AD495" i="5"/>
  <c r="AE495" i="5"/>
  <c r="AF495" i="5"/>
  <c r="AG495" i="5"/>
  <c r="AH495" i="5"/>
  <c r="AB496" i="5"/>
  <c r="AC496" i="5"/>
  <c r="AD496" i="5"/>
  <c r="AE496" i="5"/>
  <c r="AF496" i="5"/>
  <c r="AG496" i="5"/>
  <c r="AH496" i="5"/>
  <c r="AB497" i="5"/>
  <c r="AC497" i="5"/>
  <c r="AD497" i="5"/>
  <c r="AE497" i="5"/>
  <c r="AF497" i="5"/>
  <c r="AG497" i="5"/>
  <c r="AH497" i="5"/>
  <c r="AB498" i="5"/>
  <c r="AC498" i="5"/>
  <c r="AD498" i="5"/>
  <c r="AE498" i="5"/>
  <c r="AF498" i="5"/>
  <c r="AG498" i="5"/>
  <c r="AH498" i="5"/>
  <c r="AB499" i="5"/>
  <c r="AC499" i="5"/>
  <c r="AD499" i="5"/>
  <c r="AE499" i="5"/>
  <c r="AF499" i="5"/>
  <c r="AG499" i="5"/>
  <c r="AH499" i="5"/>
  <c r="AB500" i="5"/>
  <c r="AC500" i="5"/>
  <c r="AD500" i="5"/>
  <c r="AE500" i="5"/>
  <c r="AF500" i="5"/>
  <c r="AG500" i="5"/>
  <c r="AH500" i="5"/>
  <c r="AB501" i="5"/>
  <c r="AC501" i="5"/>
  <c r="AD501" i="5"/>
  <c r="AE501" i="5"/>
  <c r="AF501" i="5"/>
  <c r="AG501" i="5"/>
  <c r="AH501" i="5"/>
  <c r="AB502" i="5"/>
  <c r="AC502" i="5"/>
  <c r="AD502" i="5"/>
  <c r="AE502" i="5"/>
  <c r="AF502" i="5"/>
  <c r="AG502" i="5"/>
  <c r="AH502" i="5"/>
  <c r="AB503" i="5"/>
  <c r="AC503" i="5"/>
  <c r="AD503" i="5"/>
  <c r="AE503" i="5"/>
  <c r="AF503" i="5"/>
  <c r="AG503" i="5"/>
  <c r="AH503" i="5"/>
  <c r="AB504" i="5"/>
  <c r="AC504" i="5"/>
  <c r="AD504" i="5"/>
  <c r="AE504" i="5"/>
  <c r="AF504" i="5"/>
  <c r="AG504" i="5"/>
  <c r="AH504" i="5"/>
  <c r="AB505" i="5"/>
  <c r="AC505" i="5"/>
  <c r="AD505" i="5"/>
  <c r="AE505" i="5"/>
  <c r="AF505" i="5"/>
  <c r="AG505" i="5"/>
  <c r="AH505" i="5"/>
  <c r="AB506" i="5"/>
  <c r="AC506" i="5"/>
  <c r="AD506" i="5"/>
  <c r="AE506" i="5"/>
  <c r="AF506" i="5"/>
  <c r="AG506" i="5"/>
  <c r="AH506" i="5"/>
  <c r="AB507" i="5"/>
  <c r="AC507" i="5"/>
  <c r="AD507" i="5"/>
  <c r="AE507" i="5"/>
  <c r="AF507" i="5"/>
  <c r="AG507" i="5"/>
  <c r="AH507" i="5"/>
  <c r="AB508" i="5"/>
  <c r="AC508" i="5"/>
  <c r="AD508" i="5"/>
  <c r="AE508" i="5"/>
  <c r="AF508" i="5"/>
  <c r="AG508" i="5"/>
  <c r="AH508" i="5"/>
  <c r="AB509" i="5"/>
  <c r="AC509" i="5"/>
  <c r="AD509" i="5"/>
  <c r="AE509" i="5"/>
  <c r="AF509" i="5"/>
  <c r="AG509" i="5"/>
  <c r="AH509" i="5"/>
  <c r="AB510" i="5"/>
  <c r="AC510" i="5"/>
  <c r="AD510" i="5"/>
  <c r="AE510" i="5"/>
  <c r="AF510" i="5"/>
  <c r="AG510" i="5"/>
  <c r="AH510" i="5"/>
  <c r="AB511" i="5"/>
  <c r="AC511" i="5"/>
  <c r="AD511" i="5"/>
  <c r="AE511" i="5"/>
  <c r="AF511" i="5"/>
  <c r="AG511" i="5"/>
  <c r="AH511" i="5"/>
  <c r="AB512" i="5"/>
  <c r="AC512" i="5"/>
  <c r="AD512" i="5"/>
  <c r="AE512" i="5"/>
  <c r="AF512" i="5"/>
  <c r="AG512" i="5"/>
  <c r="AH512" i="5"/>
  <c r="AB513" i="5"/>
  <c r="AC513" i="5"/>
  <c r="AD513" i="5"/>
  <c r="AE513" i="5"/>
  <c r="AF513" i="5"/>
  <c r="AG513" i="5"/>
  <c r="AH513" i="5"/>
  <c r="AB514" i="5"/>
  <c r="AC514" i="5"/>
  <c r="AD514" i="5"/>
  <c r="AE514" i="5"/>
  <c r="AF514" i="5"/>
  <c r="AG514" i="5"/>
  <c r="AH514" i="5"/>
  <c r="AB515" i="5"/>
  <c r="AC515" i="5"/>
  <c r="AD515" i="5"/>
  <c r="AE515" i="5"/>
  <c r="AF515" i="5"/>
  <c r="AG515" i="5"/>
  <c r="AH515" i="5"/>
  <c r="AB516" i="5"/>
  <c r="AC516" i="5"/>
  <c r="AD516" i="5"/>
  <c r="AE516" i="5"/>
  <c r="AF516" i="5"/>
  <c r="AG516" i="5"/>
  <c r="AH516" i="5"/>
  <c r="AB517" i="5"/>
  <c r="AC517" i="5"/>
  <c r="AD517" i="5"/>
  <c r="AE517" i="5"/>
  <c r="AF517" i="5"/>
  <c r="AG517" i="5"/>
  <c r="AH517" i="5"/>
  <c r="AB518" i="5"/>
  <c r="AC518" i="5"/>
  <c r="AD518" i="5"/>
  <c r="AE518" i="5"/>
  <c r="AF518" i="5"/>
  <c r="AG518" i="5"/>
  <c r="AH518" i="5"/>
  <c r="AB519" i="5"/>
  <c r="AC519" i="5"/>
  <c r="AD519" i="5"/>
  <c r="AE519" i="5"/>
  <c r="AF519" i="5"/>
  <c r="AG519" i="5"/>
  <c r="AH519" i="5"/>
  <c r="AB520" i="5"/>
  <c r="AC520" i="5"/>
  <c r="AD520" i="5"/>
  <c r="AE520" i="5"/>
  <c r="AF520" i="5"/>
  <c r="AG520" i="5"/>
  <c r="AH520" i="5"/>
  <c r="AB521" i="5"/>
  <c r="AC521" i="5"/>
  <c r="AD521" i="5"/>
  <c r="AE521" i="5"/>
  <c r="AF521" i="5"/>
  <c r="AG521" i="5"/>
  <c r="AH521" i="5"/>
  <c r="AB522" i="5"/>
  <c r="AC522" i="5"/>
  <c r="AD522" i="5"/>
  <c r="AE522" i="5"/>
  <c r="AF522" i="5"/>
  <c r="AG522" i="5"/>
  <c r="AH522" i="5"/>
  <c r="AB523" i="5"/>
  <c r="AC523" i="5"/>
  <c r="AD523" i="5"/>
  <c r="AE523" i="5"/>
  <c r="AF523" i="5"/>
  <c r="AG523" i="5"/>
  <c r="AH523" i="5"/>
  <c r="AB524" i="5"/>
  <c r="AC524" i="5"/>
  <c r="AD524" i="5"/>
  <c r="AE524" i="5"/>
  <c r="AF524" i="5"/>
  <c r="AG524" i="5"/>
  <c r="AH524" i="5"/>
  <c r="AB525" i="5"/>
  <c r="AC525" i="5"/>
  <c r="AD525" i="5"/>
  <c r="AE525" i="5"/>
  <c r="AF525" i="5"/>
  <c r="AG525" i="5"/>
  <c r="AH525" i="5"/>
  <c r="AB526" i="5"/>
  <c r="AC526" i="5"/>
  <c r="AD526" i="5"/>
  <c r="AE526" i="5"/>
  <c r="AF526" i="5"/>
  <c r="AG526" i="5"/>
  <c r="AH526" i="5"/>
  <c r="AB527" i="5"/>
  <c r="AC527" i="5"/>
  <c r="AD527" i="5"/>
  <c r="AE527" i="5"/>
  <c r="AF527" i="5"/>
  <c r="AG527" i="5"/>
  <c r="AH527" i="5"/>
  <c r="AB528" i="5"/>
  <c r="AC528" i="5"/>
  <c r="AD528" i="5"/>
  <c r="AE528" i="5"/>
  <c r="AF528" i="5"/>
  <c r="AG528" i="5"/>
  <c r="AH528" i="5"/>
  <c r="AB529" i="5"/>
  <c r="AC529" i="5"/>
  <c r="AD529" i="5"/>
  <c r="AE529" i="5"/>
  <c r="AF529" i="5"/>
  <c r="AG529" i="5"/>
  <c r="AH529" i="5"/>
  <c r="AB530" i="5"/>
  <c r="AC530" i="5"/>
  <c r="AD530" i="5"/>
  <c r="AE530" i="5"/>
  <c r="AF530" i="5"/>
  <c r="AG530" i="5"/>
  <c r="AH530" i="5"/>
  <c r="AB531" i="5"/>
  <c r="AC531" i="5"/>
  <c r="AD531" i="5"/>
  <c r="AE531" i="5"/>
  <c r="AF531" i="5"/>
  <c r="AG531" i="5"/>
  <c r="AH531" i="5"/>
  <c r="AB532" i="5"/>
  <c r="AC532" i="5"/>
  <c r="AD532" i="5"/>
  <c r="AE532" i="5"/>
  <c r="AF532" i="5"/>
  <c r="AG532" i="5"/>
  <c r="AH532" i="5"/>
  <c r="AB533" i="5"/>
  <c r="AC533" i="5"/>
  <c r="AD533" i="5"/>
  <c r="AE533" i="5"/>
  <c r="AF533" i="5"/>
  <c r="AG533" i="5"/>
  <c r="AH533" i="5"/>
  <c r="AB534" i="5"/>
  <c r="AC534" i="5"/>
  <c r="AD534" i="5"/>
  <c r="AE534" i="5"/>
  <c r="AF534" i="5"/>
  <c r="AG534" i="5"/>
  <c r="AH534" i="5"/>
  <c r="AB535" i="5"/>
  <c r="AC535" i="5"/>
  <c r="AD535" i="5"/>
  <c r="AE535" i="5"/>
  <c r="AF535" i="5"/>
  <c r="AG535" i="5"/>
  <c r="AH535" i="5"/>
  <c r="AB536" i="5"/>
  <c r="AC536" i="5"/>
  <c r="AD536" i="5"/>
  <c r="AE536" i="5"/>
  <c r="AF536" i="5"/>
  <c r="AG536" i="5"/>
  <c r="AH536" i="5"/>
  <c r="AB537" i="5"/>
  <c r="AC537" i="5"/>
  <c r="AD537" i="5"/>
  <c r="AE537" i="5"/>
  <c r="AF537" i="5"/>
  <c r="AG537" i="5"/>
  <c r="AH537" i="5"/>
  <c r="AB538" i="5"/>
  <c r="AC538" i="5"/>
  <c r="AD538" i="5"/>
  <c r="AE538" i="5"/>
  <c r="AF538" i="5"/>
  <c r="AG538" i="5"/>
  <c r="AH538" i="5"/>
  <c r="AB539" i="5"/>
  <c r="AC539" i="5"/>
  <c r="AD539" i="5"/>
  <c r="AE539" i="5"/>
  <c r="AF539" i="5"/>
  <c r="AG539" i="5"/>
  <c r="AH539" i="5"/>
  <c r="AB540" i="5"/>
  <c r="AC540" i="5"/>
  <c r="AD540" i="5"/>
  <c r="AE540" i="5"/>
  <c r="AF540" i="5"/>
  <c r="AG540" i="5"/>
  <c r="AH540" i="5"/>
  <c r="AB541" i="5"/>
  <c r="AC541" i="5"/>
  <c r="AD541" i="5"/>
  <c r="AE541" i="5"/>
  <c r="AF541" i="5"/>
  <c r="AG541" i="5"/>
  <c r="AH541" i="5"/>
  <c r="AB542" i="5"/>
  <c r="AC542" i="5"/>
  <c r="AD542" i="5"/>
  <c r="AE542" i="5"/>
  <c r="AF542" i="5"/>
  <c r="AG542" i="5"/>
  <c r="AH542" i="5"/>
  <c r="AB543" i="5"/>
  <c r="AC543" i="5"/>
  <c r="AD543" i="5"/>
  <c r="AE543" i="5"/>
  <c r="AF543" i="5"/>
  <c r="AG543" i="5"/>
  <c r="AH543" i="5"/>
  <c r="AB544" i="5"/>
  <c r="AC544" i="5"/>
  <c r="AD544" i="5"/>
  <c r="AE544" i="5"/>
  <c r="AF544" i="5"/>
  <c r="AG544" i="5"/>
  <c r="AH544" i="5"/>
  <c r="AB545" i="5"/>
  <c r="AC545" i="5"/>
  <c r="AD545" i="5"/>
  <c r="AE545" i="5"/>
  <c r="AF545" i="5"/>
  <c r="AG545" i="5"/>
  <c r="AH545" i="5"/>
  <c r="AB546" i="5"/>
  <c r="AC546" i="5"/>
  <c r="AD546" i="5"/>
  <c r="AE546" i="5"/>
  <c r="AF546" i="5"/>
  <c r="AG546" i="5"/>
  <c r="AH546" i="5"/>
  <c r="AB547" i="5"/>
  <c r="AC547" i="5"/>
  <c r="AD547" i="5"/>
  <c r="AE547" i="5"/>
  <c r="AF547" i="5"/>
  <c r="AG547" i="5"/>
  <c r="AH547" i="5"/>
  <c r="AB548" i="5"/>
  <c r="AC548" i="5"/>
  <c r="AD548" i="5"/>
  <c r="AE548" i="5"/>
  <c r="AF548" i="5"/>
  <c r="AG548" i="5"/>
  <c r="AH548" i="5"/>
  <c r="AB549" i="5"/>
  <c r="AC549" i="5"/>
  <c r="AD549" i="5"/>
  <c r="AE549" i="5"/>
  <c r="AF549" i="5"/>
  <c r="AG549" i="5"/>
  <c r="AH549" i="5"/>
  <c r="AB550" i="5"/>
  <c r="AC550" i="5"/>
  <c r="AD550" i="5"/>
  <c r="AE550" i="5"/>
  <c r="AF550" i="5"/>
  <c r="AG550" i="5"/>
  <c r="AH550" i="5"/>
  <c r="AB551" i="5"/>
  <c r="AC551" i="5"/>
  <c r="AD551" i="5"/>
  <c r="AE551" i="5"/>
  <c r="AF551" i="5"/>
  <c r="AG551" i="5"/>
  <c r="AH551" i="5"/>
  <c r="AB552" i="5"/>
  <c r="AC552" i="5"/>
  <c r="AD552" i="5"/>
  <c r="AE552" i="5"/>
  <c r="AF552" i="5"/>
  <c r="AG552" i="5"/>
  <c r="AH552" i="5"/>
  <c r="AB553" i="5"/>
  <c r="AC553" i="5"/>
  <c r="AD553" i="5"/>
  <c r="AE553" i="5"/>
  <c r="AF553" i="5"/>
  <c r="AG553" i="5"/>
  <c r="AH553" i="5"/>
  <c r="AB554" i="5"/>
  <c r="AC554" i="5"/>
  <c r="AD554" i="5"/>
  <c r="AE554" i="5"/>
  <c r="AF554" i="5"/>
  <c r="AG554" i="5"/>
  <c r="AH554" i="5"/>
  <c r="AB555" i="5"/>
  <c r="AC555" i="5"/>
  <c r="AD555" i="5"/>
  <c r="AE555" i="5"/>
  <c r="AF555" i="5"/>
  <c r="AG555" i="5"/>
  <c r="AH555" i="5"/>
  <c r="AB556" i="5"/>
  <c r="AC556" i="5"/>
  <c r="AD556" i="5"/>
  <c r="AE556" i="5"/>
  <c r="AF556" i="5"/>
  <c r="AG556" i="5"/>
  <c r="AH556" i="5"/>
  <c r="AB557" i="5"/>
  <c r="AC557" i="5"/>
  <c r="AD557" i="5"/>
  <c r="AE557" i="5"/>
  <c r="AF557" i="5"/>
  <c r="AG557" i="5"/>
  <c r="AH557" i="5"/>
  <c r="AB558" i="5"/>
  <c r="AC558" i="5"/>
  <c r="AD558" i="5"/>
  <c r="AE558" i="5"/>
  <c r="AF558" i="5"/>
  <c r="AG558" i="5"/>
  <c r="AH558" i="5"/>
  <c r="AB559" i="5"/>
  <c r="AC559" i="5"/>
  <c r="AD559" i="5"/>
  <c r="AE559" i="5"/>
  <c r="AF559" i="5"/>
  <c r="AG559" i="5"/>
  <c r="AH559" i="5"/>
  <c r="AB560" i="5"/>
  <c r="AC560" i="5"/>
  <c r="AD560" i="5"/>
  <c r="AE560" i="5"/>
  <c r="AF560" i="5"/>
  <c r="AG560" i="5"/>
  <c r="AH560" i="5"/>
  <c r="AB561" i="5"/>
  <c r="AC561" i="5"/>
  <c r="AD561" i="5"/>
  <c r="AE561" i="5"/>
  <c r="AF561" i="5"/>
  <c r="AG561" i="5"/>
  <c r="AH561" i="5"/>
  <c r="AB562" i="5"/>
  <c r="AC562" i="5"/>
  <c r="AD562" i="5"/>
  <c r="AE562" i="5"/>
  <c r="AF562" i="5"/>
  <c r="AG562" i="5"/>
  <c r="AH562" i="5"/>
  <c r="AB563" i="5"/>
  <c r="AC563" i="5"/>
  <c r="AD563" i="5"/>
  <c r="AE563" i="5"/>
  <c r="AF563" i="5"/>
  <c r="AG563" i="5"/>
  <c r="AH563" i="5"/>
  <c r="AB564" i="5"/>
  <c r="AC564" i="5"/>
  <c r="AD564" i="5"/>
  <c r="AE564" i="5"/>
  <c r="AF564" i="5"/>
  <c r="AG564" i="5"/>
  <c r="AH564" i="5"/>
  <c r="AB565" i="5"/>
  <c r="AC565" i="5"/>
  <c r="AD565" i="5"/>
  <c r="AE565" i="5"/>
  <c r="AF565" i="5"/>
  <c r="AG565" i="5"/>
  <c r="AH565" i="5"/>
  <c r="AB566" i="5"/>
  <c r="AC566" i="5"/>
  <c r="AD566" i="5"/>
  <c r="AE566" i="5"/>
  <c r="AF566" i="5"/>
  <c r="AG566" i="5"/>
  <c r="AH566" i="5"/>
  <c r="AB567" i="5"/>
  <c r="AC567" i="5"/>
  <c r="AD567" i="5"/>
  <c r="AE567" i="5"/>
  <c r="AF567" i="5"/>
  <c r="AG567" i="5"/>
  <c r="AH567" i="5"/>
  <c r="AB568" i="5"/>
  <c r="AC568" i="5"/>
  <c r="AD568" i="5"/>
  <c r="AE568" i="5"/>
  <c r="AF568" i="5"/>
  <c r="AG568" i="5"/>
  <c r="AH568" i="5"/>
  <c r="AB569" i="5"/>
  <c r="AC569" i="5"/>
  <c r="AD569" i="5"/>
  <c r="AE569" i="5"/>
  <c r="AF569" i="5"/>
  <c r="AG569" i="5"/>
  <c r="AH569" i="5"/>
  <c r="AB570" i="5"/>
  <c r="AC570" i="5"/>
  <c r="AD570" i="5"/>
  <c r="AE570" i="5"/>
  <c r="AF570" i="5"/>
  <c r="AG570" i="5"/>
  <c r="AH570" i="5"/>
  <c r="AB571" i="5"/>
  <c r="AC571" i="5"/>
  <c r="AD571" i="5"/>
  <c r="AE571" i="5"/>
  <c r="AF571" i="5"/>
  <c r="AG571" i="5"/>
  <c r="AH571" i="5"/>
  <c r="AB572" i="5"/>
  <c r="AC572" i="5"/>
  <c r="AD572" i="5"/>
  <c r="AE572" i="5"/>
  <c r="AF572" i="5"/>
  <c r="AG572" i="5"/>
  <c r="AH572" i="5"/>
  <c r="AB573" i="5"/>
  <c r="AC573" i="5"/>
  <c r="AD573" i="5"/>
  <c r="AE573" i="5"/>
  <c r="AF573" i="5"/>
  <c r="AG573" i="5"/>
  <c r="AH573" i="5"/>
  <c r="AB574" i="5"/>
  <c r="AC574" i="5"/>
  <c r="AD574" i="5"/>
  <c r="AE574" i="5"/>
  <c r="AF574" i="5"/>
  <c r="AG574" i="5"/>
  <c r="AH574" i="5"/>
  <c r="AB575" i="5"/>
  <c r="AC575" i="5"/>
  <c r="AD575" i="5"/>
  <c r="AE575" i="5"/>
  <c r="AF575" i="5"/>
  <c r="AG575" i="5"/>
  <c r="AH575" i="5"/>
  <c r="AB576" i="5"/>
  <c r="AC576" i="5"/>
  <c r="AD576" i="5"/>
  <c r="AE576" i="5"/>
  <c r="AF576" i="5"/>
  <c r="AG576" i="5"/>
  <c r="AH576" i="5"/>
  <c r="AB577" i="5"/>
  <c r="AC577" i="5"/>
  <c r="AD577" i="5"/>
  <c r="AE577" i="5"/>
  <c r="AF577" i="5"/>
  <c r="AG577" i="5"/>
  <c r="AH577" i="5"/>
  <c r="AB578" i="5"/>
  <c r="AC578" i="5"/>
  <c r="AD578" i="5"/>
  <c r="AE578" i="5"/>
  <c r="AF578" i="5"/>
  <c r="AG578" i="5"/>
  <c r="AH578" i="5"/>
  <c r="AB579" i="5"/>
  <c r="AC579" i="5"/>
  <c r="AD579" i="5"/>
  <c r="AE579" i="5"/>
  <c r="AF579" i="5"/>
  <c r="AG579" i="5"/>
  <c r="AH579" i="5"/>
  <c r="AB580" i="5"/>
  <c r="AC580" i="5"/>
  <c r="AD580" i="5"/>
  <c r="AE580" i="5"/>
  <c r="AF580" i="5"/>
  <c r="AG580" i="5"/>
  <c r="AH580" i="5"/>
  <c r="AB581" i="5"/>
  <c r="AC581" i="5"/>
  <c r="AD581" i="5"/>
  <c r="AE581" i="5"/>
  <c r="AF581" i="5"/>
  <c r="AG581" i="5"/>
  <c r="AH581" i="5"/>
  <c r="AB582" i="5"/>
  <c r="AC582" i="5"/>
  <c r="AD582" i="5"/>
  <c r="AE582" i="5"/>
  <c r="AF582" i="5"/>
  <c r="AG582" i="5"/>
  <c r="AH582" i="5"/>
  <c r="AB583" i="5"/>
  <c r="AC583" i="5"/>
  <c r="AD583" i="5"/>
  <c r="AE583" i="5"/>
  <c r="AF583" i="5"/>
  <c r="AG583" i="5"/>
  <c r="AH583" i="5"/>
  <c r="AB584" i="5"/>
  <c r="AC584" i="5"/>
  <c r="AD584" i="5"/>
  <c r="AE584" i="5"/>
  <c r="AF584" i="5"/>
  <c r="AG584" i="5"/>
  <c r="AH584" i="5"/>
  <c r="AB585" i="5"/>
  <c r="AC585" i="5"/>
  <c r="AD585" i="5"/>
  <c r="AE585" i="5"/>
  <c r="AF585" i="5"/>
  <c r="AG585" i="5"/>
  <c r="AH585" i="5"/>
  <c r="AB586" i="5"/>
  <c r="AC586" i="5"/>
  <c r="AD586" i="5"/>
  <c r="AE586" i="5"/>
  <c r="AF586" i="5"/>
  <c r="AG586" i="5"/>
  <c r="AH586" i="5"/>
  <c r="AB587" i="5"/>
  <c r="AC587" i="5"/>
  <c r="AD587" i="5"/>
  <c r="AE587" i="5"/>
  <c r="AF587" i="5"/>
  <c r="AG587" i="5"/>
  <c r="AH587" i="5"/>
  <c r="AB588" i="5"/>
  <c r="AC588" i="5"/>
  <c r="AD588" i="5"/>
  <c r="AE588" i="5"/>
  <c r="AF588" i="5"/>
  <c r="AG588" i="5"/>
  <c r="AH588" i="5"/>
  <c r="AB589" i="5"/>
  <c r="AC589" i="5"/>
  <c r="AD589" i="5"/>
  <c r="AE589" i="5"/>
  <c r="AF589" i="5"/>
  <c r="AG589" i="5"/>
  <c r="AH589" i="5"/>
  <c r="AB590" i="5"/>
  <c r="AC590" i="5"/>
  <c r="AD590" i="5"/>
  <c r="AE590" i="5"/>
  <c r="AF590" i="5"/>
  <c r="AG590" i="5"/>
  <c r="AH590" i="5"/>
  <c r="AB591" i="5"/>
  <c r="AC591" i="5"/>
  <c r="AD591" i="5"/>
  <c r="AE591" i="5"/>
  <c r="AF591" i="5"/>
  <c r="AG591" i="5"/>
  <c r="AH591" i="5"/>
  <c r="AB592" i="5"/>
  <c r="AC592" i="5"/>
  <c r="AD592" i="5"/>
  <c r="AE592" i="5"/>
  <c r="AF592" i="5"/>
  <c r="AG592" i="5"/>
  <c r="AH592" i="5"/>
  <c r="AB593" i="5"/>
  <c r="AC593" i="5"/>
  <c r="AD593" i="5"/>
  <c r="AE593" i="5"/>
  <c r="AF593" i="5"/>
  <c r="AG593" i="5"/>
  <c r="AH593" i="5"/>
  <c r="AB594" i="5"/>
  <c r="AC594" i="5"/>
  <c r="AD594" i="5"/>
  <c r="AE594" i="5"/>
  <c r="AF594" i="5"/>
  <c r="AG594" i="5"/>
  <c r="AH594" i="5"/>
  <c r="AB595" i="5"/>
  <c r="AC595" i="5"/>
  <c r="AD595" i="5"/>
  <c r="AE595" i="5"/>
  <c r="AF595" i="5"/>
  <c r="AG595" i="5"/>
  <c r="AH595" i="5"/>
  <c r="AB596" i="5"/>
  <c r="AC596" i="5"/>
  <c r="AD596" i="5"/>
  <c r="AE596" i="5"/>
  <c r="AF596" i="5"/>
  <c r="AG596" i="5"/>
  <c r="AH596" i="5"/>
  <c r="AB597" i="5"/>
  <c r="AC597" i="5"/>
  <c r="AD597" i="5"/>
  <c r="AE597" i="5"/>
  <c r="AF597" i="5"/>
  <c r="AG597" i="5"/>
  <c r="AH597" i="5"/>
  <c r="AB598" i="5"/>
  <c r="AC598" i="5"/>
  <c r="AD598" i="5"/>
  <c r="AE598" i="5"/>
  <c r="AF598" i="5"/>
  <c r="AG598" i="5"/>
  <c r="AH598" i="5"/>
  <c r="AB599" i="5"/>
  <c r="AC599" i="5"/>
  <c r="AD599" i="5"/>
  <c r="AE599" i="5"/>
  <c r="AF599" i="5"/>
  <c r="AG599" i="5"/>
  <c r="AH599" i="5"/>
  <c r="AB600" i="5"/>
  <c r="AC600" i="5"/>
  <c r="AD600" i="5"/>
  <c r="AE600" i="5"/>
  <c r="AF600" i="5"/>
  <c r="AG600" i="5"/>
  <c r="AH600" i="5"/>
  <c r="AB601" i="5"/>
  <c r="AC601" i="5"/>
  <c r="AD601" i="5"/>
  <c r="AE601" i="5"/>
  <c r="AF601" i="5"/>
  <c r="AG601" i="5"/>
  <c r="AH601" i="5"/>
  <c r="AB602" i="5"/>
  <c r="AC602" i="5"/>
  <c r="AD602" i="5"/>
  <c r="AE602" i="5"/>
  <c r="AF602" i="5"/>
  <c r="AG602" i="5"/>
  <c r="AH602" i="5"/>
  <c r="AB603" i="5"/>
  <c r="AC603" i="5"/>
  <c r="AD603" i="5"/>
  <c r="AE603" i="5"/>
  <c r="AF603" i="5"/>
  <c r="AG603" i="5"/>
  <c r="AH603" i="5"/>
  <c r="AB604" i="5"/>
  <c r="AC604" i="5"/>
  <c r="AD604" i="5"/>
  <c r="AE604" i="5"/>
  <c r="AF604" i="5"/>
  <c r="AG604" i="5"/>
  <c r="AH604" i="5"/>
  <c r="AB605" i="5"/>
  <c r="AC605" i="5"/>
  <c r="AD605" i="5"/>
  <c r="AE605" i="5"/>
  <c r="AF605" i="5"/>
  <c r="AG605" i="5"/>
  <c r="AH605" i="5"/>
  <c r="AB606" i="5"/>
  <c r="AC606" i="5"/>
  <c r="AD606" i="5"/>
  <c r="AE606" i="5"/>
  <c r="AF606" i="5"/>
  <c r="AG606" i="5"/>
  <c r="AH606" i="5"/>
  <c r="AB607" i="5"/>
  <c r="AC607" i="5"/>
  <c r="AD607" i="5"/>
  <c r="AE607" i="5"/>
  <c r="AF607" i="5"/>
  <c r="AG607" i="5"/>
  <c r="AH607" i="5"/>
  <c r="AB608" i="5"/>
  <c r="AC608" i="5"/>
  <c r="AD608" i="5"/>
  <c r="AE608" i="5"/>
  <c r="AF608" i="5"/>
  <c r="AG608" i="5"/>
  <c r="AH608" i="5"/>
  <c r="AB609" i="5"/>
  <c r="AC609" i="5"/>
  <c r="AD609" i="5"/>
  <c r="AE609" i="5"/>
  <c r="AF609" i="5"/>
  <c r="AG609" i="5"/>
  <c r="AH609" i="5"/>
  <c r="AB610" i="5"/>
  <c r="AC610" i="5"/>
  <c r="AD610" i="5"/>
  <c r="AE610" i="5"/>
  <c r="AF610" i="5"/>
  <c r="AG610" i="5"/>
  <c r="AH610" i="5"/>
  <c r="AB611" i="5"/>
  <c r="AC611" i="5"/>
  <c r="AD611" i="5"/>
  <c r="AE611" i="5"/>
  <c r="AF611" i="5"/>
  <c r="AG611" i="5"/>
  <c r="AH611" i="5"/>
  <c r="AB612" i="5"/>
  <c r="AC612" i="5"/>
  <c r="AD612" i="5"/>
  <c r="AE612" i="5"/>
  <c r="AF612" i="5"/>
  <c r="AG612" i="5"/>
  <c r="AH612" i="5"/>
  <c r="AB613" i="5"/>
  <c r="AC613" i="5"/>
  <c r="AD613" i="5"/>
  <c r="AE613" i="5"/>
  <c r="AF613" i="5"/>
  <c r="AG613" i="5"/>
  <c r="AH613" i="5"/>
  <c r="AB614" i="5"/>
  <c r="AC614" i="5"/>
  <c r="AD614" i="5"/>
  <c r="AE614" i="5"/>
  <c r="AF614" i="5"/>
  <c r="AG614" i="5"/>
  <c r="AH614" i="5"/>
  <c r="AB615" i="5"/>
  <c r="AC615" i="5"/>
  <c r="AD615" i="5"/>
  <c r="AE615" i="5"/>
  <c r="AF615" i="5"/>
  <c r="AG615" i="5"/>
  <c r="AH615" i="5"/>
  <c r="AB616" i="5"/>
  <c r="AC616" i="5"/>
  <c r="AD616" i="5"/>
  <c r="AE616" i="5"/>
  <c r="AF616" i="5"/>
  <c r="AG616" i="5"/>
  <c r="AH616" i="5"/>
  <c r="AB617" i="5"/>
  <c r="AC617" i="5"/>
  <c r="AD617" i="5"/>
  <c r="AE617" i="5"/>
  <c r="AF617" i="5"/>
  <c r="AG617" i="5"/>
  <c r="AH617" i="5"/>
  <c r="AB618" i="5"/>
  <c r="AC618" i="5"/>
  <c r="AD618" i="5"/>
  <c r="AE618" i="5"/>
  <c r="AF618" i="5"/>
  <c r="AG618" i="5"/>
  <c r="AH618" i="5"/>
  <c r="AB619" i="5"/>
  <c r="AC619" i="5"/>
  <c r="AD619" i="5"/>
  <c r="AE619" i="5"/>
  <c r="AF619" i="5"/>
  <c r="AG619" i="5"/>
  <c r="AH619" i="5"/>
  <c r="AB620" i="5"/>
  <c r="AC620" i="5"/>
  <c r="AD620" i="5"/>
  <c r="AE620" i="5"/>
  <c r="AF620" i="5"/>
  <c r="AG620" i="5"/>
  <c r="AH620" i="5"/>
  <c r="AB621" i="5"/>
  <c r="AC621" i="5"/>
  <c r="AD621" i="5"/>
  <c r="AE621" i="5"/>
  <c r="AF621" i="5"/>
  <c r="AG621" i="5"/>
  <c r="AH621" i="5"/>
  <c r="AB622" i="5"/>
  <c r="AC622" i="5"/>
  <c r="AD622" i="5"/>
  <c r="AE622" i="5"/>
  <c r="AF622" i="5"/>
  <c r="AG622" i="5"/>
  <c r="AH622" i="5"/>
  <c r="AB623" i="5"/>
  <c r="AC623" i="5"/>
  <c r="AD623" i="5"/>
  <c r="AE623" i="5"/>
  <c r="AF623" i="5"/>
  <c r="AG623" i="5"/>
  <c r="AH623" i="5"/>
  <c r="AB624" i="5"/>
  <c r="AC624" i="5"/>
  <c r="AD624" i="5"/>
  <c r="AE624" i="5"/>
  <c r="AF624" i="5"/>
  <c r="AG624" i="5"/>
  <c r="AH624" i="5"/>
  <c r="AB625" i="5"/>
  <c r="AC625" i="5"/>
  <c r="AD625" i="5"/>
  <c r="AE625" i="5"/>
  <c r="AF625" i="5"/>
  <c r="AG625" i="5"/>
  <c r="AH625" i="5"/>
  <c r="AB626" i="5"/>
  <c r="AC626" i="5"/>
  <c r="AD626" i="5"/>
  <c r="AE626" i="5"/>
  <c r="AF626" i="5"/>
  <c r="AG626" i="5"/>
  <c r="AH626" i="5"/>
  <c r="AB627" i="5"/>
  <c r="AC627" i="5"/>
  <c r="AD627" i="5"/>
  <c r="AE627" i="5"/>
  <c r="AF627" i="5"/>
  <c r="AG627" i="5"/>
  <c r="AH627" i="5"/>
  <c r="AB628" i="5"/>
  <c r="AC628" i="5"/>
  <c r="AD628" i="5"/>
  <c r="AE628" i="5"/>
  <c r="AF628" i="5"/>
  <c r="AG628" i="5"/>
  <c r="AH628" i="5"/>
  <c r="AB629" i="5"/>
  <c r="AC629" i="5"/>
  <c r="AD629" i="5"/>
  <c r="AE629" i="5"/>
  <c r="AF629" i="5"/>
  <c r="AG629" i="5"/>
  <c r="AH629" i="5"/>
  <c r="AB630" i="5"/>
  <c r="AC630" i="5"/>
  <c r="AD630" i="5"/>
  <c r="AE630" i="5"/>
  <c r="AF630" i="5"/>
  <c r="AG630" i="5"/>
  <c r="AH630" i="5"/>
  <c r="AB631" i="5"/>
  <c r="AC631" i="5"/>
  <c r="AD631" i="5"/>
  <c r="AE631" i="5"/>
  <c r="AF631" i="5"/>
  <c r="AG631" i="5"/>
  <c r="AH631" i="5"/>
  <c r="AB632" i="5"/>
  <c r="AC632" i="5"/>
  <c r="AD632" i="5"/>
  <c r="AE632" i="5"/>
  <c r="AF632" i="5"/>
  <c r="AG632" i="5"/>
  <c r="AH632" i="5"/>
  <c r="AB633" i="5"/>
  <c r="AC633" i="5"/>
  <c r="AD633" i="5"/>
  <c r="AE633" i="5"/>
  <c r="AF633" i="5"/>
  <c r="AG633" i="5"/>
  <c r="AH633" i="5"/>
  <c r="AB634" i="5"/>
  <c r="AC634" i="5"/>
  <c r="AD634" i="5"/>
  <c r="AE634" i="5"/>
  <c r="AF634" i="5"/>
  <c r="AG634" i="5"/>
  <c r="AH634" i="5"/>
  <c r="AB635" i="5"/>
  <c r="AC635" i="5"/>
  <c r="AD635" i="5"/>
  <c r="AE635" i="5"/>
  <c r="AF635" i="5"/>
  <c r="AG635" i="5"/>
  <c r="AH635" i="5"/>
  <c r="AB636" i="5"/>
  <c r="AC636" i="5"/>
  <c r="AD636" i="5"/>
  <c r="AE636" i="5"/>
  <c r="AF636" i="5"/>
  <c r="AG636" i="5"/>
  <c r="AH636" i="5"/>
  <c r="AB637" i="5"/>
  <c r="AC637" i="5"/>
  <c r="AD637" i="5"/>
  <c r="AE637" i="5"/>
  <c r="AF637" i="5"/>
  <c r="AG637" i="5"/>
  <c r="AH637" i="5"/>
  <c r="AB638" i="5"/>
  <c r="AC638" i="5"/>
  <c r="AD638" i="5"/>
  <c r="AE638" i="5"/>
  <c r="AF638" i="5"/>
  <c r="AG638" i="5"/>
  <c r="AH638" i="5"/>
  <c r="AB639" i="5"/>
  <c r="AC639" i="5"/>
  <c r="AD639" i="5"/>
  <c r="AE639" i="5"/>
  <c r="AF639" i="5"/>
  <c r="AG639" i="5"/>
  <c r="AH639" i="5"/>
  <c r="AB640" i="5"/>
  <c r="AC640" i="5"/>
  <c r="AD640" i="5"/>
  <c r="AE640" i="5"/>
  <c r="AF640" i="5"/>
  <c r="AG640" i="5"/>
  <c r="AH640" i="5"/>
  <c r="AB641" i="5"/>
  <c r="AC641" i="5"/>
  <c r="AD641" i="5"/>
  <c r="AE641" i="5"/>
  <c r="AF641" i="5"/>
  <c r="AG641" i="5"/>
  <c r="AH641" i="5"/>
  <c r="AB642" i="5"/>
  <c r="AC642" i="5"/>
  <c r="AD642" i="5"/>
  <c r="AE642" i="5"/>
  <c r="AF642" i="5"/>
  <c r="AG642" i="5"/>
  <c r="AH642" i="5"/>
  <c r="AB643" i="5"/>
  <c r="AC643" i="5"/>
  <c r="AD643" i="5"/>
  <c r="AE643" i="5"/>
  <c r="AF643" i="5"/>
  <c r="AG643" i="5"/>
  <c r="AH643" i="5"/>
  <c r="AB644" i="5"/>
  <c r="AC644" i="5"/>
  <c r="AD644" i="5"/>
  <c r="AE644" i="5"/>
  <c r="AF644" i="5"/>
  <c r="AG644" i="5"/>
  <c r="AH644" i="5"/>
  <c r="AB645" i="5"/>
  <c r="AC645" i="5"/>
  <c r="AD645" i="5"/>
  <c r="AE645" i="5"/>
  <c r="AF645" i="5"/>
  <c r="AG645" i="5"/>
  <c r="AH645" i="5"/>
  <c r="AB646" i="5"/>
  <c r="AC646" i="5"/>
  <c r="AD646" i="5"/>
  <c r="AE646" i="5"/>
  <c r="AF646" i="5"/>
  <c r="AG646" i="5"/>
  <c r="AH646" i="5"/>
  <c r="AB647" i="5"/>
  <c r="AC647" i="5"/>
  <c r="AD647" i="5"/>
  <c r="AE647" i="5"/>
  <c r="AF647" i="5"/>
  <c r="AG647" i="5"/>
  <c r="AH647" i="5"/>
  <c r="AB648" i="5"/>
  <c r="AC648" i="5"/>
  <c r="AD648" i="5"/>
  <c r="AE648" i="5"/>
  <c r="AF648" i="5"/>
  <c r="AG648" i="5"/>
  <c r="AH648" i="5"/>
  <c r="AB649" i="5"/>
  <c r="AC649" i="5"/>
  <c r="AD649" i="5"/>
  <c r="AE649" i="5"/>
  <c r="AF649" i="5"/>
  <c r="AG649" i="5"/>
  <c r="AH649" i="5"/>
  <c r="AB650" i="5"/>
  <c r="AC650" i="5"/>
  <c r="AD650" i="5"/>
  <c r="AE650" i="5"/>
  <c r="AF650" i="5"/>
  <c r="AG650" i="5"/>
  <c r="AH650" i="5"/>
  <c r="AB651" i="5"/>
  <c r="AC651" i="5"/>
  <c r="AD651" i="5"/>
  <c r="AE651" i="5"/>
  <c r="AF651" i="5"/>
  <c r="AG651" i="5"/>
  <c r="AH651" i="5"/>
  <c r="AB652" i="5"/>
  <c r="AC652" i="5"/>
  <c r="AD652" i="5"/>
  <c r="AE652" i="5"/>
  <c r="AF652" i="5"/>
  <c r="AG652" i="5"/>
  <c r="AH652" i="5"/>
  <c r="AB653" i="5"/>
  <c r="AC653" i="5"/>
  <c r="AD653" i="5"/>
  <c r="AE653" i="5"/>
  <c r="AF653" i="5"/>
  <c r="AG653" i="5"/>
  <c r="AH653" i="5"/>
  <c r="AB654" i="5"/>
  <c r="AC654" i="5"/>
  <c r="AD654" i="5"/>
  <c r="AE654" i="5"/>
  <c r="AF654" i="5"/>
  <c r="AG654" i="5"/>
  <c r="AH654" i="5"/>
  <c r="AB655" i="5"/>
  <c r="AC655" i="5"/>
  <c r="AD655" i="5"/>
  <c r="AE655" i="5"/>
  <c r="AF655" i="5"/>
  <c r="AG655" i="5"/>
  <c r="AH655" i="5"/>
  <c r="AB656" i="5"/>
  <c r="AC656" i="5"/>
  <c r="AD656" i="5"/>
  <c r="AE656" i="5"/>
  <c r="AF656" i="5"/>
  <c r="AG656" i="5"/>
  <c r="AH656" i="5"/>
  <c r="AB657" i="5"/>
  <c r="AC657" i="5"/>
  <c r="AD657" i="5"/>
  <c r="AE657" i="5"/>
  <c r="AF657" i="5"/>
  <c r="AG657" i="5"/>
  <c r="AH657" i="5"/>
  <c r="AB658" i="5"/>
  <c r="AC658" i="5"/>
  <c r="AD658" i="5"/>
  <c r="AE658" i="5"/>
  <c r="AF658" i="5"/>
  <c r="AG658" i="5"/>
  <c r="AH658" i="5"/>
  <c r="AB659" i="5"/>
  <c r="AC659" i="5"/>
  <c r="AD659" i="5"/>
  <c r="AE659" i="5"/>
  <c r="AF659" i="5"/>
  <c r="AG659" i="5"/>
  <c r="AH659" i="5"/>
  <c r="AB660" i="5"/>
  <c r="AC660" i="5"/>
  <c r="AD660" i="5"/>
  <c r="AE660" i="5"/>
  <c r="AF660" i="5"/>
  <c r="AG660" i="5"/>
  <c r="AH660" i="5"/>
  <c r="AB661" i="5"/>
  <c r="AC661" i="5"/>
  <c r="AD661" i="5"/>
  <c r="AE661" i="5"/>
  <c r="AF661" i="5"/>
  <c r="AG661" i="5"/>
  <c r="AH661" i="5"/>
  <c r="AB662" i="5"/>
  <c r="AC662" i="5"/>
  <c r="AD662" i="5"/>
  <c r="AE662" i="5"/>
  <c r="AF662" i="5"/>
  <c r="AG662" i="5"/>
  <c r="AH662" i="5"/>
  <c r="AB663" i="5"/>
  <c r="AC663" i="5"/>
  <c r="AD663" i="5"/>
  <c r="AE663" i="5"/>
  <c r="AF663" i="5"/>
  <c r="AG663" i="5"/>
  <c r="AH663" i="5"/>
  <c r="AB665" i="5"/>
  <c r="AC665" i="5"/>
  <c r="AD665" i="5"/>
  <c r="AE665" i="5"/>
  <c r="AF665" i="5"/>
  <c r="AG665" i="5"/>
  <c r="AH665" i="5"/>
  <c r="AB666" i="5"/>
  <c r="AC666" i="5"/>
  <c r="AD666" i="5"/>
  <c r="AE666" i="5"/>
  <c r="AF666" i="5"/>
  <c r="AG666" i="5"/>
  <c r="AH666" i="5"/>
  <c r="AB667" i="5"/>
  <c r="AC667" i="5"/>
  <c r="AD667" i="5"/>
  <c r="AE667" i="5"/>
  <c r="AF667" i="5"/>
  <c r="AG667" i="5"/>
  <c r="AH667" i="5"/>
  <c r="AB668" i="5"/>
  <c r="AC668" i="5"/>
  <c r="AD668" i="5"/>
  <c r="AE668" i="5"/>
  <c r="AF668" i="5"/>
  <c r="AG668" i="5"/>
  <c r="AH668" i="5"/>
  <c r="AB669" i="5"/>
  <c r="AC669" i="5"/>
  <c r="AD669" i="5"/>
  <c r="AE669" i="5"/>
  <c r="AF669" i="5"/>
  <c r="AG669" i="5"/>
  <c r="AH669" i="5"/>
  <c r="AB670" i="5"/>
  <c r="AC670" i="5"/>
  <c r="AD670" i="5"/>
  <c r="AE670" i="5"/>
  <c r="AF670" i="5"/>
  <c r="AG670" i="5"/>
  <c r="AH670" i="5"/>
  <c r="AB671" i="5"/>
  <c r="AC671" i="5"/>
  <c r="AD671" i="5"/>
  <c r="AE671" i="5"/>
  <c r="AF671" i="5"/>
  <c r="AG671" i="5"/>
  <c r="AH671" i="5"/>
  <c r="AB672" i="5"/>
  <c r="AC672" i="5"/>
  <c r="AD672" i="5"/>
  <c r="AE672" i="5"/>
  <c r="AF672" i="5"/>
  <c r="AG672" i="5"/>
  <c r="AH672" i="5"/>
  <c r="AB673" i="5"/>
  <c r="AC673" i="5"/>
  <c r="AD673" i="5"/>
  <c r="AE673" i="5"/>
  <c r="AF673" i="5"/>
  <c r="AG673" i="5"/>
  <c r="AH673" i="5"/>
  <c r="AB674" i="5"/>
  <c r="AC674" i="5"/>
  <c r="AD674" i="5"/>
  <c r="AE674" i="5"/>
  <c r="AF674" i="5"/>
  <c r="AG674" i="5"/>
  <c r="AH674" i="5"/>
  <c r="AB675" i="5"/>
  <c r="AC675" i="5"/>
  <c r="AD675" i="5"/>
  <c r="AE675" i="5"/>
  <c r="AF675" i="5"/>
  <c r="AG675" i="5"/>
  <c r="AH675" i="5"/>
  <c r="AB676" i="5"/>
  <c r="AC676" i="5"/>
  <c r="AD676" i="5"/>
  <c r="AE676" i="5"/>
  <c r="AF676" i="5"/>
  <c r="AG676" i="5"/>
  <c r="AH676" i="5"/>
  <c r="AB677" i="5"/>
  <c r="AC677" i="5"/>
  <c r="AD677" i="5"/>
  <c r="AE677" i="5"/>
  <c r="AF677" i="5"/>
  <c r="AG677" i="5"/>
  <c r="AH677" i="5"/>
  <c r="AB678" i="5"/>
  <c r="AC678" i="5"/>
  <c r="AD678" i="5"/>
  <c r="AE678" i="5"/>
  <c r="AF678" i="5"/>
  <c r="AG678" i="5"/>
  <c r="AH678" i="5"/>
  <c r="AB679" i="5"/>
  <c r="AC679" i="5"/>
  <c r="AD679" i="5"/>
  <c r="AE679" i="5"/>
  <c r="AF679" i="5"/>
  <c r="AG679" i="5"/>
  <c r="AH679" i="5"/>
  <c r="AB680" i="5"/>
  <c r="AC680" i="5"/>
  <c r="AD680" i="5"/>
  <c r="AE680" i="5"/>
  <c r="AF680" i="5"/>
  <c r="AG680" i="5"/>
  <c r="AH680" i="5"/>
  <c r="AB681" i="5"/>
  <c r="AC681" i="5"/>
  <c r="AD681" i="5"/>
  <c r="AE681" i="5"/>
  <c r="AF681" i="5"/>
  <c r="AG681" i="5"/>
  <c r="AH681" i="5"/>
  <c r="AB682" i="5"/>
  <c r="AC682" i="5"/>
  <c r="AD682" i="5"/>
  <c r="AE682" i="5"/>
  <c r="AF682" i="5"/>
  <c r="AG682" i="5"/>
  <c r="AH682" i="5"/>
  <c r="AB683" i="5"/>
  <c r="AC683" i="5"/>
  <c r="AD683" i="5"/>
  <c r="AE683" i="5"/>
  <c r="AF683" i="5"/>
  <c r="AG683" i="5"/>
  <c r="AH683" i="5"/>
  <c r="AB684" i="5"/>
  <c r="AC684" i="5"/>
  <c r="AD684" i="5"/>
  <c r="AE684" i="5"/>
  <c r="AF684" i="5"/>
  <c r="AG684" i="5"/>
  <c r="AH684" i="5"/>
  <c r="AB685" i="5"/>
  <c r="AC685" i="5"/>
  <c r="AD685" i="5"/>
  <c r="AE685" i="5"/>
  <c r="AF685" i="5"/>
  <c r="AG685" i="5"/>
  <c r="AH685" i="5"/>
  <c r="AB686" i="5"/>
  <c r="AC686" i="5"/>
  <c r="AD686" i="5"/>
  <c r="AE686" i="5"/>
  <c r="AF686" i="5"/>
  <c r="AG686" i="5"/>
  <c r="AH686" i="5"/>
  <c r="AB687" i="5"/>
  <c r="AC687" i="5"/>
  <c r="AD687" i="5"/>
  <c r="AE687" i="5"/>
  <c r="AF687" i="5"/>
  <c r="AG687" i="5"/>
  <c r="AH687" i="5"/>
  <c r="AB688" i="5"/>
  <c r="AC688" i="5"/>
  <c r="AD688" i="5"/>
  <c r="AE688" i="5"/>
  <c r="AF688" i="5"/>
  <c r="AG688" i="5"/>
  <c r="AH688" i="5"/>
  <c r="AB689" i="5"/>
  <c r="AC689" i="5"/>
  <c r="AD689" i="5"/>
  <c r="AE689" i="5"/>
  <c r="AF689" i="5"/>
  <c r="AG689" i="5"/>
  <c r="AH689" i="5"/>
  <c r="AB690" i="5"/>
  <c r="AC690" i="5"/>
  <c r="AD690" i="5"/>
  <c r="AE690" i="5"/>
  <c r="AF690" i="5"/>
  <c r="AG690" i="5"/>
  <c r="AH690" i="5"/>
  <c r="AB691" i="5"/>
  <c r="AC691" i="5"/>
  <c r="AD691" i="5"/>
  <c r="AE691" i="5"/>
  <c r="AF691" i="5"/>
  <c r="AG691" i="5"/>
  <c r="AH691" i="5"/>
  <c r="AB692" i="5"/>
  <c r="AC692" i="5"/>
  <c r="AD692" i="5"/>
  <c r="AE692" i="5"/>
  <c r="AF692" i="5"/>
  <c r="AG692" i="5"/>
  <c r="AH692" i="5"/>
  <c r="AB693" i="5"/>
  <c r="AC693" i="5"/>
  <c r="AD693" i="5"/>
  <c r="AE693" i="5"/>
  <c r="AF693" i="5"/>
  <c r="AG693" i="5"/>
  <c r="AH693" i="5"/>
  <c r="AB694" i="5"/>
  <c r="AC694" i="5"/>
  <c r="AD694" i="5"/>
  <c r="AE694" i="5"/>
  <c r="AF694" i="5"/>
  <c r="AG694" i="5"/>
  <c r="AH694" i="5"/>
  <c r="AB695" i="5"/>
  <c r="AC695" i="5"/>
  <c r="AD695" i="5"/>
  <c r="AE695" i="5"/>
  <c r="AF695" i="5"/>
  <c r="AG695" i="5"/>
  <c r="AH695" i="5"/>
  <c r="AB696" i="5"/>
  <c r="AC696" i="5"/>
  <c r="AD696" i="5"/>
  <c r="AE696" i="5"/>
  <c r="AF696" i="5"/>
  <c r="AG696" i="5"/>
  <c r="AH696" i="5"/>
  <c r="AB697" i="5"/>
  <c r="AC697" i="5"/>
  <c r="AD697" i="5"/>
  <c r="AE697" i="5"/>
  <c r="AF697" i="5"/>
  <c r="AG697" i="5"/>
  <c r="AH697" i="5"/>
  <c r="AB698" i="5"/>
  <c r="AC698" i="5"/>
  <c r="AD698" i="5"/>
  <c r="AE698" i="5"/>
  <c r="AF698" i="5"/>
  <c r="AG698" i="5"/>
  <c r="AH698" i="5"/>
  <c r="AB699" i="5"/>
  <c r="AC699" i="5"/>
  <c r="AD699" i="5"/>
  <c r="AE699" i="5"/>
  <c r="AF699" i="5"/>
  <c r="AG699" i="5"/>
  <c r="AH699" i="5"/>
  <c r="AB700" i="5"/>
  <c r="AC700" i="5"/>
  <c r="AD700" i="5"/>
  <c r="AE700" i="5"/>
  <c r="AF700" i="5"/>
  <c r="AG700" i="5"/>
  <c r="AH700" i="5"/>
  <c r="AB701" i="5"/>
  <c r="AC701" i="5"/>
  <c r="AD701" i="5"/>
  <c r="AE701" i="5"/>
  <c r="AF701" i="5"/>
  <c r="AG701" i="5"/>
  <c r="AH701" i="5"/>
  <c r="AB702" i="5"/>
  <c r="AC702" i="5"/>
  <c r="AD702" i="5"/>
  <c r="AE702" i="5"/>
  <c r="AF702" i="5"/>
  <c r="AG702" i="5"/>
  <c r="AH702" i="5"/>
  <c r="AB703" i="5"/>
  <c r="AC703" i="5"/>
  <c r="AD703" i="5"/>
  <c r="AE703" i="5"/>
  <c r="AF703" i="5"/>
  <c r="AG703" i="5"/>
  <c r="AH703" i="5"/>
  <c r="AB704" i="5"/>
  <c r="AC704" i="5"/>
  <c r="AD704" i="5"/>
  <c r="AE704" i="5"/>
  <c r="AF704" i="5"/>
  <c r="AG704" i="5"/>
  <c r="AH704" i="5"/>
  <c r="AB705" i="5"/>
  <c r="AC705" i="5"/>
  <c r="AD705" i="5"/>
  <c r="AE705" i="5"/>
  <c r="AF705" i="5"/>
  <c r="AG705" i="5"/>
  <c r="AH705" i="5"/>
  <c r="AB706" i="5"/>
  <c r="AC706" i="5"/>
  <c r="AD706" i="5"/>
  <c r="AE706" i="5"/>
  <c r="AF706" i="5"/>
  <c r="AG706" i="5"/>
  <c r="AH706" i="5"/>
  <c r="AB707" i="5"/>
  <c r="AC707" i="5"/>
  <c r="AD707" i="5"/>
  <c r="AE707" i="5"/>
  <c r="AF707" i="5"/>
  <c r="AG707" i="5"/>
  <c r="AH707" i="5"/>
  <c r="AB708" i="5"/>
  <c r="AC708" i="5"/>
  <c r="AD708" i="5"/>
  <c r="AE708" i="5"/>
  <c r="AF708" i="5"/>
  <c r="AG708" i="5"/>
  <c r="AH708" i="5"/>
  <c r="AB709" i="5"/>
  <c r="AC709" i="5"/>
  <c r="AD709" i="5"/>
  <c r="AE709" i="5"/>
  <c r="AF709" i="5"/>
  <c r="AG709" i="5"/>
  <c r="AH709" i="5"/>
  <c r="AB710" i="5"/>
  <c r="AC710" i="5"/>
  <c r="AD710" i="5"/>
  <c r="AE710" i="5"/>
  <c r="AF710" i="5"/>
  <c r="AG710" i="5"/>
  <c r="AH710" i="5"/>
  <c r="AB711" i="5"/>
  <c r="AC711" i="5"/>
  <c r="AD711" i="5"/>
  <c r="AE711" i="5"/>
  <c r="AF711" i="5"/>
  <c r="AG711" i="5"/>
  <c r="AH711" i="5"/>
  <c r="AB712" i="5"/>
  <c r="AC712" i="5"/>
  <c r="AD712" i="5"/>
  <c r="AE712" i="5"/>
  <c r="AF712" i="5"/>
  <c r="AG712" i="5"/>
  <c r="AH712" i="5"/>
  <c r="AB713" i="5"/>
  <c r="AC713" i="5"/>
  <c r="AD713" i="5"/>
  <c r="AE713" i="5"/>
  <c r="AF713" i="5"/>
  <c r="AG713" i="5"/>
  <c r="AH713" i="5"/>
  <c r="AB714" i="5"/>
  <c r="AC714" i="5"/>
  <c r="AD714" i="5"/>
  <c r="AE714" i="5"/>
  <c r="AF714" i="5"/>
  <c r="AG714" i="5"/>
  <c r="AH714" i="5"/>
  <c r="AB715" i="5"/>
  <c r="AC715" i="5"/>
  <c r="AD715" i="5"/>
  <c r="AE715" i="5"/>
  <c r="AF715" i="5"/>
  <c r="AG715" i="5"/>
  <c r="AH715" i="5"/>
  <c r="AB716" i="5"/>
  <c r="AC716" i="5"/>
  <c r="AD716" i="5"/>
  <c r="AE716" i="5"/>
  <c r="AF716" i="5"/>
  <c r="AG716" i="5"/>
  <c r="AH716" i="5"/>
  <c r="AB717" i="5"/>
  <c r="AC717" i="5"/>
  <c r="AD717" i="5"/>
  <c r="AE717" i="5"/>
  <c r="AF717" i="5"/>
  <c r="AG717" i="5"/>
  <c r="AH717" i="5"/>
  <c r="AB718" i="5"/>
  <c r="AC718" i="5"/>
  <c r="AD718" i="5"/>
  <c r="AE718" i="5"/>
  <c r="AF718" i="5"/>
  <c r="AG718" i="5"/>
  <c r="AH718" i="5"/>
  <c r="AB719" i="5"/>
  <c r="AC719" i="5"/>
  <c r="AD719" i="5"/>
  <c r="AE719" i="5"/>
  <c r="AF719" i="5"/>
  <c r="AG719" i="5"/>
  <c r="AH719" i="5"/>
  <c r="AB720" i="5"/>
  <c r="AC720" i="5"/>
  <c r="AD720" i="5"/>
  <c r="AE720" i="5"/>
  <c r="AF720" i="5"/>
  <c r="AG720" i="5"/>
  <c r="AH720" i="5"/>
  <c r="AB721" i="5"/>
  <c r="AC721" i="5"/>
  <c r="AD721" i="5"/>
  <c r="AE721" i="5"/>
  <c r="AF721" i="5"/>
  <c r="AG721" i="5"/>
  <c r="AH721" i="5"/>
  <c r="AB722" i="5"/>
  <c r="AC722" i="5"/>
  <c r="AD722" i="5"/>
  <c r="AE722" i="5"/>
  <c r="AF722" i="5"/>
  <c r="AG722" i="5"/>
  <c r="AH722" i="5"/>
  <c r="AB723" i="5"/>
  <c r="AC723" i="5"/>
  <c r="AD723" i="5"/>
  <c r="AE723" i="5"/>
  <c r="AF723" i="5"/>
  <c r="AG723" i="5"/>
  <c r="AH723" i="5"/>
  <c r="AB724" i="5"/>
  <c r="AC724" i="5"/>
  <c r="AD724" i="5"/>
  <c r="AE724" i="5"/>
  <c r="AF724" i="5"/>
  <c r="AG724" i="5"/>
  <c r="AH724" i="5"/>
  <c r="AB725" i="5"/>
  <c r="AC725" i="5"/>
  <c r="AD725" i="5"/>
  <c r="AE725" i="5"/>
  <c r="AF725" i="5"/>
  <c r="AG725" i="5"/>
  <c r="AH725" i="5"/>
  <c r="AB726" i="5"/>
  <c r="AC726" i="5"/>
  <c r="AD726" i="5"/>
  <c r="AE726" i="5"/>
  <c r="AF726" i="5"/>
  <c r="AG726" i="5"/>
  <c r="AH726" i="5"/>
  <c r="AB727" i="5"/>
  <c r="AC727" i="5"/>
  <c r="AD727" i="5"/>
  <c r="AE727" i="5"/>
  <c r="AF727" i="5"/>
  <c r="AG727" i="5"/>
  <c r="AH727" i="5"/>
  <c r="AB728" i="5"/>
  <c r="AC728" i="5"/>
  <c r="AD728" i="5"/>
  <c r="AE728" i="5"/>
  <c r="AF728" i="5"/>
  <c r="AG728" i="5"/>
  <c r="AH728" i="5"/>
  <c r="AB729" i="5"/>
  <c r="AC729" i="5"/>
  <c r="AD729" i="5"/>
  <c r="AE729" i="5"/>
  <c r="AF729" i="5"/>
  <c r="AG729" i="5"/>
  <c r="AH729" i="5"/>
  <c r="AB730" i="5"/>
  <c r="AC730" i="5"/>
  <c r="AD730" i="5"/>
  <c r="AE730" i="5"/>
  <c r="AF730" i="5"/>
  <c r="AG730" i="5"/>
  <c r="AH730" i="5"/>
  <c r="AB731" i="5"/>
  <c r="AC731" i="5"/>
  <c r="AD731" i="5"/>
  <c r="AE731" i="5"/>
  <c r="AF731" i="5"/>
  <c r="AG731" i="5"/>
  <c r="AH731" i="5"/>
  <c r="AB732" i="5"/>
  <c r="AC732" i="5"/>
  <c r="AD732" i="5"/>
  <c r="AE732" i="5"/>
  <c r="AF732" i="5"/>
  <c r="AG732" i="5"/>
  <c r="AH732" i="5"/>
  <c r="AB733" i="5"/>
  <c r="AC733" i="5"/>
  <c r="AD733" i="5"/>
  <c r="AE733" i="5"/>
  <c r="AF733" i="5"/>
  <c r="AG733" i="5"/>
  <c r="AH733" i="5"/>
  <c r="AB734" i="5"/>
  <c r="AC734" i="5"/>
  <c r="AD734" i="5"/>
  <c r="AE734" i="5"/>
  <c r="AF734" i="5"/>
  <c r="AG734" i="5"/>
  <c r="AH734" i="5"/>
  <c r="AB735" i="5"/>
  <c r="AC735" i="5"/>
  <c r="AD735" i="5"/>
  <c r="AE735" i="5"/>
  <c r="AF735" i="5"/>
  <c r="AG735" i="5"/>
  <c r="AH735" i="5"/>
  <c r="AB736" i="5"/>
  <c r="AC736" i="5"/>
  <c r="AD736" i="5"/>
  <c r="AE736" i="5"/>
  <c r="AF736" i="5"/>
  <c r="AG736" i="5"/>
  <c r="AH736" i="5"/>
  <c r="AB737" i="5"/>
  <c r="AC737" i="5"/>
  <c r="AD737" i="5"/>
  <c r="AE737" i="5"/>
  <c r="AF737" i="5"/>
  <c r="AG737" i="5"/>
  <c r="AH737" i="5"/>
  <c r="AB738" i="5"/>
  <c r="AC738" i="5"/>
  <c r="AD738" i="5"/>
  <c r="AE738" i="5"/>
  <c r="AF738" i="5"/>
  <c r="AG738" i="5"/>
  <c r="AH738" i="5"/>
  <c r="AB739" i="5"/>
  <c r="AC739" i="5"/>
  <c r="AD739" i="5"/>
  <c r="AE739" i="5"/>
  <c r="AF739" i="5"/>
  <c r="AG739" i="5"/>
  <c r="AH739" i="5"/>
  <c r="AB740" i="5"/>
  <c r="AC740" i="5"/>
  <c r="AD740" i="5"/>
  <c r="AE740" i="5"/>
  <c r="AF740" i="5"/>
  <c r="AG740" i="5"/>
  <c r="AH740" i="5"/>
  <c r="AB741" i="5"/>
  <c r="AC741" i="5"/>
  <c r="AD741" i="5"/>
  <c r="AE741" i="5"/>
  <c r="AF741" i="5"/>
  <c r="AG741" i="5"/>
  <c r="AH741" i="5"/>
  <c r="AB742" i="5"/>
  <c r="AC742" i="5"/>
  <c r="AD742" i="5"/>
  <c r="AE742" i="5"/>
  <c r="AF742" i="5"/>
  <c r="AG742" i="5"/>
  <c r="AH742" i="5"/>
  <c r="AB743" i="5"/>
  <c r="AC743" i="5"/>
  <c r="AD743" i="5"/>
  <c r="AE743" i="5"/>
  <c r="AF743" i="5"/>
  <c r="AG743" i="5"/>
  <c r="AH743" i="5"/>
  <c r="AB744" i="5"/>
  <c r="AC744" i="5"/>
  <c r="AD744" i="5"/>
  <c r="AE744" i="5"/>
  <c r="AF744" i="5"/>
  <c r="AG744" i="5"/>
  <c r="AH744" i="5"/>
  <c r="AB745" i="5"/>
  <c r="AC745" i="5"/>
  <c r="AD745" i="5"/>
  <c r="AE745" i="5"/>
  <c r="AF745" i="5"/>
  <c r="AG745" i="5"/>
  <c r="AH745" i="5"/>
  <c r="AB746" i="5"/>
  <c r="AC746" i="5"/>
  <c r="AD746" i="5"/>
  <c r="AE746" i="5"/>
  <c r="AF746" i="5"/>
  <c r="AG746" i="5"/>
  <c r="AH746" i="5"/>
  <c r="AB747" i="5"/>
  <c r="AC747" i="5"/>
  <c r="AD747" i="5"/>
  <c r="AE747" i="5"/>
  <c r="AF747" i="5"/>
  <c r="AG747" i="5"/>
  <c r="AH747" i="5"/>
  <c r="AB748" i="5"/>
  <c r="AC748" i="5"/>
  <c r="AD748" i="5"/>
  <c r="AE748" i="5"/>
  <c r="AF748" i="5"/>
  <c r="AG748" i="5"/>
  <c r="AH748" i="5"/>
  <c r="AB749" i="5"/>
  <c r="AC749" i="5"/>
  <c r="AD749" i="5"/>
  <c r="AE749" i="5"/>
  <c r="AF749" i="5"/>
  <c r="AG749" i="5"/>
  <c r="AH749" i="5"/>
  <c r="AB750" i="5"/>
  <c r="AC750" i="5"/>
  <c r="AD750" i="5"/>
  <c r="AE750" i="5"/>
  <c r="AF750" i="5"/>
  <c r="AG750" i="5"/>
  <c r="AH750" i="5"/>
  <c r="AB751" i="5"/>
  <c r="AC751" i="5"/>
  <c r="AD751" i="5"/>
  <c r="AE751" i="5"/>
  <c r="AF751" i="5"/>
  <c r="AG751" i="5"/>
  <c r="AH751" i="5"/>
  <c r="AB752" i="5"/>
  <c r="AC752" i="5"/>
  <c r="AD752" i="5"/>
  <c r="AE752" i="5"/>
  <c r="AF752" i="5"/>
  <c r="AG752" i="5"/>
  <c r="AH752" i="5"/>
  <c r="AB753" i="5"/>
  <c r="AC753" i="5"/>
  <c r="AD753" i="5"/>
  <c r="AE753" i="5"/>
  <c r="AF753" i="5"/>
  <c r="AG753" i="5"/>
  <c r="AH753" i="5"/>
  <c r="AB754" i="5"/>
  <c r="AC754" i="5"/>
  <c r="AD754" i="5"/>
  <c r="AE754" i="5"/>
  <c r="AF754" i="5"/>
  <c r="AG754" i="5"/>
  <c r="AH754" i="5"/>
  <c r="AB755" i="5"/>
  <c r="AC755" i="5"/>
  <c r="AD755" i="5"/>
  <c r="AE755" i="5"/>
  <c r="AF755" i="5"/>
  <c r="AG755" i="5"/>
  <c r="AH755" i="5"/>
  <c r="AB756" i="5"/>
  <c r="AC756" i="5"/>
  <c r="AD756" i="5"/>
  <c r="AE756" i="5"/>
  <c r="AF756" i="5"/>
  <c r="AG756" i="5"/>
  <c r="AH756" i="5"/>
  <c r="AB757" i="5"/>
  <c r="AC757" i="5"/>
  <c r="AD757" i="5"/>
  <c r="AE757" i="5"/>
  <c r="AF757" i="5"/>
  <c r="AG757" i="5"/>
  <c r="AH757" i="5"/>
  <c r="AB758" i="5"/>
  <c r="AC758" i="5"/>
  <c r="AD758" i="5"/>
  <c r="AE758" i="5"/>
  <c r="AF758" i="5"/>
  <c r="AG758" i="5"/>
  <c r="AH758" i="5"/>
  <c r="AB759" i="5"/>
  <c r="AC759" i="5"/>
  <c r="AD759" i="5"/>
  <c r="AE759" i="5"/>
  <c r="AF759" i="5"/>
  <c r="AG759" i="5"/>
  <c r="AH759" i="5"/>
  <c r="AB760" i="5"/>
  <c r="AC760" i="5"/>
  <c r="AD760" i="5"/>
  <c r="AE760" i="5"/>
  <c r="AF760" i="5"/>
  <c r="AG760" i="5"/>
  <c r="AH760" i="5"/>
  <c r="AB761" i="5"/>
  <c r="AC761" i="5"/>
  <c r="AD761" i="5"/>
  <c r="AE761" i="5"/>
  <c r="AF761" i="5"/>
  <c r="AG761" i="5"/>
  <c r="AH761" i="5"/>
  <c r="AB762" i="5"/>
  <c r="AC762" i="5"/>
  <c r="AD762" i="5"/>
  <c r="AE762" i="5"/>
  <c r="AF762" i="5"/>
  <c r="AG762" i="5"/>
  <c r="AH762" i="5"/>
  <c r="AB763" i="5"/>
  <c r="AC763" i="5"/>
  <c r="AD763" i="5"/>
  <c r="AE763" i="5"/>
  <c r="AF763" i="5"/>
  <c r="AG763" i="5"/>
  <c r="AH763" i="5"/>
  <c r="AB764" i="5"/>
  <c r="AC764" i="5"/>
  <c r="AD764" i="5"/>
  <c r="AE764" i="5"/>
  <c r="AF764" i="5"/>
  <c r="AG764" i="5"/>
  <c r="AH764" i="5"/>
  <c r="AB765" i="5"/>
  <c r="AC765" i="5"/>
  <c r="AD765" i="5"/>
  <c r="AE765" i="5"/>
  <c r="AF765" i="5"/>
  <c r="AG765" i="5"/>
  <c r="AH765" i="5"/>
  <c r="AB766" i="5"/>
  <c r="AC766" i="5"/>
  <c r="AD766" i="5"/>
  <c r="AE766" i="5"/>
  <c r="AF766" i="5"/>
  <c r="AG766" i="5"/>
  <c r="AH766" i="5"/>
  <c r="AB767" i="5"/>
  <c r="AC767" i="5"/>
  <c r="AD767" i="5"/>
  <c r="AE767" i="5"/>
  <c r="AF767" i="5"/>
  <c r="AG767" i="5"/>
  <c r="AH767" i="5"/>
  <c r="AB768" i="5"/>
  <c r="AC768" i="5"/>
  <c r="AD768" i="5"/>
  <c r="AE768" i="5"/>
  <c r="AF768" i="5"/>
  <c r="AG768" i="5"/>
  <c r="AH768" i="5"/>
  <c r="AB769" i="5"/>
  <c r="AC769" i="5"/>
  <c r="AD769" i="5"/>
  <c r="AE769" i="5"/>
  <c r="AF769" i="5"/>
  <c r="AG769" i="5"/>
  <c r="AH769" i="5"/>
  <c r="AB770" i="5"/>
  <c r="AC770" i="5"/>
  <c r="AD770" i="5"/>
  <c r="AE770" i="5"/>
  <c r="AF770" i="5"/>
  <c r="AG770" i="5"/>
  <c r="AH770" i="5"/>
  <c r="AB771" i="5"/>
  <c r="AC771" i="5"/>
  <c r="AD771" i="5"/>
  <c r="AE771" i="5"/>
  <c r="AF771" i="5"/>
  <c r="AG771" i="5"/>
  <c r="AH771" i="5"/>
  <c r="AB772" i="5"/>
  <c r="AC772" i="5"/>
  <c r="AD772" i="5"/>
  <c r="AE772" i="5"/>
  <c r="AF772" i="5"/>
  <c r="AG772" i="5"/>
  <c r="AH772" i="5"/>
  <c r="AB773" i="5"/>
  <c r="AC773" i="5"/>
  <c r="AD773" i="5"/>
  <c r="AE773" i="5"/>
  <c r="AF773" i="5"/>
  <c r="AG773" i="5"/>
  <c r="AH773" i="5"/>
  <c r="AB774" i="5"/>
  <c r="AC774" i="5"/>
  <c r="AD774" i="5"/>
  <c r="AE774" i="5"/>
  <c r="AF774" i="5"/>
  <c r="AG774" i="5"/>
  <c r="AH774" i="5"/>
  <c r="AB775" i="5"/>
  <c r="AC775" i="5"/>
  <c r="AD775" i="5"/>
  <c r="AE775" i="5"/>
  <c r="AF775" i="5"/>
  <c r="AG775" i="5"/>
  <c r="AH775" i="5"/>
  <c r="AB776" i="5"/>
  <c r="AC776" i="5"/>
  <c r="AD776" i="5"/>
  <c r="AE776" i="5"/>
  <c r="AF776" i="5"/>
  <c r="AG776" i="5"/>
  <c r="AH776" i="5"/>
  <c r="AB777" i="5"/>
  <c r="AC777" i="5"/>
  <c r="AD777" i="5"/>
  <c r="AE777" i="5"/>
  <c r="AF777" i="5"/>
  <c r="AG777" i="5"/>
  <c r="AH777" i="5"/>
  <c r="AB778" i="5"/>
  <c r="AC778" i="5"/>
  <c r="AD778" i="5"/>
  <c r="AE778" i="5"/>
  <c r="AF778" i="5"/>
  <c r="AG778" i="5"/>
  <c r="AH778" i="5"/>
  <c r="AB779" i="5"/>
  <c r="AC779" i="5"/>
  <c r="AD779" i="5"/>
  <c r="AE779" i="5"/>
  <c r="AF779" i="5"/>
  <c r="AG779" i="5"/>
  <c r="AH779" i="5"/>
  <c r="AB780" i="5"/>
  <c r="AC780" i="5"/>
  <c r="AD780" i="5"/>
  <c r="AE780" i="5"/>
  <c r="AF780" i="5"/>
  <c r="AG780" i="5"/>
  <c r="AH780" i="5"/>
  <c r="AB781" i="5"/>
  <c r="AC781" i="5"/>
  <c r="AD781" i="5"/>
  <c r="AE781" i="5"/>
  <c r="AF781" i="5"/>
  <c r="AG781" i="5"/>
  <c r="AH781" i="5"/>
  <c r="AB782" i="5"/>
  <c r="AC782" i="5"/>
  <c r="AD782" i="5"/>
  <c r="AE782" i="5"/>
  <c r="AF782" i="5"/>
  <c r="AG782" i="5"/>
  <c r="AH782" i="5"/>
  <c r="AB783" i="5"/>
  <c r="AC783" i="5"/>
  <c r="AD783" i="5"/>
  <c r="AE783" i="5"/>
  <c r="AF783" i="5"/>
  <c r="AG783" i="5"/>
  <c r="AH783" i="5"/>
  <c r="AB784" i="5"/>
  <c r="AC784" i="5"/>
  <c r="AD784" i="5"/>
  <c r="AE784" i="5"/>
  <c r="AF784" i="5"/>
  <c r="AG784" i="5"/>
  <c r="AH784" i="5"/>
  <c r="AB785" i="5"/>
  <c r="AC785" i="5"/>
  <c r="AD785" i="5"/>
  <c r="AE785" i="5"/>
  <c r="AF785" i="5"/>
  <c r="AG785" i="5"/>
  <c r="AH785" i="5"/>
  <c r="AB786" i="5"/>
  <c r="AC786" i="5"/>
  <c r="AD786" i="5"/>
  <c r="AE786" i="5"/>
  <c r="AF786" i="5"/>
  <c r="AG786" i="5"/>
  <c r="AH786" i="5"/>
  <c r="AB787" i="5"/>
  <c r="AC787" i="5"/>
  <c r="AD787" i="5"/>
  <c r="AE787" i="5"/>
  <c r="AF787" i="5"/>
  <c r="AG787" i="5"/>
  <c r="AH787" i="5"/>
  <c r="AB788" i="5"/>
  <c r="AC788" i="5"/>
  <c r="AD788" i="5"/>
  <c r="AE788" i="5"/>
  <c r="AF788" i="5"/>
  <c r="AG788" i="5"/>
  <c r="AH788" i="5"/>
  <c r="AB789" i="5"/>
  <c r="AC789" i="5"/>
  <c r="AD789" i="5"/>
  <c r="AE789" i="5"/>
  <c r="AF789" i="5"/>
  <c r="AG789" i="5"/>
  <c r="AH789" i="5"/>
  <c r="AB790" i="5"/>
  <c r="AC790" i="5"/>
  <c r="AD790" i="5"/>
  <c r="AE790" i="5"/>
  <c r="AF790" i="5"/>
  <c r="AG790" i="5"/>
  <c r="AH790" i="5"/>
  <c r="AB791" i="5"/>
  <c r="AC791" i="5"/>
  <c r="AD791" i="5"/>
  <c r="AE791" i="5"/>
  <c r="AF791" i="5"/>
  <c r="AG791" i="5"/>
  <c r="AH791" i="5"/>
  <c r="AB792" i="5"/>
  <c r="AC792" i="5"/>
  <c r="AD792" i="5"/>
  <c r="AE792" i="5"/>
  <c r="AF792" i="5"/>
  <c r="AG792" i="5"/>
  <c r="AH792" i="5"/>
  <c r="AB793" i="5"/>
  <c r="AC793" i="5"/>
  <c r="AD793" i="5"/>
  <c r="AE793" i="5"/>
  <c r="AF793" i="5"/>
  <c r="AG793" i="5"/>
  <c r="AH793" i="5"/>
  <c r="AB794" i="5"/>
  <c r="AC794" i="5"/>
  <c r="AD794" i="5"/>
  <c r="AE794" i="5"/>
  <c r="AF794" i="5"/>
  <c r="AG794" i="5"/>
  <c r="AH794" i="5"/>
  <c r="AB795" i="5"/>
  <c r="AC795" i="5"/>
  <c r="AD795" i="5"/>
  <c r="AE795" i="5"/>
  <c r="AF795" i="5"/>
  <c r="AG795" i="5"/>
  <c r="AH795" i="5"/>
  <c r="AB796" i="5"/>
  <c r="AC796" i="5"/>
  <c r="AD796" i="5"/>
  <c r="AE796" i="5"/>
  <c r="AF796" i="5"/>
  <c r="AG796" i="5"/>
  <c r="AH796" i="5"/>
  <c r="AB797" i="5"/>
  <c r="AC797" i="5"/>
  <c r="AD797" i="5"/>
  <c r="AE797" i="5"/>
  <c r="AF797" i="5"/>
  <c r="AG797" i="5"/>
  <c r="AH797" i="5"/>
  <c r="AB798" i="5"/>
  <c r="AC798" i="5"/>
  <c r="AD798" i="5"/>
  <c r="AE798" i="5"/>
  <c r="AF798" i="5"/>
  <c r="AG798" i="5"/>
  <c r="AH798" i="5"/>
  <c r="AB799" i="5"/>
  <c r="AC799" i="5"/>
  <c r="AD799" i="5"/>
  <c r="AE799" i="5"/>
  <c r="AF799" i="5"/>
  <c r="AG799" i="5"/>
  <c r="AH799" i="5"/>
  <c r="AB800" i="5"/>
  <c r="AC800" i="5"/>
  <c r="AD800" i="5"/>
  <c r="AE800" i="5"/>
  <c r="AF800" i="5"/>
  <c r="AG800" i="5"/>
  <c r="AH800" i="5"/>
  <c r="AB801" i="5"/>
  <c r="AC801" i="5"/>
  <c r="AD801" i="5"/>
  <c r="AE801" i="5"/>
  <c r="AF801" i="5"/>
  <c r="AG801" i="5"/>
  <c r="AH801" i="5"/>
  <c r="AB802" i="5"/>
  <c r="AC802" i="5"/>
  <c r="AD802" i="5"/>
  <c r="AE802" i="5"/>
  <c r="AF802" i="5"/>
  <c r="AG802" i="5"/>
  <c r="AH802" i="5"/>
  <c r="AB803" i="5"/>
  <c r="AC803" i="5"/>
  <c r="AD803" i="5"/>
  <c r="AE803" i="5"/>
  <c r="AF803" i="5"/>
  <c r="AG803" i="5"/>
  <c r="AH803" i="5"/>
  <c r="AB804" i="5"/>
  <c r="AC804" i="5"/>
  <c r="AD804" i="5"/>
  <c r="AE804" i="5"/>
  <c r="AF804" i="5"/>
  <c r="AG804" i="5"/>
  <c r="AH804" i="5"/>
  <c r="AB805" i="5"/>
  <c r="AC805" i="5"/>
  <c r="AD805" i="5"/>
  <c r="AE805" i="5"/>
  <c r="AF805" i="5"/>
  <c r="AG805" i="5"/>
  <c r="AH805" i="5"/>
  <c r="AB806" i="5"/>
  <c r="AC806" i="5"/>
  <c r="AD806" i="5"/>
  <c r="AE806" i="5"/>
  <c r="AF806" i="5"/>
  <c r="AG806" i="5"/>
  <c r="AH806" i="5"/>
  <c r="AB807" i="5"/>
  <c r="AC807" i="5"/>
  <c r="AD807" i="5"/>
  <c r="AE807" i="5"/>
  <c r="AF807" i="5"/>
  <c r="AG807" i="5"/>
  <c r="AH807" i="5"/>
  <c r="AB808" i="5"/>
  <c r="AC808" i="5"/>
  <c r="AD808" i="5"/>
  <c r="AE808" i="5"/>
  <c r="AF808" i="5"/>
  <c r="AG808" i="5"/>
  <c r="AH808" i="5"/>
  <c r="AB809" i="5"/>
  <c r="AC809" i="5"/>
  <c r="AD809" i="5"/>
  <c r="AE809" i="5"/>
  <c r="AF809" i="5"/>
  <c r="AG809" i="5"/>
  <c r="AH809" i="5"/>
  <c r="AB810" i="5"/>
  <c r="AC810" i="5"/>
  <c r="AD810" i="5"/>
  <c r="AE810" i="5"/>
  <c r="AF810" i="5"/>
  <c r="AG810" i="5"/>
  <c r="AH810" i="5"/>
  <c r="AB811" i="5"/>
  <c r="AC811" i="5"/>
  <c r="AD811" i="5"/>
  <c r="AE811" i="5"/>
  <c r="AF811" i="5"/>
  <c r="AG811" i="5"/>
  <c r="AH811" i="5"/>
  <c r="AB812" i="5"/>
  <c r="AC812" i="5"/>
  <c r="AD812" i="5"/>
  <c r="AE812" i="5"/>
  <c r="AF812" i="5"/>
  <c r="AG812" i="5"/>
  <c r="AH812" i="5"/>
  <c r="AB813" i="5"/>
  <c r="AC813" i="5"/>
  <c r="AD813" i="5"/>
  <c r="AE813" i="5"/>
  <c r="AF813" i="5"/>
  <c r="AG813" i="5"/>
  <c r="AH813" i="5"/>
  <c r="AB814" i="5"/>
  <c r="AC814" i="5"/>
  <c r="AD814" i="5"/>
  <c r="AE814" i="5"/>
  <c r="AF814" i="5"/>
  <c r="AG814" i="5"/>
  <c r="AH814" i="5"/>
  <c r="AB815" i="5"/>
  <c r="AC815" i="5"/>
  <c r="AD815" i="5"/>
  <c r="AE815" i="5"/>
  <c r="AF815" i="5"/>
  <c r="AG815" i="5"/>
  <c r="AH815" i="5"/>
  <c r="AB816" i="5"/>
  <c r="AC816" i="5"/>
  <c r="AD816" i="5"/>
  <c r="AE816" i="5"/>
  <c r="AF816" i="5"/>
  <c r="AG816" i="5"/>
  <c r="AH816" i="5"/>
  <c r="AB817" i="5"/>
  <c r="AC817" i="5"/>
  <c r="AD817" i="5"/>
  <c r="AE817" i="5"/>
  <c r="AF817" i="5"/>
  <c r="AG817" i="5"/>
  <c r="AH817" i="5"/>
  <c r="AB818" i="5"/>
  <c r="AC818" i="5"/>
  <c r="AD818" i="5"/>
  <c r="AE818" i="5"/>
  <c r="AF818" i="5"/>
  <c r="AG818" i="5"/>
  <c r="AH818" i="5"/>
  <c r="AB819" i="5"/>
  <c r="AC819" i="5"/>
  <c r="AD819" i="5"/>
  <c r="AE819" i="5"/>
  <c r="AF819" i="5"/>
  <c r="AG819" i="5"/>
  <c r="AH819" i="5"/>
  <c r="AB820" i="5"/>
  <c r="AC820" i="5"/>
  <c r="AD820" i="5"/>
  <c r="AE820" i="5"/>
  <c r="AF820" i="5"/>
  <c r="AG820" i="5"/>
  <c r="AH820" i="5"/>
  <c r="AB821" i="5"/>
  <c r="AC821" i="5"/>
  <c r="AD821" i="5"/>
  <c r="AE821" i="5"/>
  <c r="AF821" i="5"/>
  <c r="AG821" i="5"/>
  <c r="AH821" i="5"/>
  <c r="AB822" i="5"/>
  <c r="AC822" i="5"/>
  <c r="AD822" i="5"/>
  <c r="AE822" i="5"/>
  <c r="AF822" i="5"/>
  <c r="AG822" i="5"/>
  <c r="AH822" i="5"/>
  <c r="AB823" i="5"/>
  <c r="AC823" i="5"/>
  <c r="AD823" i="5"/>
  <c r="AE823" i="5"/>
  <c r="AF823" i="5"/>
  <c r="AG823" i="5"/>
  <c r="AH823" i="5"/>
  <c r="AB824" i="5"/>
  <c r="AC824" i="5"/>
  <c r="AD824" i="5"/>
  <c r="AE824" i="5"/>
  <c r="AF824" i="5"/>
  <c r="AG824" i="5"/>
  <c r="AH824" i="5"/>
  <c r="AB825" i="5"/>
  <c r="AC825" i="5"/>
  <c r="AD825" i="5"/>
  <c r="AE825" i="5"/>
  <c r="AF825" i="5"/>
  <c r="AG825" i="5"/>
  <c r="AH825" i="5"/>
  <c r="AB826" i="5"/>
  <c r="AC826" i="5"/>
  <c r="AD826" i="5"/>
  <c r="AE826" i="5"/>
  <c r="AF826" i="5"/>
  <c r="AG826" i="5"/>
  <c r="AH826" i="5"/>
  <c r="AB827" i="5"/>
  <c r="AC827" i="5"/>
  <c r="AD827" i="5"/>
  <c r="AE827" i="5"/>
  <c r="AF827" i="5"/>
  <c r="AG827" i="5"/>
  <c r="AH827" i="5"/>
  <c r="AB828" i="5"/>
  <c r="AC828" i="5"/>
  <c r="AD828" i="5"/>
  <c r="AE828" i="5"/>
  <c r="AF828" i="5"/>
  <c r="AG828" i="5"/>
  <c r="AH828" i="5"/>
  <c r="AB829" i="5"/>
  <c r="AC829" i="5"/>
  <c r="AD829" i="5"/>
  <c r="AE829" i="5"/>
  <c r="AF829" i="5"/>
  <c r="AG829" i="5"/>
  <c r="AH829" i="5"/>
  <c r="AB830" i="5"/>
  <c r="AC830" i="5"/>
  <c r="AD830" i="5"/>
  <c r="AE830" i="5"/>
  <c r="AF830" i="5"/>
  <c r="AG830" i="5"/>
  <c r="AH830" i="5"/>
  <c r="AB831" i="5"/>
  <c r="AC831" i="5"/>
  <c r="AD831" i="5"/>
  <c r="AE831" i="5"/>
  <c r="AF831" i="5"/>
  <c r="AG831" i="5"/>
  <c r="AH831" i="5"/>
  <c r="AB832" i="5"/>
  <c r="AC832" i="5"/>
  <c r="AD832" i="5"/>
  <c r="AE832" i="5"/>
  <c r="AF832" i="5"/>
  <c r="AG832" i="5"/>
  <c r="AH832" i="5"/>
  <c r="AB833" i="5"/>
  <c r="AC833" i="5"/>
  <c r="AD833" i="5"/>
  <c r="AE833" i="5"/>
  <c r="AF833" i="5"/>
  <c r="AG833" i="5"/>
  <c r="AH833" i="5"/>
  <c r="AB834" i="5"/>
  <c r="AC834" i="5"/>
  <c r="AD834" i="5"/>
  <c r="AE834" i="5"/>
  <c r="AF834" i="5"/>
  <c r="AG834" i="5"/>
  <c r="AH834" i="5"/>
  <c r="AB835" i="5"/>
  <c r="AC835" i="5"/>
  <c r="AD835" i="5"/>
  <c r="AE835" i="5"/>
  <c r="AF835" i="5"/>
  <c r="AG835" i="5"/>
  <c r="AH835" i="5"/>
  <c r="AB836" i="5"/>
  <c r="AC836" i="5"/>
  <c r="AD836" i="5"/>
  <c r="AE836" i="5"/>
  <c r="AF836" i="5"/>
  <c r="AG836" i="5"/>
  <c r="AH836" i="5"/>
  <c r="AB837" i="5"/>
  <c r="AC837" i="5"/>
  <c r="AD837" i="5"/>
  <c r="AE837" i="5"/>
  <c r="AF837" i="5"/>
  <c r="AG837" i="5"/>
  <c r="AH837" i="5"/>
  <c r="AB838" i="5"/>
  <c r="AC838" i="5"/>
  <c r="AD838" i="5"/>
  <c r="AE838" i="5"/>
  <c r="AF838" i="5"/>
  <c r="AG838" i="5"/>
  <c r="AH838" i="5"/>
  <c r="AB839" i="5"/>
  <c r="AC839" i="5"/>
  <c r="AD839" i="5"/>
  <c r="AE839" i="5"/>
  <c r="AF839" i="5"/>
  <c r="AG839" i="5"/>
  <c r="AH839" i="5"/>
  <c r="AB840" i="5"/>
  <c r="AC840" i="5"/>
  <c r="AD840" i="5"/>
  <c r="AE840" i="5"/>
  <c r="AF840" i="5"/>
  <c r="AG840" i="5"/>
  <c r="AH840" i="5"/>
  <c r="AB841" i="5"/>
  <c r="AC841" i="5"/>
  <c r="AD841" i="5"/>
  <c r="AE841" i="5"/>
  <c r="AF841" i="5"/>
  <c r="AG841" i="5"/>
  <c r="AH841" i="5"/>
  <c r="AB842" i="5"/>
  <c r="AC842" i="5"/>
  <c r="AD842" i="5"/>
  <c r="AE842" i="5"/>
  <c r="AF842" i="5"/>
  <c r="AG842" i="5"/>
  <c r="AH842" i="5"/>
  <c r="AB843" i="5"/>
  <c r="AC843" i="5"/>
  <c r="AD843" i="5"/>
  <c r="AE843" i="5"/>
  <c r="AF843" i="5"/>
  <c r="AG843" i="5"/>
  <c r="AH843" i="5"/>
  <c r="AB844" i="5"/>
  <c r="AC844" i="5"/>
  <c r="AD844" i="5"/>
  <c r="AE844" i="5"/>
  <c r="AF844" i="5"/>
  <c r="AG844" i="5"/>
  <c r="AH844" i="5"/>
  <c r="AB845" i="5"/>
  <c r="AC845" i="5"/>
  <c r="AD845" i="5"/>
  <c r="AE845" i="5"/>
  <c r="AF845" i="5"/>
  <c r="AG845" i="5"/>
  <c r="AH845" i="5"/>
  <c r="AB846" i="5"/>
  <c r="AC846" i="5"/>
  <c r="AD846" i="5"/>
  <c r="AE846" i="5"/>
  <c r="AF846" i="5"/>
  <c r="AG846" i="5"/>
  <c r="AH846" i="5"/>
  <c r="AB847" i="5"/>
  <c r="AC847" i="5"/>
  <c r="AD847" i="5"/>
  <c r="AE847" i="5"/>
  <c r="AF847" i="5"/>
  <c r="AG847" i="5"/>
  <c r="AH847" i="5"/>
  <c r="AB848" i="5"/>
  <c r="AC848" i="5"/>
  <c r="AD848" i="5"/>
  <c r="AE848" i="5"/>
  <c r="AF848" i="5"/>
  <c r="AG848" i="5"/>
  <c r="AH848" i="5"/>
  <c r="AB849" i="5"/>
  <c r="AC849" i="5"/>
  <c r="AD849" i="5"/>
  <c r="AE849" i="5"/>
  <c r="AF849" i="5"/>
  <c r="AG849" i="5"/>
  <c r="AH849" i="5"/>
  <c r="AB850" i="5"/>
  <c r="AC850" i="5"/>
  <c r="AD850" i="5"/>
  <c r="AE850" i="5"/>
  <c r="AF850" i="5"/>
  <c r="AG850" i="5"/>
  <c r="AH850" i="5"/>
  <c r="AB851" i="5"/>
  <c r="AC851" i="5"/>
  <c r="AD851" i="5"/>
  <c r="AE851" i="5"/>
  <c r="AF851" i="5"/>
  <c r="AG851" i="5"/>
  <c r="AH851" i="5"/>
  <c r="AB852" i="5"/>
  <c r="AC852" i="5"/>
  <c r="AD852" i="5"/>
  <c r="AE852" i="5"/>
  <c r="AF852" i="5"/>
  <c r="AG852" i="5"/>
  <c r="AH852" i="5"/>
  <c r="AB853" i="5"/>
  <c r="AC853" i="5"/>
  <c r="AD853" i="5"/>
  <c r="AE853" i="5"/>
  <c r="AF853" i="5"/>
  <c r="AG853" i="5"/>
  <c r="AH853" i="5"/>
  <c r="AB854" i="5"/>
  <c r="AC854" i="5"/>
  <c r="AD854" i="5"/>
  <c r="AE854" i="5"/>
  <c r="AF854" i="5"/>
  <c r="AG854" i="5"/>
  <c r="AH854" i="5"/>
  <c r="AB855" i="5"/>
  <c r="AC855" i="5"/>
  <c r="AD855" i="5"/>
  <c r="AE855" i="5"/>
  <c r="AF855" i="5"/>
  <c r="AG855" i="5"/>
  <c r="AH855" i="5"/>
  <c r="AB856" i="5"/>
  <c r="AC856" i="5"/>
  <c r="AD856" i="5"/>
  <c r="AE856" i="5"/>
  <c r="AF856" i="5"/>
  <c r="AG856" i="5"/>
  <c r="AH856" i="5"/>
  <c r="AB857" i="5"/>
  <c r="AC857" i="5"/>
  <c r="AD857" i="5"/>
  <c r="AE857" i="5"/>
  <c r="AF857" i="5"/>
  <c r="AG857" i="5"/>
  <c r="AH857" i="5"/>
  <c r="AB858" i="5"/>
  <c r="AC858" i="5"/>
  <c r="AD858" i="5"/>
  <c r="AE858" i="5"/>
  <c r="AF858" i="5"/>
  <c r="AG858" i="5"/>
  <c r="AH858" i="5"/>
  <c r="AB859" i="5"/>
  <c r="AC859" i="5"/>
  <c r="AD859" i="5"/>
  <c r="AE859" i="5"/>
  <c r="AF859" i="5"/>
  <c r="AG859" i="5"/>
  <c r="AH859" i="5"/>
  <c r="AB860" i="5"/>
  <c r="AC860" i="5"/>
  <c r="AD860" i="5"/>
  <c r="AE860" i="5"/>
  <c r="AF860" i="5"/>
  <c r="AG860" i="5"/>
  <c r="AH860" i="5"/>
  <c r="AB861" i="5"/>
  <c r="AC861" i="5"/>
  <c r="AD861" i="5"/>
  <c r="AE861" i="5"/>
  <c r="AF861" i="5"/>
  <c r="AG861" i="5"/>
  <c r="AH861" i="5"/>
  <c r="AB862" i="5"/>
  <c r="AC862" i="5"/>
  <c r="AD862" i="5"/>
  <c r="AE862" i="5"/>
  <c r="AF862" i="5"/>
  <c r="AG862" i="5"/>
  <c r="AH862" i="5"/>
  <c r="AB863" i="5"/>
  <c r="AC863" i="5"/>
  <c r="AD863" i="5"/>
  <c r="AE863" i="5"/>
  <c r="AF863" i="5"/>
  <c r="AG863" i="5"/>
  <c r="AH863" i="5"/>
  <c r="AB864" i="5"/>
  <c r="AC864" i="5"/>
  <c r="AD864" i="5"/>
  <c r="AE864" i="5"/>
  <c r="AF864" i="5"/>
  <c r="AG864" i="5"/>
  <c r="AH864" i="5"/>
  <c r="AB865" i="5"/>
  <c r="AC865" i="5"/>
  <c r="AD865" i="5"/>
  <c r="AE865" i="5"/>
  <c r="AF865" i="5"/>
  <c r="AG865" i="5"/>
  <c r="AH865" i="5"/>
  <c r="AB866" i="5"/>
  <c r="AC866" i="5"/>
  <c r="AD866" i="5"/>
  <c r="AE866" i="5"/>
  <c r="AF866" i="5"/>
  <c r="AG866" i="5"/>
  <c r="AH866" i="5"/>
  <c r="AB867" i="5"/>
  <c r="AC867" i="5"/>
  <c r="AD867" i="5"/>
  <c r="AE867" i="5"/>
  <c r="AF867" i="5"/>
  <c r="AG867" i="5"/>
  <c r="AH867" i="5"/>
  <c r="AB868" i="5"/>
  <c r="AC868" i="5"/>
  <c r="AD868" i="5"/>
  <c r="AE868" i="5"/>
  <c r="AF868" i="5"/>
  <c r="AG868" i="5"/>
  <c r="AH868" i="5"/>
  <c r="AB869" i="5"/>
  <c r="AC869" i="5"/>
  <c r="AD869" i="5"/>
  <c r="AE869" i="5"/>
  <c r="AF869" i="5"/>
  <c r="AG869" i="5"/>
  <c r="AH869" i="5"/>
  <c r="AB870" i="5"/>
  <c r="AC870" i="5"/>
  <c r="AD870" i="5"/>
  <c r="AE870" i="5"/>
  <c r="AF870" i="5"/>
  <c r="AG870" i="5"/>
  <c r="AH870" i="5"/>
  <c r="AB871" i="5"/>
  <c r="AC871" i="5"/>
  <c r="AD871" i="5"/>
  <c r="AE871" i="5"/>
  <c r="AF871" i="5"/>
  <c r="AG871" i="5"/>
  <c r="AH871" i="5"/>
  <c r="AB872" i="5"/>
  <c r="AC872" i="5"/>
  <c r="AD872" i="5"/>
  <c r="AE872" i="5"/>
  <c r="AF872" i="5"/>
  <c r="AG872" i="5"/>
  <c r="AH872" i="5"/>
  <c r="AB873" i="5"/>
  <c r="AC873" i="5"/>
  <c r="AD873" i="5"/>
  <c r="AE873" i="5"/>
  <c r="AF873" i="5"/>
  <c r="AG873" i="5"/>
  <c r="AH873" i="5"/>
  <c r="AB874" i="5"/>
  <c r="AC874" i="5"/>
  <c r="AD874" i="5"/>
  <c r="AE874" i="5"/>
  <c r="AF874" i="5"/>
  <c r="AG874" i="5"/>
  <c r="AH874" i="5"/>
  <c r="AB875" i="5"/>
  <c r="AC875" i="5"/>
  <c r="AD875" i="5"/>
  <c r="AE875" i="5"/>
  <c r="AF875" i="5"/>
  <c r="AG875" i="5"/>
  <c r="AH875" i="5"/>
  <c r="AB876" i="5"/>
  <c r="AC876" i="5"/>
  <c r="AD876" i="5"/>
  <c r="AE876" i="5"/>
  <c r="AF876" i="5"/>
  <c r="AG876" i="5"/>
  <c r="AH876" i="5"/>
  <c r="AB877" i="5"/>
  <c r="AC877" i="5"/>
  <c r="AD877" i="5"/>
  <c r="AE877" i="5"/>
  <c r="AF877" i="5"/>
  <c r="AG877" i="5"/>
  <c r="AH877" i="5"/>
  <c r="AB878" i="5"/>
  <c r="AC878" i="5"/>
  <c r="AD878" i="5"/>
  <c r="AE878" i="5"/>
  <c r="AF878" i="5"/>
  <c r="AG878" i="5"/>
  <c r="AH878" i="5"/>
  <c r="AB879" i="5"/>
  <c r="AC879" i="5"/>
  <c r="AD879" i="5"/>
  <c r="AE879" i="5"/>
  <c r="AF879" i="5"/>
  <c r="AG879" i="5"/>
  <c r="AH879" i="5"/>
  <c r="AB880" i="5"/>
  <c r="AC880" i="5"/>
  <c r="AD880" i="5"/>
  <c r="AE880" i="5"/>
  <c r="AF880" i="5"/>
  <c r="AG880" i="5"/>
  <c r="AH880" i="5"/>
  <c r="AB881" i="5"/>
  <c r="AC881" i="5"/>
  <c r="AD881" i="5"/>
  <c r="AE881" i="5"/>
  <c r="AF881" i="5"/>
  <c r="AG881" i="5"/>
  <c r="AH881" i="5"/>
  <c r="AB882" i="5"/>
  <c r="AC882" i="5"/>
  <c r="AD882" i="5"/>
  <c r="AE882" i="5"/>
  <c r="AF882" i="5"/>
  <c r="AG882" i="5"/>
  <c r="AH882" i="5"/>
  <c r="AB883" i="5"/>
  <c r="AC883" i="5"/>
  <c r="AD883" i="5"/>
  <c r="AE883" i="5"/>
  <c r="AF883" i="5"/>
  <c r="AG883" i="5"/>
  <c r="AH883" i="5"/>
  <c r="AB884" i="5"/>
  <c r="AC884" i="5"/>
  <c r="AD884" i="5"/>
  <c r="AE884" i="5"/>
  <c r="AF884" i="5"/>
  <c r="AG884" i="5"/>
  <c r="AH884" i="5"/>
  <c r="AB885" i="5"/>
  <c r="AC885" i="5"/>
  <c r="AD885" i="5"/>
  <c r="AE885" i="5"/>
  <c r="AF885" i="5"/>
  <c r="AG885" i="5"/>
  <c r="AH885" i="5"/>
  <c r="AB886" i="5"/>
  <c r="AC886" i="5"/>
  <c r="AD886" i="5"/>
  <c r="AE886" i="5"/>
  <c r="AF886" i="5"/>
  <c r="AG886" i="5"/>
  <c r="AH886" i="5"/>
  <c r="AB887" i="5"/>
  <c r="AC887" i="5"/>
  <c r="AD887" i="5"/>
  <c r="AE887" i="5"/>
  <c r="AF887" i="5"/>
  <c r="AG887" i="5"/>
  <c r="AH887" i="5"/>
  <c r="AB888" i="5"/>
  <c r="AC888" i="5"/>
  <c r="AD888" i="5"/>
  <c r="AE888" i="5"/>
  <c r="AF888" i="5"/>
  <c r="AG888" i="5"/>
  <c r="AH888" i="5"/>
  <c r="AB889" i="5"/>
  <c r="AC889" i="5"/>
  <c r="AD889" i="5"/>
  <c r="AE889" i="5"/>
  <c r="AF889" i="5"/>
  <c r="AG889" i="5"/>
  <c r="AH889" i="5"/>
  <c r="AB890" i="5"/>
  <c r="AC890" i="5"/>
  <c r="AD890" i="5"/>
  <c r="AE890" i="5"/>
  <c r="AF890" i="5"/>
  <c r="AG890" i="5"/>
  <c r="AH890" i="5"/>
  <c r="AB891" i="5"/>
  <c r="AC891" i="5"/>
  <c r="AD891" i="5"/>
  <c r="AE891" i="5"/>
  <c r="AF891" i="5"/>
  <c r="AG891" i="5"/>
  <c r="AH891" i="5"/>
  <c r="AB892" i="5"/>
  <c r="AC892" i="5"/>
  <c r="AD892" i="5"/>
  <c r="AE892" i="5"/>
  <c r="AF892" i="5"/>
  <c r="AG892" i="5"/>
  <c r="AH892" i="5"/>
  <c r="AB893" i="5"/>
  <c r="AC893" i="5"/>
  <c r="AD893" i="5"/>
  <c r="AE893" i="5"/>
  <c r="AF893" i="5"/>
  <c r="AG893" i="5"/>
  <c r="AH893" i="5"/>
  <c r="AB894" i="5"/>
  <c r="AC894" i="5"/>
  <c r="AD894" i="5"/>
  <c r="AE894" i="5"/>
  <c r="AF894" i="5"/>
  <c r="AG894" i="5"/>
  <c r="AH894" i="5"/>
  <c r="AB895" i="5"/>
  <c r="AC895" i="5"/>
  <c r="AD895" i="5"/>
  <c r="AE895" i="5"/>
  <c r="AF895" i="5"/>
  <c r="AG895" i="5"/>
  <c r="AH895" i="5"/>
  <c r="AB896" i="5"/>
  <c r="AC896" i="5"/>
  <c r="AD896" i="5"/>
  <c r="AE896" i="5"/>
  <c r="AF896" i="5"/>
  <c r="AG896" i="5"/>
  <c r="AH896" i="5"/>
  <c r="AB897" i="5"/>
  <c r="AC897" i="5"/>
  <c r="AD897" i="5"/>
  <c r="AE897" i="5"/>
  <c r="AF897" i="5"/>
  <c r="AG897" i="5"/>
  <c r="AH897" i="5"/>
  <c r="AB898" i="5"/>
  <c r="AC898" i="5"/>
  <c r="AD898" i="5"/>
  <c r="AE898" i="5"/>
  <c r="AF898" i="5"/>
  <c r="AG898" i="5"/>
  <c r="AH898" i="5"/>
  <c r="AB899" i="5"/>
  <c r="AC899" i="5"/>
  <c r="AD899" i="5"/>
  <c r="AE899" i="5"/>
  <c r="AF899" i="5"/>
  <c r="AG899" i="5"/>
  <c r="AH899" i="5"/>
  <c r="AB900" i="5"/>
  <c r="AC900" i="5"/>
  <c r="AD900" i="5"/>
  <c r="AE900" i="5"/>
  <c r="AF900" i="5"/>
  <c r="AG900" i="5"/>
  <c r="AH900" i="5"/>
  <c r="AB901" i="5"/>
  <c r="AC901" i="5"/>
  <c r="AD901" i="5"/>
  <c r="AE901" i="5"/>
  <c r="AF901" i="5"/>
  <c r="AG901" i="5"/>
  <c r="AH901" i="5"/>
  <c r="AB902" i="5"/>
  <c r="AC902" i="5"/>
  <c r="AD902" i="5"/>
  <c r="AE902" i="5"/>
  <c r="AF902" i="5"/>
  <c r="AG902" i="5"/>
  <c r="AH902" i="5"/>
  <c r="AB903" i="5"/>
  <c r="AC903" i="5"/>
  <c r="AD903" i="5"/>
  <c r="AE903" i="5"/>
  <c r="AF903" i="5"/>
  <c r="AG903" i="5"/>
  <c r="AH903" i="5"/>
  <c r="AB904" i="5"/>
  <c r="AC904" i="5"/>
  <c r="AD904" i="5"/>
  <c r="AE904" i="5"/>
  <c r="AF904" i="5"/>
  <c r="AG904" i="5"/>
  <c r="AH904" i="5"/>
  <c r="AB905" i="5"/>
  <c r="AC905" i="5"/>
  <c r="AD905" i="5"/>
  <c r="AE905" i="5"/>
  <c r="AF905" i="5"/>
  <c r="AG905" i="5"/>
  <c r="AH905" i="5"/>
  <c r="AB906" i="5"/>
  <c r="AC906" i="5"/>
  <c r="AD906" i="5"/>
  <c r="AE906" i="5"/>
  <c r="AF906" i="5"/>
  <c r="AG906" i="5"/>
  <c r="AH906" i="5"/>
  <c r="AB907" i="5"/>
  <c r="AC907" i="5"/>
  <c r="AD907" i="5"/>
  <c r="AE907" i="5"/>
  <c r="AF907" i="5"/>
  <c r="AG907" i="5"/>
  <c r="AH907" i="5"/>
  <c r="AB908" i="5"/>
  <c r="AC908" i="5"/>
  <c r="AD908" i="5"/>
  <c r="AE908" i="5"/>
  <c r="AF908" i="5"/>
  <c r="AG908" i="5"/>
  <c r="AH908" i="5"/>
  <c r="AB909" i="5"/>
  <c r="AC909" i="5"/>
  <c r="AD909" i="5"/>
  <c r="AE909" i="5"/>
  <c r="AF909" i="5"/>
  <c r="AG909" i="5"/>
  <c r="AH909" i="5"/>
  <c r="AB910" i="5"/>
  <c r="AC910" i="5"/>
  <c r="AD910" i="5"/>
  <c r="AE910" i="5"/>
  <c r="AF910" i="5"/>
  <c r="AG910" i="5"/>
  <c r="AH910" i="5"/>
  <c r="AB911" i="5"/>
  <c r="AC911" i="5"/>
  <c r="AD911" i="5"/>
  <c r="AE911" i="5"/>
  <c r="AF911" i="5"/>
  <c r="AG911" i="5"/>
  <c r="AH911" i="5"/>
  <c r="AB912" i="5"/>
  <c r="AC912" i="5"/>
  <c r="AD912" i="5"/>
  <c r="AE912" i="5"/>
  <c r="AF912" i="5"/>
  <c r="AG912" i="5"/>
  <c r="AH912" i="5"/>
  <c r="AB913" i="5"/>
  <c r="AC913" i="5"/>
  <c r="AD913" i="5"/>
  <c r="AE913" i="5"/>
  <c r="AF913" i="5"/>
  <c r="AG913" i="5"/>
  <c r="AH913" i="5"/>
  <c r="AB914" i="5"/>
  <c r="AC914" i="5"/>
  <c r="AD914" i="5"/>
  <c r="AE914" i="5"/>
  <c r="AF914" i="5"/>
  <c r="AG914" i="5"/>
  <c r="AH914" i="5"/>
  <c r="AB915" i="5"/>
  <c r="AC915" i="5"/>
  <c r="AD915" i="5"/>
  <c r="AE915" i="5"/>
  <c r="AF915" i="5"/>
  <c r="AG915" i="5"/>
  <c r="AH915" i="5"/>
  <c r="AB916" i="5"/>
  <c r="AC916" i="5"/>
  <c r="AD916" i="5"/>
  <c r="AE916" i="5"/>
  <c r="AF916" i="5"/>
  <c r="AG916" i="5"/>
  <c r="AH916" i="5"/>
  <c r="AB917" i="5"/>
  <c r="AC917" i="5"/>
  <c r="AD917" i="5"/>
  <c r="AE917" i="5"/>
  <c r="AF917" i="5"/>
  <c r="AG917" i="5"/>
  <c r="AH917" i="5"/>
  <c r="AB918" i="5"/>
  <c r="AC918" i="5"/>
  <c r="AD918" i="5"/>
  <c r="AE918" i="5"/>
  <c r="AF918" i="5"/>
  <c r="AG918" i="5"/>
  <c r="AH918" i="5"/>
  <c r="AB919" i="5"/>
  <c r="AC919" i="5"/>
  <c r="AD919" i="5"/>
  <c r="AE919" i="5"/>
  <c r="AF919" i="5"/>
  <c r="AG919" i="5"/>
  <c r="AH919" i="5"/>
  <c r="AB920" i="5"/>
  <c r="AC920" i="5"/>
  <c r="AD920" i="5"/>
  <c r="AE920" i="5"/>
  <c r="AF920" i="5"/>
  <c r="AG920" i="5"/>
  <c r="AH920" i="5"/>
  <c r="AB921" i="5"/>
  <c r="AC921" i="5"/>
  <c r="AD921" i="5"/>
  <c r="AE921" i="5"/>
  <c r="AF921" i="5"/>
  <c r="AG921" i="5"/>
  <c r="AH921" i="5"/>
  <c r="AB922" i="5"/>
  <c r="AC922" i="5"/>
  <c r="AD922" i="5"/>
  <c r="AE922" i="5"/>
  <c r="AF922" i="5"/>
  <c r="AG922" i="5"/>
  <c r="AH922" i="5"/>
  <c r="AB923" i="5"/>
  <c r="AC923" i="5"/>
  <c r="AD923" i="5"/>
  <c r="AE923" i="5"/>
  <c r="AF923" i="5"/>
  <c r="AG923" i="5"/>
  <c r="AH923" i="5"/>
  <c r="AB924" i="5"/>
  <c r="AC924" i="5"/>
  <c r="AD924" i="5"/>
  <c r="AE924" i="5"/>
  <c r="AF924" i="5"/>
  <c r="AG924" i="5"/>
  <c r="AH924" i="5"/>
  <c r="AB925" i="5"/>
  <c r="AC925" i="5"/>
  <c r="AD925" i="5"/>
  <c r="AE925" i="5"/>
  <c r="AF925" i="5"/>
  <c r="AG925" i="5"/>
  <c r="AH925" i="5"/>
  <c r="AB926" i="5"/>
  <c r="AC926" i="5"/>
  <c r="AD926" i="5"/>
  <c r="AE926" i="5"/>
  <c r="AF926" i="5"/>
  <c r="AG926" i="5"/>
  <c r="AH926" i="5"/>
  <c r="AB927" i="5"/>
  <c r="AC927" i="5"/>
  <c r="AD927" i="5"/>
  <c r="AE927" i="5"/>
  <c r="AF927" i="5"/>
  <c r="AG927" i="5"/>
  <c r="AH927" i="5"/>
  <c r="AB928" i="5"/>
  <c r="AC928" i="5"/>
  <c r="AD928" i="5"/>
  <c r="AE928" i="5"/>
  <c r="AF928" i="5"/>
  <c r="AG928" i="5"/>
  <c r="AH928" i="5"/>
  <c r="AB929" i="5"/>
  <c r="AC929" i="5"/>
  <c r="AD929" i="5"/>
  <c r="AE929" i="5"/>
  <c r="AF929" i="5"/>
  <c r="AG929" i="5"/>
  <c r="AH929" i="5"/>
  <c r="AB930" i="5"/>
  <c r="AC930" i="5"/>
  <c r="AD930" i="5"/>
  <c r="AE930" i="5"/>
  <c r="AF930" i="5"/>
  <c r="AG930" i="5"/>
  <c r="AH930" i="5"/>
  <c r="AB931" i="5"/>
  <c r="AC931" i="5"/>
  <c r="AD931" i="5"/>
  <c r="AE931" i="5"/>
  <c r="AF931" i="5"/>
  <c r="AG931" i="5"/>
  <c r="AH931" i="5"/>
  <c r="AB932" i="5"/>
  <c r="AC932" i="5"/>
  <c r="AD932" i="5"/>
  <c r="AE932" i="5"/>
  <c r="AF932" i="5"/>
  <c r="AG932" i="5"/>
  <c r="AH932" i="5"/>
  <c r="AB933" i="5"/>
  <c r="AC933" i="5"/>
  <c r="AD933" i="5"/>
  <c r="AE933" i="5"/>
  <c r="AF933" i="5"/>
  <c r="AG933" i="5"/>
  <c r="AH933" i="5"/>
  <c r="AB934" i="5"/>
  <c r="AC934" i="5"/>
  <c r="AD934" i="5"/>
  <c r="AE934" i="5"/>
  <c r="AF934" i="5"/>
  <c r="AG934" i="5"/>
  <c r="AH934" i="5"/>
  <c r="AB935" i="5"/>
  <c r="AC935" i="5"/>
  <c r="AD935" i="5"/>
  <c r="AE935" i="5"/>
  <c r="AF935" i="5"/>
  <c r="AG935" i="5"/>
  <c r="AH935" i="5"/>
  <c r="AB936" i="5"/>
  <c r="AC936" i="5"/>
  <c r="AD936" i="5"/>
  <c r="AE936" i="5"/>
  <c r="AF936" i="5"/>
  <c r="AG936" i="5"/>
  <c r="AH936" i="5"/>
  <c r="AB937" i="5"/>
  <c r="AC937" i="5"/>
  <c r="AD937" i="5"/>
  <c r="AE937" i="5"/>
  <c r="AF937" i="5"/>
  <c r="AG937" i="5"/>
  <c r="AH937" i="5"/>
  <c r="AB938" i="5"/>
  <c r="AC938" i="5"/>
  <c r="AD938" i="5"/>
  <c r="AE938" i="5"/>
  <c r="AF938" i="5"/>
  <c r="AG938" i="5"/>
  <c r="AH938" i="5"/>
  <c r="AB939" i="5"/>
  <c r="AC939" i="5"/>
  <c r="AD939" i="5"/>
  <c r="AE939" i="5"/>
  <c r="AF939" i="5"/>
  <c r="AG939" i="5"/>
  <c r="AH939" i="5"/>
  <c r="AB940" i="5"/>
  <c r="AC940" i="5"/>
  <c r="AD940" i="5"/>
  <c r="AE940" i="5"/>
  <c r="AF940" i="5"/>
  <c r="AG940" i="5"/>
  <c r="AH940" i="5"/>
  <c r="AB941" i="5"/>
  <c r="AC941" i="5"/>
  <c r="AD941" i="5"/>
  <c r="AE941" i="5"/>
  <c r="AF941" i="5"/>
  <c r="AG941" i="5"/>
  <c r="AH941" i="5"/>
  <c r="AB942" i="5"/>
  <c r="AC942" i="5"/>
  <c r="AD942" i="5"/>
  <c r="AE942" i="5"/>
  <c r="AF942" i="5"/>
  <c r="AG942" i="5"/>
  <c r="AH942" i="5"/>
  <c r="AB943" i="5"/>
  <c r="AC943" i="5"/>
  <c r="AD943" i="5"/>
  <c r="AE943" i="5"/>
  <c r="AF943" i="5"/>
  <c r="AG943" i="5"/>
  <c r="AH943" i="5"/>
  <c r="AB944" i="5"/>
  <c r="AC944" i="5"/>
  <c r="AD944" i="5"/>
  <c r="AE944" i="5"/>
  <c r="AF944" i="5"/>
  <c r="AG944" i="5"/>
  <c r="AH944" i="5"/>
  <c r="AB945" i="5"/>
  <c r="AC945" i="5"/>
  <c r="AD945" i="5"/>
  <c r="AE945" i="5"/>
  <c r="AF945" i="5"/>
  <c r="AG945" i="5"/>
  <c r="AH945" i="5"/>
  <c r="AB946" i="5"/>
  <c r="AC946" i="5"/>
  <c r="AD946" i="5"/>
  <c r="AE946" i="5"/>
  <c r="AF946" i="5"/>
  <c r="AG946" i="5"/>
  <c r="AH946" i="5"/>
  <c r="AB947" i="5"/>
  <c r="AC947" i="5"/>
  <c r="AD947" i="5"/>
  <c r="AE947" i="5"/>
  <c r="AF947" i="5"/>
  <c r="AG947" i="5"/>
  <c r="AH947" i="5"/>
  <c r="AB948" i="5"/>
  <c r="AC948" i="5"/>
  <c r="AD948" i="5"/>
  <c r="AE948" i="5"/>
  <c r="AF948" i="5"/>
  <c r="AG948" i="5"/>
  <c r="AH948" i="5"/>
  <c r="AB949" i="5"/>
  <c r="AC949" i="5"/>
  <c r="AD949" i="5"/>
  <c r="AE949" i="5"/>
  <c r="AF949" i="5"/>
  <c r="AG949" i="5"/>
  <c r="AH949" i="5"/>
  <c r="AB950" i="5"/>
  <c r="AC950" i="5"/>
  <c r="AD950" i="5"/>
  <c r="AE950" i="5"/>
  <c r="AF950" i="5"/>
  <c r="AG950" i="5"/>
  <c r="AH950" i="5"/>
  <c r="AB951" i="5"/>
  <c r="AC951" i="5"/>
  <c r="AD951" i="5"/>
  <c r="AE951" i="5"/>
  <c r="AF951" i="5"/>
  <c r="AG951" i="5"/>
  <c r="AH951" i="5"/>
  <c r="AB952" i="5"/>
  <c r="AC952" i="5"/>
  <c r="AD952" i="5"/>
  <c r="AE952" i="5"/>
  <c r="AF952" i="5"/>
  <c r="AG952" i="5"/>
  <c r="AH952" i="5"/>
  <c r="AB953" i="5"/>
  <c r="AC953" i="5"/>
  <c r="AD953" i="5"/>
  <c r="AE953" i="5"/>
  <c r="AF953" i="5"/>
  <c r="AG953" i="5"/>
  <c r="AH953" i="5"/>
  <c r="AB954" i="5"/>
  <c r="AC954" i="5"/>
  <c r="AD954" i="5"/>
  <c r="AE954" i="5"/>
  <c r="AF954" i="5"/>
  <c r="AG954" i="5"/>
  <c r="AH954" i="5"/>
  <c r="AB955" i="5"/>
  <c r="AC955" i="5"/>
  <c r="AD955" i="5"/>
  <c r="AE955" i="5"/>
  <c r="AF955" i="5"/>
  <c r="AG955" i="5"/>
  <c r="AH955" i="5"/>
  <c r="AB956" i="5"/>
  <c r="AC956" i="5"/>
  <c r="AD956" i="5"/>
  <c r="AE956" i="5"/>
  <c r="AF956" i="5"/>
  <c r="AG956" i="5"/>
  <c r="AH956" i="5"/>
  <c r="AB957" i="5"/>
  <c r="AC957" i="5"/>
  <c r="AD957" i="5"/>
  <c r="AE957" i="5"/>
  <c r="AF957" i="5"/>
  <c r="AG957" i="5"/>
  <c r="AH957" i="5"/>
  <c r="AB958" i="5"/>
  <c r="AC958" i="5"/>
  <c r="AD958" i="5"/>
  <c r="AE958" i="5"/>
  <c r="AF958" i="5"/>
  <c r="AG958" i="5"/>
  <c r="AH958" i="5"/>
  <c r="AB959" i="5"/>
  <c r="AC959" i="5"/>
  <c r="AD959" i="5"/>
  <c r="AE959" i="5"/>
  <c r="AF959" i="5"/>
  <c r="AG959" i="5"/>
  <c r="AH959" i="5"/>
  <c r="AB960" i="5"/>
  <c r="AC960" i="5"/>
  <c r="AD960" i="5"/>
  <c r="AE960" i="5"/>
  <c r="AF960" i="5"/>
  <c r="AG960" i="5"/>
  <c r="AH960" i="5"/>
  <c r="AB961" i="5"/>
  <c r="AC961" i="5"/>
  <c r="AD961" i="5"/>
  <c r="AE961" i="5"/>
  <c r="AF961" i="5"/>
  <c r="AG961" i="5"/>
  <c r="AH961" i="5"/>
  <c r="AB962" i="5"/>
  <c r="AC962" i="5"/>
  <c r="AD962" i="5"/>
  <c r="AE962" i="5"/>
  <c r="AF962" i="5"/>
  <c r="AG962" i="5"/>
  <c r="AH962" i="5"/>
  <c r="AB963" i="5"/>
  <c r="AC963" i="5"/>
  <c r="AD963" i="5"/>
  <c r="AE963" i="5"/>
  <c r="AF963" i="5"/>
  <c r="AG963" i="5"/>
  <c r="AH963" i="5"/>
  <c r="AB964" i="5"/>
  <c r="AC964" i="5"/>
  <c r="AD964" i="5"/>
  <c r="AE964" i="5"/>
  <c r="AF964" i="5"/>
  <c r="AG964" i="5"/>
  <c r="AH964" i="5"/>
  <c r="AB965" i="5"/>
  <c r="AC965" i="5"/>
  <c r="AD965" i="5"/>
  <c r="AE965" i="5"/>
  <c r="AF965" i="5"/>
  <c r="AG965" i="5"/>
  <c r="AH965" i="5"/>
  <c r="AB966" i="5"/>
  <c r="AC966" i="5"/>
  <c r="AD966" i="5"/>
  <c r="AE966" i="5"/>
  <c r="AF966" i="5"/>
  <c r="AG966" i="5"/>
  <c r="AH966" i="5"/>
  <c r="AB967" i="5"/>
  <c r="AC967" i="5"/>
  <c r="AD967" i="5"/>
  <c r="AE967" i="5"/>
  <c r="AF967" i="5"/>
  <c r="AG967" i="5"/>
  <c r="AH967" i="5"/>
  <c r="AB968" i="5"/>
  <c r="AC968" i="5"/>
  <c r="AD968" i="5"/>
  <c r="AE968" i="5"/>
  <c r="AF968" i="5"/>
  <c r="AG968" i="5"/>
  <c r="AH968" i="5"/>
  <c r="AB969" i="5"/>
  <c r="AC969" i="5"/>
  <c r="AD969" i="5"/>
  <c r="AE969" i="5"/>
  <c r="AF969" i="5"/>
  <c r="AG969" i="5"/>
  <c r="AH969" i="5"/>
  <c r="AB970" i="5"/>
  <c r="AC970" i="5"/>
  <c r="AD970" i="5"/>
  <c r="AE970" i="5"/>
  <c r="AF970" i="5"/>
  <c r="AG970" i="5"/>
  <c r="AH970" i="5"/>
  <c r="AB971" i="5"/>
  <c r="AC971" i="5"/>
  <c r="AD971" i="5"/>
  <c r="AE971" i="5"/>
  <c r="AF971" i="5"/>
  <c r="AG971" i="5"/>
  <c r="AH971" i="5"/>
  <c r="AB972" i="5"/>
  <c r="AC972" i="5"/>
  <c r="AD972" i="5"/>
  <c r="AE972" i="5"/>
  <c r="AF972" i="5"/>
  <c r="AG972" i="5"/>
  <c r="AH972" i="5"/>
  <c r="AB973" i="5"/>
  <c r="AC973" i="5"/>
  <c r="AD973" i="5"/>
  <c r="AE973" i="5"/>
  <c r="AF973" i="5"/>
  <c r="AG973" i="5"/>
  <c r="AH973" i="5"/>
  <c r="AB974" i="5"/>
  <c r="AC974" i="5"/>
  <c r="AD974" i="5"/>
  <c r="AE974" i="5"/>
  <c r="AF974" i="5"/>
  <c r="AG974" i="5"/>
  <c r="AH974" i="5"/>
  <c r="AB975" i="5"/>
  <c r="AC975" i="5"/>
  <c r="AD975" i="5"/>
  <c r="AE975" i="5"/>
  <c r="AF975" i="5"/>
  <c r="AG975" i="5"/>
  <c r="AH975" i="5"/>
  <c r="AB976" i="5"/>
  <c r="AC976" i="5"/>
  <c r="AD976" i="5"/>
  <c r="AE976" i="5"/>
  <c r="AF976" i="5"/>
  <c r="AG976" i="5"/>
  <c r="AH976" i="5"/>
  <c r="AB977" i="5"/>
  <c r="AC977" i="5"/>
  <c r="AD977" i="5"/>
  <c r="AE977" i="5"/>
  <c r="AF977" i="5"/>
  <c r="AG977" i="5"/>
  <c r="AH977" i="5"/>
  <c r="AB978" i="5"/>
  <c r="AC978" i="5"/>
  <c r="AD978" i="5"/>
  <c r="AE978" i="5"/>
  <c r="AF978" i="5"/>
  <c r="AG978" i="5"/>
  <c r="AH978" i="5"/>
  <c r="AB979" i="5"/>
  <c r="AC979" i="5"/>
  <c r="AD979" i="5"/>
  <c r="AE979" i="5"/>
  <c r="AF979" i="5"/>
  <c r="AG979" i="5"/>
  <c r="AH979" i="5"/>
  <c r="AB980" i="5"/>
  <c r="AC980" i="5"/>
  <c r="AD980" i="5"/>
  <c r="AE980" i="5"/>
  <c r="AF980" i="5"/>
  <c r="AG980" i="5"/>
  <c r="AH980" i="5"/>
  <c r="AB981" i="5"/>
  <c r="AC981" i="5"/>
  <c r="AD981" i="5"/>
  <c r="AE981" i="5"/>
  <c r="AF981" i="5"/>
  <c r="AG981" i="5"/>
  <c r="AH981" i="5"/>
  <c r="AB982" i="5"/>
  <c r="AC982" i="5"/>
  <c r="AD982" i="5"/>
  <c r="AE982" i="5"/>
  <c r="AF982" i="5"/>
  <c r="AG982" i="5"/>
  <c r="AH982" i="5"/>
  <c r="AB983" i="5"/>
  <c r="AC983" i="5"/>
  <c r="AD983" i="5"/>
  <c r="AE983" i="5"/>
  <c r="AF983" i="5"/>
  <c r="AG983" i="5"/>
  <c r="AH983" i="5"/>
  <c r="AB984" i="5"/>
  <c r="AC984" i="5"/>
  <c r="AD984" i="5"/>
  <c r="AE984" i="5"/>
  <c r="AF984" i="5"/>
  <c r="AG984" i="5"/>
  <c r="AH984" i="5"/>
  <c r="AB985" i="5"/>
  <c r="AC985" i="5"/>
  <c r="AD985" i="5"/>
  <c r="AE985" i="5"/>
  <c r="AF985" i="5"/>
  <c r="AG985" i="5"/>
  <c r="AH985" i="5"/>
  <c r="AB986" i="5"/>
  <c r="AC986" i="5"/>
  <c r="AD986" i="5"/>
  <c r="AE986" i="5"/>
  <c r="AF986" i="5"/>
  <c r="AG986" i="5"/>
  <c r="AH986" i="5"/>
  <c r="AB987" i="5"/>
  <c r="AC987" i="5"/>
  <c r="AD987" i="5"/>
  <c r="AE987" i="5"/>
  <c r="AF987" i="5"/>
  <c r="AG987" i="5"/>
  <c r="AH987" i="5"/>
  <c r="AB988" i="5"/>
  <c r="AC988" i="5"/>
  <c r="AD988" i="5"/>
  <c r="AE988" i="5"/>
  <c r="AF988" i="5"/>
  <c r="AG988" i="5"/>
  <c r="AH988" i="5"/>
  <c r="AB989" i="5"/>
  <c r="AC989" i="5"/>
  <c r="AD989" i="5"/>
  <c r="AE989" i="5"/>
  <c r="AF989" i="5"/>
  <c r="AG989" i="5"/>
  <c r="AH989" i="5"/>
  <c r="AB990" i="5"/>
  <c r="AC990" i="5"/>
  <c r="AD990" i="5"/>
  <c r="AE990" i="5"/>
  <c r="AF990" i="5"/>
  <c r="AG990" i="5"/>
  <c r="AH990" i="5"/>
  <c r="AB991" i="5"/>
  <c r="AC991" i="5"/>
  <c r="AD991" i="5"/>
  <c r="AE991" i="5"/>
  <c r="AF991" i="5"/>
  <c r="AG991" i="5"/>
  <c r="AH991" i="5"/>
  <c r="AB992" i="5"/>
  <c r="AC992" i="5"/>
  <c r="AD992" i="5"/>
  <c r="AE992" i="5"/>
  <c r="AF992" i="5"/>
  <c r="AG992" i="5"/>
  <c r="AH992" i="5"/>
  <c r="AB993" i="5"/>
  <c r="AC993" i="5"/>
  <c r="AD993" i="5"/>
  <c r="AE993" i="5"/>
  <c r="AF993" i="5"/>
  <c r="AG993" i="5"/>
  <c r="AH993" i="5"/>
  <c r="AB994" i="5"/>
  <c r="AC994" i="5"/>
  <c r="AD994" i="5"/>
  <c r="AE994" i="5"/>
  <c r="AF994" i="5"/>
  <c r="AG994" i="5"/>
  <c r="AH994" i="5"/>
  <c r="AB995" i="5"/>
  <c r="AC995" i="5"/>
  <c r="AD995" i="5"/>
  <c r="AE995" i="5"/>
  <c r="AF995" i="5"/>
  <c r="AG995" i="5"/>
  <c r="AH995" i="5"/>
  <c r="AB996" i="5"/>
  <c r="AC996" i="5"/>
  <c r="AD996" i="5"/>
  <c r="AE996" i="5"/>
  <c r="AF996" i="5"/>
  <c r="AG996" i="5"/>
  <c r="AH996" i="5"/>
  <c r="AB997" i="5"/>
  <c r="AC997" i="5"/>
  <c r="AD997" i="5"/>
  <c r="AE997" i="5"/>
  <c r="AF997" i="5"/>
  <c r="AG997" i="5"/>
  <c r="AH997" i="5"/>
  <c r="AB998" i="5"/>
  <c r="AC998" i="5"/>
  <c r="AD998" i="5"/>
  <c r="AE998" i="5"/>
  <c r="AF998" i="5"/>
  <c r="AG998" i="5"/>
  <c r="AH998" i="5"/>
  <c r="AB999" i="5"/>
  <c r="AC999" i="5"/>
  <c r="AD999" i="5"/>
  <c r="AE999" i="5"/>
  <c r="AF999" i="5"/>
  <c r="AG999" i="5"/>
  <c r="AH999" i="5"/>
  <c r="AB1000" i="5"/>
  <c r="AC1000" i="5"/>
  <c r="AD1000" i="5"/>
  <c r="AE1000" i="5"/>
  <c r="AF1000" i="5"/>
  <c r="AG1000" i="5"/>
  <c r="AH1000" i="5"/>
  <c r="AB1001" i="5"/>
  <c r="AC1001" i="5"/>
  <c r="AD1001" i="5"/>
  <c r="AE1001" i="5"/>
  <c r="AF1001" i="5"/>
  <c r="AG1001" i="5"/>
  <c r="AH1001" i="5"/>
  <c r="AB1002" i="5"/>
  <c r="AC1002" i="5"/>
  <c r="AD1002" i="5"/>
  <c r="AE1002" i="5"/>
  <c r="AF1002" i="5"/>
  <c r="AG1002" i="5"/>
  <c r="AH1002" i="5"/>
  <c r="AB1003" i="5"/>
  <c r="AC1003" i="5"/>
  <c r="AD1003" i="5"/>
  <c r="AE1003" i="5"/>
  <c r="AF1003" i="5"/>
  <c r="AG1003" i="5"/>
  <c r="AH1003" i="5"/>
  <c r="AB1004" i="5"/>
  <c r="AC1004" i="5"/>
  <c r="AD1004" i="5"/>
  <c r="AE1004" i="5"/>
  <c r="AF1004" i="5"/>
  <c r="AG1004" i="5"/>
  <c r="AH1004" i="5"/>
  <c r="AB1005" i="5"/>
  <c r="AC1005" i="5"/>
  <c r="AD1005" i="5"/>
  <c r="AE1005" i="5"/>
  <c r="AF1005" i="5"/>
  <c r="AG1005" i="5"/>
  <c r="AH1005" i="5"/>
  <c r="AB1006" i="5"/>
  <c r="AC1006" i="5"/>
  <c r="AD1006" i="5"/>
  <c r="AE1006" i="5"/>
  <c r="AF1006" i="5"/>
  <c r="AG1006" i="5"/>
  <c r="AH1006" i="5"/>
  <c r="AB1007" i="5"/>
  <c r="AC1007" i="5"/>
  <c r="AD1007" i="5"/>
  <c r="AE1007" i="5"/>
  <c r="AF1007" i="5"/>
  <c r="AG1007" i="5"/>
  <c r="AH1007" i="5"/>
  <c r="AB1008" i="5"/>
  <c r="AC1008" i="5"/>
  <c r="AD1008" i="5"/>
  <c r="AE1008" i="5"/>
  <c r="AF1008" i="5"/>
  <c r="AG1008" i="5"/>
  <c r="AH1008" i="5"/>
  <c r="AB1009" i="5"/>
  <c r="AC1009" i="5"/>
  <c r="AD1009" i="5"/>
  <c r="AE1009" i="5"/>
  <c r="AF1009" i="5"/>
  <c r="AG1009" i="5"/>
  <c r="AH1009" i="5"/>
  <c r="AB1010" i="5"/>
  <c r="AC1010" i="5"/>
  <c r="AD1010" i="5"/>
  <c r="AE1010" i="5"/>
  <c r="AF1010" i="5"/>
  <c r="AG1010" i="5"/>
  <c r="AH1010" i="5"/>
  <c r="AB1011" i="5"/>
  <c r="AC1011" i="5"/>
  <c r="AD1011" i="5"/>
  <c r="AE1011" i="5"/>
  <c r="AF1011" i="5"/>
  <c r="AG1011" i="5"/>
  <c r="AH1011" i="5"/>
  <c r="AB1012" i="5"/>
  <c r="AC1012" i="5"/>
  <c r="AD1012" i="5"/>
  <c r="AE1012" i="5"/>
  <c r="AF1012" i="5"/>
  <c r="AG1012" i="5"/>
  <c r="AH1012" i="5"/>
  <c r="AB1013" i="5"/>
  <c r="AC1013" i="5"/>
  <c r="AD1013" i="5"/>
  <c r="AE1013" i="5"/>
  <c r="AF1013" i="5"/>
  <c r="AG1013" i="5"/>
  <c r="AH1013" i="5"/>
  <c r="AB1014" i="5"/>
  <c r="AC1014" i="5"/>
  <c r="AD1014" i="5"/>
  <c r="AE1014" i="5"/>
  <c r="AF1014" i="5"/>
  <c r="AG1014" i="5"/>
  <c r="AH1014" i="5"/>
  <c r="AB1015" i="5"/>
  <c r="AC1015" i="5"/>
  <c r="AD1015" i="5"/>
  <c r="AE1015" i="5"/>
  <c r="AF1015" i="5"/>
  <c r="AG1015" i="5"/>
  <c r="AH1015" i="5"/>
  <c r="AB1016" i="5"/>
  <c r="AC1016" i="5"/>
  <c r="AD1016" i="5"/>
  <c r="AE1016" i="5"/>
  <c r="AF1016" i="5"/>
  <c r="AG1016" i="5"/>
  <c r="AH1016" i="5"/>
  <c r="AB1017" i="5"/>
  <c r="AC1017" i="5"/>
  <c r="AD1017" i="5"/>
  <c r="AE1017" i="5"/>
  <c r="AF1017" i="5"/>
  <c r="AG1017" i="5"/>
  <c r="AH1017" i="5"/>
  <c r="AB1018" i="5"/>
  <c r="AC1018" i="5"/>
  <c r="AD1018" i="5"/>
  <c r="AE1018" i="5"/>
  <c r="AF1018" i="5"/>
  <c r="AG1018" i="5"/>
  <c r="AH1018" i="5"/>
  <c r="AB1019" i="5"/>
  <c r="AC1019" i="5"/>
  <c r="AD1019" i="5"/>
  <c r="AE1019" i="5"/>
  <c r="AF1019" i="5"/>
  <c r="AG1019" i="5"/>
  <c r="AH1019" i="5"/>
  <c r="AB1020" i="5"/>
  <c r="AC1020" i="5"/>
  <c r="AD1020" i="5"/>
  <c r="AE1020" i="5"/>
  <c r="AF1020" i="5"/>
  <c r="AG1020" i="5"/>
  <c r="AH1020" i="5"/>
  <c r="AB1021" i="5"/>
  <c r="AC1021" i="5"/>
  <c r="AD1021" i="5"/>
  <c r="AE1021" i="5"/>
  <c r="AF1021" i="5"/>
  <c r="AG1021" i="5"/>
  <c r="AH1021" i="5"/>
  <c r="AB1022" i="5"/>
  <c r="AC1022" i="5"/>
  <c r="AD1022" i="5"/>
  <c r="AE1022" i="5"/>
  <c r="AF1022" i="5"/>
  <c r="AG1022" i="5"/>
  <c r="AH1022" i="5"/>
  <c r="AB1023" i="5"/>
  <c r="AC1023" i="5"/>
  <c r="AD1023" i="5"/>
  <c r="AE1023" i="5"/>
  <c r="AF1023" i="5"/>
  <c r="AG1023" i="5"/>
  <c r="AH1023" i="5"/>
  <c r="AB1024" i="5"/>
  <c r="AC1024" i="5"/>
  <c r="AD1024" i="5"/>
  <c r="AE1024" i="5"/>
  <c r="AF1024" i="5"/>
  <c r="AG1024" i="5"/>
  <c r="AH1024" i="5"/>
  <c r="AB1025" i="5"/>
  <c r="AC1025" i="5"/>
  <c r="AD1025" i="5"/>
  <c r="AE1025" i="5"/>
  <c r="AF1025" i="5"/>
  <c r="AG1025" i="5"/>
  <c r="AH1025" i="5"/>
  <c r="AB1026" i="5"/>
  <c r="AC1026" i="5"/>
  <c r="AD1026" i="5"/>
  <c r="AE1026" i="5"/>
  <c r="AF1026" i="5"/>
  <c r="AG1026" i="5"/>
  <c r="AH1026" i="5"/>
  <c r="AB1027" i="5"/>
  <c r="AC1027" i="5"/>
  <c r="AD1027" i="5"/>
  <c r="AE1027" i="5"/>
  <c r="AF1027" i="5"/>
  <c r="AG1027" i="5"/>
  <c r="AH1027" i="5"/>
  <c r="AB1028" i="5"/>
  <c r="AC1028" i="5"/>
  <c r="AD1028" i="5"/>
  <c r="AE1028" i="5"/>
  <c r="AF1028" i="5"/>
  <c r="AG1028" i="5"/>
  <c r="AH1028" i="5"/>
  <c r="AB1029" i="5"/>
  <c r="AC1029" i="5"/>
  <c r="AD1029" i="5"/>
  <c r="AE1029" i="5"/>
  <c r="AF1029" i="5"/>
  <c r="AG1029" i="5"/>
  <c r="AH1029" i="5"/>
  <c r="AB1030" i="5"/>
  <c r="AC1030" i="5"/>
  <c r="AD1030" i="5"/>
  <c r="AE1030" i="5"/>
  <c r="AF1030" i="5"/>
  <c r="AG1030" i="5"/>
  <c r="AH1030" i="5"/>
  <c r="AB1031" i="5"/>
  <c r="AC1031" i="5"/>
  <c r="AD1031" i="5"/>
  <c r="AE1031" i="5"/>
  <c r="AF1031" i="5"/>
  <c r="AG1031" i="5"/>
  <c r="AH1031" i="5"/>
  <c r="AB1032" i="5"/>
  <c r="AC1032" i="5"/>
  <c r="AD1032" i="5"/>
  <c r="AE1032" i="5"/>
  <c r="AF1032" i="5"/>
  <c r="AG1032" i="5"/>
  <c r="AH1032" i="5"/>
  <c r="AB1033" i="5"/>
  <c r="AC1033" i="5"/>
  <c r="AD1033" i="5"/>
  <c r="AE1033" i="5"/>
  <c r="AF1033" i="5"/>
  <c r="AG1033" i="5"/>
  <c r="AH1033" i="5"/>
  <c r="AB1034" i="5"/>
  <c r="AC1034" i="5"/>
  <c r="AD1034" i="5"/>
  <c r="AE1034" i="5"/>
  <c r="AF1034" i="5"/>
  <c r="AG1034" i="5"/>
  <c r="AH1034" i="5"/>
  <c r="AB1035" i="5"/>
  <c r="AC1035" i="5"/>
  <c r="AD1035" i="5"/>
  <c r="AE1035" i="5"/>
  <c r="AF1035" i="5"/>
  <c r="AG1035" i="5"/>
  <c r="AH1035" i="5"/>
  <c r="AB1036" i="5"/>
  <c r="AC1036" i="5"/>
  <c r="AD1036" i="5"/>
  <c r="AE1036" i="5"/>
  <c r="AF1036" i="5"/>
  <c r="AG1036" i="5"/>
  <c r="AH1036" i="5"/>
  <c r="AB1037" i="5"/>
  <c r="AC1037" i="5"/>
  <c r="AD1037" i="5"/>
  <c r="AE1037" i="5"/>
  <c r="AF1037" i="5"/>
  <c r="AG1037" i="5"/>
  <c r="AH1037" i="5"/>
  <c r="AB1038" i="5"/>
  <c r="AC1038" i="5"/>
  <c r="AD1038" i="5"/>
  <c r="AE1038" i="5"/>
  <c r="AF1038" i="5"/>
  <c r="AG1038" i="5"/>
  <c r="AH1038" i="5"/>
  <c r="AB1039" i="5"/>
  <c r="AC1039" i="5"/>
  <c r="AD1039" i="5"/>
  <c r="AE1039" i="5"/>
  <c r="AF1039" i="5"/>
  <c r="AG1039" i="5"/>
  <c r="AH1039" i="5"/>
  <c r="AB1040" i="5"/>
  <c r="AC1040" i="5"/>
  <c r="AD1040" i="5"/>
  <c r="AE1040" i="5"/>
  <c r="AF1040" i="5"/>
  <c r="AG1040" i="5"/>
  <c r="AH1040" i="5"/>
  <c r="AB1041" i="5"/>
  <c r="AC1041" i="5"/>
  <c r="AD1041" i="5"/>
  <c r="AE1041" i="5"/>
  <c r="AF1041" i="5"/>
  <c r="AG1041" i="5"/>
  <c r="AH1041" i="5"/>
  <c r="AB1042" i="5"/>
  <c r="AC1042" i="5"/>
  <c r="AD1042" i="5"/>
  <c r="AE1042" i="5"/>
  <c r="AF1042" i="5"/>
  <c r="AG1042" i="5"/>
  <c r="AH1042" i="5"/>
  <c r="AB1043" i="5"/>
  <c r="AC1043" i="5"/>
  <c r="AD1043" i="5"/>
  <c r="AE1043" i="5"/>
  <c r="AF1043" i="5"/>
  <c r="AG1043" i="5"/>
  <c r="AH1043" i="5"/>
  <c r="AB1044" i="5"/>
  <c r="AC1044" i="5"/>
  <c r="AD1044" i="5"/>
  <c r="AE1044" i="5"/>
  <c r="AF1044" i="5"/>
  <c r="AG1044" i="5"/>
  <c r="AH1044" i="5"/>
  <c r="AB1045" i="5"/>
  <c r="AC1045" i="5"/>
  <c r="AD1045" i="5"/>
  <c r="AE1045" i="5"/>
  <c r="AF1045" i="5"/>
  <c r="AG1045" i="5"/>
  <c r="AH1045" i="5"/>
  <c r="AB1046" i="5"/>
  <c r="AC1046" i="5"/>
  <c r="AD1046" i="5"/>
  <c r="AE1046" i="5"/>
  <c r="AF1046" i="5"/>
  <c r="AG1046" i="5"/>
  <c r="AH1046" i="5"/>
  <c r="AB1047" i="5"/>
  <c r="AC1047" i="5"/>
  <c r="AD1047" i="5"/>
  <c r="AE1047" i="5"/>
  <c r="AF1047" i="5"/>
  <c r="AG1047" i="5"/>
  <c r="AH1047" i="5"/>
  <c r="AB1048" i="5"/>
  <c r="AC1048" i="5"/>
  <c r="AD1048" i="5"/>
  <c r="AE1048" i="5"/>
  <c r="AF1048" i="5"/>
  <c r="AG1048" i="5"/>
  <c r="AH1048" i="5"/>
  <c r="AB1049" i="5"/>
  <c r="AC1049" i="5"/>
  <c r="AD1049" i="5"/>
  <c r="AE1049" i="5"/>
  <c r="AF1049" i="5"/>
  <c r="AG1049" i="5"/>
  <c r="AH1049" i="5"/>
  <c r="AB1050" i="5"/>
  <c r="AC1050" i="5"/>
  <c r="AD1050" i="5"/>
  <c r="AE1050" i="5"/>
  <c r="AF1050" i="5"/>
  <c r="AG1050" i="5"/>
  <c r="AH1050" i="5"/>
  <c r="AB1051" i="5"/>
  <c r="AC1051" i="5"/>
  <c r="AD1051" i="5"/>
  <c r="AE1051" i="5"/>
  <c r="AF1051" i="5"/>
  <c r="AG1051" i="5"/>
  <c r="AH1051" i="5"/>
  <c r="AB1052" i="5"/>
  <c r="AC1052" i="5"/>
  <c r="AD1052" i="5"/>
  <c r="AE1052" i="5"/>
  <c r="AF1052" i="5"/>
  <c r="AG1052" i="5"/>
  <c r="AH1052" i="5"/>
  <c r="AB1053" i="5"/>
  <c r="AC1053" i="5"/>
  <c r="AD1053" i="5"/>
  <c r="AE1053" i="5"/>
  <c r="AF1053" i="5"/>
  <c r="AG1053" i="5"/>
  <c r="AH1053" i="5"/>
  <c r="AB1054" i="5"/>
  <c r="AC1054" i="5"/>
  <c r="AD1054" i="5"/>
  <c r="AE1054" i="5"/>
  <c r="AF1054" i="5"/>
  <c r="AG1054" i="5"/>
  <c r="AH1054" i="5"/>
  <c r="AB1055" i="5"/>
  <c r="AC1055" i="5"/>
  <c r="AD1055" i="5"/>
  <c r="AE1055" i="5"/>
  <c r="AF1055" i="5"/>
  <c r="AG1055" i="5"/>
  <c r="AH1055" i="5"/>
  <c r="AB1056" i="5"/>
  <c r="AC1056" i="5"/>
  <c r="AD1056" i="5"/>
  <c r="AE1056" i="5"/>
  <c r="AF1056" i="5"/>
  <c r="AG1056" i="5"/>
  <c r="AH1056" i="5"/>
  <c r="AB1057" i="5"/>
  <c r="AC1057" i="5"/>
  <c r="AD1057" i="5"/>
  <c r="AE1057" i="5"/>
  <c r="AF1057" i="5"/>
  <c r="AG1057" i="5"/>
  <c r="AH1057" i="5"/>
  <c r="AB1058" i="5"/>
  <c r="AC1058" i="5"/>
  <c r="AD1058" i="5"/>
  <c r="AE1058" i="5"/>
  <c r="AF1058" i="5"/>
  <c r="AG1058" i="5"/>
  <c r="AH1058" i="5"/>
  <c r="AB1059" i="5"/>
  <c r="AC1059" i="5"/>
  <c r="AD1059" i="5"/>
  <c r="AE1059" i="5"/>
  <c r="AF1059" i="5"/>
  <c r="AG1059" i="5"/>
  <c r="AH1059" i="5"/>
  <c r="AB1060" i="5"/>
  <c r="AC1060" i="5"/>
  <c r="AD1060" i="5"/>
  <c r="AE1060" i="5"/>
  <c r="AF1060" i="5"/>
  <c r="AG1060" i="5"/>
  <c r="AH1060" i="5"/>
  <c r="AB1061" i="5"/>
  <c r="AC1061" i="5"/>
  <c r="AD1061" i="5"/>
  <c r="AE1061" i="5"/>
  <c r="AF1061" i="5"/>
  <c r="AG1061" i="5"/>
  <c r="AH1061" i="5"/>
  <c r="AB1062" i="5"/>
  <c r="AC1062" i="5"/>
  <c r="AD1062" i="5"/>
  <c r="AE1062" i="5"/>
  <c r="AF1062" i="5"/>
  <c r="AG1062" i="5"/>
  <c r="AH1062" i="5"/>
  <c r="AB1063" i="5"/>
  <c r="AC1063" i="5"/>
  <c r="AD1063" i="5"/>
  <c r="AE1063" i="5"/>
  <c r="AF1063" i="5"/>
  <c r="AG1063" i="5"/>
  <c r="AH1063" i="5"/>
  <c r="AB1064" i="5"/>
  <c r="AC1064" i="5"/>
  <c r="AD1064" i="5"/>
  <c r="AE1064" i="5"/>
  <c r="AF1064" i="5"/>
  <c r="AG1064" i="5"/>
  <c r="AH1064" i="5"/>
  <c r="AB1065" i="5"/>
  <c r="AC1065" i="5"/>
  <c r="AD1065" i="5"/>
  <c r="AE1065" i="5"/>
  <c r="AF1065" i="5"/>
  <c r="AG1065" i="5"/>
  <c r="AH1065" i="5"/>
  <c r="AB1066" i="5"/>
  <c r="AC1066" i="5"/>
  <c r="AD1066" i="5"/>
  <c r="AE1066" i="5"/>
  <c r="AF1066" i="5"/>
  <c r="AG1066" i="5"/>
  <c r="AH1066" i="5"/>
  <c r="AB1067" i="5"/>
  <c r="AC1067" i="5"/>
  <c r="AD1067" i="5"/>
  <c r="AE1067" i="5"/>
  <c r="AF1067" i="5"/>
  <c r="AG1067" i="5"/>
  <c r="AH1067" i="5"/>
  <c r="AB1068" i="5"/>
  <c r="AC1068" i="5"/>
  <c r="AD1068" i="5"/>
  <c r="AE1068" i="5"/>
  <c r="AF1068" i="5"/>
  <c r="AG1068" i="5"/>
  <c r="AH1068" i="5"/>
  <c r="AB1069" i="5"/>
  <c r="AC1069" i="5"/>
  <c r="AD1069" i="5"/>
  <c r="AE1069" i="5"/>
  <c r="AF1069" i="5"/>
  <c r="AG1069" i="5"/>
  <c r="AH1069" i="5"/>
  <c r="AB1070" i="5"/>
  <c r="AC1070" i="5"/>
  <c r="AD1070" i="5"/>
  <c r="AE1070" i="5"/>
  <c r="AF1070" i="5"/>
  <c r="AG1070" i="5"/>
  <c r="AH1070" i="5"/>
  <c r="AB1071" i="5"/>
  <c r="AC1071" i="5"/>
  <c r="AD1071" i="5"/>
  <c r="AE1071" i="5"/>
  <c r="AF1071" i="5"/>
  <c r="AG1071" i="5"/>
  <c r="AH1071" i="5"/>
  <c r="AB1072" i="5"/>
  <c r="AC1072" i="5"/>
  <c r="AD1072" i="5"/>
  <c r="AE1072" i="5"/>
  <c r="AF1072" i="5"/>
  <c r="AG1072" i="5"/>
  <c r="AH1072" i="5"/>
  <c r="AB1073" i="5"/>
  <c r="AC1073" i="5"/>
  <c r="AD1073" i="5"/>
  <c r="AE1073" i="5"/>
  <c r="AF1073" i="5"/>
  <c r="AG1073" i="5"/>
  <c r="AH1073" i="5"/>
  <c r="AB1074" i="5"/>
  <c r="AC1074" i="5"/>
  <c r="AD1074" i="5"/>
  <c r="AE1074" i="5"/>
  <c r="AF1074" i="5"/>
  <c r="AG1074" i="5"/>
  <c r="AH1074" i="5"/>
  <c r="AB1075" i="5"/>
  <c r="AC1075" i="5"/>
  <c r="AD1075" i="5"/>
  <c r="AE1075" i="5"/>
  <c r="AF1075" i="5"/>
  <c r="AG1075" i="5"/>
  <c r="AH1075" i="5"/>
  <c r="AB1076" i="5"/>
  <c r="AC1076" i="5"/>
  <c r="AD1076" i="5"/>
  <c r="AE1076" i="5"/>
  <c r="AF1076" i="5"/>
  <c r="AG1076" i="5"/>
  <c r="AH1076" i="5"/>
  <c r="AB1077" i="5"/>
  <c r="AC1077" i="5"/>
  <c r="AD1077" i="5"/>
  <c r="AE1077" i="5"/>
  <c r="AF1077" i="5"/>
  <c r="AG1077" i="5"/>
  <c r="AH1077" i="5"/>
  <c r="AB1078" i="5"/>
  <c r="AC1078" i="5"/>
  <c r="AD1078" i="5"/>
  <c r="AE1078" i="5"/>
  <c r="AF1078" i="5"/>
  <c r="AG1078" i="5"/>
  <c r="AH1078" i="5"/>
  <c r="AB1079" i="5"/>
  <c r="AC1079" i="5"/>
  <c r="AD1079" i="5"/>
  <c r="AE1079" i="5"/>
  <c r="AF1079" i="5"/>
  <c r="AG1079" i="5"/>
  <c r="AH1079" i="5"/>
  <c r="AB1080" i="5"/>
  <c r="AC1080" i="5"/>
  <c r="AD1080" i="5"/>
  <c r="AE1080" i="5"/>
  <c r="AF1080" i="5"/>
  <c r="AG1080" i="5"/>
  <c r="AH1080" i="5"/>
  <c r="AB1081" i="5"/>
  <c r="AC1081" i="5"/>
  <c r="AD1081" i="5"/>
  <c r="AE1081" i="5"/>
  <c r="AF1081" i="5"/>
  <c r="AG1081" i="5"/>
  <c r="AH1081" i="5"/>
  <c r="AB1082" i="5"/>
  <c r="AC1082" i="5"/>
  <c r="AD1082" i="5"/>
  <c r="AE1082" i="5"/>
  <c r="AF1082" i="5"/>
  <c r="AG1082" i="5"/>
  <c r="AH1082" i="5"/>
  <c r="AB1083" i="5"/>
  <c r="AC1083" i="5"/>
  <c r="AD1083" i="5"/>
  <c r="AE1083" i="5"/>
  <c r="AF1083" i="5"/>
  <c r="AG1083" i="5"/>
  <c r="AH1083" i="5"/>
  <c r="AB1084" i="5"/>
  <c r="AC1084" i="5"/>
  <c r="AD1084" i="5"/>
  <c r="AE1084" i="5"/>
  <c r="AF1084" i="5"/>
  <c r="AG1084" i="5"/>
  <c r="AH1084" i="5"/>
  <c r="AB1085" i="5"/>
  <c r="AC1085" i="5"/>
  <c r="AD1085" i="5"/>
  <c r="AE1085" i="5"/>
  <c r="AF1085" i="5"/>
  <c r="AG1085" i="5"/>
  <c r="AH1085" i="5"/>
  <c r="AB1086" i="5"/>
  <c r="AC1086" i="5"/>
  <c r="AD1086" i="5"/>
  <c r="AE1086" i="5"/>
  <c r="AF1086" i="5"/>
  <c r="AG1086" i="5"/>
  <c r="AH1086" i="5"/>
  <c r="AB1087" i="5"/>
  <c r="AC1087" i="5"/>
  <c r="AD1087" i="5"/>
  <c r="AE1087" i="5"/>
  <c r="AF1087" i="5"/>
  <c r="AG1087" i="5"/>
  <c r="AH1087" i="5"/>
  <c r="AB1088" i="5"/>
  <c r="AC1088" i="5"/>
  <c r="AD1088" i="5"/>
  <c r="AE1088" i="5"/>
  <c r="AF1088" i="5"/>
  <c r="AG1088" i="5"/>
  <c r="AH1088" i="5"/>
  <c r="AB1089" i="5"/>
  <c r="AC1089" i="5"/>
  <c r="AD1089" i="5"/>
  <c r="AE1089" i="5"/>
  <c r="AF1089" i="5"/>
  <c r="AG1089" i="5"/>
  <c r="AH1089" i="5"/>
  <c r="AB1090" i="5"/>
  <c r="AC1090" i="5"/>
  <c r="AD1090" i="5"/>
  <c r="AE1090" i="5"/>
  <c r="AF1090" i="5"/>
  <c r="AG1090" i="5"/>
  <c r="AH1090" i="5"/>
  <c r="AB1091" i="5"/>
  <c r="AC1091" i="5"/>
  <c r="AD1091" i="5"/>
  <c r="AE1091" i="5"/>
  <c r="AF1091" i="5"/>
  <c r="AG1091" i="5"/>
  <c r="AH1091" i="5"/>
  <c r="AB1092" i="5"/>
  <c r="AC1092" i="5"/>
  <c r="AD1092" i="5"/>
  <c r="AE1092" i="5"/>
  <c r="AF1092" i="5"/>
  <c r="AG1092" i="5"/>
  <c r="AH1092" i="5"/>
  <c r="AB1093" i="5"/>
  <c r="AC1093" i="5"/>
  <c r="AD1093" i="5"/>
  <c r="AE1093" i="5"/>
  <c r="AF1093" i="5"/>
  <c r="AG1093" i="5"/>
  <c r="AH1093" i="5"/>
  <c r="AB1094" i="5"/>
  <c r="AC1094" i="5"/>
  <c r="AD1094" i="5"/>
  <c r="AE1094" i="5"/>
  <c r="AF1094" i="5"/>
  <c r="AG1094" i="5"/>
  <c r="AH1094" i="5"/>
  <c r="AB1095" i="5"/>
  <c r="AC1095" i="5"/>
  <c r="AD1095" i="5"/>
  <c r="AE1095" i="5"/>
  <c r="AF1095" i="5"/>
  <c r="AG1095" i="5"/>
  <c r="AH1095" i="5"/>
  <c r="AB1096" i="5"/>
  <c r="AC1096" i="5"/>
  <c r="AD1096" i="5"/>
  <c r="AE1096" i="5"/>
  <c r="AF1096" i="5"/>
  <c r="AG1096" i="5"/>
  <c r="AH1096" i="5"/>
  <c r="AB1097" i="5"/>
  <c r="AC1097" i="5"/>
  <c r="AD1097" i="5"/>
  <c r="AE1097" i="5"/>
  <c r="AF1097" i="5"/>
  <c r="AG1097" i="5"/>
  <c r="AH1097" i="5"/>
  <c r="AB1098" i="5"/>
  <c r="AC1098" i="5"/>
  <c r="AD1098" i="5"/>
  <c r="AE1098" i="5"/>
  <c r="AF1098" i="5"/>
  <c r="AG1098" i="5"/>
  <c r="AH1098" i="5"/>
  <c r="AB1099" i="5"/>
  <c r="AC1099" i="5"/>
  <c r="AD1099" i="5"/>
  <c r="AE1099" i="5"/>
  <c r="AF1099" i="5"/>
  <c r="AG1099" i="5"/>
  <c r="AH1099" i="5"/>
  <c r="AB1100" i="5"/>
  <c r="AC1100" i="5"/>
  <c r="AD1100" i="5"/>
  <c r="AE1100" i="5"/>
  <c r="AF1100" i="5"/>
  <c r="AG1100" i="5"/>
  <c r="AH1100" i="5"/>
  <c r="AB1101" i="5"/>
  <c r="AC1101" i="5"/>
  <c r="AD1101" i="5"/>
  <c r="AE1101" i="5"/>
  <c r="AF1101" i="5"/>
  <c r="AG1101" i="5"/>
  <c r="AH1101" i="5"/>
  <c r="AB1102" i="5"/>
  <c r="AC1102" i="5"/>
  <c r="AD1102" i="5"/>
  <c r="AE1102" i="5"/>
  <c r="AF1102" i="5"/>
  <c r="AG1102" i="5"/>
  <c r="AH1102" i="5"/>
  <c r="AB1103" i="5"/>
  <c r="AC1103" i="5"/>
  <c r="AD1103" i="5"/>
  <c r="AE1103" i="5"/>
  <c r="AF1103" i="5"/>
  <c r="AG1103" i="5"/>
  <c r="AH1103" i="5"/>
  <c r="AB1104" i="5"/>
  <c r="AC1104" i="5"/>
  <c r="AD1104" i="5"/>
  <c r="AE1104" i="5"/>
  <c r="AF1104" i="5"/>
  <c r="AG1104" i="5"/>
  <c r="AH1104" i="5"/>
  <c r="AB1105" i="5"/>
  <c r="AC1105" i="5"/>
  <c r="AD1105" i="5"/>
  <c r="AE1105" i="5"/>
  <c r="AF1105" i="5"/>
  <c r="AG1105" i="5"/>
  <c r="AH1105" i="5"/>
  <c r="AB1106" i="5"/>
  <c r="AC1106" i="5"/>
  <c r="AD1106" i="5"/>
  <c r="AE1106" i="5"/>
  <c r="AF1106" i="5"/>
  <c r="AG1106" i="5"/>
  <c r="AH1106" i="5"/>
  <c r="AB1107" i="5"/>
  <c r="AC1107" i="5"/>
  <c r="AD1107" i="5"/>
  <c r="AE1107" i="5"/>
  <c r="AF1107" i="5"/>
  <c r="AG1107" i="5"/>
  <c r="AH1107" i="5"/>
  <c r="AB1108" i="5"/>
  <c r="AC1108" i="5"/>
  <c r="AD1108" i="5"/>
  <c r="AE1108" i="5"/>
  <c r="AF1108" i="5"/>
  <c r="AG1108" i="5"/>
  <c r="AH1108" i="5"/>
  <c r="AB1109" i="5"/>
  <c r="AC1109" i="5"/>
  <c r="AD1109" i="5"/>
  <c r="AE1109" i="5"/>
  <c r="AF1109" i="5"/>
  <c r="AG1109" i="5"/>
  <c r="AH1109" i="5"/>
  <c r="AB1110" i="5"/>
  <c r="AC1110" i="5"/>
  <c r="AD1110" i="5"/>
  <c r="AE1110" i="5"/>
  <c r="AF1110" i="5"/>
  <c r="AG1110" i="5"/>
  <c r="AH1110" i="5"/>
  <c r="AB1111" i="5"/>
  <c r="AC1111" i="5"/>
  <c r="AD1111" i="5"/>
  <c r="AE1111" i="5"/>
  <c r="AF1111" i="5"/>
  <c r="AG1111" i="5"/>
  <c r="AH1111" i="5"/>
  <c r="AB1112" i="5"/>
  <c r="AC1112" i="5"/>
  <c r="AD1112" i="5"/>
  <c r="AE1112" i="5"/>
  <c r="AF1112" i="5"/>
  <c r="AG1112" i="5"/>
  <c r="AH1112" i="5"/>
  <c r="AB1113" i="5"/>
  <c r="AC1113" i="5"/>
  <c r="AD1113" i="5"/>
  <c r="AE1113" i="5"/>
  <c r="AF1113" i="5"/>
  <c r="AG1113" i="5"/>
  <c r="AH1113" i="5"/>
  <c r="AB1114" i="5"/>
  <c r="AC1114" i="5"/>
  <c r="AD1114" i="5"/>
  <c r="AE1114" i="5"/>
  <c r="AF1114" i="5"/>
  <c r="AG1114" i="5"/>
  <c r="AH1114" i="5"/>
  <c r="AB1115" i="5"/>
  <c r="AC1115" i="5"/>
  <c r="AD1115" i="5"/>
  <c r="AE1115" i="5"/>
  <c r="AF1115" i="5"/>
  <c r="AG1115" i="5"/>
  <c r="AH1115" i="5"/>
  <c r="AB1116" i="5"/>
  <c r="AC1116" i="5"/>
  <c r="AD1116" i="5"/>
  <c r="AE1116" i="5"/>
  <c r="AF1116" i="5"/>
  <c r="AG1116" i="5"/>
  <c r="AH1116" i="5"/>
  <c r="AB1117" i="5"/>
  <c r="AC1117" i="5"/>
  <c r="AD1117" i="5"/>
  <c r="AE1117" i="5"/>
  <c r="AF1117" i="5"/>
  <c r="AG1117" i="5"/>
  <c r="AH1117" i="5"/>
  <c r="AB1118" i="5"/>
  <c r="AC1118" i="5"/>
  <c r="AD1118" i="5"/>
  <c r="AE1118" i="5"/>
  <c r="AF1118" i="5"/>
  <c r="AG1118" i="5"/>
  <c r="AH1118" i="5"/>
  <c r="AB1119" i="5"/>
  <c r="AC1119" i="5"/>
  <c r="AD1119" i="5"/>
  <c r="AE1119" i="5"/>
  <c r="AF1119" i="5"/>
  <c r="AG1119" i="5"/>
  <c r="AH1119" i="5"/>
  <c r="AB1120" i="5"/>
  <c r="AC1120" i="5"/>
  <c r="AD1120" i="5"/>
  <c r="AE1120" i="5"/>
  <c r="AF1120" i="5"/>
  <c r="AG1120" i="5"/>
  <c r="AH1120" i="5"/>
  <c r="AB1121" i="5"/>
  <c r="AC1121" i="5"/>
  <c r="AD1121" i="5"/>
  <c r="AE1121" i="5"/>
  <c r="AF1121" i="5"/>
  <c r="AG1121" i="5"/>
  <c r="AH1121" i="5"/>
  <c r="AB1122" i="5"/>
  <c r="AC1122" i="5"/>
  <c r="AD1122" i="5"/>
  <c r="AE1122" i="5"/>
  <c r="AF1122" i="5"/>
  <c r="AG1122" i="5"/>
  <c r="AH1122" i="5"/>
  <c r="AB1123" i="5"/>
  <c r="AC1123" i="5"/>
  <c r="AD1123" i="5"/>
  <c r="AE1123" i="5"/>
  <c r="AF1123" i="5"/>
  <c r="AG1123" i="5"/>
  <c r="AH1123" i="5"/>
  <c r="AB1124" i="5"/>
  <c r="AC1124" i="5"/>
  <c r="AD1124" i="5"/>
  <c r="AE1124" i="5"/>
  <c r="AF1124" i="5"/>
  <c r="AG1124" i="5"/>
  <c r="AH1124" i="5"/>
  <c r="AB1125" i="5"/>
  <c r="AC1125" i="5"/>
  <c r="AD1125" i="5"/>
  <c r="AE1125" i="5"/>
  <c r="AF1125" i="5"/>
  <c r="AG1125" i="5"/>
  <c r="AH1125" i="5"/>
  <c r="AB1126" i="5"/>
  <c r="AC1126" i="5"/>
  <c r="AD1126" i="5"/>
  <c r="AE1126" i="5"/>
  <c r="AF1126" i="5"/>
  <c r="AG1126" i="5"/>
  <c r="AH1126" i="5"/>
  <c r="AB1127" i="5"/>
  <c r="AC1127" i="5"/>
  <c r="AD1127" i="5"/>
  <c r="AE1127" i="5"/>
  <c r="AF1127" i="5"/>
  <c r="AG1127" i="5"/>
  <c r="AH1127" i="5"/>
  <c r="AB1128" i="5"/>
  <c r="AC1128" i="5"/>
  <c r="AD1128" i="5"/>
  <c r="AE1128" i="5"/>
  <c r="AF1128" i="5"/>
  <c r="AG1128" i="5"/>
  <c r="AH1128" i="5"/>
  <c r="AB1129" i="5"/>
  <c r="AC1129" i="5"/>
  <c r="AD1129" i="5"/>
  <c r="AE1129" i="5"/>
  <c r="AF1129" i="5"/>
  <c r="AG1129" i="5"/>
  <c r="AH1129" i="5"/>
  <c r="AB1130" i="5"/>
  <c r="AC1130" i="5"/>
  <c r="AD1130" i="5"/>
  <c r="AE1130" i="5"/>
  <c r="AF1130" i="5"/>
  <c r="AG1130" i="5"/>
  <c r="AH1130" i="5"/>
  <c r="AB1131" i="5"/>
  <c r="AC1131" i="5"/>
  <c r="AD1131" i="5"/>
  <c r="AE1131" i="5"/>
  <c r="AF1131" i="5"/>
  <c r="AG1131" i="5"/>
  <c r="AH1131" i="5"/>
  <c r="AB1132" i="5"/>
  <c r="AC1132" i="5"/>
  <c r="AD1132" i="5"/>
  <c r="AE1132" i="5"/>
  <c r="AF1132" i="5"/>
  <c r="AG1132" i="5"/>
  <c r="AH1132" i="5"/>
  <c r="AB1133" i="5"/>
  <c r="AC1133" i="5"/>
  <c r="AD1133" i="5"/>
  <c r="AE1133" i="5"/>
  <c r="AF1133" i="5"/>
  <c r="AG1133" i="5"/>
  <c r="AH1133" i="5"/>
  <c r="AB1134" i="5"/>
  <c r="AC1134" i="5"/>
  <c r="AD1134" i="5"/>
  <c r="AE1134" i="5"/>
  <c r="AF1134" i="5"/>
  <c r="AG1134" i="5"/>
  <c r="AH1134" i="5"/>
  <c r="AB1135" i="5"/>
  <c r="AC1135" i="5"/>
  <c r="AD1135" i="5"/>
  <c r="AE1135" i="5"/>
  <c r="AF1135" i="5"/>
  <c r="AG1135" i="5"/>
  <c r="AH1135" i="5"/>
  <c r="AB1136" i="5"/>
  <c r="AC1136" i="5"/>
  <c r="AD1136" i="5"/>
  <c r="AE1136" i="5"/>
  <c r="AF1136" i="5"/>
  <c r="AG1136" i="5"/>
  <c r="AH1136" i="5"/>
  <c r="AB1137" i="5"/>
  <c r="AC1137" i="5"/>
  <c r="AD1137" i="5"/>
  <c r="AE1137" i="5"/>
  <c r="AF1137" i="5"/>
  <c r="AG1137" i="5"/>
  <c r="AH1137" i="5"/>
  <c r="AB1138" i="5"/>
  <c r="AC1138" i="5"/>
  <c r="AD1138" i="5"/>
  <c r="AE1138" i="5"/>
  <c r="AF1138" i="5"/>
  <c r="AG1138" i="5"/>
  <c r="AH1138" i="5"/>
  <c r="AB1139" i="5"/>
  <c r="AC1139" i="5"/>
  <c r="AD1139" i="5"/>
  <c r="AE1139" i="5"/>
  <c r="AF1139" i="5"/>
  <c r="AG1139" i="5"/>
  <c r="AH1139" i="5"/>
  <c r="AB1140" i="5"/>
  <c r="AC1140" i="5"/>
  <c r="AD1140" i="5"/>
  <c r="AE1140" i="5"/>
  <c r="AF1140" i="5"/>
  <c r="AG1140" i="5"/>
  <c r="AH1140" i="5"/>
  <c r="AB1141" i="5"/>
  <c r="AC1141" i="5"/>
  <c r="AD1141" i="5"/>
  <c r="AE1141" i="5"/>
  <c r="AF1141" i="5"/>
  <c r="AG1141" i="5"/>
  <c r="AH1141" i="5"/>
  <c r="AB1142" i="5"/>
  <c r="AC1142" i="5"/>
  <c r="AD1142" i="5"/>
  <c r="AE1142" i="5"/>
  <c r="AF1142" i="5"/>
  <c r="AG1142" i="5"/>
  <c r="AH1142" i="5"/>
  <c r="AB1143" i="5"/>
  <c r="AC1143" i="5"/>
  <c r="AD1143" i="5"/>
  <c r="AE1143" i="5"/>
  <c r="AF1143" i="5"/>
  <c r="AG1143" i="5"/>
  <c r="AH1143" i="5"/>
  <c r="AB1144" i="5"/>
  <c r="AC1144" i="5"/>
  <c r="AD1144" i="5"/>
  <c r="AE1144" i="5"/>
  <c r="AF1144" i="5"/>
  <c r="AG1144" i="5"/>
  <c r="AH1144" i="5"/>
  <c r="AB1145" i="5"/>
  <c r="AC1145" i="5"/>
  <c r="AD1145" i="5"/>
  <c r="AE1145" i="5"/>
  <c r="AF1145" i="5"/>
  <c r="AG1145" i="5"/>
  <c r="AH1145" i="5"/>
  <c r="AB1146" i="5"/>
  <c r="AC1146" i="5"/>
  <c r="AD1146" i="5"/>
  <c r="AE1146" i="5"/>
  <c r="AF1146" i="5"/>
  <c r="AG1146" i="5"/>
  <c r="AH1146" i="5"/>
  <c r="AB1147" i="5"/>
  <c r="AC1147" i="5"/>
  <c r="AD1147" i="5"/>
  <c r="AE1147" i="5"/>
  <c r="AF1147" i="5"/>
  <c r="AG1147" i="5"/>
  <c r="AH1147" i="5"/>
  <c r="AB1148" i="5"/>
  <c r="AC1148" i="5"/>
  <c r="AD1148" i="5"/>
  <c r="AE1148" i="5"/>
  <c r="AF1148" i="5"/>
  <c r="AG1148" i="5"/>
  <c r="AH1148" i="5"/>
  <c r="AB1149" i="5"/>
  <c r="AC1149" i="5"/>
  <c r="AD1149" i="5"/>
  <c r="AE1149" i="5"/>
  <c r="AF1149" i="5"/>
  <c r="AG1149" i="5"/>
  <c r="AH1149" i="5"/>
  <c r="AB1150" i="5"/>
  <c r="AC1150" i="5"/>
  <c r="AD1150" i="5"/>
  <c r="AE1150" i="5"/>
  <c r="AF1150" i="5"/>
  <c r="AG1150" i="5"/>
  <c r="AH1150" i="5"/>
  <c r="AB1151" i="5"/>
  <c r="AC1151" i="5"/>
  <c r="AD1151" i="5"/>
  <c r="AE1151" i="5"/>
  <c r="AF1151" i="5"/>
  <c r="AG1151" i="5"/>
  <c r="AH1151" i="5"/>
  <c r="AB1152" i="5"/>
  <c r="AC1152" i="5"/>
  <c r="AD1152" i="5"/>
  <c r="AE1152" i="5"/>
  <c r="AF1152" i="5"/>
  <c r="AG1152" i="5"/>
  <c r="AH1152" i="5"/>
  <c r="AB1153" i="5"/>
  <c r="AC1153" i="5"/>
  <c r="AD1153" i="5"/>
  <c r="AE1153" i="5"/>
  <c r="AF1153" i="5"/>
  <c r="AG1153" i="5"/>
  <c r="AH1153" i="5"/>
  <c r="AB1154" i="5"/>
  <c r="AC1154" i="5"/>
  <c r="AD1154" i="5"/>
  <c r="AE1154" i="5"/>
  <c r="AF1154" i="5"/>
  <c r="AG1154" i="5"/>
  <c r="AH1154" i="5"/>
  <c r="AB1155" i="5"/>
  <c r="AC1155" i="5"/>
  <c r="AD1155" i="5"/>
  <c r="AE1155" i="5"/>
  <c r="AF1155" i="5"/>
  <c r="AG1155" i="5"/>
  <c r="AH1155" i="5"/>
  <c r="AB1156" i="5"/>
  <c r="AC1156" i="5"/>
  <c r="AD1156" i="5"/>
  <c r="AE1156" i="5"/>
  <c r="AF1156" i="5"/>
  <c r="AG1156" i="5"/>
  <c r="AH1156" i="5"/>
  <c r="AB1157" i="5"/>
  <c r="AC1157" i="5"/>
  <c r="AD1157" i="5"/>
  <c r="AE1157" i="5"/>
  <c r="AF1157" i="5"/>
  <c r="AG1157" i="5"/>
  <c r="AH1157" i="5"/>
  <c r="AB1158" i="5"/>
  <c r="AC1158" i="5"/>
  <c r="AD1158" i="5"/>
  <c r="AE1158" i="5"/>
  <c r="AF1158" i="5"/>
  <c r="AG1158" i="5"/>
  <c r="AH1158" i="5"/>
  <c r="AB1159" i="5"/>
  <c r="AC1159" i="5"/>
  <c r="AD1159" i="5"/>
  <c r="AE1159" i="5"/>
  <c r="AF1159" i="5"/>
  <c r="AG1159" i="5"/>
  <c r="AH1159" i="5"/>
  <c r="AB1160" i="5"/>
  <c r="AC1160" i="5"/>
  <c r="AD1160" i="5"/>
  <c r="AE1160" i="5"/>
  <c r="AF1160" i="5"/>
  <c r="AG1160" i="5"/>
  <c r="AH1160" i="5"/>
  <c r="AB1161" i="5"/>
  <c r="AC1161" i="5"/>
  <c r="AD1161" i="5"/>
  <c r="AE1161" i="5"/>
  <c r="AF1161" i="5"/>
  <c r="AG1161" i="5"/>
  <c r="AH1161" i="5"/>
  <c r="AB1162" i="5"/>
  <c r="AC1162" i="5"/>
  <c r="AD1162" i="5"/>
  <c r="AE1162" i="5"/>
  <c r="AF1162" i="5"/>
  <c r="AG1162" i="5"/>
  <c r="AH1162" i="5"/>
  <c r="AB1163" i="5"/>
  <c r="AC1163" i="5"/>
  <c r="AD1163" i="5"/>
  <c r="AE1163" i="5"/>
  <c r="AF1163" i="5"/>
  <c r="AG1163" i="5"/>
  <c r="AH1163" i="5"/>
  <c r="AB1164" i="5"/>
  <c r="AC1164" i="5"/>
  <c r="AD1164" i="5"/>
  <c r="AE1164" i="5"/>
  <c r="AF1164" i="5"/>
  <c r="AG1164" i="5"/>
  <c r="AH1164" i="5"/>
  <c r="AB1165" i="5"/>
  <c r="AC1165" i="5"/>
  <c r="AD1165" i="5"/>
  <c r="AE1165" i="5"/>
  <c r="AF1165" i="5"/>
  <c r="AG1165" i="5"/>
  <c r="AH1165" i="5"/>
  <c r="AB1166" i="5"/>
  <c r="AC1166" i="5"/>
  <c r="AD1166" i="5"/>
  <c r="AE1166" i="5"/>
  <c r="AF1166" i="5"/>
  <c r="AG1166" i="5"/>
  <c r="AH1166" i="5"/>
  <c r="AB1167" i="5"/>
  <c r="AC1167" i="5"/>
  <c r="AD1167" i="5"/>
  <c r="AE1167" i="5"/>
  <c r="AF1167" i="5"/>
  <c r="AG1167" i="5"/>
  <c r="AH1167" i="5"/>
  <c r="AB1168" i="5"/>
  <c r="AC1168" i="5"/>
  <c r="AD1168" i="5"/>
  <c r="AE1168" i="5"/>
  <c r="AF1168" i="5"/>
  <c r="AG1168" i="5"/>
  <c r="AH1168" i="5"/>
  <c r="AB1169" i="5"/>
  <c r="AC1169" i="5"/>
  <c r="AD1169" i="5"/>
  <c r="AE1169" i="5"/>
  <c r="AF1169" i="5"/>
  <c r="AG1169" i="5"/>
  <c r="AH1169" i="5"/>
  <c r="AB1170" i="5"/>
  <c r="AC1170" i="5"/>
  <c r="AD1170" i="5"/>
  <c r="AE1170" i="5"/>
  <c r="AF1170" i="5"/>
  <c r="AG1170" i="5"/>
  <c r="AH1170" i="5"/>
  <c r="AB1171" i="5"/>
  <c r="AC1171" i="5"/>
  <c r="AD1171" i="5"/>
  <c r="AE1171" i="5"/>
  <c r="AF1171" i="5"/>
  <c r="AG1171" i="5"/>
  <c r="AH1171" i="5"/>
  <c r="AB1172" i="5"/>
  <c r="AC1172" i="5"/>
  <c r="AD1172" i="5"/>
  <c r="AE1172" i="5"/>
  <c r="AF1172" i="5"/>
  <c r="AG1172" i="5"/>
  <c r="AH1172" i="5"/>
  <c r="AB1173" i="5"/>
  <c r="AC1173" i="5"/>
  <c r="AD1173" i="5"/>
  <c r="AE1173" i="5"/>
  <c r="AF1173" i="5"/>
  <c r="AG1173" i="5"/>
  <c r="AH1173" i="5"/>
  <c r="AB1174" i="5"/>
  <c r="AC1174" i="5"/>
  <c r="AD1174" i="5"/>
  <c r="AE1174" i="5"/>
  <c r="AF1174" i="5"/>
  <c r="AG1174" i="5"/>
  <c r="AH1174" i="5"/>
  <c r="AB1175" i="5"/>
  <c r="AC1175" i="5"/>
  <c r="AD1175" i="5"/>
  <c r="AE1175" i="5"/>
  <c r="AF1175" i="5"/>
  <c r="AG1175" i="5"/>
  <c r="AH1175" i="5"/>
  <c r="AB1176" i="5"/>
  <c r="AC1176" i="5"/>
  <c r="AD1176" i="5"/>
  <c r="AE1176" i="5"/>
  <c r="AF1176" i="5"/>
  <c r="AG1176" i="5"/>
  <c r="AH1176" i="5"/>
  <c r="AB1177" i="5"/>
  <c r="AC1177" i="5"/>
  <c r="AD1177" i="5"/>
  <c r="AE1177" i="5"/>
  <c r="AF1177" i="5"/>
  <c r="AG1177" i="5"/>
  <c r="AH1177" i="5"/>
  <c r="AB1178" i="5"/>
  <c r="AC1178" i="5"/>
  <c r="AD1178" i="5"/>
  <c r="AE1178" i="5"/>
  <c r="AF1178" i="5"/>
  <c r="AG1178" i="5"/>
  <c r="AH1178" i="5"/>
  <c r="AB1179" i="5"/>
  <c r="AC1179" i="5"/>
  <c r="AD1179" i="5"/>
  <c r="AE1179" i="5"/>
  <c r="AF1179" i="5"/>
  <c r="AG1179" i="5"/>
  <c r="AH1179" i="5"/>
  <c r="AB1180" i="5"/>
  <c r="AC1180" i="5"/>
  <c r="AD1180" i="5"/>
  <c r="AE1180" i="5"/>
  <c r="AF1180" i="5"/>
  <c r="AG1180" i="5"/>
  <c r="AH1180" i="5"/>
  <c r="AB1181" i="5"/>
  <c r="AC1181" i="5"/>
  <c r="AD1181" i="5"/>
  <c r="AE1181" i="5"/>
  <c r="AF1181" i="5"/>
  <c r="AG1181" i="5"/>
  <c r="AH1181" i="5"/>
  <c r="AB1182" i="5"/>
  <c r="AC1182" i="5"/>
  <c r="AD1182" i="5"/>
  <c r="AE1182" i="5"/>
  <c r="AF1182" i="5"/>
  <c r="AG1182" i="5"/>
  <c r="AH1182" i="5"/>
  <c r="AB1183" i="5"/>
  <c r="AC1183" i="5"/>
  <c r="AD1183" i="5"/>
  <c r="AE1183" i="5"/>
  <c r="AF1183" i="5"/>
  <c r="AG1183" i="5"/>
  <c r="AH1183" i="5"/>
  <c r="AB1184" i="5"/>
  <c r="AC1184" i="5"/>
  <c r="AD1184" i="5"/>
  <c r="AE1184" i="5"/>
  <c r="AF1184" i="5"/>
  <c r="AG1184" i="5"/>
  <c r="AH1184" i="5"/>
  <c r="AB1185" i="5"/>
  <c r="AC1185" i="5"/>
  <c r="AD1185" i="5"/>
  <c r="AE1185" i="5"/>
  <c r="AF1185" i="5"/>
  <c r="AG1185" i="5"/>
  <c r="AH1185" i="5"/>
  <c r="AB1186" i="5"/>
  <c r="AC1186" i="5"/>
  <c r="AD1186" i="5"/>
  <c r="AE1186" i="5"/>
  <c r="AF1186" i="5"/>
  <c r="AG1186" i="5"/>
  <c r="AH1186" i="5"/>
  <c r="AB1187" i="5"/>
  <c r="AC1187" i="5"/>
  <c r="AD1187" i="5"/>
  <c r="AE1187" i="5"/>
  <c r="AF1187" i="5"/>
  <c r="AG1187" i="5"/>
  <c r="AH1187" i="5"/>
  <c r="AB1188" i="5"/>
  <c r="AC1188" i="5"/>
  <c r="AD1188" i="5"/>
  <c r="AE1188" i="5"/>
  <c r="AF1188" i="5"/>
  <c r="AG1188" i="5"/>
  <c r="AH1188" i="5"/>
  <c r="AB1189" i="5"/>
  <c r="AC1189" i="5"/>
  <c r="AD1189" i="5"/>
  <c r="AE1189" i="5"/>
  <c r="AF1189" i="5"/>
  <c r="AG1189" i="5"/>
  <c r="AH1189" i="5"/>
  <c r="AB1190" i="5"/>
  <c r="AC1190" i="5"/>
  <c r="AD1190" i="5"/>
  <c r="AE1190" i="5"/>
  <c r="AF1190" i="5"/>
  <c r="AG1190" i="5"/>
  <c r="AH1190" i="5"/>
  <c r="AB1191" i="5"/>
  <c r="AC1191" i="5"/>
  <c r="AD1191" i="5"/>
  <c r="AE1191" i="5"/>
  <c r="AF1191" i="5"/>
  <c r="AG1191" i="5"/>
  <c r="AH1191" i="5"/>
  <c r="AB1192" i="5"/>
  <c r="AC1192" i="5"/>
  <c r="AD1192" i="5"/>
  <c r="AE1192" i="5"/>
  <c r="AF1192" i="5"/>
  <c r="AG1192" i="5"/>
  <c r="AH1192" i="5"/>
  <c r="AB1193" i="5"/>
  <c r="AC1193" i="5"/>
  <c r="AD1193" i="5"/>
  <c r="AE1193" i="5"/>
  <c r="AF1193" i="5"/>
  <c r="AG1193" i="5"/>
  <c r="AH1193" i="5"/>
  <c r="AB1194" i="5"/>
  <c r="AC1194" i="5"/>
  <c r="AD1194" i="5"/>
  <c r="AE1194" i="5"/>
  <c r="AF1194" i="5"/>
  <c r="AG1194" i="5"/>
  <c r="AH1194" i="5"/>
  <c r="AB1195" i="5"/>
  <c r="AC1195" i="5"/>
  <c r="AD1195" i="5"/>
  <c r="AE1195" i="5"/>
  <c r="AF1195" i="5"/>
  <c r="AG1195" i="5"/>
  <c r="AH1195" i="5"/>
  <c r="AB1196" i="5"/>
  <c r="AC1196" i="5"/>
  <c r="AD1196" i="5"/>
  <c r="AE1196" i="5"/>
  <c r="AF1196" i="5"/>
  <c r="AG1196" i="5"/>
  <c r="AH1196" i="5"/>
  <c r="AB1197" i="5"/>
  <c r="AC1197" i="5"/>
  <c r="AD1197" i="5"/>
  <c r="AE1197" i="5"/>
  <c r="AF1197" i="5"/>
  <c r="AG1197" i="5"/>
  <c r="AH1197" i="5"/>
  <c r="AB1198" i="5"/>
  <c r="AC1198" i="5"/>
  <c r="AD1198" i="5"/>
  <c r="AE1198" i="5"/>
  <c r="AF1198" i="5"/>
  <c r="AG1198" i="5"/>
  <c r="AH1198" i="5"/>
  <c r="AB1199" i="5"/>
  <c r="AC1199" i="5"/>
  <c r="AD1199" i="5"/>
  <c r="AE1199" i="5"/>
  <c r="AF1199" i="5"/>
  <c r="AG1199" i="5"/>
  <c r="AH1199" i="5"/>
  <c r="AB1200" i="5"/>
  <c r="AC1200" i="5"/>
  <c r="AD1200" i="5"/>
  <c r="AE1200" i="5"/>
  <c r="AF1200" i="5"/>
  <c r="AG1200" i="5"/>
  <c r="AH1200" i="5"/>
  <c r="AB1201" i="5"/>
  <c r="AC1201" i="5"/>
  <c r="AD1201" i="5"/>
  <c r="AE1201" i="5"/>
  <c r="AF1201" i="5"/>
  <c r="AG1201" i="5"/>
  <c r="AH1201" i="5"/>
  <c r="AB1202" i="5"/>
  <c r="AC1202" i="5"/>
  <c r="AD1202" i="5"/>
  <c r="AE1202" i="5"/>
  <c r="AF1202" i="5"/>
  <c r="AG1202" i="5"/>
  <c r="AH1202" i="5"/>
  <c r="AB1203" i="5"/>
  <c r="AC1203" i="5"/>
  <c r="AD1203" i="5"/>
  <c r="AE1203" i="5"/>
  <c r="AF1203" i="5"/>
  <c r="AG1203" i="5"/>
  <c r="AH1203" i="5"/>
  <c r="AB1204" i="5"/>
  <c r="AC1204" i="5"/>
  <c r="AD1204" i="5"/>
  <c r="AE1204" i="5"/>
  <c r="AF1204" i="5"/>
  <c r="AG1204" i="5"/>
  <c r="AH1204" i="5"/>
  <c r="AB1205" i="5"/>
  <c r="AC1205" i="5"/>
  <c r="AD1205" i="5"/>
  <c r="AE1205" i="5"/>
  <c r="AF1205" i="5"/>
  <c r="AG1205" i="5"/>
  <c r="AH1205" i="5"/>
  <c r="AB1206" i="5"/>
  <c r="AC1206" i="5"/>
  <c r="AD1206" i="5"/>
  <c r="AE1206" i="5"/>
  <c r="AF1206" i="5"/>
  <c r="AG1206" i="5"/>
  <c r="AH1206" i="5"/>
  <c r="AB1207" i="5"/>
  <c r="AC1207" i="5"/>
  <c r="AD1207" i="5"/>
  <c r="AE1207" i="5"/>
  <c r="AF1207" i="5"/>
  <c r="AG1207" i="5"/>
  <c r="AH1207" i="5"/>
  <c r="AB1208" i="5"/>
  <c r="AC1208" i="5"/>
  <c r="AD1208" i="5"/>
  <c r="AE1208" i="5"/>
  <c r="AF1208" i="5"/>
  <c r="AG1208" i="5"/>
  <c r="AH1208" i="5"/>
  <c r="AB1209" i="5"/>
  <c r="AC1209" i="5"/>
  <c r="AD1209" i="5"/>
  <c r="AE1209" i="5"/>
  <c r="AF1209" i="5"/>
  <c r="AG1209" i="5"/>
  <c r="AH1209" i="5"/>
  <c r="AB1210" i="5"/>
  <c r="AC1210" i="5"/>
  <c r="AD1210" i="5"/>
  <c r="AE1210" i="5"/>
  <c r="AF1210" i="5"/>
  <c r="AG1210" i="5"/>
  <c r="AH1210" i="5"/>
  <c r="AB1211" i="5"/>
  <c r="AC1211" i="5"/>
  <c r="AD1211" i="5"/>
  <c r="AE1211" i="5"/>
  <c r="AF1211" i="5"/>
  <c r="AG1211" i="5"/>
  <c r="AH1211" i="5"/>
  <c r="AB1212" i="5"/>
  <c r="AC1212" i="5"/>
  <c r="AD1212" i="5"/>
  <c r="AE1212" i="5"/>
  <c r="AF1212" i="5"/>
  <c r="AG1212" i="5"/>
  <c r="AH1212" i="5"/>
  <c r="AB1213" i="5"/>
  <c r="AC1213" i="5"/>
  <c r="AD1213" i="5"/>
  <c r="AE1213" i="5"/>
  <c r="AF1213" i="5"/>
  <c r="AG1213" i="5"/>
  <c r="AH1213" i="5"/>
  <c r="AB1214" i="5"/>
  <c r="AC1214" i="5"/>
  <c r="AD1214" i="5"/>
  <c r="AE1214" i="5"/>
  <c r="AF1214" i="5"/>
  <c r="AG1214" i="5"/>
  <c r="AH1214" i="5"/>
  <c r="AB1215" i="5"/>
  <c r="AC1215" i="5"/>
  <c r="AD1215" i="5"/>
  <c r="AE1215" i="5"/>
  <c r="AF1215" i="5"/>
  <c r="AG1215" i="5"/>
  <c r="AH1215" i="5"/>
  <c r="AB1216" i="5"/>
  <c r="AC1216" i="5"/>
  <c r="AD1216" i="5"/>
  <c r="AE1216" i="5"/>
  <c r="AF1216" i="5"/>
  <c r="AG1216" i="5"/>
  <c r="AH1216" i="5"/>
  <c r="AB1217" i="5"/>
  <c r="AC1217" i="5"/>
  <c r="AD1217" i="5"/>
  <c r="AE1217" i="5"/>
  <c r="AF1217" i="5"/>
  <c r="AG1217" i="5"/>
  <c r="AH1217" i="5"/>
  <c r="AB1218" i="5"/>
  <c r="AC1218" i="5"/>
  <c r="AD1218" i="5"/>
  <c r="AE1218" i="5"/>
  <c r="AF1218" i="5"/>
  <c r="AG1218" i="5"/>
  <c r="AH1218" i="5"/>
  <c r="AB1219" i="5"/>
  <c r="AC1219" i="5"/>
  <c r="AD1219" i="5"/>
  <c r="AE1219" i="5"/>
  <c r="AF1219" i="5"/>
  <c r="AG1219" i="5"/>
  <c r="AH1219" i="5"/>
  <c r="AB1220" i="5"/>
  <c r="AC1220" i="5"/>
  <c r="AD1220" i="5"/>
  <c r="AE1220" i="5"/>
  <c r="AF1220" i="5"/>
  <c r="AG1220" i="5"/>
  <c r="AH1220" i="5"/>
  <c r="AB1221" i="5"/>
  <c r="AC1221" i="5"/>
  <c r="AD1221" i="5"/>
  <c r="AE1221" i="5"/>
  <c r="AF1221" i="5"/>
  <c r="AG1221" i="5"/>
  <c r="AH1221" i="5"/>
  <c r="AB1222" i="5"/>
  <c r="AC1222" i="5"/>
  <c r="AD1222" i="5"/>
  <c r="AE1222" i="5"/>
  <c r="AF1222" i="5"/>
  <c r="AG1222" i="5"/>
  <c r="AH1222" i="5"/>
  <c r="AB1223" i="5"/>
  <c r="AC1223" i="5"/>
  <c r="AD1223" i="5"/>
  <c r="AE1223" i="5"/>
  <c r="AF1223" i="5"/>
  <c r="AG1223" i="5"/>
  <c r="AH1223" i="5"/>
  <c r="AB1224" i="5"/>
  <c r="AC1224" i="5"/>
  <c r="AD1224" i="5"/>
  <c r="AE1224" i="5"/>
  <c r="AF1224" i="5"/>
  <c r="AG1224" i="5"/>
  <c r="AH1224" i="5"/>
  <c r="AB1225" i="5"/>
  <c r="AC1225" i="5"/>
  <c r="AD1225" i="5"/>
  <c r="AE1225" i="5"/>
  <c r="AF1225" i="5"/>
  <c r="AG1225" i="5"/>
  <c r="AH1225" i="5"/>
  <c r="AB1226" i="5"/>
  <c r="AC1226" i="5"/>
  <c r="AD1226" i="5"/>
  <c r="AE1226" i="5"/>
  <c r="AF1226" i="5"/>
  <c r="AG1226" i="5"/>
  <c r="AH1226" i="5"/>
  <c r="AB1227" i="5"/>
  <c r="AC1227" i="5"/>
  <c r="AD1227" i="5"/>
  <c r="AE1227" i="5"/>
  <c r="AF1227" i="5"/>
  <c r="AG1227" i="5"/>
  <c r="AH1227" i="5"/>
  <c r="AB1228" i="5"/>
  <c r="AC1228" i="5"/>
  <c r="AD1228" i="5"/>
  <c r="AE1228" i="5"/>
  <c r="AF1228" i="5"/>
  <c r="AG1228" i="5"/>
  <c r="AH1228" i="5"/>
  <c r="AB1229" i="5"/>
  <c r="AC1229" i="5"/>
  <c r="AD1229" i="5"/>
  <c r="AE1229" i="5"/>
  <c r="AF1229" i="5"/>
  <c r="AG1229" i="5"/>
  <c r="AH1229" i="5"/>
  <c r="AB1230" i="5"/>
  <c r="AC1230" i="5"/>
  <c r="AD1230" i="5"/>
  <c r="AE1230" i="5"/>
  <c r="AF1230" i="5"/>
  <c r="AG1230" i="5"/>
  <c r="AH1230" i="5"/>
  <c r="AB1231" i="5"/>
  <c r="AC1231" i="5"/>
  <c r="AD1231" i="5"/>
  <c r="AE1231" i="5"/>
  <c r="AF1231" i="5"/>
  <c r="AG1231" i="5"/>
  <c r="AH1231" i="5"/>
  <c r="AB1232" i="5"/>
  <c r="AC1232" i="5"/>
  <c r="AD1232" i="5"/>
  <c r="AE1232" i="5"/>
  <c r="AF1232" i="5"/>
  <c r="AG1232" i="5"/>
  <c r="AH1232" i="5"/>
  <c r="AB1233" i="5"/>
  <c r="AC1233" i="5"/>
  <c r="AD1233" i="5"/>
  <c r="AE1233" i="5"/>
  <c r="AF1233" i="5"/>
  <c r="AG1233" i="5"/>
  <c r="AH1233" i="5"/>
  <c r="AB1234" i="5"/>
  <c r="AC1234" i="5"/>
  <c r="AD1234" i="5"/>
  <c r="AE1234" i="5"/>
  <c r="AF1234" i="5"/>
  <c r="AG1234" i="5"/>
  <c r="AH1234" i="5"/>
  <c r="AB1235" i="5"/>
  <c r="AC1235" i="5"/>
  <c r="AD1235" i="5"/>
  <c r="AE1235" i="5"/>
  <c r="AF1235" i="5"/>
  <c r="AG1235" i="5"/>
  <c r="AH1235" i="5"/>
  <c r="AB1236" i="5"/>
  <c r="AC1236" i="5"/>
  <c r="AD1236" i="5"/>
  <c r="AE1236" i="5"/>
  <c r="AF1236" i="5"/>
  <c r="AG1236" i="5"/>
  <c r="AH1236" i="5"/>
  <c r="AB1237" i="5"/>
  <c r="AC1237" i="5"/>
  <c r="AD1237" i="5"/>
  <c r="AE1237" i="5"/>
  <c r="AF1237" i="5"/>
  <c r="AG1237" i="5"/>
  <c r="AH1237" i="5"/>
  <c r="AB1238" i="5"/>
  <c r="AC1238" i="5"/>
  <c r="AD1238" i="5"/>
  <c r="AE1238" i="5"/>
  <c r="AF1238" i="5"/>
  <c r="AG1238" i="5"/>
  <c r="AH1238" i="5"/>
  <c r="AB1239" i="5"/>
  <c r="AC1239" i="5"/>
  <c r="AD1239" i="5"/>
  <c r="AE1239" i="5"/>
  <c r="AF1239" i="5"/>
  <c r="AG1239" i="5"/>
  <c r="AH1239" i="5"/>
  <c r="AB1240" i="5"/>
  <c r="AC1240" i="5"/>
  <c r="AD1240" i="5"/>
  <c r="AE1240" i="5"/>
  <c r="AF1240" i="5"/>
  <c r="AG1240" i="5"/>
  <c r="AH1240" i="5"/>
  <c r="AB1241" i="5"/>
  <c r="AC1241" i="5"/>
  <c r="AD1241" i="5"/>
  <c r="AE1241" i="5"/>
  <c r="AF1241" i="5"/>
  <c r="AG1241" i="5"/>
  <c r="AH1241" i="5"/>
  <c r="AB1242" i="5"/>
  <c r="AC1242" i="5"/>
  <c r="AD1242" i="5"/>
  <c r="AE1242" i="5"/>
  <c r="AF1242" i="5"/>
  <c r="AG1242" i="5"/>
  <c r="AH1242" i="5"/>
  <c r="AB1243" i="5"/>
  <c r="AC1243" i="5"/>
  <c r="AD1243" i="5"/>
  <c r="AE1243" i="5"/>
  <c r="AF1243" i="5"/>
  <c r="AG1243" i="5"/>
  <c r="AH1243" i="5"/>
  <c r="AB1244" i="5"/>
  <c r="AC1244" i="5"/>
  <c r="AD1244" i="5"/>
  <c r="AE1244" i="5"/>
  <c r="AF1244" i="5"/>
  <c r="AG1244" i="5"/>
  <c r="AH1244" i="5"/>
  <c r="AB1245" i="5"/>
  <c r="AC1245" i="5"/>
  <c r="AD1245" i="5"/>
  <c r="AE1245" i="5"/>
  <c r="AF1245" i="5"/>
  <c r="AG1245" i="5"/>
  <c r="AH1245" i="5"/>
  <c r="AB1246" i="5"/>
  <c r="AC1246" i="5"/>
  <c r="AD1246" i="5"/>
  <c r="AE1246" i="5"/>
  <c r="AF1246" i="5"/>
  <c r="AG1246" i="5"/>
  <c r="AH1246" i="5"/>
  <c r="AB1247" i="5"/>
  <c r="AC1247" i="5"/>
  <c r="AD1247" i="5"/>
  <c r="AE1247" i="5"/>
  <c r="AF1247" i="5"/>
  <c r="AG1247" i="5"/>
  <c r="AH1247" i="5"/>
  <c r="AB1248" i="5"/>
  <c r="AC1248" i="5"/>
  <c r="AD1248" i="5"/>
  <c r="AE1248" i="5"/>
  <c r="AF1248" i="5"/>
  <c r="AG1248" i="5"/>
  <c r="AH1248" i="5"/>
  <c r="AB1249" i="5"/>
  <c r="AC1249" i="5"/>
  <c r="AD1249" i="5"/>
  <c r="AE1249" i="5"/>
  <c r="AF1249" i="5"/>
  <c r="AG1249" i="5"/>
  <c r="AH1249" i="5"/>
  <c r="AB1250" i="5"/>
  <c r="AC1250" i="5"/>
  <c r="AD1250" i="5"/>
  <c r="AE1250" i="5"/>
  <c r="AF1250" i="5"/>
  <c r="AG1250" i="5"/>
  <c r="AH1250" i="5"/>
  <c r="AB1251" i="5"/>
  <c r="AC1251" i="5"/>
  <c r="AD1251" i="5"/>
  <c r="AE1251" i="5"/>
  <c r="AF1251" i="5"/>
  <c r="AG1251" i="5"/>
  <c r="AH1251" i="5"/>
  <c r="AB1252" i="5"/>
  <c r="AC1252" i="5"/>
  <c r="AD1252" i="5"/>
  <c r="AE1252" i="5"/>
  <c r="AF1252" i="5"/>
  <c r="AG1252" i="5"/>
  <c r="AH1252" i="5"/>
  <c r="AB1253" i="5"/>
  <c r="AC1253" i="5"/>
  <c r="AD1253" i="5"/>
  <c r="AE1253" i="5"/>
  <c r="AF1253" i="5"/>
  <c r="AG1253" i="5"/>
  <c r="AH1253" i="5"/>
  <c r="AB1254" i="5"/>
  <c r="AC1254" i="5"/>
  <c r="AD1254" i="5"/>
  <c r="AE1254" i="5"/>
  <c r="AF1254" i="5"/>
  <c r="AG1254" i="5"/>
  <c r="AH1254" i="5"/>
  <c r="AB1255" i="5"/>
  <c r="AC1255" i="5"/>
  <c r="AD1255" i="5"/>
  <c r="AE1255" i="5"/>
  <c r="AF1255" i="5"/>
  <c r="AG1255" i="5"/>
  <c r="AH1255" i="5"/>
  <c r="AB1256" i="5"/>
  <c r="AC1256" i="5"/>
  <c r="AD1256" i="5"/>
  <c r="AE1256" i="5"/>
  <c r="AF1256" i="5"/>
  <c r="AG1256" i="5"/>
  <c r="AH1256" i="5"/>
  <c r="AB1257" i="5"/>
  <c r="AC1257" i="5"/>
  <c r="AD1257" i="5"/>
  <c r="AE1257" i="5"/>
  <c r="AF1257" i="5"/>
  <c r="AG1257" i="5"/>
  <c r="AH1257" i="5"/>
  <c r="AB1258" i="5"/>
  <c r="AC1258" i="5"/>
  <c r="AD1258" i="5"/>
  <c r="AE1258" i="5"/>
  <c r="AF1258" i="5"/>
  <c r="AG1258" i="5"/>
  <c r="AH1258" i="5"/>
  <c r="AB1259" i="5"/>
  <c r="AC1259" i="5"/>
  <c r="AD1259" i="5"/>
  <c r="AE1259" i="5"/>
  <c r="AF1259" i="5"/>
  <c r="AG1259" i="5"/>
  <c r="AH1259" i="5"/>
  <c r="AB1260" i="5"/>
  <c r="AC1260" i="5"/>
  <c r="AD1260" i="5"/>
  <c r="AE1260" i="5"/>
  <c r="AF1260" i="5"/>
  <c r="AG1260" i="5"/>
  <c r="AH1260" i="5"/>
  <c r="AB1261" i="5"/>
  <c r="AC1261" i="5"/>
  <c r="AD1261" i="5"/>
  <c r="AE1261" i="5"/>
  <c r="AF1261" i="5"/>
  <c r="AG1261" i="5"/>
  <c r="AH1261" i="5"/>
  <c r="AB1262" i="5"/>
  <c r="AC1262" i="5"/>
  <c r="AD1262" i="5"/>
  <c r="AE1262" i="5"/>
  <c r="AF1262" i="5"/>
  <c r="AG1262" i="5"/>
  <c r="AH1262" i="5"/>
  <c r="AB1263" i="5"/>
  <c r="AC1263" i="5"/>
  <c r="AD1263" i="5"/>
  <c r="AE1263" i="5"/>
  <c r="AF1263" i="5"/>
  <c r="AG1263" i="5"/>
  <c r="AH1263" i="5"/>
  <c r="AB1264" i="5"/>
  <c r="AC1264" i="5"/>
  <c r="AD1264" i="5"/>
  <c r="AE1264" i="5"/>
  <c r="AF1264" i="5"/>
  <c r="AG1264" i="5"/>
  <c r="AH1264" i="5"/>
  <c r="AB1265" i="5"/>
  <c r="AC1265" i="5"/>
  <c r="AD1265" i="5"/>
  <c r="AE1265" i="5"/>
  <c r="AF1265" i="5"/>
  <c r="AG1265" i="5"/>
  <c r="AH1265" i="5"/>
  <c r="AB1266" i="5"/>
  <c r="AC1266" i="5"/>
  <c r="AD1266" i="5"/>
  <c r="AE1266" i="5"/>
  <c r="AF1266" i="5"/>
  <c r="AG1266" i="5"/>
  <c r="AH1266" i="5"/>
  <c r="AB1267" i="5"/>
  <c r="AC1267" i="5"/>
  <c r="AD1267" i="5"/>
  <c r="AE1267" i="5"/>
  <c r="AF1267" i="5"/>
  <c r="AG1267" i="5"/>
  <c r="AH1267" i="5"/>
  <c r="AB1268" i="5"/>
  <c r="AC1268" i="5"/>
  <c r="AD1268" i="5"/>
  <c r="AE1268" i="5"/>
  <c r="AF1268" i="5"/>
  <c r="AG1268" i="5"/>
  <c r="AH1268" i="5"/>
  <c r="AB1269" i="5"/>
  <c r="AC1269" i="5"/>
  <c r="AD1269" i="5"/>
  <c r="AE1269" i="5"/>
  <c r="AF1269" i="5"/>
  <c r="AG1269" i="5"/>
  <c r="AH1269" i="5"/>
  <c r="AB1270" i="5"/>
  <c r="AC1270" i="5"/>
  <c r="AD1270" i="5"/>
  <c r="AE1270" i="5"/>
  <c r="AF1270" i="5"/>
  <c r="AG1270" i="5"/>
  <c r="AH1270" i="5"/>
  <c r="AB1271" i="5"/>
  <c r="AC1271" i="5"/>
  <c r="AD1271" i="5"/>
  <c r="AE1271" i="5"/>
  <c r="AF1271" i="5"/>
  <c r="AG1271" i="5"/>
  <c r="AH1271" i="5"/>
  <c r="AB1272" i="5"/>
  <c r="AC1272" i="5"/>
  <c r="AD1272" i="5"/>
  <c r="AE1272" i="5"/>
  <c r="AF1272" i="5"/>
  <c r="AG1272" i="5"/>
  <c r="AH1272" i="5"/>
  <c r="AB1273" i="5"/>
  <c r="AC1273" i="5"/>
  <c r="AD1273" i="5"/>
  <c r="AE1273" i="5"/>
  <c r="AF1273" i="5"/>
  <c r="AG1273" i="5"/>
  <c r="AH1273" i="5"/>
  <c r="AB1274" i="5"/>
  <c r="AC1274" i="5"/>
  <c r="AD1274" i="5"/>
  <c r="AE1274" i="5"/>
  <c r="AF1274" i="5"/>
  <c r="AG1274" i="5"/>
  <c r="AH1274" i="5"/>
  <c r="AB1275" i="5"/>
  <c r="AC1275" i="5"/>
  <c r="AD1275" i="5"/>
  <c r="AE1275" i="5"/>
  <c r="AF1275" i="5"/>
  <c r="AG1275" i="5"/>
  <c r="AH1275" i="5"/>
  <c r="AB1276" i="5"/>
  <c r="AC1276" i="5"/>
  <c r="AD1276" i="5"/>
  <c r="AE1276" i="5"/>
  <c r="AF1276" i="5"/>
  <c r="AG1276" i="5"/>
  <c r="AH1276" i="5"/>
  <c r="AB1277" i="5"/>
  <c r="AC1277" i="5"/>
  <c r="AD1277" i="5"/>
  <c r="AE1277" i="5"/>
  <c r="AF1277" i="5"/>
  <c r="AG1277" i="5"/>
  <c r="AH1277" i="5"/>
  <c r="AB1278" i="5"/>
  <c r="AC1278" i="5"/>
  <c r="AD1278" i="5"/>
  <c r="AE1278" i="5"/>
  <c r="AF1278" i="5"/>
  <c r="AG1278" i="5"/>
  <c r="AH1278" i="5"/>
  <c r="AB1279" i="5"/>
  <c r="AC1279" i="5"/>
  <c r="AD1279" i="5"/>
  <c r="AE1279" i="5"/>
  <c r="AF1279" i="5"/>
  <c r="AG1279" i="5"/>
  <c r="AH1279" i="5"/>
  <c r="AB1280" i="5"/>
  <c r="AC1280" i="5"/>
  <c r="AD1280" i="5"/>
  <c r="AE1280" i="5"/>
  <c r="AF1280" i="5"/>
  <c r="AG1280" i="5"/>
  <c r="AH1280" i="5"/>
  <c r="AB1281" i="5"/>
  <c r="AC1281" i="5"/>
  <c r="AD1281" i="5"/>
  <c r="AE1281" i="5"/>
  <c r="AF1281" i="5"/>
  <c r="AG1281" i="5"/>
  <c r="AH1281" i="5"/>
  <c r="AB1282" i="5"/>
  <c r="AC1282" i="5"/>
  <c r="AD1282" i="5"/>
  <c r="AE1282" i="5"/>
  <c r="AF1282" i="5"/>
  <c r="AG1282" i="5"/>
  <c r="AH1282" i="5"/>
  <c r="AB1283" i="5"/>
  <c r="AC1283" i="5"/>
  <c r="AD1283" i="5"/>
  <c r="AE1283" i="5"/>
  <c r="AF1283" i="5"/>
  <c r="AG1283" i="5"/>
  <c r="AH1283" i="5"/>
  <c r="AB1284" i="5"/>
  <c r="AC1284" i="5"/>
  <c r="AD1284" i="5"/>
  <c r="AE1284" i="5"/>
  <c r="AF1284" i="5"/>
  <c r="AG1284" i="5"/>
  <c r="AH1284" i="5"/>
  <c r="AB1285" i="5"/>
  <c r="AC1285" i="5"/>
  <c r="AD1285" i="5"/>
  <c r="AE1285" i="5"/>
  <c r="AF1285" i="5"/>
  <c r="AG1285" i="5"/>
  <c r="AH1285" i="5"/>
  <c r="AB1286" i="5"/>
  <c r="AC1286" i="5"/>
  <c r="AD1286" i="5"/>
  <c r="AE1286" i="5"/>
  <c r="AF1286" i="5"/>
  <c r="AG1286" i="5"/>
  <c r="AH1286" i="5"/>
  <c r="AB1287" i="5"/>
  <c r="AC1287" i="5"/>
  <c r="AD1287" i="5"/>
  <c r="AE1287" i="5"/>
  <c r="AF1287" i="5"/>
  <c r="AG1287" i="5"/>
  <c r="AH1287" i="5"/>
  <c r="AB1288" i="5"/>
  <c r="AC1288" i="5"/>
  <c r="AD1288" i="5"/>
  <c r="AE1288" i="5"/>
  <c r="AF1288" i="5"/>
  <c r="AG1288" i="5"/>
  <c r="AH1288" i="5"/>
  <c r="AB1289" i="5"/>
  <c r="AC1289" i="5"/>
  <c r="AD1289" i="5"/>
  <c r="AE1289" i="5"/>
  <c r="AF1289" i="5"/>
  <c r="AG1289" i="5"/>
  <c r="AH1289" i="5"/>
  <c r="AB1290" i="5"/>
  <c r="AC1290" i="5"/>
  <c r="AD1290" i="5"/>
  <c r="AE1290" i="5"/>
  <c r="AF1290" i="5"/>
  <c r="AG1290" i="5"/>
  <c r="AH1290" i="5"/>
  <c r="AB1291" i="5"/>
  <c r="AC1291" i="5"/>
  <c r="AD1291" i="5"/>
  <c r="AE1291" i="5"/>
  <c r="AF1291" i="5"/>
  <c r="AG1291" i="5"/>
  <c r="AH1291" i="5"/>
  <c r="AB1292" i="5"/>
  <c r="AC1292" i="5"/>
  <c r="AD1292" i="5"/>
  <c r="AE1292" i="5"/>
  <c r="AF1292" i="5"/>
  <c r="AG1292" i="5"/>
  <c r="AH1292" i="5"/>
  <c r="AB1293" i="5"/>
  <c r="AC1293" i="5"/>
  <c r="AD1293" i="5"/>
  <c r="AE1293" i="5"/>
  <c r="AF1293" i="5"/>
  <c r="AG1293" i="5"/>
  <c r="AH1293" i="5"/>
  <c r="AB1294" i="5"/>
  <c r="AC1294" i="5"/>
  <c r="AD1294" i="5"/>
  <c r="AE1294" i="5"/>
  <c r="AF1294" i="5"/>
  <c r="AG1294" i="5"/>
  <c r="AH1294" i="5"/>
  <c r="AB1295" i="5"/>
  <c r="AC1295" i="5"/>
  <c r="AD1295" i="5"/>
  <c r="AE1295" i="5"/>
  <c r="AF1295" i="5"/>
  <c r="AG1295" i="5"/>
  <c r="AH1295" i="5"/>
  <c r="AB1296" i="5"/>
  <c r="AC1296" i="5"/>
  <c r="AD1296" i="5"/>
  <c r="AE1296" i="5"/>
  <c r="AF1296" i="5"/>
  <c r="AG1296" i="5"/>
  <c r="AH1296" i="5"/>
  <c r="AB1297" i="5"/>
  <c r="AC1297" i="5"/>
  <c r="AD1297" i="5"/>
  <c r="AE1297" i="5"/>
  <c r="AF1297" i="5"/>
  <c r="AG1297" i="5"/>
  <c r="AH1297" i="5"/>
  <c r="AB1298" i="5"/>
  <c r="AC1298" i="5"/>
  <c r="AD1298" i="5"/>
  <c r="AE1298" i="5"/>
  <c r="AF1298" i="5"/>
  <c r="AG1298" i="5"/>
  <c r="AH1298" i="5"/>
  <c r="AB1299" i="5"/>
  <c r="AC1299" i="5"/>
  <c r="AD1299" i="5"/>
  <c r="AE1299" i="5"/>
  <c r="AF1299" i="5"/>
  <c r="AG1299" i="5"/>
  <c r="AH1299" i="5"/>
  <c r="AB1300" i="5"/>
  <c r="AC1300" i="5"/>
  <c r="AD1300" i="5"/>
  <c r="AE1300" i="5"/>
  <c r="AF1300" i="5"/>
  <c r="AG1300" i="5"/>
  <c r="AH1300" i="5"/>
  <c r="AB1301" i="5"/>
  <c r="AC1301" i="5"/>
  <c r="AD1301" i="5"/>
  <c r="AE1301" i="5"/>
  <c r="AF1301" i="5"/>
  <c r="AG1301" i="5"/>
  <c r="AH1301" i="5"/>
  <c r="AB1302" i="5"/>
  <c r="AC1302" i="5"/>
  <c r="AD1302" i="5"/>
  <c r="AE1302" i="5"/>
  <c r="AF1302" i="5"/>
  <c r="AG1302" i="5"/>
  <c r="AH1302" i="5"/>
  <c r="AB1303" i="5"/>
  <c r="AC1303" i="5"/>
  <c r="AD1303" i="5"/>
  <c r="AE1303" i="5"/>
  <c r="AF1303" i="5"/>
  <c r="AG1303" i="5"/>
  <c r="AH1303" i="5"/>
  <c r="AB1304" i="5"/>
  <c r="AC1304" i="5"/>
  <c r="AD1304" i="5"/>
  <c r="AE1304" i="5"/>
  <c r="AF1304" i="5"/>
  <c r="AG1304" i="5"/>
  <c r="AH1304" i="5"/>
  <c r="AB1305" i="5"/>
  <c r="AC1305" i="5"/>
  <c r="AD1305" i="5"/>
  <c r="AE1305" i="5"/>
  <c r="AF1305" i="5"/>
  <c r="AG1305" i="5"/>
  <c r="AH1305" i="5"/>
  <c r="AB1306" i="5"/>
  <c r="AC1306" i="5"/>
  <c r="AD1306" i="5"/>
  <c r="AE1306" i="5"/>
  <c r="AF1306" i="5"/>
  <c r="AG1306" i="5"/>
  <c r="AH1306" i="5"/>
  <c r="AB1307" i="5"/>
  <c r="AC1307" i="5"/>
  <c r="AD1307" i="5"/>
  <c r="AE1307" i="5"/>
  <c r="AF1307" i="5"/>
  <c r="AG1307" i="5"/>
  <c r="AH1307" i="5"/>
  <c r="AB1308" i="5"/>
  <c r="AC1308" i="5"/>
  <c r="AD1308" i="5"/>
  <c r="AE1308" i="5"/>
  <c r="AF1308" i="5"/>
  <c r="AG1308" i="5"/>
  <c r="AH1308" i="5"/>
  <c r="AB1309" i="5"/>
  <c r="AC1309" i="5"/>
  <c r="AD1309" i="5"/>
  <c r="AE1309" i="5"/>
  <c r="AF1309" i="5"/>
  <c r="AG1309" i="5"/>
  <c r="AH1309" i="5"/>
  <c r="AB1310" i="5"/>
  <c r="AC1310" i="5"/>
  <c r="AD1310" i="5"/>
  <c r="AE1310" i="5"/>
  <c r="AF1310" i="5"/>
  <c r="AG1310" i="5"/>
  <c r="AH1310" i="5"/>
  <c r="AB1311" i="5"/>
  <c r="AC1311" i="5"/>
  <c r="AD1311" i="5"/>
  <c r="AE1311" i="5"/>
  <c r="AF1311" i="5"/>
  <c r="AG1311" i="5"/>
  <c r="AH1311" i="5"/>
  <c r="AB1312" i="5"/>
  <c r="AC1312" i="5"/>
  <c r="AD1312" i="5"/>
  <c r="AE1312" i="5"/>
  <c r="AF1312" i="5"/>
  <c r="AG1312" i="5"/>
  <c r="AH1312" i="5"/>
  <c r="AB1313" i="5"/>
  <c r="AC1313" i="5"/>
  <c r="AD1313" i="5"/>
  <c r="AE1313" i="5"/>
  <c r="AF1313" i="5"/>
  <c r="AG1313" i="5"/>
  <c r="AH1313" i="5"/>
  <c r="AB1314" i="5"/>
  <c r="AC1314" i="5"/>
  <c r="AD1314" i="5"/>
  <c r="AE1314" i="5"/>
  <c r="AF1314" i="5"/>
  <c r="AG1314" i="5"/>
  <c r="AH1314" i="5"/>
  <c r="AB1315" i="5"/>
  <c r="AC1315" i="5"/>
  <c r="AD1315" i="5"/>
  <c r="AE1315" i="5"/>
  <c r="AF1315" i="5"/>
  <c r="AG1315" i="5"/>
  <c r="AH1315" i="5"/>
  <c r="AB1316" i="5"/>
  <c r="AC1316" i="5"/>
  <c r="AD1316" i="5"/>
  <c r="AE1316" i="5"/>
  <c r="AF1316" i="5"/>
  <c r="AG1316" i="5"/>
  <c r="AH1316" i="5"/>
  <c r="AB1317" i="5"/>
  <c r="AC1317" i="5"/>
  <c r="AD1317" i="5"/>
  <c r="AE1317" i="5"/>
  <c r="AF1317" i="5"/>
  <c r="AG1317" i="5"/>
  <c r="AH1317" i="5"/>
  <c r="AB1318" i="5"/>
  <c r="AC1318" i="5"/>
  <c r="AD1318" i="5"/>
  <c r="AE1318" i="5"/>
  <c r="AF1318" i="5"/>
  <c r="AG1318" i="5"/>
  <c r="AH1318" i="5"/>
  <c r="AB1319" i="5"/>
  <c r="AC1319" i="5"/>
  <c r="AD1319" i="5"/>
  <c r="AE1319" i="5"/>
  <c r="AF1319" i="5"/>
  <c r="AG1319" i="5"/>
  <c r="AH1319" i="5"/>
  <c r="AB1320" i="5"/>
  <c r="AC1320" i="5"/>
  <c r="AD1320" i="5"/>
  <c r="AE1320" i="5"/>
  <c r="AF1320" i="5"/>
  <c r="AG1320" i="5"/>
  <c r="AH1320" i="5"/>
  <c r="AB1321" i="5"/>
  <c r="AC1321" i="5"/>
  <c r="AD1321" i="5"/>
  <c r="AE1321" i="5"/>
  <c r="AF1321" i="5"/>
  <c r="AG1321" i="5"/>
  <c r="AH1321" i="5"/>
  <c r="AB1322" i="5"/>
  <c r="AC1322" i="5"/>
  <c r="AD1322" i="5"/>
  <c r="AE1322" i="5"/>
  <c r="AF1322" i="5"/>
  <c r="AG1322" i="5"/>
  <c r="AH1322" i="5"/>
  <c r="AB1323" i="5"/>
  <c r="AC1323" i="5"/>
  <c r="AD1323" i="5"/>
  <c r="AE1323" i="5"/>
  <c r="AF1323" i="5"/>
  <c r="AG1323" i="5"/>
  <c r="AH1323" i="5"/>
  <c r="AB1324" i="5"/>
  <c r="AC1324" i="5"/>
  <c r="AD1324" i="5"/>
  <c r="AE1324" i="5"/>
  <c r="AF1324" i="5"/>
  <c r="AG1324" i="5"/>
  <c r="AH1324" i="5"/>
  <c r="AB1325" i="5"/>
  <c r="AC1325" i="5"/>
  <c r="AD1325" i="5"/>
  <c r="AE1325" i="5"/>
  <c r="AF1325" i="5"/>
  <c r="AG1325" i="5"/>
  <c r="AH1325" i="5"/>
  <c r="AB1326" i="5"/>
  <c r="AC1326" i="5"/>
  <c r="AD1326" i="5"/>
  <c r="AE1326" i="5"/>
  <c r="AF1326" i="5"/>
  <c r="AG1326" i="5"/>
  <c r="AH1326" i="5"/>
  <c r="AB1327" i="5"/>
  <c r="AC1327" i="5"/>
  <c r="AD1327" i="5"/>
  <c r="AE1327" i="5"/>
  <c r="AF1327" i="5"/>
  <c r="AG1327" i="5"/>
  <c r="AH1327" i="5"/>
  <c r="AB1328" i="5"/>
  <c r="AC1328" i="5"/>
  <c r="AD1328" i="5"/>
  <c r="AE1328" i="5"/>
  <c r="AF1328" i="5"/>
  <c r="AG1328" i="5"/>
  <c r="AH1328" i="5"/>
  <c r="AB1329" i="5"/>
  <c r="AC1329" i="5"/>
  <c r="AD1329" i="5"/>
  <c r="AE1329" i="5"/>
  <c r="AF1329" i="5"/>
  <c r="AG1329" i="5"/>
  <c r="AH1329" i="5"/>
  <c r="AB1330" i="5"/>
  <c r="AC1330" i="5"/>
  <c r="AD1330" i="5"/>
  <c r="AE1330" i="5"/>
  <c r="AF1330" i="5"/>
  <c r="AG1330" i="5"/>
  <c r="AH1330" i="5"/>
  <c r="AB1331" i="5"/>
  <c r="AC1331" i="5"/>
  <c r="AD1331" i="5"/>
  <c r="AE1331" i="5"/>
  <c r="AF1331" i="5"/>
  <c r="AG1331" i="5"/>
  <c r="AH1331" i="5"/>
  <c r="AB1332" i="5"/>
  <c r="AC1332" i="5"/>
  <c r="AD1332" i="5"/>
  <c r="AE1332" i="5"/>
  <c r="AF1332" i="5"/>
  <c r="AG1332" i="5"/>
  <c r="AH1332" i="5"/>
  <c r="AB1333" i="5"/>
  <c r="AC1333" i="5"/>
  <c r="AD1333" i="5"/>
  <c r="AE1333" i="5"/>
  <c r="AF1333" i="5"/>
  <c r="AG1333" i="5"/>
  <c r="AH1333" i="5"/>
  <c r="AB1334" i="5"/>
  <c r="AC1334" i="5"/>
  <c r="AD1334" i="5"/>
  <c r="AE1334" i="5"/>
  <c r="AF1334" i="5"/>
  <c r="AG1334" i="5"/>
  <c r="AH1334" i="5"/>
  <c r="AB1335" i="5"/>
  <c r="AC1335" i="5"/>
  <c r="AD1335" i="5"/>
  <c r="AE1335" i="5"/>
  <c r="AF1335" i="5"/>
  <c r="AG1335" i="5"/>
  <c r="AH1335" i="5"/>
  <c r="AB1336" i="5"/>
  <c r="AC1336" i="5"/>
  <c r="AD1336" i="5"/>
  <c r="AE1336" i="5"/>
  <c r="AF1336" i="5"/>
  <c r="AG1336" i="5"/>
  <c r="AH1336" i="5"/>
  <c r="AB1337" i="5"/>
  <c r="AC1337" i="5"/>
  <c r="AD1337" i="5"/>
  <c r="AE1337" i="5"/>
  <c r="AF1337" i="5"/>
  <c r="AG1337" i="5"/>
  <c r="AH1337" i="5"/>
  <c r="AB1338" i="5"/>
  <c r="AC1338" i="5"/>
  <c r="AD1338" i="5"/>
  <c r="AE1338" i="5"/>
  <c r="AF1338" i="5"/>
  <c r="AG1338" i="5"/>
  <c r="AH1338" i="5"/>
  <c r="AB1339" i="5"/>
  <c r="AC1339" i="5"/>
  <c r="AD1339" i="5"/>
  <c r="AE1339" i="5"/>
  <c r="AF1339" i="5"/>
  <c r="AG1339" i="5"/>
  <c r="AH1339" i="5"/>
  <c r="AB1340" i="5"/>
  <c r="AC1340" i="5"/>
  <c r="AD1340" i="5"/>
  <c r="AE1340" i="5"/>
  <c r="AF1340" i="5"/>
  <c r="AG1340" i="5"/>
  <c r="AH1340" i="5"/>
  <c r="AB1341" i="5"/>
  <c r="AC1341" i="5"/>
  <c r="AD1341" i="5"/>
  <c r="AE1341" i="5"/>
  <c r="AF1341" i="5"/>
  <c r="AG1341" i="5"/>
  <c r="AH1341" i="5"/>
  <c r="AB1342" i="5"/>
  <c r="AC1342" i="5"/>
  <c r="AD1342" i="5"/>
  <c r="AE1342" i="5"/>
  <c r="AF1342" i="5"/>
  <c r="AG1342" i="5"/>
  <c r="AH1342" i="5"/>
  <c r="AB1343" i="5"/>
  <c r="AC1343" i="5"/>
  <c r="AD1343" i="5"/>
  <c r="AE1343" i="5"/>
  <c r="AF1343" i="5"/>
  <c r="AG1343" i="5"/>
  <c r="AH1343" i="5"/>
  <c r="AB1344" i="5"/>
  <c r="AC1344" i="5"/>
  <c r="AD1344" i="5"/>
  <c r="AE1344" i="5"/>
  <c r="AF1344" i="5"/>
  <c r="AG1344" i="5"/>
  <c r="AH1344" i="5"/>
  <c r="AB1345" i="5"/>
  <c r="AC1345" i="5"/>
  <c r="AD1345" i="5"/>
  <c r="AE1345" i="5"/>
  <c r="AF1345" i="5"/>
  <c r="AG1345" i="5"/>
  <c r="AH1345" i="5"/>
  <c r="AB1346" i="5"/>
  <c r="AC1346" i="5"/>
  <c r="AD1346" i="5"/>
  <c r="AE1346" i="5"/>
  <c r="AF1346" i="5"/>
  <c r="AG1346" i="5"/>
  <c r="AH1346" i="5"/>
  <c r="AB1347" i="5"/>
  <c r="AC1347" i="5"/>
  <c r="AD1347" i="5"/>
  <c r="AE1347" i="5"/>
  <c r="AF1347" i="5"/>
  <c r="AG1347" i="5"/>
  <c r="AH1347" i="5"/>
  <c r="AB1348" i="5"/>
  <c r="AC1348" i="5"/>
  <c r="AD1348" i="5"/>
  <c r="AE1348" i="5"/>
  <c r="AF1348" i="5"/>
  <c r="AG1348" i="5"/>
  <c r="AH1348" i="5"/>
  <c r="AB1349" i="5"/>
  <c r="AC1349" i="5"/>
  <c r="AD1349" i="5"/>
  <c r="AE1349" i="5"/>
  <c r="AF1349" i="5"/>
  <c r="AG1349" i="5"/>
  <c r="AH1349" i="5"/>
  <c r="AB1350" i="5"/>
  <c r="AC1350" i="5"/>
  <c r="AD1350" i="5"/>
  <c r="AE1350" i="5"/>
  <c r="AF1350" i="5"/>
  <c r="AG1350" i="5"/>
  <c r="AH1350" i="5"/>
  <c r="AB1351" i="5"/>
  <c r="AC1351" i="5"/>
  <c r="AD1351" i="5"/>
  <c r="AE1351" i="5"/>
  <c r="AF1351" i="5"/>
  <c r="AG1351" i="5"/>
  <c r="AH1351" i="5"/>
  <c r="AB1352" i="5"/>
  <c r="AC1352" i="5"/>
  <c r="AD1352" i="5"/>
  <c r="AE1352" i="5"/>
  <c r="AF1352" i="5"/>
  <c r="AG1352" i="5"/>
  <c r="AH1352" i="5"/>
  <c r="AB1353" i="5"/>
  <c r="AC1353" i="5"/>
  <c r="AD1353" i="5"/>
  <c r="AE1353" i="5"/>
  <c r="AF1353" i="5"/>
  <c r="AG1353" i="5"/>
  <c r="AH1353" i="5"/>
  <c r="AB1354" i="5"/>
  <c r="AC1354" i="5"/>
  <c r="AD1354" i="5"/>
  <c r="AE1354" i="5"/>
  <c r="AF1354" i="5"/>
  <c r="AG1354" i="5"/>
  <c r="AH1354" i="5"/>
  <c r="AB1355" i="5"/>
  <c r="AC1355" i="5"/>
  <c r="AD1355" i="5"/>
  <c r="AE1355" i="5"/>
  <c r="AF1355" i="5"/>
  <c r="AG1355" i="5"/>
  <c r="AH1355" i="5"/>
  <c r="AB1356" i="5"/>
  <c r="AC1356" i="5"/>
  <c r="AD1356" i="5"/>
  <c r="AE1356" i="5"/>
  <c r="AF1356" i="5"/>
  <c r="AG1356" i="5"/>
  <c r="AH1356" i="5"/>
  <c r="AB1357" i="5"/>
  <c r="AC1357" i="5"/>
  <c r="AD1357" i="5"/>
  <c r="AE1357" i="5"/>
  <c r="AF1357" i="5"/>
  <c r="AG1357" i="5"/>
  <c r="AH1357" i="5"/>
  <c r="AB1358" i="5"/>
  <c r="AC1358" i="5"/>
  <c r="AD1358" i="5"/>
  <c r="AE1358" i="5"/>
  <c r="AF1358" i="5"/>
  <c r="AG1358" i="5"/>
  <c r="AH1358" i="5"/>
  <c r="AB1359" i="5"/>
  <c r="AC1359" i="5"/>
  <c r="AD1359" i="5"/>
  <c r="AE1359" i="5"/>
  <c r="AF1359" i="5"/>
  <c r="AG1359" i="5"/>
  <c r="AH1359" i="5"/>
  <c r="AB1360" i="5"/>
  <c r="AC1360" i="5"/>
  <c r="AD1360" i="5"/>
  <c r="AE1360" i="5"/>
  <c r="AF1360" i="5"/>
  <c r="AG1360" i="5"/>
  <c r="AH1360" i="5"/>
  <c r="AB1361" i="5"/>
  <c r="AC1361" i="5"/>
  <c r="AD1361" i="5"/>
  <c r="AE1361" i="5"/>
  <c r="AF1361" i="5"/>
  <c r="AG1361" i="5"/>
  <c r="AH1361" i="5"/>
  <c r="AB1362" i="5"/>
  <c r="AC1362" i="5"/>
  <c r="AD1362" i="5"/>
  <c r="AE1362" i="5"/>
  <c r="AF1362" i="5"/>
  <c r="AG1362" i="5"/>
  <c r="AH1362" i="5"/>
  <c r="AB1363" i="5"/>
  <c r="AC1363" i="5"/>
  <c r="AD1363" i="5"/>
  <c r="AE1363" i="5"/>
  <c r="AF1363" i="5"/>
  <c r="AG1363" i="5"/>
  <c r="AH1363" i="5"/>
  <c r="AB1364" i="5"/>
  <c r="AC1364" i="5"/>
  <c r="AD1364" i="5"/>
  <c r="AE1364" i="5"/>
  <c r="AF1364" i="5"/>
  <c r="AG1364" i="5"/>
  <c r="AH1364" i="5"/>
  <c r="AB1365" i="5"/>
  <c r="AC1365" i="5"/>
  <c r="AD1365" i="5"/>
  <c r="AE1365" i="5"/>
  <c r="AF1365" i="5"/>
  <c r="AG1365" i="5"/>
  <c r="AH1365" i="5"/>
  <c r="AB1366" i="5"/>
  <c r="AC1366" i="5"/>
  <c r="AD1366" i="5"/>
  <c r="AE1366" i="5"/>
  <c r="AF1366" i="5"/>
  <c r="AG1366" i="5"/>
  <c r="AH1366" i="5"/>
  <c r="AB1367" i="5"/>
  <c r="AC1367" i="5"/>
  <c r="AD1367" i="5"/>
  <c r="AE1367" i="5"/>
  <c r="AF1367" i="5"/>
  <c r="AG1367" i="5"/>
  <c r="AH1367" i="5"/>
  <c r="AB1368" i="5"/>
  <c r="AC1368" i="5"/>
  <c r="AD1368" i="5"/>
  <c r="AE1368" i="5"/>
  <c r="AF1368" i="5"/>
  <c r="AG1368" i="5"/>
  <c r="AH1368" i="5"/>
  <c r="AB1369" i="5"/>
  <c r="AC1369" i="5"/>
  <c r="AD1369" i="5"/>
  <c r="AE1369" i="5"/>
  <c r="AF1369" i="5"/>
  <c r="AG1369" i="5"/>
  <c r="AH1369" i="5"/>
  <c r="AB1370" i="5"/>
  <c r="AC1370" i="5"/>
  <c r="AD1370" i="5"/>
  <c r="AE1370" i="5"/>
  <c r="AF1370" i="5"/>
  <c r="AG1370" i="5"/>
  <c r="AH1370" i="5"/>
  <c r="AB1371" i="5"/>
  <c r="AC1371" i="5"/>
  <c r="AD1371" i="5"/>
  <c r="AE1371" i="5"/>
  <c r="AF1371" i="5"/>
  <c r="AG1371" i="5"/>
  <c r="AH1371" i="5"/>
  <c r="AB1372" i="5"/>
  <c r="AC1372" i="5"/>
  <c r="AD1372" i="5"/>
  <c r="AE1372" i="5"/>
  <c r="AF1372" i="5"/>
  <c r="AG1372" i="5"/>
  <c r="AH1372" i="5"/>
  <c r="AB1373" i="5"/>
  <c r="AC1373" i="5"/>
  <c r="AD1373" i="5"/>
  <c r="AE1373" i="5"/>
  <c r="AF1373" i="5"/>
  <c r="AG1373" i="5"/>
  <c r="AH1373" i="5"/>
  <c r="AB1374" i="5"/>
  <c r="AC1374" i="5"/>
  <c r="AD1374" i="5"/>
  <c r="AE1374" i="5"/>
  <c r="AF1374" i="5"/>
  <c r="AG1374" i="5"/>
  <c r="AH1374" i="5"/>
  <c r="AB1375" i="5"/>
  <c r="AC1375" i="5"/>
  <c r="AD1375" i="5"/>
  <c r="AE1375" i="5"/>
  <c r="AF1375" i="5"/>
  <c r="AG1375" i="5"/>
  <c r="AH1375" i="5"/>
  <c r="AB1376" i="5"/>
  <c r="AC1376" i="5"/>
  <c r="AD1376" i="5"/>
  <c r="AE1376" i="5"/>
  <c r="AF1376" i="5"/>
  <c r="AG1376" i="5"/>
  <c r="AH1376" i="5"/>
  <c r="AB1377" i="5"/>
  <c r="AC1377" i="5"/>
  <c r="AD1377" i="5"/>
  <c r="AE1377" i="5"/>
  <c r="AF1377" i="5"/>
  <c r="AG1377" i="5"/>
  <c r="AH1377" i="5"/>
  <c r="AB1378" i="5"/>
  <c r="AC1378" i="5"/>
  <c r="AD1378" i="5"/>
  <c r="AE1378" i="5"/>
  <c r="AF1378" i="5"/>
  <c r="AG1378" i="5"/>
  <c r="AH1378" i="5"/>
  <c r="AB1379" i="5"/>
  <c r="AC1379" i="5"/>
  <c r="AD1379" i="5"/>
  <c r="AE1379" i="5"/>
  <c r="AF1379" i="5"/>
  <c r="AG1379" i="5"/>
  <c r="AH1379" i="5"/>
  <c r="AB1380" i="5"/>
  <c r="AC1380" i="5"/>
  <c r="AD1380" i="5"/>
  <c r="AE1380" i="5"/>
  <c r="AF1380" i="5"/>
  <c r="AG1380" i="5"/>
  <c r="AH1380" i="5"/>
  <c r="AB1381" i="5"/>
  <c r="AC1381" i="5"/>
  <c r="AD1381" i="5"/>
  <c r="AE1381" i="5"/>
  <c r="AF1381" i="5"/>
  <c r="AG1381" i="5"/>
  <c r="AH1381" i="5"/>
  <c r="AB1382" i="5"/>
  <c r="AC1382" i="5"/>
  <c r="AD1382" i="5"/>
  <c r="AE1382" i="5"/>
  <c r="AF1382" i="5"/>
  <c r="AG1382" i="5"/>
  <c r="AH1382" i="5"/>
  <c r="AB1383" i="5"/>
  <c r="AC1383" i="5"/>
  <c r="AD1383" i="5"/>
  <c r="AE1383" i="5"/>
  <c r="AF1383" i="5"/>
  <c r="AG1383" i="5"/>
  <c r="AH1383" i="5"/>
  <c r="AB1384" i="5"/>
  <c r="AC1384" i="5"/>
  <c r="AD1384" i="5"/>
  <c r="AE1384" i="5"/>
  <c r="AF1384" i="5"/>
  <c r="AG1384" i="5"/>
  <c r="AH1384" i="5"/>
  <c r="AB1385" i="5"/>
  <c r="AC1385" i="5"/>
  <c r="AD1385" i="5"/>
  <c r="AE1385" i="5"/>
  <c r="AF1385" i="5"/>
  <c r="AG1385" i="5"/>
  <c r="AH1385" i="5"/>
  <c r="AB1386" i="5"/>
  <c r="AC1386" i="5"/>
  <c r="AD1386" i="5"/>
  <c r="AE1386" i="5"/>
  <c r="AF1386" i="5"/>
  <c r="AG1386" i="5"/>
  <c r="AH1386" i="5"/>
  <c r="AB1387" i="5"/>
  <c r="AC1387" i="5"/>
  <c r="AD1387" i="5"/>
  <c r="AE1387" i="5"/>
  <c r="AF1387" i="5"/>
  <c r="AG1387" i="5"/>
  <c r="AH1387" i="5"/>
  <c r="AB1388" i="5"/>
  <c r="AC1388" i="5"/>
  <c r="AD1388" i="5"/>
  <c r="AE1388" i="5"/>
  <c r="AF1388" i="5"/>
  <c r="AG1388" i="5"/>
  <c r="AH1388" i="5"/>
  <c r="AB1389" i="5"/>
  <c r="AC1389" i="5"/>
  <c r="AD1389" i="5"/>
  <c r="AE1389" i="5"/>
  <c r="AF1389" i="5"/>
  <c r="AG1389" i="5"/>
  <c r="AH1389" i="5"/>
  <c r="AB1390" i="5"/>
  <c r="AC1390" i="5"/>
  <c r="AD1390" i="5"/>
  <c r="AE1390" i="5"/>
  <c r="AF1390" i="5"/>
  <c r="AG1390" i="5"/>
  <c r="AH1390" i="5"/>
  <c r="AB1391" i="5"/>
  <c r="AC1391" i="5"/>
  <c r="AD1391" i="5"/>
  <c r="AE1391" i="5"/>
  <c r="AF1391" i="5"/>
  <c r="AG1391" i="5"/>
  <c r="AH1391" i="5"/>
  <c r="AB1392" i="5"/>
  <c r="AC1392" i="5"/>
  <c r="AD1392" i="5"/>
  <c r="AE1392" i="5"/>
  <c r="AF1392" i="5"/>
  <c r="AG1392" i="5"/>
  <c r="AH1392" i="5"/>
  <c r="AB1393" i="5"/>
  <c r="AC1393" i="5"/>
  <c r="AD1393" i="5"/>
  <c r="AE1393" i="5"/>
  <c r="AF1393" i="5"/>
  <c r="AG1393" i="5"/>
  <c r="AH1393" i="5"/>
  <c r="AB1394" i="5"/>
  <c r="AC1394" i="5"/>
  <c r="AD1394" i="5"/>
  <c r="AE1394" i="5"/>
  <c r="AF1394" i="5"/>
  <c r="AG1394" i="5"/>
  <c r="AH1394" i="5"/>
  <c r="AB1395" i="5"/>
  <c r="AC1395" i="5"/>
  <c r="AD1395" i="5"/>
  <c r="AE1395" i="5"/>
  <c r="AF1395" i="5"/>
  <c r="AG1395" i="5"/>
  <c r="AH1395" i="5"/>
  <c r="AB1396" i="5"/>
  <c r="AC1396" i="5"/>
  <c r="AD1396" i="5"/>
  <c r="AE1396" i="5"/>
  <c r="AF1396" i="5"/>
  <c r="AG1396" i="5"/>
  <c r="AH1396" i="5"/>
  <c r="AB1397" i="5"/>
  <c r="AC1397" i="5"/>
  <c r="AD1397" i="5"/>
  <c r="AE1397" i="5"/>
  <c r="AF1397" i="5"/>
  <c r="AG1397" i="5"/>
  <c r="AH1397" i="5"/>
  <c r="AB1398" i="5"/>
  <c r="AC1398" i="5"/>
  <c r="AD1398" i="5"/>
  <c r="AE1398" i="5"/>
  <c r="AF1398" i="5"/>
  <c r="AG1398" i="5"/>
  <c r="AH1398" i="5"/>
  <c r="AB1399" i="5"/>
  <c r="AC1399" i="5"/>
  <c r="AD1399" i="5"/>
  <c r="AE1399" i="5"/>
  <c r="AF1399" i="5"/>
  <c r="AG1399" i="5"/>
  <c r="AH1399" i="5"/>
  <c r="AB1400" i="5"/>
  <c r="AC1400" i="5"/>
  <c r="AD1400" i="5"/>
  <c r="AE1400" i="5"/>
  <c r="AF1400" i="5"/>
  <c r="AG1400" i="5"/>
  <c r="AH1400" i="5"/>
  <c r="AB1401" i="5"/>
  <c r="AC1401" i="5"/>
  <c r="AD1401" i="5"/>
  <c r="AE1401" i="5"/>
  <c r="AF1401" i="5"/>
  <c r="AG1401" i="5"/>
  <c r="AH1401" i="5"/>
  <c r="AB1402" i="5"/>
  <c r="AC1402" i="5"/>
  <c r="AD1402" i="5"/>
  <c r="AE1402" i="5"/>
  <c r="AF1402" i="5"/>
  <c r="AG1402" i="5"/>
  <c r="AH1402" i="5"/>
  <c r="AB1403" i="5"/>
  <c r="AC1403" i="5"/>
  <c r="AD1403" i="5"/>
  <c r="AE1403" i="5"/>
  <c r="AF1403" i="5"/>
  <c r="AG1403" i="5"/>
  <c r="AH1403" i="5"/>
  <c r="AB1404" i="5"/>
  <c r="AC1404" i="5"/>
  <c r="AD1404" i="5"/>
  <c r="AE1404" i="5"/>
  <c r="AF1404" i="5"/>
  <c r="AG1404" i="5"/>
  <c r="AH1404" i="5"/>
  <c r="AB1405" i="5"/>
  <c r="AC1405" i="5"/>
  <c r="AD1405" i="5"/>
  <c r="AE1405" i="5"/>
  <c r="AF1405" i="5"/>
  <c r="AG1405" i="5"/>
  <c r="AH1405" i="5"/>
  <c r="AB1406" i="5"/>
  <c r="AC1406" i="5"/>
  <c r="AD1406" i="5"/>
  <c r="AE1406" i="5"/>
  <c r="AF1406" i="5"/>
  <c r="AG1406" i="5"/>
  <c r="AH1406" i="5"/>
  <c r="AB1407" i="5"/>
  <c r="AC1407" i="5"/>
  <c r="AD1407" i="5"/>
  <c r="AE1407" i="5"/>
  <c r="AF1407" i="5"/>
  <c r="AG1407" i="5"/>
  <c r="AH1407" i="5"/>
  <c r="AB1408" i="5"/>
  <c r="AC1408" i="5"/>
  <c r="AD1408" i="5"/>
  <c r="AE1408" i="5"/>
  <c r="AF1408" i="5"/>
  <c r="AG1408" i="5"/>
  <c r="AH1408" i="5"/>
  <c r="AB1409" i="5"/>
  <c r="AC1409" i="5"/>
  <c r="AD1409" i="5"/>
  <c r="AE1409" i="5"/>
  <c r="AF1409" i="5"/>
  <c r="AG1409" i="5"/>
  <c r="AH1409" i="5"/>
  <c r="AB1410" i="5"/>
  <c r="AC1410" i="5"/>
  <c r="AD1410" i="5"/>
  <c r="AE1410" i="5"/>
  <c r="AF1410" i="5"/>
  <c r="AG1410" i="5"/>
  <c r="AH1410" i="5"/>
  <c r="AB1411" i="5"/>
  <c r="AC1411" i="5"/>
  <c r="AD1411" i="5"/>
  <c r="AE1411" i="5"/>
  <c r="AF1411" i="5"/>
  <c r="AG1411" i="5"/>
  <c r="AH1411" i="5"/>
  <c r="AB1412" i="5"/>
  <c r="AC1412" i="5"/>
  <c r="AD1412" i="5"/>
  <c r="AE1412" i="5"/>
  <c r="AF1412" i="5"/>
  <c r="AG1412" i="5"/>
  <c r="AH1412" i="5"/>
  <c r="AB1413" i="5"/>
  <c r="AC1413" i="5"/>
  <c r="AD1413" i="5"/>
  <c r="AE1413" i="5"/>
  <c r="AF1413" i="5"/>
  <c r="AG1413" i="5"/>
  <c r="AH1413" i="5"/>
  <c r="AB1414" i="5"/>
  <c r="AC1414" i="5"/>
  <c r="AD1414" i="5"/>
  <c r="AE1414" i="5"/>
  <c r="AF1414" i="5"/>
  <c r="AG1414" i="5"/>
  <c r="AH1414" i="5"/>
  <c r="AB1415" i="5"/>
  <c r="AC1415" i="5"/>
  <c r="AD1415" i="5"/>
  <c r="AE1415" i="5"/>
  <c r="AF1415" i="5"/>
  <c r="AG1415" i="5"/>
  <c r="AH1415" i="5"/>
  <c r="AB1416" i="5"/>
  <c r="AC1416" i="5"/>
  <c r="AD1416" i="5"/>
  <c r="AE1416" i="5"/>
  <c r="AF1416" i="5"/>
  <c r="AG1416" i="5"/>
  <c r="AH1416" i="5"/>
  <c r="AB1417" i="5"/>
  <c r="AC1417" i="5"/>
  <c r="AD1417" i="5"/>
  <c r="AE1417" i="5"/>
  <c r="AF1417" i="5"/>
  <c r="AG1417" i="5"/>
  <c r="AH1417" i="5"/>
  <c r="AB1418" i="5"/>
  <c r="AD1418" i="5"/>
  <c r="AE1418" i="5"/>
  <c r="AF1418" i="5"/>
  <c r="AG1418" i="5"/>
  <c r="AH1418" i="5"/>
  <c r="AB1419" i="5"/>
  <c r="AC1419" i="5"/>
  <c r="AD1419" i="5"/>
  <c r="AE1419" i="5"/>
  <c r="AF1419" i="5"/>
  <c r="AG1419" i="5"/>
  <c r="AH1419" i="5"/>
  <c r="AB1420" i="5"/>
  <c r="AD1420" i="5"/>
  <c r="AE1420" i="5"/>
  <c r="AF1420" i="5"/>
  <c r="AG1420" i="5"/>
  <c r="AH1420" i="5"/>
  <c r="AB1421" i="5"/>
  <c r="AC1421" i="5"/>
  <c r="AD1421" i="5"/>
  <c r="AE1421" i="5"/>
  <c r="AF1421" i="5"/>
  <c r="AG1421" i="5"/>
  <c r="AH1421" i="5"/>
  <c r="AB1422" i="5"/>
  <c r="AD1422" i="5"/>
  <c r="AE1422" i="5"/>
  <c r="AF1422" i="5"/>
  <c r="AG1422" i="5"/>
  <c r="AH1422" i="5"/>
  <c r="AB1423" i="5"/>
  <c r="AC1423" i="5"/>
  <c r="AD1423" i="5"/>
  <c r="AE1423" i="5"/>
  <c r="AF1423" i="5"/>
  <c r="AG1423" i="5"/>
  <c r="AH1423" i="5"/>
  <c r="AB1424" i="5"/>
  <c r="AD1424" i="5"/>
  <c r="AE1424" i="5"/>
  <c r="AF1424" i="5"/>
  <c r="AG1424" i="5"/>
  <c r="AH1424" i="5"/>
  <c r="AB1425" i="5"/>
  <c r="AC1425" i="5"/>
  <c r="AD1425" i="5"/>
  <c r="AE1425" i="5"/>
  <c r="AF1425" i="5"/>
  <c r="AG1425" i="5"/>
  <c r="AH1425" i="5"/>
  <c r="AB1426" i="5"/>
  <c r="AD1426" i="5"/>
  <c r="AE1426" i="5"/>
  <c r="AF1426" i="5"/>
  <c r="AG1426" i="5"/>
  <c r="AH1426" i="5"/>
  <c r="AB1427" i="5"/>
  <c r="AC1427" i="5"/>
  <c r="AD1427" i="5"/>
  <c r="AE1427" i="5"/>
  <c r="AF1427" i="5"/>
  <c r="AG1427" i="5"/>
  <c r="AH1427" i="5"/>
  <c r="AB1428" i="5"/>
  <c r="AD1428" i="5"/>
  <c r="AE1428" i="5"/>
  <c r="AF1428" i="5"/>
  <c r="AG1428" i="5"/>
  <c r="AH1428" i="5"/>
  <c r="AB1429" i="5"/>
  <c r="AC1429" i="5"/>
  <c r="AD1429" i="5"/>
  <c r="AE1429" i="5"/>
  <c r="AF1429" i="5"/>
  <c r="AG1429" i="5"/>
  <c r="AH1429" i="5"/>
  <c r="AB1430" i="5"/>
  <c r="AD1430" i="5"/>
  <c r="AE1430" i="5"/>
  <c r="AF1430" i="5"/>
  <c r="AG1430" i="5"/>
  <c r="AH1430" i="5"/>
  <c r="AB1431" i="5"/>
  <c r="AC1431" i="5"/>
  <c r="AD1431" i="5"/>
  <c r="AE1431" i="5"/>
  <c r="AF1431" i="5"/>
  <c r="AG1431" i="5"/>
  <c r="AH1431" i="5"/>
  <c r="AB1432" i="5"/>
  <c r="AC1432" i="5"/>
  <c r="AD1432" i="5"/>
  <c r="AE1432" i="5"/>
  <c r="AF1432" i="5"/>
  <c r="AG1432" i="5"/>
  <c r="AH1432" i="5"/>
  <c r="AB1433" i="5"/>
  <c r="AC1433" i="5"/>
  <c r="AD1433" i="5"/>
  <c r="AE1433" i="5"/>
  <c r="AF1433" i="5"/>
  <c r="AG1433" i="5"/>
  <c r="AH1433" i="5"/>
  <c r="AB1434" i="5"/>
  <c r="AC1434" i="5"/>
  <c r="AD1434" i="5"/>
  <c r="AE1434" i="5"/>
  <c r="AF1434" i="5"/>
  <c r="AG1434" i="5"/>
  <c r="AH1434" i="5"/>
  <c r="AB1435" i="5"/>
  <c r="AC1435" i="5"/>
  <c r="AD1435" i="5"/>
  <c r="AE1435" i="5"/>
  <c r="AF1435" i="5"/>
  <c r="AG1435" i="5"/>
  <c r="AH1435" i="5"/>
  <c r="AB1436" i="5"/>
  <c r="AC1436" i="5"/>
  <c r="AD1436" i="5"/>
  <c r="AE1436" i="5"/>
  <c r="AF1436" i="5"/>
  <c r="AG1436" i="5"/>
  <c r="AH1436" i="5"/>
  <c r="AB1437" i="5"/>
  <c r="AC1437" i="5"/>
  <c r="AD1437" i="5"/>
  <c r="AE1437" i="5"/>
  <c r="AF1437" i="5"/>
  <c r="AG1437" i="5"/>
  <c r="AH1437" i="5"/>
  <c r="AB1438" i="5"/>
  <c r="AC1438" i="5"/>
  <c r="AD1438" i="5"/>
  <c r="AE1438" i="5"/>
  <c r="AF1438" i="5"/>
  <c r="AG1438" i="5"/>
  <c r="AH1438" i="5"/>
  <c r="AB1439" i="5"/>
  <c r="AC1439" i="5"/>
  <c r="AD1439" i="5"/>
  <c r="AE1439" i="5"/>
  <c r="AF1439" i="5"/>
  <c r="AG1439" i="5"/>
  <c r="AH1439" i="5"/>
  <c r="AB1440" i="5"/>
  <c r="AC1440" i="5"/>
  <c r="AD1440" i="5"/>
  <c r="AE1440" i="5"/>
  <c r="AF1440" i="5"/>
  <c r="AG1440" i="5"/>
  <c r="AH1440" i="5"/>
  <c r="AB1441" i="5"/>
  <c r="AC1441" i="5"/>
  <c r="AD1441" i="5"/>
  <c r="AE1441" i="5"/>
  <c r="AF1441" i="5"/>
  <c r="AG1441" i="5"/>
  <c r="AH1441" i="5"/>
  <c r="AB1442" i="5"/>
  <c r="AC1442" i="5"/>
  <c r="AD1442" i="5"/>
  <c r="AE1442" i="5"/>
  <c r="AF1442" i="5"/>
  <c r="AG1442" i="5"/>
  <c r="AH1442" i="5"/>
  <c r="AB1443" i="5"/>
  <c r="AC1443" i="5"/>
  <c r="AD1443" i="5"/>
  <c r="AE1443" i="5"/>
  <c r="AF1443" i="5"/>
  <c r="AG1443" i="5"/>
  <c r="AH1443" i="5"/>
  <c r="AB1444" i="5"/>
  <c r="AC1444" i="5"/>
  <c r="AD1444" i="5"/>
  <c r="AE1444" i="5"/>
  <c r="AF1444" i="5"/>
  <c r="AG1444" i="5"/>
  <c r="AH1444" i="5"/>
  <c r="AB1445" i="5"/>
  <c r="AC1445" i="5"/>
  <c r="AD1445" i="5"/>
  <c r="AE1445" i="5"/>
  <c r="AF1445" i="5"/>
  <c r="AG1445" i="5"/>
  <c r="AH1445" i="5"/>
  <c r="AB1446" i="5"/>
  <c r="AC1446" i="5"/>
  <c r="AD1446" i="5"/>
  <c r="AE1446" i="5"/>
  <c r="AF1446" i="5"/>
  <c r="AG1446" i="5"/>
  <c r="AH1446" i="5"/>
  <c r="AB1447" i="5"/>
  <c r="AC1447" i="5"/>
  <c r="AD1447" i="5"/>
  <c r="AE1447" i="5"/>
  <c r="AF1447" i="5"/>
  <c r="AG1447" i="5"/>
  <c r="AH1447" i="5"/>
  <c r="AB1448" i="5"/>
  <c r="AC1448" i="5"/>
  <c r="AD1448" i="5"/>
  <c r="AE1448" i="5"/>
  <c r="AF1448" i="5"/>
  <c r="AG1448" i="5"/>
  <c r="AH1448" i="5"/>
  <c r="AB1449" i="5"/>
  <c r="AC1449" i="5"/>
  <c r="AD1449" i="5"/>
  <c r="AE1449" i="5"/>
  <c r="AF1449" i="5"/>
  <c r="AG1449" i="5"/>
  <c r="AH1449" i="5"/>
  <c r="AB1450" i="5"/>
  <c r="AC1450" i="5"/>
  <c r="AD1450" i="5"/>
  <c r="AE1450" i="5"/>
  <c r="AF1450" i="5"/>
  <c r="AG1450" i="5"/>
  <c r="AH1450" i="5"/>
  <c r="AB1451" i="5"/>
  <c r="AC1451" i="5"/>
  <c r="AD1451" i="5"/>
  <c r="AE1451" i="5"/>
  <c r="AF1451" i="5"/>
  <c r="AG1451" i="5"/>
  <c r="AH1451" i="5"/>
  <c r="AB1452" i="5"/>
  <c r="AC1452" i="5"/>
  <c r="AD1452" i="5"/>
  <c r="AE1452" i="5"/>
  <c r="AF1452" i="5"/>
  <c r="AG1452" i="5"/>
  <c r="AH1452" i="5"/>
  <c r="AB1453" i="5"/>
  <c r="AC1453" i="5"/>
  <c r="AD1453" i="5"/>
  <c r="AE1453" i="5"/>
  <c r="AF1453" i="5"/>
  <c r="AG1453" i="5"/>
  <c r="AH1453" i="5"/>
  <c r="AB1454" i="5"/>
  <c r="AC1454" i="5"/>
  <c r="AD1454" i="5"/>
  <c r="AE1454" i="5"/>
  <c r="AF1454" i="5"/>
  <c r="AG1454" i="5"/>
  <c r="AH1454" i="5"/>
  <c r="AB1455" i="5"/>
  <c r="AC1455" i="5"/>
  <c r="AD1455" i="5"/>
  <c r="AE1455" i="5"/>
  <c r="AF1455" i="5"/>
  <c r="AG1455" i="5"/>
  <c r="AH1455" i="5"/>
  <c r="AB1456" i="5"/>
  <c r="AC1456" i="5"/>
  <c r="AD1456" i="5"/>
  <c r="AE1456" i="5"/>
  <c r="AF1456" i="5"/>
  <c r="AG1456" i="5"/>
  <c r="AH1456" i="5"/>
  <c r="AB1457" i="5"/>
  <c r="AC1457" i="5"/>
  <c r="AD1457" i="5"/>
  <c r="AE1457" i="5"/>
  <c r="AF1457" i="5"/>
  <c r="AG1457" i="5"/>
  <c r="AH1457" i="5"/>
  <c r="AB1458" i="5"/>
  <c r="AC1458" i="5"/>
  <c r="AD1458" i="5"/>
  <c r="AE1458" i="5"/>
  <c r="AF1458" i="5"/>
  <c r="AG1458" i="5"/>
  <c r="AH1458" i="5"/>
  <c r="AB1459" i="5"/>
  <c r="AC1459" i="5"/>
  <c r="AD1459" i="5"/>
  <c r="AE1459" i="5"/>
  <c r="AF1459" i="5"/>
  <c r="AG1459" i="5"/>
  <c r="AH1459" i="5"/>
  <c r="AB1460" i="5"/>
  <c r="AC1460" i="5"/>
  <c r="AD1460" i="5"/>
  <c r="AE1460" i="5"/>
  <c r="AF1460" i="5"/>
  <c r="AG1460" i="5"/>
  <c r="AH1460" i="5"/>
  <c r="AB1461" i="5"/>
  <c r="AC1461" i="5"/>
  <c r="AD1461" i="5"/>
  <c r="AE1461" i="5"/>
  <c r="AF1461" i="5"/>
  <c r="AG1461" i="5"/>
  <c r="AH1461" i="5"/>
  <c r="AB1462" i="5"/>
  <c r="AC1462" i="5"/>
  <c r="AD1462" i="5"/>
  <c r="AE1462" i="5"/>
  <c r="AF1462" i="5"/>
  <c r="AG1462" i="5"/>
  <c r="AH1462" i="5"/>
  <c r="AB1463" i="5"/>
  <c r="AC1463" i="5"/>
  <c r="AD1463" i="5"/>
  <c r="AE1463" i="5"/>
  <c r="AF1463" i="5"/>
  <c r="AG1463" i="5"/>
  <c r="AH1463" i="5"/>
  <c r="AB1464" i="5"/>
  <c r="AC1464" i="5"/>
  <c r="AD1464" i="5"/>
  <c r="AE1464" i="5"/>
  <c r="AF1464" i="5"/>
  <c r="AG1464" i="5"/>
  <c r="AH1464" i="5"/>
  <c r="AB1465" i="5"/>
  <c r="AC1465" i="5"/>
  <c r="AD1465" i="5"/>
  <c r="AE1465" i="5"/>
  <c r="AF1465" i="5"/>
  <c r="AG1465" i="5"/>
  <c r="AH1465" i="5"/>
  <c r="AB1466" i="5"/>
  <c r="AC1466" i="5"/>
  <c r="AD1466" i="5"/>
  <c r="AE1466" i="5"/>
  <c r="AF1466" i="5"/>
  <c r="AG1466" i="5"/>
  <c r="AH1466" i="5"/>
  <c r="AB1467" i="5"/>
  <c r="AC1467" i="5"/>
  <c r="AD1467" i="5"/>
  <c r="AE1467" i="5"/>
  <c r="AF1467" i="5"/>
  <c r="AG1467" i="5"/>
  <c r="AH1467" i="5"/>
  <c r="AB1468" i="5"/>
  <c r="AC1468" i="5"/>
  <c r="AD1468" i="5"/>
  <c r="AE1468" i="5"/>
  <c r="AF1468" i="5"/>
  <c r="AG1468" i="5"/>
  <c r="AH1468" i="5"/>
  <c r="AB1469" i="5"/>
  <c r="AC1469" i="5"/>
  <c r="AD1469" i="5"/>
  <c r="AE1469" i="5"/>
  <c r="AF1469" i="5"/>
  <c r="AG1469" i="5"/>
  <c r="AH1469" i="5"/>
  <c r="AB1470" i="5"/>
  <c r="AC1470" i="5"/>
  <c r="AD1470" i="5"/>
  <c r="AE1470" i="5"/>
  <c r="AF1470" i="5"/>
  <c r="AG1470" i="5"/>
  <c r="AH1470" i="5"/>
  <c r="AB1471" i="5"/>
  <c r="AC1471" i="5"/>
  <c r="AD1471" i="5"/>
  <c r="AE1471" i="5"/>
  <c r="AF1471" i="5"/>
  <c r="AG1471" i="5"/>
  <c r="AH1471" i="5"/>
  <c r="AB1472" i="5"/>
  <c r="AC1472" i="5"/>
  <c r="AD1472" i="5"/>
  <c r="AE1472" i="5"/>
  <c r="AF1472" i="5"/>
  <c r="AG1472" i="5"/>
  <c r="AH1472" i="5"/>
  <c r="AB1473" i="5"/>
  <c r="AC1473" i="5"/>
  <c r="AD1473" i="5"/>
  <c r="AE1473" i="5"/>
  <c r="AF1473" i="5"/>
  <c r="AG1473" i="5"/>
  <c r="AH1473" i="5"/>
  <c r="AB1474" i="5"/>
  <c r="AC1474" i="5"/>
  <c r="AD1474" i="5"/>
  <c r="AE1474" i="5"/>
  <c r="AF1474" i="5"/>
  <c r="AG1474" i="5"/>
  <c r="AH1474" i="5"/>
  <c r="AB1475" i="5"/>
  <c r="AC1475" i="5"/>
  <c r="AD1475" i="5"/>
  <c r="AE1475" i="5"/>
  <c r="AF1475" i="5"/>
  <c r="AG1475" i="5"/>
  <c r="AH1475" i="5"/>
  <c r="AB1476" i="5"/>
  <c r="AC1476" i="5"/>
  <c r="AD1476" i="5"/>
  <c r="AE1476" i="5"/>
  <c r="AF1476" i="5"/>
  <c r="AG1476" i="5"/>
  <c r="AH1476" i="5"/>
  <c r="AB1477" i="5"/>
  <c r="AC1477" i="5"/>
  <c r="AD1477" i="5"/>
  <c r="AE1477" i="5"/>
  <c r="AF1477" i="5"/>
  <c r="AG1477" i="5"/>
  <c r="AH1477" i="5"/>
  <c r="AB1478" i="5"/>
  <c r="AC1478" i="5"/>
  <c r="AD1478" i="5"/>
  <c r="AE1478" i="5"/>
  <c r="AF1478" i="5"/>
  <c r="AG1478" i="5"/>
  <c r="AH1478" i="5"/>
  <c r="AB1479" i="5"/>
  <c r="AC1479" i="5"/>
  <c r="AD1479" i="5"/>
  <c r="AE1479" i="5"/>
  <c r="AF1479" i="5"/>
  <c r="AG1479" i="5"/>
  <c r="AH1479" i="5"/>
  <c r="AB1480" i="5"/>
  <c r="AC1480" i="5"/>
  <c r="AD1480" i="5"/>
  <c r="AE1480" i="5"/>
  <c r="AF1480" i="5"/>
  <c r="AG1480" i="5"/>
  <c r="AH1480" i="5"/>
  <c r="AB1481" i="5"/>
  <c r="AC1481" i="5"/>
  <c r="AD1481" i="5"/>
  <c r="AE1481" i="5"/>
  <c r="AF1481" i="5"/>
  <c r="AG1481" i="5"/>
  <c r="AH1481" i="5"/>
  <c r="AB1482" i="5"/>
  <c r="AC1482" i="5"/>
  <c r="AD1482" i="5"/>
  <c r="AE1482" i="5"/>
  <c r="AF1482" i="5"/>
  <c r="AG1482" i="5"/>
  <c r="AH1482" i="5"/>
  <c r="AB1483" i="5"/>
  <c r="AC1483" i="5"/>
  <c r="AD1483" i="5"/>
  <c r="AE1483" i="5"/>
  <c r="AF1483" i="5"/>
  <c r="AG1483" i="5"/>
  <c r="AH1483" i="5"/>
  <c r="AB1484" i="5"/>
  <c r="AC1484" i="5"/>
  <c r="AD1484" i="5"/>
  <c r="AE1484" i="5"/>
  <c r="AF1484" i="5"/>
  <c r="AG1484" i="5"/>
  <c r="AH1484" i="5"/>
  <c r="AB1485" i="5"/>
  <c r="AC1485" i="5"/>
  <c r="AD1485" i="5"/>
  <c r="AE1485" i="5"/>
  <c r="AF1485" i="5"/>
  <c r="AG1485" i="5"/>
  <c r="AH1485" i="5"/>
  <c r="AB1486" i="5"/>
  <c r="AC1486" i="5"/>
  <c r="AD1486" i="5"/>
  <c r="AE1486" i="5"/>
  <c r="AF1486" i="5"/>
  <c r="AG1486" i="5"/>
  <c r="AH1486" i="5"/>
  <c r="AB1487" i="5"/>
  <c r="AC1487" i="5"/>
  <c r="AD1487" i="5"/>
  <c r="AE1487" i="5"/>
  <c r="AF1487" i="5"/>
  <c r="AG1487" i="5"/>
  <c r="AH1487" i="5"/>
  <c r="AB1488" i="5"/>
  <c r="AC1488" i="5"/>
  <c r="AD1488" i="5"/>
  <c r="AE1488" i="5"/>
  <c r="AF1488" i="5"/>
  <c r="AG1488" i="5"/>
  <c r="AH1488" i="5"/>
  <c r="AB1489" i="5"/>
  <c r="AC1489" i="5"/>
  <c r="AD1489" i="5"/>
  <c r="AE1489" i="5"/>
  <c r="AF1489" i="5"/>
  <c r="AG1489" i="5"/>
  <c r="AH1489" i="5"/>
  <c r="AB1490" i="5"/>
  <c r="AC1490" i="5"/>
  <c r="AD1490" i="5"/>
  <c r="AE1490" i="5"/>
  <c r="AF1490" i="5"/>
  <c r="AG1490" i="5"/>
  <c r="AH1490" i="5"/>
  <c r="AB1491" i="5"/>
  <c r="AC1491" i="5"/>
  <c r="AD1491" i="5"/>
  <c r="AE1491" i="5"/>
  <c r="AF1491" i="5"/>
  <c r="AG1491" i="5"/>
  <c r="AH1491" i="5"/>
  <c r="AB1492" i="5"/>
  <c r="AC1492" i="5"/>
  <c r="AD1492" i="5"/>
  <c r="AE1492" i="5"/>
  <c r="AF1492" i="5"/>
  <c r="AG1492" i="5"/>
  <c r="AH1492" i="5"/>
  <c r="AB1493" i="5"/>
  <c r="AC1493" i="5"/>
  <c r="AD1493" i="5"/>
  <c r="AE1493" i="5"/>
  <c r="AF1493" i="5"/>
  <c r="AG1493" i="5"/>
  <c r="AH1493" i="5"/>
  <c r="AB1494" i="5"/>
  <c r="AC1494" i="5"/>
  <c r="AD1494" i="5"/>
  <c r="AE1494" i="5"/>
  <c r="AF1494" i="5"/>
  <c r="AG1494" i="5"/>
  <c r="AH1494" i="5"/>
  <c r="AB1495" i="5"/>
  <c r="AC1495" i="5"/>
  <c r="AD1495" i="5"/>
  <c r="AE1495" i="5"/>
  <c r="AF1495" i="5"/>
  <c r="AG1495" i="5"/>
  <c r="AH1495" i="5"/>
  <c r="AB1496" i="5"/>
  <c r="AC1496" i="5"/>
  <c r="AD1496" i="5"/>
  <c r="AE1496" i="5"/>
  <c r="AF1496" i="5"/>
  <c r="AG1496" i="5"/>
  <c r="AH1496" i="5"/>
  <c r="AB1497" i="5"/>
  <c r="AC1497" i="5"/>
  <c r="AD1497" i="5"/>
  <c r="AE1497" i="5"/>
  <c r="AF1497" i="5"/>
  <c r="AG1497" i="5"/>
  <c r="AH1497" i="5"/>
  <c r="AB1498" i="5"/>
  <c r="AC1498" i="5"/>
  <c r="AD1498" i="5"/>
  <c r="AE1498" i="5"/>
  <c r="AF1498" i="5"/>
  <c r="AG1498" i="5"/>
  <c r="AH1498" i="5"/>
  <c r="AB1499" i="5"/>
  <c r="AC1499" i="5"/>
  <c r="AD1499" i="5"/>
  <c r="AE1499" i="5"/>
  <c r="AF1499" i="5"/>
  <c r="AG1499" i="5"/>
  <c r="AH1499" i="5"/>
  <c r="AB1500" i="5"/>
  <c r="AC1500" i="5"/>
  <c r="AD1500" i="5"/>
  <c r="AE1500" i="5"/>
  <c r="AF1500" i="5"/>
  <c r="AG1500" i="5"/>
  <c r="AH1500" i="5"/>
  <c r="AB1501" i="5"/>
  <c r="AC1501" i="5"/>
  <c r="AD1501" i="5"/>
  <c r="AE1501" i="5"/>
  <c r="AF1501" i="5"/>
  <c r="AG1501" i="5"/>
  <c r="AH1501" i="5"/>
  <c r="AB1502" i="5"/>
  <c r="AC1502" i="5"/>
  <c r="AD1502" i="5"/>
  <c r="AE1502" i="5"/>
  <c r="AF1502" i="5"/>
  <c r="AG1502" i="5"/>
  <c r="AH1502" i="5"/>
  <c r="AB1503" i="5"/>
  <c r="AC1503" i="5"/>
  <c r="AD1503" i="5"/>
  <c r="AE1503" i="5"/>
  <c r="AF1503" i="5"/>
  <c r="AG1503" i="5"/>
  <c r="AH1503" i="5"/>
  <c r="AB1504" i="5"/>
  <c r="AC1504" i="5"/>
  <c r="AD1504" i="5"/>
  <c r="AE1504" i="5"/>
  <c r="AF1504" i="5"/>
  <c r="AG1504" i="5"/>
  <c r="AH1504" i="5"/>
  <c r="AB1505" i="5"/>
  <c r="AC1505" i="5"/>
  <c r="AD1505" i="5"/>
  <c r="AE1505" i="5"/>
  <c r="AF1505" i="5"/>
  <c r="AG1505" i="5"/>
  <c r="AH1505" i="5"/>
  <c r="AB1506" i="5"/>
  <c r="AC1506" i="5"/>
  <c r="AD1506" i="5"/>
  <c r="AE1506" i="5"/>
  <c r="AF1506" i="5"/>
  <c r="AG1506" i="5"/>
  <c r="AH1506" i="5"/>
  <c r="AB1507" i="5"/>
  <c r="AC1507" i="5"/>
  <c r="AD1507" i="5"/>
  <c r="AE1507" i="5"/>
  <c r="AF1507" i="5"/>
  <c r="AG1507" i="5"/>
  <c r="AH1507" i="5"/>
  <c r="AB1508" i="5"/>
  <c r="AC1508" i="5"/>
  <c r="AD1508" i="5"/>
  <c r="AE1508" i="5"/>
  <c r="AF1508" i="5"/>
  <c r="AG1508" i="5"/>
  <c r="AH1508" i="5"/>
  <c r="AB1509" i="5"/>
  <c r="AC1509" i="5"/>
  <c r="AD1509" i="5"/>
  <c r="AE1509" i="5"/>
  <c r="AF1509" i="5"/>
  <c r="AG1509" i="5"/>
  <c r="AH1509" i="5"/>
  <c r="AB1510" i="5"/>
  <c r="AC1510" i="5"/>
  <c r="AD1510" i="5"/>
  <c r="AE1510" i="5"/>
  <c r="AF1510" i="5"/>
  <c r="AG1510" i="5"/>
  <c r="AH1510" i="5"/>
  <c r="AB1511" i="5"/>
  <c r="AC1511" i="5"/>
  <c r="AD1511" i="5"/>
  <c r="AE1511" i="5"/>
  <c r="AF1511" i="5"/>
  <c r="AG1511" i="5"/>
  <c r="AH1511" i="5"/>
  <c r="AB1512" i="5"/>
  <c r="AC1512" i="5"/>
  <c r="AD1512" i="5"/>
  <c r="AE1512" i="5"/>
  <c r="AF1512" i="5"/>
  <c r="AG1512" i="5"/>
  <c r="AH1512" i="5"/>
  <c r="AB1513" i="5"/>
  <c r="AC1513" i="5"/>
  <c r="AD1513" i="5"/>
  <c r="AE1513" i="5"/>
  <c r="AF1513" i="5"/>
  <c r="AG1513" i="5"/>
  <c r="AH1513" i="5"/>
  <c r="AB1514" i="5"/>
  <c r="AC1514" i="5"/>
  <c r="AD1514" i="5"/>
  <c r="AE1514" i="5"/>
  <c r="AF1514" i="5"/>
  <c r="AG1514" i="5"/>
  <c r="AH1514" i="5"/>
  <c r="AB1515" i="5"/>
  <c r="AC1515" i="5"/>
  <c r="AD1515" i="5"/>
  <c r="AE1515" i="5"/>
  <c r="AF1515" i="5"/>
  <c r="AG1515" i="5"/>
  <c r="AH1515" i="5"/>
  <c r="AB1516" i="5"/>
  <c r="AC1516" i="5"/>
  <c r="AD1516" i="5"/>
  <c r="AE1516" i="5"/>
  <c r="AF1516" i="5"/>
  <c r="AG1516" i="5"/>
  <c r="AH1516" i="5"/>
  <c r="AB1517" i="5"/>
  <c r="AC1517" i="5"/>
  <c r="AD1517" i="5"/>
  <c r="AE1517" i="5"/>
  <c r="AF1517" i="5"/>
  <c r="AG1517" i="5"/>
  <c r="AH1517" i="5"/>
  <c r="AB1518" i="5"/>
  <c r="AC1518" i="5"/>
  <c r="AD1518" i="5"/>
  <c r="AE1518" i="5"/>
  <c r="AF1518" i="5"/>
  <c r="AG1518" i="5"/>
  <c r="AH1518" i="5"/>
  <c r="AB1519" i="5"/>
  <c r="AC1519" i="5"/>
  <c r="AD1519" i="5"/>
  <c r="AE1519" i="5"/>
  <c r="AF1519" i="5"/>
  <c r="AG1519" i="5"/>
  <c r="AH1519" i="5"/>
  <c r="AB1520" i="5"/>
  <c r="AC1520" i="5"/>
  <c r="AD1520" i="5"/>
  <c r="AE1520" i="5"/>
  <c r="AF1520" i="5"/>
  <c r="AG1520" i="5"/>
  <c r="AH1520" i="5"/>
  <c r="AB1521" i="5"/>
  <c r="AC1521" i="5"/>
  <c r="AD1521" i="5"/>
  <c r="AE1521" i="5"/>
  <c r="AF1521" i="5"/>
  <c r="AG1521" i="5"/>
  <c r="AH1521" i="5"/>
  <c r="AB1522" i="5"/>
  <c r="AC1522" i="5"/>
  <c r="AD1522" i="5"/>
  <c r="AE1522" i="5"/>
  <c r="AF1522" i="5"/>
  <c r="AG1522" i="5"/>
  <c r="AH1522" i="5"/>
  <c r="AB1523" i="5"/>
  <c r="AC1523" i="5"/>
  <c r="AD1523" i="5"/>
  <c r="AE1523" i="5"/>
  <c r="AF1523" i="5"/>
  <c r="AG1523" i="5"/>
  <c r="AH1523" i="5"/>
  <c r="AB1524" i="5"/>
  <c r="AC1524" i="5"/>
  <c r="AD1524" i="5"/>
  <c r="AE1524" i="5"/>
  <c r="AF1524" i="5"/>
  <c r="AG1524" i="5"/>
  <c r="AH1524" i="5"/>
  <c r="AB1525" i="5"/>
  <c r="AC1525" i="5"/>
  <c r="AD1525" i="5"/>
  <c r="AE1525" i="5"/>
  <c r="AF1525" i="5"/>
  <c r="AG1525" i="5"/>
  <c r="AH1525" i="5"/>
  <c r="AB1526" i="5"/>
  <c r="AC1526" i="5"/>
  <c r="AD1526" i="5"/>
  <c r="AE1526" i="5"/>
  <c r="AF1526" i="5"/>
  <c r="AG1526" i="5"/>
  <c r="AH1526" i="5"/>
  <c r="AB1527" i="5"/>
  <c r="AC1527" i="5"/>
  <c r="AD1527" i="5"/>
  <c r="AE1527" i="5"/>
  <c r="AF1527" i="5"/>
  <c r="AG1527" i="5"/>
  <c r="AH1527" i="5"/>
  <c r="AB1528" i="5"/>
  <c r="AC1528" i="5"/>
  <c r="AD1528" i="5"/>
  <c r="AE1528" i="5"/>
  <c r="AF1528" i="5"/>
  <c r="AG1528" i="5"/>
  <c r="AH1528" i="5"/>
  <c r="AB1529" i="5"/>
  <c r="AC1529" i="5"/>
  <c r="AD1529" i="5"/>
  <c r="AE1529" i="5"/>
  <c r="AF1529" i="5"/>
  <c r="AG1529" i="5"/>
  <c r="AH1529" i="5"/>
  <c r="AB1530" i="5"/>
  <c r="AC1530" i="5"/>
  <c r="AD1530" i="5"/>
  <c r="AE1530" i="5"/>
  <c r="AF1530" i="5"/>
  <c r="AG1530" i="5"/>
  <c r="AH1530" i="5"/>
  <c r="AB1531" i="5"/>
  <c r="AC1531" i="5"/>
  <c r="AD1531" i="5"/>
  <c r="AE1531" i="5"/>
  <c r="AF1531" i="5"/>
  <c r="AG1531" i="5"/>
  <c r="AH1531" i="5"/>
  <c r="AB1532" i="5"/>
  <c r="AC1532" i="5"/>
  <c r="AD1532" i="5"/>
  <c r="AE1532" i="5"/>
  <c r="AF1532" i="5"/>
  <c r="AG1532" i="5"/>
  <c r="AH1532" i="5"/>
  <c r="AB1533" i="5"/>
  <c r="AC1533" i="5"/>
  <c r="AD1533" i="5"/>
  <c r="AE1533" i="5"/>
  <c r="AF1533" i="5"/>
  <c r="AG1533" i="5"/>
  <c r="AH1533" i="5"/>
  <c r="AB1534" i="5"/>
  <c r="AC1534" i="5"/>
  <c r="AD1534" i="5"/>
  <c r="AE1534" i="5"/>
  <c r="AF1534" i="5"/>
  <c r="AG1534" i="5"/>
  <c r="AH1534" i="5"/>
  <c r="AB1535" i="5"/>
  <c r="AC1535" i="5"/>
  <c r="AD1535" i="5"/>
  <c r="AE1535" i="5"/>
  <c r="AF1535" i="5"/>
  <c r="AG1535" i="5"/>
  <c r="AH1535" i="5"/>
  <c r="AB1536" i="5"/>
  <c r="AC1536" i="5"/>
  <c r="AD1536" i="5"/>
  <c r="AE1536" i="5"/>
  <c r="AF1536" i="5"/>
  <c r="AG1536" i="5"/>
  <c r="AH1536" i="5"/>
  <c r="AB1537" i="5"/>
  <c r="AC1537" i="5"/>
  <c r="AD1537" i="5"/>
  <c r="AE1537" i="5"/>
  <c r="AF1537" i="5"/>
  <c r="AG1537" i="5"/>
  <c r="AH1537" i="5"/>
  <c r="AB1538" i="5"/>
  <c r="AC1538" i="5"/>
  <c r="AD1538" i="5"/>
  <c r="AE1538" i="5"/>
  <c r="AF1538" i="5"/>
  <c r="AG1538" i="5"/>
  <c r="AH1538" i="5"/>
  <c r="AB1539" i="5"/>
  <c r="AC1539" i="5"/>
  <c r="AD1539" i="5"/>
  <c r="AE1539" i="5"/>
  <c r="AF1539" i="5"/>
  <c r="AG1539" i="5"/>
  <c r="AH1539" i="5"/>
  <c r="AB1540" i="5"/>
  <c r="AC1540" i="5"/>
  <c r="AD1540" i="5"/>
  <c r="AE1540" i="5"/>
  <c r="AF1540" i="5"/>
  <c r="AG1540" i="5"/>
  <c r="AH1540" i="5"/>
  <c r="AB1541" i="5"/>
  <c r="AC1541" i="5"/>
  <c r="AD1541" i="5"/>
  <c r="AE1541" i="5"/>
  <c r="AF1541" i="5"/>
  <c r="AG1541" i="5"/>
  <c r="AH1541" i="5"/>
  <c r="AB1542" i="5"/>
  <c r="AC1542" i="5"/>
  <c r="AD1542" i="5"/>
  <c r="AE1542" i="5"/>
  <c r="AF1542" i="5"/>
  <c r="AG1542" i="5"/>
  <c r="AH1542" i="5"/>
  <c r="AB1543" i="5"/>
  <c r="AC1543" i="5"/>
  <c r="AD1543" i="5"/>
  <c r="AE1543" i="5"/>
  <c r="AF1543" i="5"/>
  <c r="AG1543" i="5"/>
  <c r="AH1543" i="5"/>
  <c r="AB1544" i="5"/>
  <c r="AC1544" i="5"/>
  <c r="AD1544" i="5"/>
  <c r="AE1544" i="5"/>
  <c r="AF1544" i="5"/>
  <c r="AG1544" i="5"/>
  <c r="AH1544" i="5"/>
  <c r="AB1545" i="5"/>
  <c r="AC1545" i="5"/>
  <c r="AD1545" i="5"/>
  <c r="AE1545" i="5"/>
  <c r="AF1545" i="5"/>
  <c r="AG1545" i="5"/>
  <c r="AH1545" i="5"/>
  <c r="AB1546" i="5"/>
  <c r="AC1546" i="5"/>
  <c r="AD1546" i="5"/>
  <c r="AE1546" i="5"/>
  <c r="AF1546" i="5"/>
  <c r="AG1546" i="5"/>
  <c r="AH1546" i="5"/>
  <c r="AB1547" i="5"/>
  <c r="AC1547" i="5"/>
  <c r="AD1547" i="5"/>
  <c r="AE1547" i="5"/>
  <c r="AF1547" i="5"/>
  <c r="AG1547" i="5"/>
  <c r="AH1547" i="5"/>
  <c r="AB1548" i="5"/>
  <c r="AC1548" i="5"/>
  <c r="AD1548" i="5"/>
  <c r="AE1548" i="5"/>
  <c r="AF1548" i="5"/>
  <c r="AG1548" i="5"/>
  <c r="AH1548" i="5"/>
  <c r="AB1549" i="5"/>
  <c r="AC1549" i="5"/>
  <c r="AD1549" i="5"/>
  <c r="AE1549" i="5"/>
  <c r="AF1549" i="5"/>
  <c r="AG1549" i="5"/>
  <c r="AH1549" i="5"/>
  <c r="AB1550" i="5"/>
  <c r="AC1550" i="5"/>
  <c r="AD1550" i="5"/>
  <c r="AE1550" i="5"/>
  <c r="AF1550" i="5"/>
  <c r="AG1550" i="5"/>
  <c r="AH1550" i="5"/>
  <c r="AB1551" i="5"/>
  <c r="AC1551" i="5"/>
  <c r="AD1551" i="5"/>
  <c r="AE1551" i="5"/>
  <c r="AF1551" i="5"/>
  <c r="AG1551" i="5"/>
  <c r="AH1551" i="5"/>
  <c r="AB1552" i="5"/>
  <c r="AC1552" i="5"/>
  <c r="AD1552" i="5"/>
  <c r="AE1552" i="5"/>
  <c r="AF1552" i="5"/>
  <c r="AG1552" i="5"/>
  <c r="AH1552" i="5"/>
  <c r="AB1553" i="5"/>
  <c r="AC1553" i="5"/>
  <c r="AD1553" i="5"/>
  <c r="AE1553" i="5"/>
  <c r="AF1553" i="5"/>
  <c r="AG1553" i="5"/>
  <c r="AH1553" i="5"/>
  <c r="AB1554" i="5"/>
  <c r="AC1554" i="5"/>
  <c r="AD1554" i="5"/>
  <c r="AE1554" i="5"/>
  <c r="AF1554" i="5"/>
  <c r="AG1554" i="5"/>
  <c r="AH1554" i="5"/>
  <c r="AB1555" i="5"/>
  <c r="AC1555" i="5"/>
  <c r="AD1555" i="5"/>
  <c r="AE1555" i="5"/>
  <c r="AF1555" i="5"/>
  <c r="AG1555" i="5"/>
  <c r="AH1555" i="5"/>
  <c r="AB1556" i="5"/>
  <c r="AC1556" i="5"/>
  <c r="AD1556" i="5"/>
  <c r="AE1556" i="5"/>
  <c r="AF1556" i="5"/>
  <c r="AG1556" i="5"/>
  <c r="AH1556" i="5"/>
  <c r="AB1557" i="5"/>
  <c r="AC1557" i="5"/>
  <c r="AD1557" i="5"/>
  <c r="AE1557" i="5"/>
  <c r="AF1557" i="5"/>
  <c r="AG1557" i="5"/>
  <c r="AH1557" i="5"/>
  <c r="AB1558" i="5"/>
  <c r="AC1558" i="5"/>
  <c r="AD1558" i="5"/>
  <c r="AE1558" i="5"/>
  <c r="AF1558" i="5"/>
  <c r="AG1558" i="5"/>
  <c r="AH1558" i="5"/>
  <c r="AB1559" i="5"/>
  <c r="AC1559" i="5"/>
  <c r="AD1559" i="5"/>
  <c r="AE1559" i="5"/>
  <c r="AF1559" i="5"/>
  <c r="AG1559" i="5"/>
  <c r="AH1559" i="5"/>
  <c r="AB1560" i="5"/>
  <c r="AC1560" i="5"/>
  <c r="AD1560" i="5"/>
  <c r="AE1560" i="5"/>
  <c r="AF1560" i="5"/>
  <c r="AG1560" i="5"/>
  <c r="AH1560" i="5"/>
  <c r="AB1561" i="5"/>
  <c r="AC1561" i="5"/>
  <c r="AD1561" i="5"/>
  <c r="AE1561" i="5"/>
  <c r="AF1561" i="5"/>
  <c r="AG1561" i="5"/>
  <c r="AH1561" i="5"/>
  <c r="AB1562" i="5"/>
  <c r="AC1562" i="5"/>
  <c r="AD1562" i="5"/>
  <c r="AE1562" i="5"/>
  <c r="AF1562" i="5"/>
  <c r="AG1562" i="5"/>
  <c r="AH1562" i="5"/>
  <c r="AB1563" i="5"/>
  <c r="AC1563" i="5"/>
  <c r="AD1563" i="5"/>
  <c r="AE1563" i="5"/>
  <c r="AF1563" i="5"/>
  <c r="AG1563" i="5"/>
  <c r="AH1563" i="5"/>
  <c r="AB1564" i="5"/>
  <c r="AC1564" i="5"/>
  <c r="AD1564" i="5"/>
  <c r="AE1564" i="5"/>
  <c r="AF1564" i="5"/>
  <c r="AG1564" i="5"/>
  <c r="AH1564" i="5"/>
  <c r="AB1565" i="5"/>
  <c r="AC1565" i="5"/>
  <c r="AD1565" i="5"/>
  <c r="AE1565" i="5"/>
  <c r="AF1565" i="5"/>
  <c r="AG1565" i="5"/>
  <c r="AH1565" i="5"/>
  <c r="AB1566" i="5"/>
  <c r="AC1566" i="5"/>
  <c r="AD1566" i="5"/>
  <c r="AE1566" i="5"/>
  <c r="AF1566" i="5"/>
  <c r="AG1566" i="5"/>
  <c r="AH1566" i="5"/>
  <c r="AB1567" i="5"/>
  <c r="AC1567" i="5"/>
  <c r="AD1567" i="5"/>
  <c r="AE1567" i="5"/>
  <c r="AF1567" i="5"/>
  <c r="AG1567" i="5"/>
  <c r="AH1567" i="5"/>
  <c r="AB1568" i="5"/>
  <c r="AC1568" i="5"/>
  <c r="AD1568" i="5"/>
  <c r="AE1568" i="5"/>
  <c r="AF1568" i="5"/>
  <c r="AG1568" i="5"/>
  <c r="AH1568" i="5"/>
  <c r="AB1569" i="5"/>
  <c r="AC1569" i="5"/>
  <c r="AD1569" i="5"/>
  <c r="AE1569" i="5"/>
  <c r="AF1569" i="5"/>
  <c r="AG1569" i="5"/>
  <c r="AH1569" i="5"/>
  <c r="AB1570" i="5"/>
  <c r="AC1570" i="5"/>
  <c r="AD1570" i="5"/>
  <c r="AE1570" i="5"/>
  <c r="AF1570" i="5"/>
  <c r="AG1570" i="5"/>
  <c r="AH1570" i="5"/>
  <c r="AB1571" i="5"/>
  <c r="AC1571" i="5"/>
  <c r="AD1571" i="5"/>
  <c r="AE1571" i="5"/>
  <c r="AF1571" i="5"/>
  <c r="AG1571" i="5"/>
  <c r="AH1571" i="5"/>
  <c r="AB1572" i="5"/>
  <c r="AC1572" i="5"/>
  <c r="AD1572" i="5"/>
  <c r="AE1572" i="5"/>
  <c r="AF1572" i="5"/>
  <c r="AG1572" i="5"/>
  <c r="AH1572" i="5"/>
  <c r="AB1573" i="5"/>
  <c r="AC1573" i="5"/>
  <c r="AD1573" i="5"/>
  <c r="AE1573" i="5"/>
  <c r="AF1573" i="5"/>
  <c r="AG1573" i="5"/>
  <c r="AH1573" i="5"/>
  <c r="AB1574" i="5"/>
  <c r="AC1574" i="5"/>
  <c r="AD1574" i="5"/>
  <c r="AE1574" i="5"/>
  <c r="AF1574" i="5"/>
  <c r="AG1574" i="5"/>
  <c r="AH1574" i="5"/>
  <c r="AB1575" i="5"/>
  <c r="AC1575" i="5"/>
  <c r="AD1575" i="5"/>
  <c r="AE1575" i="5"/>
  <c r="AF1575" i="5"/>
  <c r="AG1575" i="5"/>
  <c r="AH1575" i="5"/>
  <c r="AB1576" i="5"/>
  <c r="AC1576" i="5"/>
  <c r="AD1576" i="5"/>
  <c r="AE1576" i="5"/>
  <c r="AF1576" i="5"/>
  <c r="AG1576" i="5"/>
  <c r="AH1576" i="5"/>
  <c r="AB1577" i="5"/>
  <c r="AC1577" i="5"/>
  <c r="AD1577" i="5"/>
  <c r="AE1577" i="5"/>
  <c r="AF1577" i="5"/>
  <c r="AG1577" i="5"/>
  <c r="AH1577" i="5"/>
  <c r="AB1578" i="5"/>
  <c r="AC1578" i="5"/>
  <c r="AD1578" i="5"/>
  <c r="AE1578" i="5"/>
  <c r="AF1578" i="5"/>
  <c r="AG1578" i="5"/>
  <c r="AH1578" i="5"/>
  <c r="AB1579" i="5"/>
  <c r="AC1579" i="5"/>
  <c r="AD1579" i="5"/>
  <c r="AE1579" i="5"/>
  <c r="AF1579" i="5"/>
  <c r="AG1579" i="5"/>
  <c r="AH1579" i="5"/>
  <c r="AB1580" i="5"/>
  <c r="AC1580" i="5"/>
  <c r="AD1580" i="5"/>
  <c r="AE1580" i="5"/>
  <c r="AF1580" i="5"/>
  <c r="AG1580" i="5"/>
  <c r="AH1580" i="5"/>
  <c r="AB1581" i="5"/>
  <c r="AC1581" i="5"/>
  <c r="AD1581" i="5"/>
  <c r="AE1581" i="5"/>
  <c r="AF1581" i="5"/>
  <c r="AG1581" i="5"/>
  <c r="AH1581" i="5"/>
  <c r="AB1582" i="5"/>
  <c r="AC1582" i="5"/>
  <c r="AD1582" i="5"/>
  <c r="AE1582" i="5"/>
  <c r="AF1582" i="5"/>
  <c r="AG1582" i="5"/>
  <c r="AH1582" i="5"/>
  <c r="AB1583" i="5"/>
  <c r="AC1583" i="5"/>
  <c r="AD1583" i="5"/>
  <c r="AE1583" i="5"/>
  <c r="AF1583" i="5"/>
  <c r="AG1583" i="5"/>
  <c r="AH1583" i="5"/>
  <c r="AB1584" i="5"/>
  <c r="AC1584" i="5"/>
  <c r="AD1584" i="5"/>
  <c r="AE1584" i="5"/>
  <c r="AF1584" i="5"/>
  <c r="AG1584" i="5"/>
  <c r="AH1584" i="5"/>
  <c r="AB1585" i="5"/>
  <c r="AC1585" i="5"/>
  <c r="AD1585" i="5"/>
  <c r="AE1585" i="5"/>
  <c r="AF1585" i="5"/>
  <c r="AG1585" i="5"/>
  <c r="AH1585" i="5"/>
  <c r="AB1586" i="5"/>
  <c r="AC1586" i="5"/>
  <c r="AD1586" i="5"/>
  <c r="AE1586" i="5"/>
  <c r="AF1586" i="5"/>
  <c r="AG1586" i="5"/>
  <c r="AH1586" i="5"/>
  <c r="AB1587" i="5"/>
  <c r="AC1587" i="5"/>
  <c r="AD1587" i="5"/>
  <c r="AE1587" i="5"/>
  <c r="AF1587" i="5"/>
  <c r="AG1587" i="5"/>
  <c r="AH1587" i="5"/>
  <c r="AB1588" i="5"/>
  <c r="AC1588" i="5"/>
  <c r="AD1588" i="5"/>
  <c r="AE1588" i="5"/>
  <c r="AF1588" i="5"/>
  <c r="AG1588" i="5"/>
  <c r="AH1588" i="5"/>
  <c r="AB1589" i="5"/>
  <c r="AC1589" i="5"/>
  <c r="AD1589" i="5"/>
  <c r="AE1589" i="5"/>
  <c r="AF1589" i="5"/>
  <c r="AG1589" i="5"/>
  <c r="AH1589" i="5"/>
  <c r="AB1590" i="5"/>
  <c r="AC1590" i="5"/>
  <c r="AD1590" i="5"/>
  <c r="AE1590" i="5"/>
  <c r="AF1590" i="5"/>
  <c r="AG1590" i="5"/>
  <c r="AH1590" i="5"/>
  <c r="AB1591" i="5"/>
  <c r="AC1591" i="5"/>
  <c r="AD1591" i="5"/>
  <c r="AE1591" i="5"/>
  <c r="AF1591" i="5"/>
  <c r="AG1591" i="5"/>
  <c r="AH1591" i="5"/>
  <c r="AB1592" i="5"/>
  <c r="AC1592" i="5"/>
  <c r="AD1592" i="5"/>
  <c r="AE1592" i="5"/>
  <c r="AF1592" i="5"/>
  <c r="AG1592" i="5"/>
  <c r="AH1592" i="5"/>
  <c r="AB1593" i="5"/>
  <c r="AC1593" i="5"/>
  <c r="AD1593" i="5"/>
  <c r="AE1593" i="5"/>
  <c r="AF1593" i="5"/>
  <c r="AG1593" i="5"/>
  <c r="AH1593" i="5"/>
  <c r="AB1594" i="5"/>
  <c r="AC1594" i="5"/>
  <c r="AD1594" i="5"/>
  <c r="AE1594" i="5"/>
  <c r="AF1594" i="5"/>
  <c r="AG1594" i="5"/>
  <c r="AH1594" i="5"/>
  <c r="AB1595" i="5"/>
  <c r="AC1595" i="5"/>
  <c r="AD1595" i="5"/>
  <c r="AE1595" i="5"/>
  <c r="AF1595" i="5"/>
  <c r="AG1595" i="5"/>
  <c r="AH1595" i="5"/>
  <c r="AB1596" i="5"/>
  <c r="AC1596" i="5"/>
  <c r="AD1596" i="5"/>
  <c r="AE1596" i="5"/>
  <c r="AF1596" i="5"/>
  <c r="AG1596" i="5"/>
  <c r="AH1596" i="5"/>
  <c r="AB1597" i="5"/>
  <c r="AC1597" i="5"/>
  <c r="AD1597" i="5"/>
  <c r="AE1597" i="5"/>
  <c r="AF1597" i="5"/>
  <c r="AG1597" i="5"/>
  <c r="AH1597" i="5"/>
  <c r="AB1598" i="5"/>
  <c r="AC1598" i="5"/>
  <c r="AD1598" i="5"/>
  <c r="AE1598" i="5"/>
  <c r="AF1598" i="5"/>
  <c r="AG1598" i="5"/>
  <c r="AH1598" i="5"/>
  <c r="AB1599" i="5"/>
  <c r="AC1599" i="5"/>
  <c r="AD1599" i="5"/>
  <c r="AE1599" i="5"/>
  <c r="AF1599" i="5"/>
  <c r="AG1599" i="5"/>
  <c r="AH1599" i="5"/>
  <c r="AB1600" i="5"/>
  <c r="AC1600" i="5"/>
  <c r="AD1600" i="5"/>
  <c r="AE1600" i="5"/>
  <c r="AF1600" i="5"/>
  <c r="AG1600" i="5"/>
  <c r="AH1600" i="5"/>
  <c r="AB1601" i="5"/>
  <c r="AC1601" i="5"/>
  <c r="AD1601" i="5"/>
  <c r="AE1601" i="5"/>
  <c r="AF1601" i="5"/>
  <c r="AG1601" i="5"/>
  <c r="AH1601" i="5"/>
  <c r="AB1602" i="5"/>
  <c r="AC1602" i="5"/>
  <c r="AD1602" i="5"/>
  <c r="AE1602" i="5"/>
  <c r="AF1602" i="5"/>
  <c r="AG1602" i="5"/>
  <c r="AH1602" i="5"/>
  <c r="AB1603" i="5"/>
  <c r="AC1603" i="5"/>
  <c r="AD1603" i="5"/>
  <c r="AE1603" i="5"/>
  <c r="AF1603" i="5"/>
  <c r="AG1603" i="5"/>
  <c r="AH1603" i="5"/>
  <c r="AB1604" i="5"/>
  <c r="AC1604" i="5"/>
  <c r="AD1604" i="5"/>
  <c r="AE1604" i="5"/>
  <c r="AF1604" i="5"/>
  <c r="AG1604" i="5"/>
  <c r="AH1604" i="5"/>
  <c r="AB1605" i="5"/>
  <c r="AC1605" i="5"/>
  <c r="AD1605" i="5"/>
  <c r="AE1605" i="5"/>
  <c r="AF1605" i="5"/>
  <c r="AG1605" i="5"/>
  <c r="AH1605" i="5"/>
  <c r="AB1606" i="5"/>
  <c r="AC1606" i="5"/>
  <c r="AD1606" i="5"/>
  <c r="AE1606" i="5"/>
  <c r="AF1606" i="5"/>
  <c r="AG1606" i="5"/>
  <c r="AH1606" i="5"/>
  <c r="AB1607" i="5"/>
  <c r="AC1607" i="5"/>
  <c r="AD1607" i="5"/>
  <c r="AE1607" i="5"/>
  <c r="AF1607" i="5"/>
  <c r="AG1607" i="5"/>
  <c r="AH1607" i="5"/>
  <c r="AB1608" i="5"/>
  <c r="AC1608" i="5"/>
  <c r="AD1608" i="5"/>
  <c r="AE1608" i="5"/>
  <c r="AF1608" i="5"/>
  <c r="AG1608" i="5"/>
  <c r="AH1608" i="5"/>
  <c r="AB1609" i="5"/>
  <c r="AC1609" i="5"/>
  <c r="AD1609" i="5"/>
  <c r="AE1609" i="5"/>
  <c r="AF1609" i="5"/>
  <c r="AG1609" i="5"/>
  <c r="AH1609" i="5"/>
  <c r="AB1610" i="5"/>
  <c r="AC1610" i="5"/>
  <c r="AD1610" i="5"/>
  <c r="AE1610" i="5"/>
  <c r="AF1610" i="5"/>
  <c r="AG1610" i="5"/>
  <c r="AH1610" i="5"/>
  <c r="AB1611" i="5"/>
  <c r="AC1611" i="5"/>
  <c r="AD1611" i="5"/>
  <c r="AE1611" i="5"/>
  <c r="AF1611" i="5"/>
  <c r="AG1611" i="5"/>
  <c r="AH1611" i="5"/>
  <c r="AB1612" i="5"/>
  <c r="AC1612" i="5"/>
  <c r="AD1612" i="5"/>
  <c r="AE1612" i="5"/>
  <c r="AF1612" i="5"/>
  <c r="AG1612" i="5"/>
  <c r="AH1612" i="5"/>
  <c r="AB1613" i="5"/>
  <c r="AC1613" i="5"/>
  <c r="AD1613" i="5"/>
  <c r="AE1613" i="5"/>
  <c r="AF1613" i="5"/>
  <c r="AG1613" i="5"/>
  <c r="AH1613" i="5"/>
  <c r="AB1614" i="5"/>
  <c r="AC1614" i="5"/>
  <c r="AD1614" i="5"/>
  <c r="AE1614" i="5"/>
  <c r="AF1614" i="5"/>
  <c r="AG1614" i="5"/>
  <c r="AH1614" i="5"/>
  <c r="AB1615" i="5"/>
  <c r="AC1615" i="5"/>
  <c r="AD1615" i="5"/>
  <c r="AE1615" i="5"/>
  <c r="AF1615" i="5"/>
  <c r="AG1615" i="5"/>
  <c r="AH1615" i="5"/>
  <c r="AB1616" i="5"/>
  <c r="AC1616" i="5"/>
  <c r="AD1616" i="5"/>
  <c r="AE1616" i="5"/>
  <c r="AF1616" i="5"/>
  <c r="AG1616" i="5"/>
  <c r="AH1616" i="5"/>
  <c r="AB1617" i="5"/>
  <c r="AC1617" i="5"/>
  <c r="AD1617" i="5"/>
  <c r="AE1617" i="5"/>
  <c r="AF1617" i="5"/>
  <c r="AG1617" i="5"/>
  <c r="AH1617" i="5"/>
  <c r="AB1618" i="5"/>
  <c r="AC1618" i="5"/>
  <c r="AD1618" i="5"/>
  <c r="AE1618" i="5"/>
  <c r="AF1618" i="5"/>
  <c r="AG1618" i="5"/>
  <c r="AH1618" i="5"/>
  <c r="AB1619" i="5"/>
  <c r="AC1619" i="5"/>
  <c r="AD1619" i="5"/>
  <c r="AE1619" i="5"/>
  <c r="AF1619" i="5"/>
  <c r="AG1619" i="5"/>
  <c r="AH1619" i="5"/>
  <c r="AB1620" i="5"/>
  <c r="AC1620" i="5"/>
  <c r="AD1620" i="5"/>
  <c r="AE1620" i="5"/>
  <c r="AF1620" i="5"/>
  <c r="AG1620" i="5"/>
  <c r="AH1620" i="5"/>
  <c r="AB1621" i="5"/>
  <c r="AC1621" i="5"/>
  <c r="AD1621" i="5"/>
  <c r="AE1621" i="5"/>
  <c r="AF1621" i="5"/>
  <c r="AG1621" i="5"/>
  <c r="AH1621" i="5"/>
  <c r="AB1622" i="5"/>
  <c r="AC1622" i="5"/>
  <c r="AD1622" i="5"/>
  <c r="AE1622" i="5"/>
  <c r="AF1622" i="5"/>
  <c r="AG1622" i="5"/>
  <c r="AH1622" i="5"/>
  <c r="AB1623" i="5"/>
  <c r="AC1623" i="5"/>
  <c r="AD1623" i="5"/>
  <c r="AE1623" i="5"/>
  <c r="AF1623" i="5"/>
  <c r="AG1623" i="5"/>
  <c r="AH1623" i="5"/>
  <c r="AB1624" i="5"/>
  <c r="AC1624" i="5"/>
  <c r="AD1624" i="5"/>
  <c r="AE1624" i="5"/>
  <c r="AF1624" i="5"/>
  <c r="AG1624" i="5"/>
  <c r="AH1624" i="5"/>
  <c r="AB1625" i="5"/>
  <c r="AC1625" i="5"/>
  <c r="AD1625" i="5"/>
  <c r="AE1625" i="5"/>
  <c r="AF1625" i="5"/>
  <c r="AG1625" i="5"/>
  <c r="AH1625" i="5"/>
  <c r="AB1626" i="5"/>
  <c r="AC1626" i="5"/>
  <c r="AD1626" i="5"/>
  <c r="AE1626" i="5"/>
  <c r="AF1626" i="5"/>
  <c r="AG1626" i="5"/>
  <c r="AH1626" i="5"/>
  <c r="AB1627" i="5"/>
  <c r="AC1627" i="5"/>
  <c r="AD1627" i="5"/>
  <c r="AE1627" i="5"/>
  <c r="AF1627" i="5"/>
  <c r="AG1627" i="5"/>
  <c r="AH1627" i="5"/>
  <c r="AB1628" i="5"/>
  <c r="AC1628" i="5"/>
  <c r="AD1628" i="5"/>
  <c r="AE1628" i="5"/>
  <c r="AF1628" i="5"/>
  <c r="AG1628" i="5"/>
  <c r="AH1628" i="5"/>
  <c r="AB1629" i="5"/>
  <c r="AC1629" i="5"/>
  <c r="AD1629" i="5"/>
  <c r="AE1629" i="5"/>
  <c r="AF1629" i="5"/>
  <c r="AG1629" i="5"/>
  <c r="AH1629" i="5"/>
  <c r="AB1630" i="5"/>
  <c r="AC1630" i="5"/>
  <c r="AD1630" i="5"/>
  <c r="AE1630" i="5"/>
  <c r="AF1630" i="5"/>
  <c r="AG1630" i="5"/>
  <c r="AH1630" i="5"/>
  <c r="AB1631" i="5"/>
  <c r="AC1631" i="5"/>
  <c r="AD1631" i="5"/>
  <c r="AE1631" i="5"/>
  <c r="AF1631" i="5"/>
  <c r="AG1631" i="5"/>
  <c r="AH1631" i="5"/>
  <c r="AB1632" i="5"/>
  <c r="AC1632" i="5"/>
  <c r="AD1632" i="5"/>
  <c r="AE1632" i="5"/>
  <c r="AF1632" i="5"/>
  <c r="AG1632" i="5"/>
  <c r="AH1632" i="5"/>
  <c r="AB1633" i="5"/>
  <c r="AC1633" i="5"/>
  <c r="AD1633" i="5"/>
  <c r="AE1633" i="5"/>
  <c r="AF1633" i="5"/>
  <c r="AG1633" i="5"/>
  <c r="AH1633" i="5"/>
  <c r="AB1634" i="5"/>
  <c r="AC1634" i="5"/>
  <c r="AD1634" i="5"/>
  <c r="AE1634" i="5"/>
  <c r="AF1634" i="5"/>
  <c r="AG1634" i="5"/>
  <c r="AH1634" i="5"/>
  <c r="AB1635" i="5"/>
  <c r="AC1635" i="5"/>
  <c r="AD1635" i="5"/>
  <c r="AE1635" i="5"/>
  <c r="AF1635" i="5"/>
  <c r="AG1635" i="5"/>
  <c r="AH1635" i="5"/>
  <c r="AB1636" i="5"/>
  <c r="AC1636" i="5"/>
  <c r="AD1636" i="5"/>
  <c r="AE1636" i="5"/>
  <c r="AF1636" i="5"/>
  <c r="AG1636" i="5"/>
  <c r="AH1636" i="5"/>
  <c r="AB1637" i="5"/>
  <c r="AC1637" i="5"/>
  <c r="AD1637" i="5"/>
  <c r="AE1637" i="5"/>
  <c r="AF1637" i="5"/>
  <c r="AG1637" i="5"/>
  <c r="AH1637" i="5"/>
  <c r="AB1638" i="5"/>
  <c r="AC1638" i="5"/>
  <c r="AD1638" i="5"/>
  <c r="AE1638" i="5"/>
  <c r="AF1638" i="5"/>
  <c r="AG1638" i="5"/>
  <c r="AH1638" i="5"/>
  <c r="AB1639" i="5"/>
  <c r="AC1639" i="5"/>
  <c r="AD1639" i="5"/>
  <c r="AE1639" i="5"/>
  <c r="AF1639" i="5"/>
  <c r="AG1639" i="5"/>
  <c r="AH1639" i="5"/>
  <c r="AB1640" i="5"/>
  <c r="AC1640" i="5"/>
  <c r="AD1640" i="5"/>
  <c r="AE1640" i="5"/>
  <c r="AF1640" i="5"/>
  <c r="AG1640" i="5"/>
  <c r="AH1640" i="5"/>
  <c r="AB1641" i="5"/>
  <c r="AC1641" i="5"/>
  <c r="AD1641" i="5"/>
  <c r="AE1641" i="5"/>
  <c r="AF1641" i="5"/>
  <c r="AG1641" i="5"/>
  <c r="AH1641" i="5"/>
  <c r="AB1642" i="5"/>
  <c r="AC1642" i="5"/>
  <c r="AD1642" i="5"/>
  <c r="AE1642" i="5"/>
  <c r="AF1642" i="5"/>
  <c r="AG1642" i="5"/>
  <c r="AH1642" i="5"/>
  <c r="AB1643" i="5"/>
  <c r="AC1643" i="5"/>
  <c r="AD1643" i="5"/>
  <c r="AE1643" i="5"/>
  <c r="AF1643" i="5"/>
  <c r="AG1643" i="5"/>
  <c r="AH1643" i="5"/>
  <c r="AB1644" i="5"/>
  <c r="AC1644" i="5"/>
  <c r="AD1644" i="5"/>
  <c r="AE1644" i="5"/>
  <c r="AF1644" i="5"/>
  <c r="AG1644" i="5"/>
  <c r="AH1644" i="5"/>
  <c r="AB1645" i="5"/>
  <c r="AC1645" i="5"/>
  <c r="AD1645" i="5"/>
  <c r="AE1645" i="5"/>
  <c r="AF1645" i="5"/>
  <c r="AG1645" i="5"/>
  <c r="AH1645" i="5"/>
  <c r="AB1646" i="5"/>
  <c r="AC1646" i="5"/>
  <c r="AD1646" i="5"/>
  <c r="AE1646" i="5"/>
  <c r="AF1646" i="5"/>
  <c r="AG1646" i="5"/>
  <c r="AH1646" i="5"/>
  <c r="AB1647" i="5"/>
  <c r="AC1647" i="5"/>
  <c r="AD1647" i="5"/>
  <c r="AE1647" i="5"/>
  <c r="AF1647" i="5"/>
  <c r="AG1647" i="5"/>
  <c r="AH1647" i="5"/>
  <c r="AB1648" i="5"/>
  <c r="AC1648" i="5"/>
  <c r="AD1648" i="5"/>
  <c r="AE1648" i="5"/>
  <c r="AF1648" i="5"/>
  <c r="AG1648" i="5"/>
  <c r="AH1648" i="5"/>
  <c r="AB1649" i="5"/>
  <c r="AC1649" i="5"/>
  <c r="AD1649" i="5"/>
  <c r="AE1649" i="5"/>
  <c r="AF1649" i="5"/>
  <c r="AG1649" i="5"/>
  <c r="AH1649" i="5"/>
  <c r="AB1650" i="5"/>
  <c r="AC1650" i="5"/>
  <c r="AD1650" i="5"/>
  <c r="AE1650" i="5"/>
  <c r="AF1650" i="5"/>
  <c r="AG1650" i="5"/>
  <c r="AH1650" i="5"/>
  <c r="AB1651" i="5"/>
  <c r="AC1651" i="5"/>
  <c r="AD1651" i="5"/>
  <c r="AE1651" i="5"/>
  <c r="AF1651" i="5"/>
  <c r="AG1651" i="5"/>
  <c r="AH1651" i="5"/>
  <c r="AB1652" i="5"/>
  <c r="AC1652" i="5"/>
  <c r="AD1652" i="5"/>
  <c r="AE1652" i="5"/>
  <c r="AF1652" i="5"/>
  <c r="AG1652" i="5"/>
  <c r="AH1652" i="5"/>
  <c r="AB1653" i="5"/>
  <c r="AC1653" i="5"/>
  <c r="AD1653" i="5"/>
  <c r="AE1653" i="5"/>
  <c r="AF1653" i="5"/>
  <c r="AG1653" i="5"/>
  <c r="AH1653" i="5"/>
  <c r="AB1654" i="5"/>
  <c r="AC1654" i="5"/>
  <c r="AD1654" i="5"/>
  <c r="AE1654" i="5"/>
  <c r="AF1654" i="5"/>
  <c r="AG1654" i="5"/>
  <c r="AH1654" i="5"/>
  <c r="AB1655" i="5"/>
  <c r="AC1655" i="5"/>
  <c r="AD1655" i="5"/>
  <c r="AE1655" i="5"/>
  <c r="AF1655" i="5"/>
  <c r="AG1655" i="5"/>
  <c r="AH1655" i="5"/>
  <c r="AB1656" i="5"/>
  <c r="AC1656" i="5"/>
  <c r="AD1656" i="5"/>
  <c r="AE1656" i="5"/>
  <c r="AF1656" i="5"/>
  <c r="AG1656" i="5"/>
  <c r="AH1656" i="5"/>
  <c r="AB1657" i="5"/>
  <c r="AC1657" i="5"/>
  <c r="AD1657" i="5"/>
  <c r="AE1657" i="5"/>
  <c r="AF1657" i="5"/>
  <c r="AG1657" i="5"/>
  <c r="AH1657" i="5"/>
  <c r="AB1658" i="5"/>
  <c r="AC1658" i="5"/>
  <c r="AD1658" i="5"/>
  <c r="AE1658" i="5"/>
  <c r="AF1658" i="5"/>
  <c r="AG1658" i="5"/>
  <c r="AH1658" i="5"/>
  <c r="AB1659" i="5"/>
  <c r="AC1659" i="5"/>
  <c r="AD1659" i="5"/>
  <c r="AE1659" i="5"/>
  <c r="AF1659" i="5"/>
  <c r="AG1659" i="5"/>
  <c r="AH1659" i="5"/>
  <c r="AB1660" i="5"/>
  <c r="AC1660" i="5"/>
  <c r="AD1660" i="5"/>
  <c r="AE1660" i="5"/>
  <c r="AF1660" i="5"/>
  <c r="AG1660" i="5"/>
  <c r="AH1660" i="5"/>
  <c r="AB1661" i="5"/>
  <c r="AC1661" i="5"/>
  <c r="AD1661" i="5"/>
  <c r="AE1661" i="5"/>
  <c r="AF1661" i="5"/>
  <c r="AG1661" i="5"/>
  <c r="AH1661" i="5"/>
  <c r="AB1662" i="5"/>
  <c r="AC1662" i="5"/>
  <c r="AD1662" i="5"/>
  <c r="AE1662" i="5"/>
  <c r="AF1662" i="5"/>
  <c r="AG1662" i="5"/>
  <c r="AH1662" i="5"/>
  <c r="AB1663" i="5"/>
  <c r="AC1663" i="5"/>
  <c r="AD1663" i="5"/>
  <c r="AE1663" i="5"/>
  <c r="AF1663" i="5"/>
  <c r="AG1663" i="5"/>
  <c r="AH1663" i="5"/>
  <c r="AB1664" i="5"/>
  <c r="AC1664" i="5"/>
  <c r="AD1664" i="5"/>
  <c r="AE1664" i="5"/>
  <c r="AF1664" i="5"/>
  <c r="AG1664" i="5"/>
  <c r="AH1664" i="5"/>
  <c r="AB1665" i="5"/>
  <c r="AC1665" i="5"/>
  <c r="AD1665" i="5"/>
  <c r="AE1665" i="5"/>
  <c r="AF1665" i="5"/>
  <c r="AG1665" i="5"/>
  <c r="AH1665" i="5"/>
  <c r="AB1666" i="5"/>
  <c r="AC1666" i="5"/>
  <c r="AD1666" i="5"/>
  <c r="AE1666" i="5"/>
  <c r="AF1666" i="5"/>
  <c r="AG1666" i="5"/>
  <c r="AH1666" i="5"/>
  <c r="AB1667" i="5"/>
  <c r="AC1667" i="5"/>
  <c r="AD1667" i="5"/>
  <c r="AE1667" i="5"/>
  <c r="AF1667" i="5"/>
  <c r="AG1667" i="5"/>
  <c r="AH1667" i="5"/>
  <c r="AB1668" i="5"/>
  <c r="AC1668" i="5"/>
  <c r="AD1668" i="5"/>
  <c r="AE1668" i="5"/>
  <c r="AF1668" i="5"/>
  <c r="AG1668" i="5"/>
  <c r="AH1668" i="5"/>
  <c r="AB1669" i="5"/>
  <c r="AC1669" i="5"/>
  <c r="AD1669" i="5"/>
  <c r="AE1669" i="5"/>
  <c r="AF1669" i="5"/>
  <c r="AG1669" i="5"/>
  <c r="AH1669" i="5"/>
  <c r="AB1670" i="5"/>
  <c r="AC1670" i="5"/>
  <c r="AD1670" i="5"/>
  <c r="AE1670" i="5"/>
  <c r="AF1670" i="5"/>
  <c r="AG1670" i="5"/>
  <c r="AH1670" i="5"/>
  <c r="AB1671" i="5"/>
  <c r="AC1671" i="5"/>
  <c r="AD1671" i="5"/>
  <c r="AE1671" i="5"/>
  <c r="AF1671" i="5"/>
  <c r="AG1671" i="5"/>
  <c r="AH1671" i="5"/>
  <c r="AB1672" i="5"/>
  <c r="AC1672" i="5"/>
  <c r="AD1672" i="5"/>
  <c r="AE1672" i="5"/>
  <c r="AF1672" i="5"/>
  <c r="AG1672" i="5"/>
  <c r="AH1672" i="5"/>
  <c r="AB1673" i="5"/>
  <c r="AC1673" i="5"/>
  <c r="AD1673" i="5"/>
  <c r="AE1673" i="5"/>
  <c r="AF1673" i="5"/>
  <c r="AG1673" i="5"/>
  <c r="AH1673" i="5"/>
  <c r="AB1674" i="5"/>
  <c r="AC1674" i="5"/>
  <c r="AD1674" i="5"/>
  <c r="AE1674" i="5"/>
  <c r="AF1674" i="5"/>
  <c r="AG1674" i="5"/>
  <c r="AH1674" i="5"/>
  <c r="AB1675" i="5"/>
  <c r="AC1675" i="5"/>
  <c r="AD1675" i="5"/>
  <c r="AE1675" i="5"/>
  <c r="AF1675" i="5"/>
  <c r="AG1675" i="5"/>
  <c r="AH1675" i="5"/>
  <c r="AB1676" i="5"/>
  <c r="AC1676" i="5"/>
  <c r="AD1676" i="5"/>
  <c r="AE1676" i="5"/>
  <c r="AF1676" i="5"/>
  <c r="AG1676" i="5"/>
  <c r="AH1676" i="5"/>
  <c r="AB1677" i="5"/>
  <c r="AC1677" i="5"/>
  <c r="AD1677" i="5"/>
  <c r="AE1677" i="5"/>
  <c r="AF1677" i="5"/>
  <c r="AG1677" i="5"/>
  <c r="AH1677" i="5"/>
  <c r="AB1678" i="5"/>
  <c r="AC1678" i="5"/>
  <c r="AD1678" i="5"/>
  <c r="AE1678" i="5"/>
  <c r="AF1678" i="5"/>
  <c r="AG1678" i="5"/>
  <c r="AH1678" i="5"/>
  <c r="AB1679" i="5"/>
  <c r="AC1679" i="5"/>
  <c r="AD1679" i="5"/>
  <c r="AE1679" i="5"/>
  <c r="AF1679" i="5"/>
  <c r="AG1679" i="5"/>
  <c r="AH1679" i="5"/>
  <c r="AB1680" i="5"/>
  <c r="AC1680" i="5"/>
  <c r="AD1680" i="5"/>
  <c r="AE1680" i="5"/>
  <c r="AF1680" i="5"/>
  <c r="AG1680" i="5"/>
  <c r="AH1680" i="5"/>
  <c r="AB1681" i="5"/>
  <c r="AC1681" i="5"/>
  <c r="AD1681" i="5"/>
  <c r="AE1681" i="5"/>
  <c r="AF1681" i="5"/>
  <c r="AG1681" i="5"/>
  <c r="AH1681" i="5"/>
  <c r="AB1682" i="5"/>
  <c r="AC1682" i="5"/>
  <c r="AD1682" i="5"/>
  <c r="AE1682" i="5"/>
  <c r="AF1682" i="5"/>
  <c r="AG1682" i="5"/>
  <c r="AH1682" i="5"/>
  <c r="AB1683" i="5"/>
  <c r="AC1683" i="5"/>
  <c r="AD1683" i="5"/>
  <c r="AE1683" i="5"/>
  <c r="AF1683" i="5"/>
  <c r="AG1683" i="5"/>
  <c r="AH1683" i="5"/>
  <c r="AB1684" i="5"/>
  <c r="AC1684" i="5"/>
  <c r="AD1684" i="5"/>
  <c r="AE1684" i="5"/>
  <c r="AF1684" i="5"/>
  <c r="AG1684" i="5"/>
  <c r="AH1684" i="5"/>
  <c r="AB1685" i="5"/>
  <c r="AC1685" i="5"/>
  <c r="AD1685" i="5"/>
  <c r="AE1685" i="5"/>
  <c r="AF1685" i="5"/>
  <c r="AG1685" i="5"/>
  <c r="AH1685" i="5"/>
  <c r="AB1686" i="5"/>
  <c r="AC1686" i="5"/>
  <c r="AD1686" i="5"/>
  <c r="AE1686" i="5"/>
  <c r="AF1686" i="5"/>
  <c r="AG1686" i="5"/>
  <c r="AH1686" i="5"/>
  <c r="AB1687" i="5"/>
  <c r="AC1687" i="5"/>
  <c r="AD1687" i="5"/>
  <c r="AE1687" i="5"/>
  <c r="AF1687" i="5"/>
  <c r="AG1687" i="5"/>
  <c r="AH1687" i="5"/>
  <c r="AB1688" i="5"/>
  <c r="AC1688" i="5"/>
  <c r="AD1688" i="5"/>
  <c r="AE1688" i="5"/>
  <c r="AF1688" i="5"/>
  <c r="AG1688" i="5"/>
  <c r="AH1688" i="5"/>
  <c r="AB1689" i="5"/>
  <c r="AC1689" i="5"/>
  <c r="AD1689" i="5"/>
  <c r="AE1689" i="5"/>
  <c r="AF1689" i="5"/>
  <c r="AG1689" i="5"/>
  <c r="AH1689" i="5"/>
  <c r="AB1690" i="5"/>
  <c r="AC1690" i="5"/>
  <c r="AD1690" i="5"/>
  <c r="AE1690" i="5"/>
  <c r="AF1690" i="5"/>
  <c r="AG1690" i="5"/>
  <c r="AH1690" i="5"/>
  <c r="AB1691" i="5"/>
  <c r="AC1691" i="5"/>
  <c r="AD1691" i="5"/>
  <c r="AE1691" i="5"/>
  <c r="AF1691" i="5"/>
  <c r="AG1691" i="5"/>
  <c r="AH1691" i="5"/>
  <c r="AB1692" i="5"/>
  <c r="AC1692" i="5"/>
  <c r="AD1692" i="5"/>
  <c r="AE1692" i="5"/>
  <c r="AF1692" i="5"/>
  <c r="AG1692" i="5"/>
  <c r="AH1692" i="5"/>
  <c r="AB1693" i="5"/>
  <c r="AC1693" i="5"/>
  <c r="AD1693" i="5"/>
  <c r="AE1693" i="5"/>
  <c r="AF1693" i="5"/>
  <c r="AG1693" i="5"/>
  <c r="AH1693" i="5"/>
  <c r="AB1694" i="5"/>
  <c r="AC1694" i="5"/>
  <c r="AD1694" i="5"/>
  <c r="AE1694" i="5"/>
  <c r="AF1694" i="5"/>
  <c r="AG1694" i="5"/>
  <c r="AH1694" i="5"/>
  <c r="AB1695" i="5"/>
  <c r="AC1695" i="5"/>
  <c r="AD1695" i="5"/>
  <c r="AE1695" i="5"/>
  <c r="AF1695" i="5"/>
  <c r="AG1695" i="5"/>
  <c r="AH1695" i="5"/>
  <c r="AB1696" i="5"/>
  <c r="AC1696" i="5"/>
  <c r="AD1696" i="5"/>
  <c r="AE1696" i="5"/>
  <c r="AF1696" i="5"/>
  <c r="AG1696" i="5"/>
  <c r="AH1696" i="5"/>
  <c r="AB1697" i="5"/>
  <c r="AC1697" i="5"/>
  <c r="AD1697" i="5"/>
  <c r="AE1697" i="5"/>
  <c r="AF1697" i="5"/>
  <c r="AG1697" i="5"/>
  <c r="AH1697" i="5"/>
  <c r="AB1698" i="5"/>
  <c r="AC1698" i="5"/>
  <c r="AD1698" i="5"/>
  <c r="AE1698" i="5"/>
  <c r="AF1698" i="5"/>
  <c r="AG1698" i="5"/>
  <c r="AH1698" i="5"/>
  <c r="AB1699" i="5"/>
  <c r="AC1699" i="5"/>
  <c r="AD1699" i="5"/>
  <c r="AE1699" i="5"/>
  <c r="AF1699" i="5"/>
  <c r="AG1699" i="5"/>
  <c r="AH1699" i="5"/>
  <c r="AB1700" i="5"/>
  <c r="AC1700" i="5"/>
  <c r="AD1700" i="5"/>
  <c r="AE1700" i="5"/>
  <c r="AF1700" i="5"/>
  <c r="AG1700" i="5"/>
  <c r="AH1700" i="5"/>
  <c r="AB1701" i="5"/>
  <c r="AC1701" i="5"/>
  <c r="AD1701" i="5"/>
  <c r="AE1701" i="5"/>
  <c r="AF1701" i="5"/>
  <c r="AG1701" i="5"/>
  <c r="AH1701" i="5"/>
  <c r="AB1702" i="5"/>
  <c r="AC1702" i="5"/>
  <c r="AD1702" i="5"/>
  <c r="AE1702" i="5"/>
  <c r="AF1702" i="5"/>
  <c r="AG1702" i="5"/>
  <c r="AH1702" i="5"/>
  <c r="AB1703" i="5"/>
  <c r="AC1703" i="5"/>
  <c r="AD1703" i="5"/>
  <c r="AE1703" i="5"/>
  <c r="AF1703" i="5"/>
  <c r="AG1703" i="5"/>
  <c r="AH1703" i="5"/>
  <c r="AB1704" i="5"/>
  <c r="AC1704" i="5"/>
  <c r="AD1704" i="5"/>
  <c r="AE1704" i="5"/>
  <c r="AF1704" i="5"/>
  <c r="AG1704" i="5"/>
  <c r="AH1704" i="5"/>
  <c r="AB1705" i="5"/>
  <c r="AC1705" i="5"/>
  <c r="AD1705" i="5"/>
  <c r="AE1705" i="5"/>
  <c r="AF1705" i="5"/>
  <c r="AG1705" i="5"/>
  <c r="AH1705" i="5"/>
  <c r="AB1706" i="5"/>
  <c r="AC1706" i="5"/>
  <c r="AD1706" i="5"/>
  <c r="AE1706" i="5"/>
  <c r="AF1706" i="5"/>
  <c r="AG1706" i="5"/>
  <c r="AH1706" i="5"/>
  <c r="AB1707" i="5"/>
  <c r="AC1707" i="5"/>
  <c r="AD1707" i="5"/>
  <c r="AE1707" i="5"/>
  <c r="AF1707" i="5"/>
  <c r="AG1707" i="5"/>
  <c r="AH1707" i="5"/>
  <c r="AB1708" i="5"/>
  <c r="AC1708" i="5"/>
  <c r="AD1708" i="5"/>
  <c r="AE1708" i="5"/>
  <c r="AF1708" i="5"/>
  <c r="AG1708" i="5"/>
  <c r="AH1708" i="5"/>
  <c r="AB1709" i="5"/>
  <c r="AC1709" i="5"/>
  <c r="AD1709" i="5"/>
  <c r="AE1709" i="5"/>
  <c r="AF1709" i="5"/>
  <c r="AG1709" i="5"/>
  <c r="AH1709" i="5"/>
  <c r="AB1710" i="5"/>
  <c r="AC1710" i="5"/>
  <c r="AD1710" i="5"/>
  <c r="AE1710" i="5"/>
  <c r="AF1710" i="5"/>
  <c r="AG1710" i="5"/>
  <c r="AH1710" i="5"/>
  <c r="AB1711" i="5"/>
  <c r="AC1711" i="5"/>
  <c r="AD1711" i="5"/>
  <c r="AE1711" i="5"/>
  <c r="AF1711" i="5"/>
  <c r="AG1711" i="5"/>
  <c r="AH1711" i="5"/>
  <c r="AB1712" i="5"/>
  <c r="AC1712" i="5"/>
  <c r="AD1712" i="5"/>
  <c r="AE1712" i="5"/>
  <c r="AF1712" i="5"/>
  <c r="AG1712" i="5"/>
  <c r="AH1712" i="5"/>
  <c r="AB1713" i="5"/>
  <c r="AC1713" i="5"/>
  <c r="AD1713" i="5"/>
  <c r="AE1713" i="5"/>
  <c r="AF1713" i="5"/>
  <c r="AG1713" i="5"/>
  <c r="AH1713" i="5"/>
  <c r="AB1714" i="5"/>
  <c r="AC1714" i="5"/>
  <c r="AD1714" i="5"/>
  <c r="AE1714" i="5"/>
  <c r="AF1714" i="5"/>
  <c r="AG1714" i="5"/>
  <c r="AH1714" i="5"/>
  <c r="AB1715" i="5"/>
  <c r="AC1715" i="5"/>
  <c r="AD1715" i="5"/>
  <c r="AE1715" i="5"/>
  <c r="AF1715" i="5"/>
  <c r="AG1715" i="5"/>
  <c r="AH1715" i="5"/>
  <c r="AB1716" i="5"/>
  <c r="AC1716" i="5"/>
  <c r="AD1716" i="5"/>
  <c r="AE1716" i="5"/>
  <c r="AF1716" i="5"/>
  <c r="AG1716" i="5"/>
  <c r="AH1716" i="5"/>
  <c r="AB1717" i="5"/>
  <c r="AC1717" i="5"/>
  <c r="AD1717" i="5"/>
  <c r="AE1717" i="5"/>
  <c r="AF1717" i="5"/>
  <c r="AG1717" i="5"/>
  <c r="AH1717" i="5"/>
  <c r="AB1718" i="5"/>
  <c r="AC1718" i="5"/>
  <c r="AD1718" i="5"/>
  <c r="AE1718" i="5"/>
  <c r="AF1718" i="5"/>
  <c r="AG1718" i="5"/>
  <c r="AH1718" i="5"/>
  <c r="AB1719" i="5"/>
  <c r="AC1719" i="5"/>
  <c r="AD1719" i="5"/>
  <c r="AE1719" i="5"/>
  <c r="AF1719" i="5"/>
  <c r="AG1719" i="5"/>
  <c r="AH1719" i="5"/>
  <c r="AB1720" i="5"/>
  <c r="AC1720" i="5"/>
  <c r="AD1720" i="5"/>
  <c r="AE1720" i="5"/>
  <c r="AF1720" i="5"/>
  <c r="AG1720" i="5"/>
  <c r="AH1720" i="5"/>
  <c r="AB1721" i="5"/>
  <c r="AC1721" i="5"/>
  <c r="AD1721" i="5"/>
  <c r="AE1721" i="5"/>
  <c r="AF1721" i="5"/>
  <c r="AG1721" i="5"/>
  <c r="AH1721" i="5"/>
  <c r="AB1722" i="5"/>
  <c r="AC1722" i="5"/>
  <c r="AD1722" i="5"/>
  <c r="AE1722" i="5"/>
  <c r="AF1722" i="5"/>
  <c r="AG1722" i="5"/>
  <c r="AH1722" i="5"/>
  <c r="AB1723" i="5"/>
  <c r="AC1723" i="5"/>
  <c r="AD1723" i="5"/>
  <c r="AE1723" i="5"/>
  <c r="AF1723" i="5"/>
  <c r="AG1723" i="5"/>
  <c r="AH1723" i="5"/>
  <c r="AB1724" i="5"/>
  <c r="AC1724" i="5"/>
  <c r="AD1724" i="5"/>
  <c r="AE1724" i="5"/>
  <c r="AF1724" i="5"/>
  <c r="AG1724" i="5"/>
  <c r="AH1724" i="5"/>
  <c r="AB1725" i="5"/>
  <c r="AC1725" i="5"/>
  <c r="AD1725" i="5"/>
  <c r="AE1725" i="5"/>
  <c r="AF1725" i="5"/>
  <c r="AG1725" i="5"/>
  <c r="AH1725" i="5"/>
  <c r="AB1726" i="5"/>
  <c r="AC1726" i="5"/>
  <c r="AD1726" i="5"/>
  <c r="AE1726" i="5"/>
  <c r="AF1726" i="5"/>
  <c r="AG1726" i="5"/>
  <c r="AH1726" i="5"/>
  <c r="AB1727" i="5"/>
  <c r="AC1727" i="5"/>
  <c r="AD1727" i="5"/>
  <c r="AE1727" i="5"/>
  <c r="AF1727" i="5"/>
  <c r="AG1727" i="5"/>
  <c r="AH1727" i="5"/>
  <c r="AB1728" i="5"/>
  <c r="AC1728" i="5"/>
  <c r="AD1728" i="5"/>
  <c r="AE1728" i="5"/>
  <c r="AF1728" i="5"/>
  <c r="AG1728" i="5"/>
  <c r="AH1728" i="5"/>
  <c r="AB1729" i="5"/>
  <c r="AC1729" i="5"/>
  <c r="AD1729" i="5"/>
  <c r="AE1729" i="5"/>
  <c r="AF1729" i="5"/>
  <c r="AG1729" i="5"/>
  <c r="AH1729" i="5"/>
  <c r="AB1730" i="5"/>
  <c r="AC1730" i="5"/>
  <c r="AD1730" i="5"/>
  <c r="AE1730" i="5"/>
  <c r="AF1730" i="5"/>
  <c r="AG1730" i="5"/>
  <c r="AH1730" i="5"/>
  <c r="AB1731" i="5"/>
  <c r="AC1731" i="5"/>
  <c r="AD1731" i="5"/>
  <c r="AE1731" i="5"/>
  <c r="AF1731" i="5"/>
  <c r="AG1731" i="5"/>
  <c r="AH1731" i="5"/>
  <c r="AB1732" i="5"/>
  <c r="AC1732" i="5"/>
  <c r="AD1732" i="5"/>
  <c r="AE1732" i="5"/>
  <c r="AF1732" i="5"/>
  <c r="AG1732" i="5"/>
  <c r="AH1732" i="5"/>
  <c r="AB1733" i="5"/>
  <c r="AC1733" i="5"/>
  <c r="AD1733" i="5"/>
  <c r="AE1733" i="5"/>
  <c r="AF1733" i="5"/>
  <c r="AG1733" i="5"/>
  <c r="AH1733" i="5"/>
  <c r="AB1734" i="5"/>
  <c r="AC1734" i="5"/>
  <c r="AD1734" i="5"/>
  <c r="AE1734" i="5"/>
  <c r="AF1734" i="5"/>
  <c r="AG1734" i="5"/>
  <c r="AH1734" i="5"/>
  <c r="AB1735" i="5"/>
  <c r="AC1735" i="5"/>
  <c r="AD1735" i="5"/>
  <c r="AE1735" i="5"/>
  <c r="AF1735" i="5"/>
  <c r="AG1735" i="5"/>
  <c r="AH1735" i="5"/>
  <c r="AB1736" i="5"/>
  <c r="AC1736" i="5"/>
  <c r="AD1736" i="5"/>
  <c r="AE1736" i="5"/>
  <c r="AF1736" i="5"/>
  <c r="AG1736" i="5"/>
  <c r="AH1736" i="5"/>
  <c r="AC664" i="5"/>
  <c r="AD664" i="5"/>
  <c r="AE664" i="5"/>
  <c r="AF664" i="5"/>
  <c r="AG664" i="5"/>
  <c r="AH664" i="5"/>
  <c r="AB664" i="5"/>
  <c r="A641" i="5"/>
  <c r="B641" i="5"/>
  <c r="Q641" i="5" s="1"/>
  <c r="C641" i="5"/>
  <c r="E641" i="5"/>
  <c r="A642" i="5"/>
  <c r="B642" i="5"/>
  <c r="Q642" i="5" s="1"/>
  <c r="C642" i="5"/>
  <c r="E642" i="5"/>
  <c r="A643" i="5"/>
  <c r="B643" i="5"/>
  <c r="Q643" i="5" s="1"/>
  <c r="C643" i="5"/>
  <c r="E643" i="5"/>
  <c r="A644" i="5"/>
  <c r="B644" i="5"/>
  <c r="Q644" i="5" s="1"/>
  <c r="C644" i="5"/>
  <c r="E644" i="5"/>
  <c r="A645" i="5"/>
  <c r="B645" i="5"/>
  <c r="Q645" i="5" s="1"/>
  <c r="C645" i="5"/>
  <c r="E645" i="5"/>
  <c r="A646" i="5"/>
  <c r="B646" i="5"/>
  <c r="Q646" i="5" s="1"/>
  <c r="C646" i="5"/>
  <c r="E646" i="5"/>
  <c r="A647" i="5"/>
  <c r="B647" i="5"/>
  <c r="Q647" i="5" s="1"/>
  <c r="C647" i="5"/>
  <c r="E647" i="5"/>
  <c r="A648" i="5"/>
  <c r="B648" i="5"/>
  <c r="Q648" i="5" s="1"/>
  <c r="C648" i="5"/>
  <c r="E648" i="5"/>
  <c r="A649" i="5"/>
  <c r="B649" i="5"/>
  <c r="Q649" i="5" s="1"/>
  <c r="C649" i="5"/>
  <c r="E649" i="5"/>
  <c r="A650" i="5"/>
  <c r="B650" i="5"/>
  <c r="Q650" i="5" s="1"/>
  <c r="C650" i="5"/>
  <c r="E650" i="5"/>
  <c r="A651" i="5"/>
  <c r="B651" i="5"/>
  <c r="Q651" i="5" s="1"/>
  <c r="C651" i="5"/>
  <c r="E651" i="5"/>
  <c r="A652" i="5"/>
  <c r="B652" i="5"/>
  <c r="Q652" i="5" s="1"/>
  <c r="C652" i="5"/>
  <c r="E652" i="5"/>
  <c r="A653" i="5"/>
  <c r="B653" i="5"/>
  <c r="Q653" i="5" s="1"/>
  <c r="C653" i="5"/>
  <c r="E653" i="5"/>
  <c r="A654" i="5"/>
  <c r="B654" i="5"/>
  <c r="Q654" i="5" s="1"/>
  <c r="C654" i="5"/>
  <c r="E654" i="5"/>
  <c r="A655" i="5"/>
  <c r="B655" i="5"/>
  <c r="Q655" i="5" s="1"/>
  <c r="C655" i="5"/>
  <c r="E655" i="5"/>
  <c r="A656" i="5"/>
  <c r="B656" i="5"/>
  <c r="Q656" i="5" s="1"/>
  <c r="C656" i="5"/>
  <c r="E656" i="5"/>
  <c r="A657" i="5"/>
  <c r="B657" i="5"/>
  <c r="Q657" i="5" s="1"/>
  <c r="C657" i="5"/>
  <c r="E657" i="5"/>
  <c r="A658" i="5"/>
  <c r="B658" i="5"/>
  <c r="Q658" i="5" s="1"/>
  <c r="C658" i="5"/>
  <c r="E658" i="5"/>
  <c r="A659" i="5"/>
  <c r="B659" i="5"/>
  <c r="Q659" i="5" s="1"/>
  <c r="C659" i="5"/>
  <c r="E659" i="5"/>
  <c r="A660" i="5"/>
  <c r="B660" i="5"/>
  <c r="Q660" i="5" s="1"/>
  <c r="C660" i="5"/>
  <c r="E660" i="5"/>
  <c r="A661" i="5"/>
  <c r="B661" i="5"/>
  <c r="Q661" i="5" s="1"/>
  <c r="C661" i="5"/>
  <c r="E661" i="5"/>
  <c r="A662" i="5"/>
  <c r="B662" i="5"/>
  <c r="Q662" i="5" s="1"/>
  <c r="C662" i="5"/>
  <c r="E662" i="5"/>
  <c r="A664" i="5"/>
  <c r="B664" i="5"/>
  <c r="Q664" i="5" s="1"/>
  <c r="C664" i="5"/>
  <c r="E664" i="5"/>
  <c r="A665" i="5"/>
  <c r="B665" i="5"/>
  <c r="Q665" i="5" s="1"/>
  <c r="C665" i="5"/>
  <c r="E665" i="5"/>
  <c r="A666" i="5"/>
  <c r="B666" i="5"/>
  <c r="Q666" i="5" s="1"/>
  <c r="C666" i="5"/>
  <c r="E666" i="5"/>
  <c r="L658" i="5" l="1"/>
  <c r="N658" i="5"/>
  <c r="O658" i="5"/>
  <c r="K658" i="5"/>
  <c r="O651" i="5"/>
  <c r="K651" i="5"/>
  <c r="L651" i="5"/>
  <c r="N651" i="5"/>
  <c r="L648" i="5"/>
  <c r="N648" i="5"/>
  <c r="O648" i="5"/>
  <c r="K648" i="5"/>
  <c r="L644" i="5"/>
  <c r="N644" i="5"/>
  <c r="O644" i="5"/>
  <c r="K644" i="5"/>
  <c r="O641" i="5"/>
  <c r="K641" i="5"/>
  <c r="L641" i="5"/>
  <c r="N641" i="5"/>
  <c r="O659" i="5"/>
  <c r="K659" i="5"/>
  <c r="L659" i="5"/>
  <c r="N659" i="5"/>
  <c r="O649" i="5"/>
  <c r="K649" i="5"/>
  <c r="L649" i="5"/>
  <c r="N649" i="5"/>
  <c r="O645" i="5"/>
  <c r="K645" i="5"/>
  <c r="L645" i="5"/>
  <c r="N645" i="5"/>
  <c r="L662" i="5"/>
  <c r="N662" i="5"/>
  <c r="O662" i="5"/>
  <c r="K662" i="5"/>
  <c r="L654" i="5"/>
  <c r="N654" i="5"/>
  <c r="O654" i="5"/>
  <c r="K654" i="5"/>
  <c r="O666" i="5"/>
  <c r="K666" i="5"/>
  <c r="L666" i="5"/>
  <c r="N666" i="5"/>
  <c r="O661" i="5"/>
  <c r="K661" i="5"/>
  <c r="L661" i="5"/>
  <c r="N661" i="5"/>
  <c r="O657" i="5"/>
  <c r="K657" i="5"/>
  <c r="L657" i="5"/>
  <c r="N657" i="5"/>
  <c r="O653" i="5"/>
  <c r="K653" i="5"/>
  <c r="L653" i="5"/>
  <c r="N653" i="5"/>
  <c r="L650" i="5"/>
  <c r="N650" i="5"/>
  <c r="O650" i="5"/>
  <c r="K650" i="5"/>
  <c r="F649" i="5"/>
  <c r="F647" i="5"/>
  <c r="O647" i="5"/>
  <c r="K647" i="5"/>
  <c r="L647" i="5"/>
  <c r="N647" i="5"/>
  <c r="F643" i="5"/>
  <c r="O643" i="5"/>
  <c r="K643" i="5"/>
  <c r="L643" i="5"/>
  <c r="N643" i="5"/>
  <c r="O664" i="5"/>
  <c r="K664" i="5"/>
  <c r="L664" i="5"/>
  <c r="N664" i="5"/>
  <c r="O655" i="5"/>
  <c r="K655" i="5"/>
  <c r="L655" i="5"/>
  <c r="N655" i="5"/>
  <c r="L665" i="5"/>
  <c r="N665" i="5"/>
  <c r="O665" i="5"/>
  <c r="K665" i="5"/>
  <c r="L660" i="5"/>
  <c r="N660" i="5"/>
  <c r="O660" i="5"/>
  <c r="K660" i="5"/>
  <c r="F659" i="5"/>
  <c r="L656" i="5"/>
  <c r="N656" i="5"/>
  <c r="O656" i="5"/>
  <c r="K656" i="5"/>
  <c r="L652" i="5"/>
  <c r="N652" i="5"/>
  <c r="O652" i="5"/>
  <c r="K652" i="5"/>
  <c r="F651" i="5"/>
  <c r="L646" i="5"/>
  <c r="N646" i="5"/>
  <c r="O646" i="5"/>
  <c r="K646" i="5"/>
  <c r="L642" i="5"/>
  <c r="N642" i="5"/>
  <c r="O642" i="5"/>
  <c r="K642" i="5"/>
  <c r="F641" i="5"/>
  <c r="F653" i="5"/>
  <c r="F645" i="5"/>
  <c r="F664" i="5"/>
  <c r="F655" i="5"/>
  <c r="F666" i="5"/>
  <c r="F661" i="5"/>
  <c r="F657" i="5"/>
  <c r="F665" i="5"/>
  <c r="F662" i="5"/>
  <c r="F660" i="5"/>
  <c r="F658" i="5"/>
  <c r="F656" i="5"/>
  <c r="F654" i="5"/>
  <c r="F652" i="5"/>
  <c r="F650" i="5"/>
  <c r="F648" i="5"/>
  <c r="F646" i="5"/>
  <c r="F644" i="5"/>
  <c r="F642" i="5"/>
  <c r="I658" i="5" l="1"/>
  <c r="H652" i="5"/>
  <c r="I649" i="5"/>
  <c r="H642" i="5" l="1"/>
  <c r="H648" i="5"/>
  <c r="I661" i="5"/>
  <c r="I662" i="5"/>
  <c r="I659" i="5"/>
  <c r="I660" i="5"/>
  <c r="I652" i="5"/>
  <c r="I648" i="5"/>
  <c r="I646" i="5"/>
  <c r="I645" i="5"/>
  <c r="I643" i="5"/>
  <c r="I642" i="5"/>
  <c r="I641" i="5"/>
  <c r="AI2" i="5" l="1"/>
  <c r="AJ2" i="5"/>
  <c r="AK2" i="5"/>
  <c r="AL2" i="5"/>
  <c r="AM2" i="5"/>
  <c r="AN2" i="5"/>
  <c r="AO2" i="5"/>
  <c r="AI3" i="5"/>
  <c r="AJ3" i="5"/>
  <c r="AK3" i="5"/>
  <c r="AL3" i="5"/>
  <c r="AM3" i="5"/>
  <c r="AN3" i="5"/>
  <c r="AO3" i="5"/>
  <c r="AI4" i="5"/>
  <c r="AJ4" i="5"/>
  <c r="AK4" i="5"/>
  <c r="AL4" i="5"/>
  <c r="AM4" i="5"/>
  <c r="AN4" i="5"/>
  <c r="AO4" i="5"/>
  <c r="AI5" i="5"/>
  <c r="AJ5" i="5"/>
  <c r="AK5" i="5"/>
  <c r="AL5" i="5"/>
  <c r="AM5" i="5"/>
  <c r="AN5" i="5"/>
  <c r="AO5" i="5"/>
  <c r="AI6" i="5"/>
  <c r="AJ6" i="5"/>
  <c r="AK6" i="5"/>
  <c r="AL6" i="5"/>
  <c r="AM6" i="5"/>
  <c r="AN6" i="5"/>
  <c r="AO6" i="5"/>
  <c r="AI7" i="5"/>
  <c r="AJ7" i="5"/>
  <c r="AK7" i="5"/>
  <c r="AL7" i="5"/>
  <c r="AM7" i="5"/>
  <c r="AN7" i="5"/>
  <c r="AO7" i="5"/>
  <c r="AI8" i="5"/>
  <c r="AJ8" i="5"/>
  <c r="AK8" i="5"/>
  <c r="AL8" i="5"/>
  <c r="AM8" i="5"/>
  <c r="AN8" i="5"/>
  <c r="AO8" i="5"/>
  <c r="AI9" i="5"/>
  <c r="AJ9" i="5"/>
  <c r="AK9" i="5"/>
  <c r="AL9" i="5"/>
  <c r="AM9" i="5"/>
  <c r="AN9" i="5"/>
  <c r="AO9" i="5"/>
  <c r="AI10" i="5"/>
  <c r="AJ10" i="5"/>
  <c r="AK10" i="5"/>
  <c r="AL10" i="5"/>
  <c r="AM10" i="5"/>
  <c r="AN10" i="5"/>
  <c r="AO10" i="5"/>
  <c r="AI11" i="5"/>
  <c r="AJ11" i="5"/>
  <c r="AK11" i="5"/>
  <c r="AL11" i="5"/>
  <c r="AM11" i="5"/>
  <c r="AN11" i="5"/>
  <c r="AO11" i="5"/>
  <c r="AI12" i="5"/>
  <c r="AJ12" i="5"/>
  <c r="AK12" i="5"/>
  <c r="AL12" i="5"/>
  <c r="AM12" i="5"/>
  <c r="AN12" i="5"/>
  <c r="AO12" i="5"/>
  <c r="AI13" i="5"/>
  <c r="AJ13" i="5"/>
  <c r="AK13" i="5"/>
  <c r="AL13" i="5"/>
  <c r="AM13" i="5"/>
  <c r="AN13" i="5"/>
  <c r="AO13" i="5"/>
  <c r="AI14" i="5"/>
  <c r="AJ14" i="5"/>
  <c r="AK14" i="5"/>
  <c r="AL14" i="5"/>
  <c r="AM14" i="5"/>
  <c r="AN14" i="5"/>
  <c r="AO14" i="5"/>
  <c r="AI15" i="5"/>
  <c r="AJ15" i="5"/>
  <c r="AK15" i="5"/>
  <c r="AL15" i="5"/>
  <c r="AM15" i="5"/>
  <c r="AN15" i="5"/>
  <c r="AO15" i="5"/>
  <c r="AI16" i="5"/>
  <c r="AJ16" i="5"/>
  <c r="AK16" i="5"/>
  <c r="AL16" i="5"/>
  <c r="AM16" i="5"/>
  <c r="AN16" i="5"/>
  <c r="AO16" i="5"/>
  <c r="AI17" i="5"/>
  <c r="AJ17" i="5"/>
  <c r="AK17" i="5"/>
  <c r="AL17" i="5"/>
  <c r="AM17" i="5"/>
  <c r="AN17" i="5"/>
  <c r="AO17" i="5"/>
  <c r="AI18" i="5"/>
  <c r="AJ18" i="5"/>
  <c r="AK18" i="5"/>
  <c r="AL18" i="5"/>
  <c r="AM18" i="5"/>
  <c r="AN18" i="5"/>
  <c r="AO18" i="5"/>
  <c r="AI19" i="5"/>
  <c r="AJ19" i="5"/>
  <c r="AK19" i="5"/>
  <c r="AL19" i="5"/>
  <c r="AM19" i="5"/>
  <c r="AN19" i="5"/>
  <c r="AO19" i="5"/>
  <c r="AI20" i="5"/>
  <c r="AJ20" i="5"/>
  <c r="AK20" i="5"/>
  <c r="AL20" i="5"/>
  <c r="AM20" i="5"/>
  <c r="AN20" i="5"/>
  <c r="AO20" i="5"/>
  <c r="AI21" i="5"/>
  <c r="AJ21" i="5"/>
  <c r="AK21" i="5"/>
  <c r="AL21" i="5"/>
  <c r="AM21" i="5"/>
  <c r="AN21" i="5"/>
  <c r="AO21" i="5"/>
  <c r="AI22" i="5"/>
  <c r="AJ22" i="5"/>
  <c r="AK22" i="5"/>
  <c r="AL22" i="5"/>
  <c r="AM22" i="5"/>
  <c r="AN22" i="5"/>
  <c r="AO22" i="5"/>
  <c r="AI23" i="5"/>
  <c r="AJ23" i="5"/>
  <c r="AK23" i="5"/>
  <c r="AL23" i="5"/>
  <c r="AM23" i="5"/>
  <c r="AN23" i="5"/>
  <c r="AO23" i="5"/>
  <c r="AI24" i="5"/>
  <c r="AJ24" i="5"/>
  <c r="AK24" i="5"/>
  <c r="AL24" i="5"/>
  <c r="AM24" i="5"/>
  <c r="AN24" i="5"/>
  <c r="AO24" i="5"/>
  <c r="AI25" i="5"/>
  <c r="AJ25" i="5"/>
  <c r="AK25" i="5"/>
  <c r="AL25" i="5"/>
  <c r="AM25" i="5"/>
  <c r="AN25" i="5"/>
  <c r="AO25" i="5"/>
  <c r="AI26" i="5"/>
  <c r="AJ26" i="5"/>
  <c r="AK26" i="5"/>
  <c r="AL26" i="5"/>
  <c r="AM26" i="5"/>
  <c r="AN26" i="5"/>
  <c r="AO26" i="5"/>
  <c r="AI27" i="5"/>
  <c r="AJ27" i="5"/>
  <c r="AK27" i="5"/>
  <c r="AL27" i="5"/>
  <c r="AM27" i="5"/>
  <c r="AN27" i="5"/>
  <c r="AO27" i="5"/>
  <c r="AI28" i="5"/>
  <c r="AJ28" i="5"/>
  <c r="AK28" i="5"/>
  <c r="AL28" i="5"/>
  <c r="AM28" i="5"/>
  <c r="AN28" i="5"/>
  <c r="AO28" i="5"/>
  <c r="AI29" i="5"/>
  <c r="AJ29" i="5"/>
  <c r="AK29" i="5"/>
  <c r="AL29" i="5"/>
  <c r="AM29" i="5"/>
  <c r="AN29" i="5"/>
  <c r="AO29" i="5"/>
  <c r="AI30" i="5"/>
  <c r="AJ30" i="5"/>
  <c r="AK30" i="5"/>
  <c r="AL30" i="5"/>
  <c r="AM30" i="5"/>
  <c r="AN30" i="5"/>
  <c r="AO30" i="5"/>
  <c r="AI31" i="5"/>
  <c r="AJ31" i="5"/>
  <c r="AK31" i="5"/>
  <c r="AL31" i="5"/>
  <c r="AM31" i="5"/>
  <c r="AN31" i="5"/>
  <c r="AO31" i="5"/>
  <c r="AI32" i="5"/>
  <c r="AJ32" i="5"/>
  <c r="AK32" i="5"/>
  <c r="AL32" i="5"/>
  <c r="AM32" i="5"/>
  <c r="AN32" i="5"/>
  <c r="AO32" i="5"/>
  <c r="AI33" i="5"/>
  <c r="AJ33" i="5"/>
  <c r="AK33" i="5"/>
  <c r="AL33" i="5"/>
  <c r="AM33" i="5"/>
  <c r="AN33" i="5"/>
  <c r="AO33" i="5"/>
  <c r="AI34" i="5"/>
  <c r="AJ34" i="5"/>
  <c r="AK34" i="5"/>
  <c r="AL34" i="5"/>
  <c r="AM34" i="5"/>
  <c r="AN34" i="5"/>
  <c r="AO34" i="5"/>
  <c r="AI35" i="5"/>
  <c r="AJ35" i="5"/>
  <c r="AK35" i="5"/>
  <c r="AL35" i="5"/>
  <c r="AM35" i="5"/>
  <c r="AN35" i="5"/>
  <c r="AO35" i="5"/>
  <c r="AI36" i="5"/>
  <c r="AJ36" i="5"/>
  <c r="AK36" i="5"/>
  <c r="AL36" i="5"/>
  <c r="AM36" i="5"/>
  <c r="AN36" i="5"/>
  <c r="AO36" i="5"/>
  <c r="AI37" i="5"/>
  <c r="AJ37" i="5"/>
  <c r="AK37" i="5"/>
  <c r="AL37" i="5"/>
  <c r="AM37" i="5"/>
  <c r="AN37" i="5"/>
  <c r="AO37" i="5"/>
  <c r="AI38" i="5"/>
  <c r="AJ38" i="5"/>
  <c r="AK38" i="5"/>
  <c r="AL38" i="5"/>
  <c r="AM38" i="5"/>
  <c r="AN38" i="5"/>
  <c r="AO38" i="5"/>
  <c r="AI39" i="5"/>
  <c r="AJ39" i="5"/>
  <c r="AK39" i="5"/>
  <c r="AL39" i="5"/>
  <c r="AM39" i="5"/>
  <c r="AN39" i="5"/>
  <c r="AO39" i="5"/>
  <c r="AI40" i="5"/>
  <c r="AJ40" i="5"/>
  <c r="AK40" i="5"/>
  <c r="AL40" i="5"/>
  <c r="AM40" i="5"/>
  <c r="AN40" i="5"/>
  <c r="AO40" i="5"/>
  <c r="AI41" i="5"/>
  <c r="AJ41" i="5"/>
  <c r="AK41" i="5"/>
  <c r="AL41" i="5"/>
  <c r="AM41" i="5"/>
  <c r="AN41" i="5"/>
  <c r="AO41" i="5"/>
  <c r="AI42" i="5"/>
  <c r="AJ42" i="5"/>
  <c r="AK42" i="5"/>
  <c r="AL42" i="5"/>
  <c r="AM42" i="5"/>
  <c r="AN42" i="5"/>
  <c r="AO42" i="5"/>
  <c r="AI43" i="5"/>
  <c r="AJ43" i="5"/>
  <c r="AK43" i="5"/>
  <c r="AL43" i="5"/>
  <c r="AM43" i="5"/>
  <c r="AN43" i="5"/>
  <c r="AO43" i="5"/>
  <c r="AI44" i="5"/>
  <c r="AJ44" i="5"/>
  <c r="AK44" i="5"/>
  <c r="AL44" i="5"/>
  <c r="AM44" i="5"/>
  <c r="AN44" i="5"/>
  <c r="AO44" i="5"/>
  <c r="AI45" i="5"/>
  <c r="AJ45" i="5"/>
  <c r="AK45" i="5"/>
  <c r="AL45" i="5"/>
  <c r="AM45" i="5"/>
  <c r="AN45" i="5"/>
  <c r="AO45" i="5"/>
  <c r="AI46" i="5"/>
  <c r="AJ46" i="5"/>
  <c r="AK46" i="5"/>
  <c r="AL46" i="5"/>
  <c r="AM46" i="5"/>
  <c r="AN46" i="5"/>
  <c r="AO46" i="5"/>
  <c r="AI47" i="5"/>
  <c r="AJ47" i="5"/>
  <c r="AK47" i="5"/>
  <c r="AL47" i="5"/>
  <c r="AM47" i="5"/>
  <c r="AN47" i="5"/>
  <c r="AO47" i="5"/>
  <c r="AI48" i="5"/>
  <c r="AJ48" i="5"/>
  <c r="AK48" i="5"/>
  <c r="AL48" i="5"/>
  <c r="AM48" i="5"/>
  <c r="AN48" i="5"/>
  <c r="AO48" i="5"/>
  <c r="AI49" i="5"/>
  <c r="AJ49" i="5"/>
  <c r="AK49" i="5"/>
  <c r="AL49" i="5"/>
  <c r="AM49" i="5"/>
  <c r="AN49" i="5"/>
  <c r="AO49" i="5"/>
  <c r="AI50" i="5"/>
  <c r="AJ50" i="5"/>
  <c r="AK50" i="5"/>
  <c r="AL50" i="5"/>
  <c r="AM50" i="5"/>
  <c r="AN50" i="5"/>
  <c r="AO50" i="5"/>
  <c r="AI51" i="5"/>
  <c r="AJ51" i="5"/>
  <c r="AK51" i="5"/>
  <c r="AL51" i="5"/>
  <c r="AM51" i="5"/>
  <c r="AN51" i="5"/>
  <c r="AO51" i="5"/>
  <c r="AI52" i="5"/>
  <c r="AJ52" i="5"/>
  <c r="AK52" i="5"/>
  <c r="AL52" i="5"/>
  <c r="AM52" i="5"/>
  <c r="AN52" i="5"/>
  <c r="AO52" i="5"/>
  <c r="AI53" i="5"/>
  <c r="AJ53" i="5"/>
  <c r="AK53" i="5"/>
  <c r="AL53" i="5"/>
  <c r="AM53" i="5"/>
  <c r="AN53" i="5"/>
  <c r="AO53" i="5"/>
  <c r="AI54" i="5"/>
  <c r="AJ54" i="5"/>
  <c r="AK54" i="5"/>
  <c r="AL54" i="5"/>
  <c r="AM54" i="5"/>
  <c r="AN54" i="5"/>
  <c r="AO54" i="5"/>
  <c r="AI55" i="5"/>
  <c r="AJ55" i="5"/>
  <c r="AK55" i="5"/>
  <c r="AL55" i="5"/>
  <c r="AM55" i="5"/>
  <c r="AN55" i="5"/>
  <c r="AO55" i="5"/>
  <c r="AI56" i="5"/>
  <c r="AJ56" i="5"/>
  <c r="AK56" i="5"/>
  <c r="AL56" i="5"/>
  <c r="AM56" i="5"/>
  <c r="AN56" i="5"/>
  <c r="AO56" i="5"/>
  <c r="AI57" i="5"/>
  <c r="AJ57" i="5"/>
  <c r="AK57" i="5"/>
  <c r="AL57" i="5"/>
  <c r="AM57" i="5"/>
  <c r="AN57" i="5"/>
  <c r="AO57" i="5"/>
  <c r="AI58" i="5"/>
  <c r="AJ58" i="5"/>
  <c r="AK58" i="5"/>
  <c r="AL58" i="5"/>
  <c r="AM58" i="5"/>
  <c r="AN58" i="5"/>
  <c r="AO58" i="5"/>
  <c r="AI59" i="5"/>
  <c r="AJ59" i="5"/>
  <c r="AK59" i="5"/>
  <c r="AL59" i="5"/>
  <c r="AM59" i="5"/>
  <c r="AN59" i="5"/>
  <c r="AO59" i="5"/>
  <c r="AI60" i="5"/>
  <c r="AJ60" i="5"/>
  <c r="AK60" i="5"/>
  <c r="AL60" i="5"/>
  <c r="AM60" i="5"/>
  <c r="AN60" i="5"/>
  <c r="AO60" i="5"/>
  <c r="AI61" i="5"/>
  <c r="AJ61" i="5"/>
  <c r="AK61" i="5"/>
  <c r="AL61" i="5"/>
  <c r="AM61" i="5"/>
  <c r="AN61" i="5"/>
  <c r="AO61" i="5"/>
  <c r="AI62" i="5"/>
  <c r="AJ62" i="5"/>
  <c r="AK62" i="5"/>
  <c r="AL62" i="5"/>
  <c r="AM62" i="5"/>
  <c r="AN62" i="5"/>
  <c r="AO62" i="5"/>
  <c r="AI63" i="5"/>
  <c r="AJ63" i="5"/>
  <c r="AK63" i="5"/>
  <c r="AL63" i="5"/>
  <c r="AM63" i="5"/>
  <c r="AN63" i="5"/>
  <c r="AO63" i="5"/>
  <c r="AI64" i="5"/>
  <c r="AJ64" i="5"/>
  <c r="AK64" i="5"/>
  <c r="AL64" i="5"/>
  <c r="AM64" i="5"/>
  <c r="AN64" i="5"/>
  <c r="AO64" i="5"/>
  <c r="AI65" i="5"/>
  <c r="AJ65" i="5"/>
  <c r="AK65" i="5"/>
  <c r="AL65" i="5"/>
  <c r="AM65" i="5"/>
  <c r="AN65" i="5"/>
  <c r="AO65" i="5"/>
  <c r="AI66" i="5"/>
  <c r="AJ66" i="5"/>
  <c r="AK66" i="5"/>
  <c r="AL66" i="5"/>
  <c r="AM66" i="5"/>
  <c r="AN66" i="5"/>
  <c r="AO66" i="5"/>
  <c r="AI67" i="5"/>
  <c r="AJ67" i="5"/>
  <c r="AK67" i="5"/>
  <c r="AL67" i="5"/>
  <c r="AM67" i="5"/>
  <c r="AN67" i="5"/>
  <c r="AO67" i="5"/>
  <c r="AI68" i="5"/>
  <c r="AJ68" i="5"/>
  <c r="AK68" i="5"/>
  <c r="AL68" i="5"/>
  <c r="AM68" i="5"/>
  <c r="AN68" i="5"/>
  <c r="AO68" i="5"/>
  <c r="AI69" i="5"/>
  <c r="AJ69" i="5"/>
  <c r="AK69" i="5"/>
  <c r="AL69" i="5"/>
  <c r="AM69" i="5"/>
  <c r="AN69" i="5"/>
  <c r="AO69" i="5"/>
  <c r="AI70" i="5"/>
  <c r="AJ70" i="5"/>
  <c r="AK70" i="5"/>
  <c r="AL70" i="5"/>
  <c r="AM70" i="5"/>
  <c r="AN70" i="5"/>
  <c r="AO70" i="5"/>
  <c r="AI71" i="5"/>
  <c r="AJ71" i="5"/>
  <c r="AK71" i="5"/>
  <c r="AL71" i="5"/>
  <c r="AM71" i="5"/>
  <c r="AN71" i="5"/>
  <c r="AO71" i="5"/>
  <c r="AI72" i="5"/>
  <c r="AJ72" i="5"/>
  <c r="AK72" i="5"/>
  <c r="AL72" i="5"/>
  <c r="AM72" i="5"/>
  <c r="AN72" i="5"/>
  <c r="AO72" i="5"/>
  <c r="AI73" i="5"/>
  <c r="AJ73" i="5"/>
  <c r="AK73" i="5"/>
  <c r="AL73" i="5"/>
  <c r="AM73" i="5"/>
  <c r="AN73" i="5"/>
  <c r="AO73" i="5"/>
  <c r="AI74" i="5"/>
  <c r="AJ74" i="5"/>
  <c r="AK74" i="5"/>
  <c r="AL74" i="5"/>
  <c r="AM74" i="5"/>
  <c r="AN74" i="5"/>
  <c r="AO74" i="5"/>
  <c r="AI75" i="5"/>
  <c r="AJ75" i="5"/>
  <c r="AK75" i="5"/>
  <c r="AL75" i="5"/>
  <c r="AM75" i="5"/>
  <c r="AN75" i="5"/>
  <c r="AO75" i="5"/>
  <c r="AI76" i="5"/>
  <c r="AJ76" i="5"/>
  <c r="AK76" i="5"/>
  <c r="AL76" i="5"/>
  <c r="AM76" i="5"/>
  <c r="AN76" i="5"/>
  <c r="AO76" i="5"/>
  <c r="AI77" i="5"/>
  <c r="AJ77" i="5"/>
  <c r="AK77" i="5"/>
  <c r="AL77" i="5"/>
  <c r="AM77" i="5"/>
  <c r="AN77" i="5"/>
  <c r="AO77" i="5"/>
  <c r="AI78" i="5"/>
  <c r="AJ78" i="5"/>
  <c r="AK78" i="5"/>
  <c r="AL78" i="5"/>
  <c r="AM78" i="5"/>
  <c r="AN78" i="5"/>
  <c r="AO78" i="5"/>
  <c r="AI79" i="5"/>
  <c r="AJ79" i="5"/>
  <c r="AK79" i="5"/>
  <c r="AL79" i="5"/>
  <c r="AM79" i="5"/>
  <c r="AN79" i="5"/>
  <c r="AO79" i="5"/>
  <c r="AI80" i="5"/>
  <c r="AJ80" i="5"/>
  <c r="AK80" i="5"/>
  <c r="AL80" i="5"/>
  <c r="AM80" i="5"/>
  <c r="AN80" i="5"/>
  <c r="AO80" i="5"/>
  <c r="AI81" i="5"/>
  <c r="AJ81" i="5"/>
  <c r="AK81" i="5"/>
  <c r="AL81" i="5"/>
  <c r="AM81" i="5"/>
  <c r="AN81" i="5"/>
  <c r="AO81" i="5"/>
  <c r="AI82" i="5"/>
  <c r="AJ82" i="5"/>
  <c r="AK82" i="5"/>
  <c r="AL82" i="5"/>
  <c r="AM82" i="5"/>
  <c r="AN82" i="5"/>
  <c r="AO82" i="5"/>
  <c r="AI83" i="5"/>
  <c r="AJ83" i="5"/>
  <c r="AK83" i="5"/>
  <c r="AL83" i="5"/>
  <c r="AM83" i="5"/>
  <c r="AN83" i="5"/>
  <c r="AO83" i="5"/>
  <c r="AI84" i="5"/>
  <c r="AJ84" i="5"/>
  <c r="AK84" i="5"/>
  <c r="AL84" i="5"/>
  <c r="AM84" i="5"/>
  <c r="AN84" i="5"/>
  <c r="AO84" i="5"/>
  <c r="AI85" i="5"/>
  <c r="AJ85" i="5"/>
  <c r="AK85" i="5"/>
  <c r="AL85" i="5"/>
  <c r="AM85" i="5"/>
  <c r="AN85" i="5"/>
  <c r="AO85" i="5"/>
  <c r="AI86" i="5"/>
  <c r="AJ86" i="5"/>
  <c r="AK86" i="5"/>
  <c r="AL86" i="5"/>
  <c r="AM86" i="5"/>
  <c r="AN86" i="5"/>
  <c r="AO86" i="5"/>
  <c r="AI87" i="5"/>
  <c r="AJ87" i="5"/>
  <c r="AK87" i="5"/>
  <c r="AL87" i="5"/>
  <c r="AM87" i="5"/>
  <c r="AN87" i="5"/>
  <c r="AO87" i="5"/>
  <c r="AI88" i="5"/>
  <c r="AJ88" i="5"/>
  <c r="AK88" i="5"/>
  <c r="AL88" i="5"/>
  <c r="AM88" i="5"/>
  <c r="AN88" i="5"/>
  <c r="AO88" i="5"/>
  <c r="AI89" i="5"/>
  <c r="AJ89" i="5"/>
  <c r="AK89" i="5"/>
  <c r="AL89" i="5"/>
  <c r="AM89" i="5"/>
  <c r="AN89" i="5"/>
  <c r="AO89" i="5"/>
  <c r="AI90" i="5"/>
  <c r="AJ90" i="5"/>
  <c r="AK90" i="5"/>
  <c r="AL90" i="5"/>
  <c r="AM90" i="5"/>
  <c r="AN90" i="5"/>
  <c r="AO90" i="5"/>
  <c r="AI91" i="5"/>
  <c r="AJ91" i="5"/>
  <c r="AK91" i="5"/>
  <c r="AL91" i="5"/>
  <c r="AM91" i="5"/>
  <c r="AN91" i="5"/>
  <c r="AO91" i="5"/>
  <c r="AI92" i="5"/>
  <c r="AJ92" i="5"/>
  <c r="AK92" i="5"/>
  <c r="AL92" i="5"/>
  <c r="AM92" i="5"/>
  <c r="AN92" i="5"/>
  <c r="AO92" i="5"/>
  <c r="AI93" i="5"/>
  <c r="AJ93" i="5"/>
  <c r="AK93" i="5"/>
  <c r="AL93" i="5"/>
  <c r="AM93" i="5"/>
  <c r="AN93" i="5"/>
  <c r="AO93" i="5"/>
  <c r="AI94" i="5"/>
  <c r="AJ94" i="5"/>
  <c r="AK94" i="5"/>
  <c r="AL94" i="5"/>
  <c r="AM94" i="5"/>
  <c r="AN94" i="5"/>
  <c r="AO94" i="5"/>
  <c r="AI95" i="5"/>
  <c r="AJ95" i="5"/>
  <c r="AK95" i="5"/>
  <c r="AL95" i="5"/>
  <c r="AM95" i="5"/>
  <c r="AN95" i="5"/>
  <c r="AO95" i="5"/>
  <c r="AI96" i="5"/>
  <c r="AJ96" i="5"/>
  <c r="AK96" i="5"/>
  <c r="AL96" i="5"/>
  <c r="AM96" i="5"/>
  <c r="AN96" i="5"/>
  <c r="AO96" i="5"/>
  <c r="AI97" i="5"/>
  <c r="AJ97" i="5"/>
  <c r="AK97" i="5"/>
  <c r="AL97" i="5"/>
  <c r="AM97" i="5"/>
  <c r="AN97" i="5"/>
  <c r="AO97" i="5"/>
  <c r="AI98" i="5"/>
  <c r="AJ98" i="5"/>
  <c r="AK98" i="5"/>
  <c r="AL98" i="5"/>
  <c r="AM98" i="5"/>
  <c r="AN98" i="5"/>
  <c r="AO98" i="5"/>
  <c r="AI99" i="5"/>
  <c r="AJ99" i="5"/>
  <c r="AK99" i="5"/>
  <c r="AL99" i="5"/>
  <c r="AM99" i="5"/>
  <c r="AN99" i="5"/>
  <c r="AO99" i="5"/>
  <c r="AI100" i="5"/>
  <c r="AJ100" i="5"/>
  <c r="AK100" i="5"/>
  <c r="AL100" i="5"/>
  <c r="AM100" i="5"/>
  <c r="AN100" i="5"/>
  <c r="AO100" i="5"/>
  <c r="AI101" i="5"/>
  <c r="AJ101" i="5"/>
  <c r="AK101" i="5"/>
  <c r="AL101" i="5"/>
  <c r="AM101" i="5"/>
  <c r="AN101" i="5"/>
  <c r="AO101" i="5"/>
  <c r="AI102" i="5"/>
  <c r="AJ102" i="5"/>
  <c r="AK102" i="5"/>
  <c r="AL102" i="5"/>
  <c r="AM102" i="5"/>
  <c r="AN102" i="5"/>
  <c r="AO102" i="5"/>
  <c r="AI103" i="5"/>
  <c r="AJ103" i="5"/>
  <c r="AK103" i="5"/>
  <c r="AL103" i="5"/>
  <c r="AM103" i="5"/>
  <c r="AN103" i="5"/>
  <c r="AO103" i="5"/>
  <c r="AI104" i="5"/>
  <c r="AJ104" i="5"/>
  <c r="AK104" i="5"/>
  <c r="AL104" i="5"/>
  <c r="AM104" i="5"/>
  <c r="AN104" i="5"/>
  <c r="AO104" i="5"/>
  <c r="AI105" i="5"/>
  <c r="AJ105" i="5"/>
  <c r="AK105" i="5"/>
  <c r="AL105" i="5"/>
  <c r="AM105" i="5"/>
  <c r="AN105" i="5"/>
  <c r="AO105" i="5"/>
  <c r="AI106" i="5"/>
  <c r="AJ106" i="5"/>
  <c r="AK106" i="5"/>
  <c r="AL106" i="5"/>
  <c r="AM106" i="5"/>
  <c r="AN106" i="5"/>
  <c r="AO106" i="5"/>
  <c r="AI107" i="5"/>
  <c r="AJ107" i="5"/>
  <c r="AK107" i="5"/>
  <c r="AL107" i="5"/>
  <c r="AM107" i="5"/>
  <c r="AN107" i="5"/>
  <c r="AO107" i="5"/>
  <c r="AI108" i="5"/>
  <c r="AJ108" i="5"/>
  <c r="AK108" i="5"/>
  <c r="AL108" i="5"/>
  <c r="AM108" i="5"/>
  <c r="AN108" i="5"/>
  <c r="AO108" i="5"/>
  <c r="AI109" i="5"/>
  <c r="AJ109" i="5"/>
  <c r="AK109" i="5"/>
  <c r="AL109" i="5"/>
  <c r="AM109" i="5"/>
  <c r="AN109" i="5"/>
  <c r="AO109" i="5"/>
  <c r="AI110" i="5"/>
  <c r="AJ110" i="5"/>
  <c r="AK110" i="5"/>
  <c r="AL110" i="5"/>
  <c r="AM110" i="5"/>
  <c r="AN110" i="5"/>
  <c r="AO110" i="5"/>
  <c r="AI111" i="5"/>
  <c r="AJ111" i="5"/>
  <c r="AK111" i="5"/>
  <c r="AL111" i="5"/>
  <c r="AM111" i="5"/>
  <c r="AN111" i="5"/>
  <c r="AO111" i="5"/>
  <c r="AI112" i="5"/>
  <c r="AJ112" i="5"/>
  <c r="AK112" i="5"/>
  <c r="AL112" i="5"/>
  <c r="AM112" i="5"/>
  <c r="AN112" i="5"/>
  <c r="AO112" i="5"/>
  <c r="AI113" i="5"/>
  <c r="AJ113" i="5"/>
  <c r="AK113" i="5"/>
  <c r="AL113" i="5"/>
  <c r="AM113" i="5"/>
  <c r="AN113" i="5"/>
  <c r="AO113" i="5"/>
  <c r="AI114" i="5"/>
  <c r="AJ114" i="5"/>
  <c r="AK114" i="5"/>
  <c r="AL114" i="5"/>
  <c r="AM114" i="5"/>
  <c r="AN114" i="5"/>
  <c r="AO114" i="5"/>
  <c r="AI115" i="5"/>
  <c r="AJ115" i="5"/>
  <c r="AK115" i="5"/>
  <c r="AL115" i="5"/>
  <c r="AM115" i="5"/>
  <c r="AN115" i="5"/>
  <c r="AO115" i="5"/>
  <c r="AI116" i="5"/>
  <c r="AJ116" i="5"/>
  <c r="AK116" i="5"/>
  <c r="AL116" i="5"/>
  <c r="AM116" i="5"/>
  <c r="AN116" i="5"/>
  <c r="AO116" i="5"/>
  <c r="AI117" i="5"/>
  <c r="AJ117" i="5"/>
  <c r="AK117" i="5"/>
  <c r="AL117" i="5"/>
  <c r="AM117" i="5"/>
  <c r="AN117" i="5"/>
  <c r="AO117" i="5"/>
  <c r="AI118" i="5"/>
  <c r="AJ118" i="5"/>
  <c r="AK118" i="5"/>
  <c r="AL118" i="5"/>
  <c r="AM118" i="5"/>
  <c r="AN118" i="5"/>
  <c r="AO118" i="5"/>
  <c r="AI119" i="5"/>
  <c r="AJ119" i="5"/>
  <c r="AK119" i="5"/>
  <c r="AL119" i="5"/>
  <c r="AM119" i="5"/>
  <c r="AN119" i="5"/>
  <c r="AO119" i="5"/>
  <c r="AI120" i="5"/>
  <c r="AJ120" i="5"/>
  <c r="AK120" i="5"/>
  <c r="AL120" i="5"/>
  <c r="AM120" i="5"/>
  <c r="AN120" i="5"/>
  <c r="AO120" i="5"/>
  <c r="AI121" i="5"/>
  <c r="AJ121" i="5"/>
  <c r="AK121" i="5"/>
  <c r="AL121" i="5"/>
  <c r="AM121" i="5"/>
  <c r="AN121" i="5"/>
  <c r="AO121" i="5"/>
  <c r="AI122" i="5"/>
  <c r="AJ122" i="5"/>
  <c r="AK122" i="5"/>
  <c r="AL122" i="5"/>
  <c r="AM122" i="5"/>
  <c r="AN122" i="5"/>
  <c r="AO122" i="5"/>
  <c r="AI123" i="5"/>
  <c r="AJ123" i="5"/>
  <c r="AK123" i="5"/>
  <c r="AL123" i="5"/>
  <c r="AM123" i="5"/>
  <c r="AN123" i="5"/>
  <c r="AO123" i="5"/>
  <c r="AI124" i="5"/>
  <c r="AJ124" i="5"/>
  <c r="AK124" i="5"/>
  <c r="AL124" i="5"/>
  <c r="AM124" i="5"/>
  <c r="AN124" i="5"/>
  <c r="AO124" i="5"/>
  <c r="AI125" i="5"/>
  <c r="AJ125" i="5"/>
  <c r="AK125" i="5"/>
  <c r="AL125" i="5"/>
  <c r="AM125" i="5"/>
  <c r="AN125" i="5"/>
  <c r="AO125" i="5"/>
  <c r="AI126" i="5"/>
  <c r="AJ126" i="5"/>
  <c r="AK126" i="5"/>
  <c r="AL126" i="5"/>
  <c r="AM126" i="5"/>
  <c r="AN126" i="5"/>
  <c r="AO126" i="5"/>
  <c r="AI127" i="5"/>
  <c r="AJ127" i="5"/>
  <c r="AK127" i="5"/>
  <c r="AL127" i="5"/>
  <c r="AM127" i="5"/>
  <c r="AN127" i="5"/>
  <c r="AO127" i="5"/>
  <c r="AI128" i="5"/>
  <c r="AJ128" i="5"/>
  <c r="AK128" i="5"/>
  <c r="AL128" i="5"/>
  <c r="AM128" i="5"/>
  <c r="AN128" i="5"/>
  <c r="AO128" i="5"/>
  <c r="AI129" i="5"/>
  <c r="AJ129" i="5"/>
  <c r="AK129" i="5"/>
  <c r="AL129" i="5"/>
  <c r="AM129" i="5"/>
  <c r="AN129" i="5"/>
  <c r="AO129" i="5"/>
  <c r="AI130" i="5"/>
  <c r="AJ130" i="5"/>
  <c r="AK130" i="5"/>
  <c r="AL130" i="5"/>
  <c r="AM130" i="5"/>
  <c r="AN130" i="5"/>
  <c r="AO130" i="5"/>
  <c r="AI131" i="5"/>
  <c r="AJ131" i="5"/>
  <c r="AK131" i="5"/>
  <c r="AL131" i="5"/>
  <c r="AM131" i="5"/>
  <c r="AN131" i="5"/>
  <c r="AO131" i="5"/>
  <c r="AI132" i="5"/>
  <c r="AJ132" i="5"/>
  <c r="AK132" i="5"/>
  <c r="AL132" i="5"/>
  <c r="AM132" i="5"/>
  <c r="AN132" i="5"/>
  <c r="AO132" i="5"/>
  <c r="AI133" i="5"/>
  <c r="AJ133" i="5"/>
  <c r="AK133" i="5"/>
  <c r="AL133" i="5"/>
  <c r="AM133" i="5"/>
  <c r="AN133" i="5"/>
  <c r="AO133" i="5"/>
  <c r="AI134" i="5"/>
  <c r="AJ134" i="5"/>
  <c r="AK134" i="5"/>
  <c r="AL134" i="5"/>
  <c r="AM134" i="5"/>
  <c r="AN134" i="5"/>
  <c r="AO134" i="5"/>
  <c r="AI135" i="5"/>
  <c r="AJ135" i="5"/>
  <c r="AK135" i="5"/>
  <c r="AL135" i="5"/>
  <c r="AM135" i="5"/>
  <c r="AN135" i="5"/>
  <c r="AO135" i="5"/>
  <c r="AI136" i="5"/>
  <c r="AJ136" i="5"/>
  <c r="AK136" i="5"/>
  <c r="AL136" i="5"/>
  <c r="AM136" i="5"/>
  <c r="AN136" i="5"/>
  <c r="AO136" i="5"/>
  <c r="AI137" i="5"/>
  <c r="AJ137" i="5"/>
  <c r="AK137" i="5"/>
  <c r="AL137" i="5"/>
  <c r="AM137" i="5"/>
  <c r="AN137" i="5"/>
  <c r="AO137" i="5"/>
  <c r="AI138" i="5"/>
  <c r="AJ138" i="5"/>
  <c r="AK138" i="5"/>
  <c r="AL138" i="5"/>
  <c r="AM138" i="5"/>
  <c r="AN138" i="5"/>
  <c r="AO138" i="5"/>
  <c r="AI139" i="5"/>
  <c r="AJ139" i="5"/>
  <c r="AK139" i="5"/>
  <c r="AL139" i="5"/>
  <c r="AM139" i="5"/>
  <c r="AN139" i="5"/>
  <c r="AO139" i="5"/>
  <c r="AI140" i="5"/>
  <c r="AJ140" i="5"/>
  <c r="AK140" i="5"/>
  <c r="AL140" i="5"/>
  <c r="AM140" i="5"/>
  <c r="AN140" i="5"/>
  <c r="AO140" i="5"/>
  <c r="AI141" i="5"/>
  <c r="AJ141" i="5"/>
  <c r="AK141" i="5"/>
  <c r="AL141" i="5"/>
  <c r="AM141" i="5"/>
  <c r="AN141" i="5"/>
  <c r="AO141" i="5"/>
  <c r="AI142" i="5"/>
  <c r="AJ142" i="5"/>
  <c r="AK142" i="5"/>
  <c r="AL142" i="5"/>
  <c r="AM142" i="5"/>
  <c r="AN142" i="5"/>
  <c r="AO142" i="5"/>
  <c r="AI143" i="5"/>
  <c r="AJ143" i="5"/>
  <c r="AK143" i="5"/>
  <c r="AL143" i="5"/>
  <c r="AM143" i="5"/>
  <c r="AN143" i="5"/>
  <c r="AO143" i="5"/>
  <c r="AI144" i="5"/>
  <c r="AJ144" i="5"/>
  <c r="AK144" i="5"/>
  <c r="AL144" i="5"/>
  <c r="AM144" i="5"/>
  <c r="AN144" i="5"/>
  <c r="AO144" i="5"/>
  <c r="AI145" i="5"/>
  <c r="AJ145" i="5"/>
  <c r="AK145" i="5"/>
  <c r="AL145" i="5"/>
  <c r="AM145" i="5"/>
  <c r="AN145" i="5"/>
  <c r="AO145" i="5"/>
  <c r="AI146" i="5"/>
  <c r="AJ146" i="5"/>
  <c r="AK146" i="5"/>
  <c r="AL146" i="5"/>
  <c r="AM146" i="5"/>
  <c r="AN146" i="5"/>
  <c r="AO146" i="5"/>
  <c r="AI147" i="5"/>
  <c r="AJ147" i="5"/>
  <c r="AK147" i="5"/>
  <c r="AL147" i="5"/>
  <c r="AM147" i="5"/>
  <c r="AN147" i="5"/>
  <c r="AO147" i="5"/>
  <c r="AI148" i="5"/>
  <c r="AJ148" i="5"/>
  <c r="AK148" i="5"/>
  <c r="AL148" i="5"/>
  <c r="AM148" i="5"/>
  <c r="AN148" i="5"/>
  <c r="AO148" i="5"/>
  <c r="AI149" i="5"/>
  <c r="AJ149" i="5"/>
  <c r="AK149" i="5"/>
  <c r="AL149" i="5"/>
  <c r="AM149" i="5"/>
  <c r="AN149" i="5"/>
  <c r="AO149" i="5"/>
  <c r="AI150" i="5"/>
  <c r="AJ150" i="5"/>
  <c r="AK150" i="5"/>
  <c r="AL150" i="5"/>
  <c r="AM150" i="5"/>
  <c r="AN150" i="5"/>
  <c r="AO150" i="5"/>
  <c r="AI151" i="5"/>
  <c r="AJ151" i="5"/>
  <c r="AK151" i="5"/>
  <c r="AL151" i="5"/>
  <c r="AM151" i="5"/>
  <c r="AN151" i="5"/>
  <c r="AO151" i="5"/>
  <c r="AI152" i="5"/>
  <c r="AJ152" i="5"/>
  <c r="AK152" i="5"/>
  <c r="AL152" i="5"/>
  <c r="AM152" i="5"/>
  <c r="AN152" i="5"/>
  <c r="AO152" i="5"/>
  <c r="AI153" i="5"/>
  <c r="AJ153" i="5"/>
  <c r="AK153" i="5"/>
  <c r="AL153" i="5"/>
  <c r="AM153" i="5"/>
  <c r="AN153" i="5"/>
  <c r="AO153" i="5"/>
  <c r="AI154" i="5"/>
  <c r="AJ154" i="5"/>
  <c r="AK154" i="5"/>
  <c r="AL154" i="5"/>
  <c r="AM154" i="5"/>
  <c r="AN154" i="5"/>
  <c r="AO154" i="5"/>
  <c r="AI155" i="5"/>
  <c r="AJ155" i="5"/>
  <c r="AK155" i="5"/>
  <c r="AL155" i="5"/>
  <c r="AM155" i="5"/>
  <c r="AN155" i="5"/>
  <c r="AO155" i="5"/>
  <c r="AI156" i="5"/>
  <c r="AJ156" i="5"/>
  <c r="AK156" i="5"/>
  <c r="AL156" i="5"/>
  <c r="AM156" i="5"/>
  <c r="AN156" i="5"/>
  <c r="AO156" i="5"/>
  <c r="AI157" i="5"/>
  <c r="AJ157" i="5"/>
  <c r="AK157" i="5"/>
  <c r="AL157" i="5"/>
  <c r="AM157" i="5"/>
  <c r="AN157" i="5"/>
  <c r="AO157" i="5"/>
  <c r="AI158" i="5"/>
  <c r="AJ158" i="5"/>
  <c r="AK158" i="5"/>
  <c r="AL158" i="5"/>
  <c r="AM158" i="5"/>
  <c r="AN158" i="5"/>
  <c r="AO158" i="5"/>
  <c r="AI159" i="5"/>
  <c r="AJ159" i="5"/>
  <c r="AK159" i="5"/>
  <c r="AL159" i="5"/>
  <c r="AM159" i="5"/>
  <c r="AN159" i="5"/>
  <c r="AO159" i="5"/>
  <c r="AI160" i="5"/>
  <c r="AJ160" i="5"/>
  <c r="AK160" i="5"/>
  <c r="AL160" i="5"/>
  <c r="AM160" i="5"/>
  <c r="AN160" i="5"/>
  <c r="AO160" i="5"/>
  <c r="AI161" i="5"/>
  <c r="AJ161" i="5"/>
  <c r="AK161" i="5"/>
  <c r="AL161" i="5"/>
  <c r="AM161" i="5"/>
  <c r="AN161" i="5"/>
  <c r="AO161" i="5"/>
  <c r="AI162" i="5"/>
  <c r="AJ162" i="5"/>
  <c r="AK162" i="5"/>
  <c r="AL162" i="5"/>
  <c r="AM162" i="5"/>
  <c r="AN162" i="5"/>
  <c r="AO162" i="5"/>
  <c r="AI163" i="5"/>
  <c r="AJ163" i="5"/>
  <c r="AK163" i="5"/>
  <c r="AL163" i="5"/>
  <c r="AM163" i="5"/>
  <c r="AN163" i="5"/>
  <c r="AO163" i="5"/>
  <c r="AI164" i="5"/>
  <c r="AJ164" i="5"/>
  <c r="AK164" i="5"/>
  <c r="AL164" i="5"/>
  <c r="AM164" i="5"/>
  <c r="AN164" i="5"/>
  <c r="AO164" i="5"/>
  <c r="AI165" i="5"/>
  <c r="AJ165" i="5"/>
  <c r="AK165" i="5"/>
  <c r="AL165" i="5"/>
  <c r="AM165" i="5"/>
  <c r="AN165" i="5"/>
  <c r="AO165" i="5"/>
  <c r="AI166" i="5"/>
  <c r="AJ166" i="5"/>
  <c r="AK166" i="5"/>
  <c r="AL166" i="5"/>
  <c r="AM166" i="5"/>
  <c r="AN166" i="5"/>
  <c r="AO166" i="5"/>
  <c r="AI167" i="5"/>
  <c r="AJ167" i="5"/>
  <c r="AK167" i="5"/>
  <c r="AL167" i="5"/>
  <c r="AM167" i="5"/>
  <c r="AN167" i="5"/>
  <c r="AO167" i="5"/>
  <c r="AI168" i="5"/>
  <c r="AJ168" i="5"/>
  <c r="AK168" i="5"/>
  <c r="AL168" i="5"/>
  <c r="AM168" i="5"/>
  <c r="AN168" i="5"/>
  <c r="AO168" i="5"/>
  <c r="AI169" i="5"/>
  <c r="AJ169" i="5"/>
  <c r="AK169" i="5"/>
  <c r="AL169" i="5"/>
  <c r="AM169" i="5"/>
  <c r="AN169" i="5"/>
  <c r="AO169" i="5"/>
  <c r="AI170" i="5"/>
  <c r="AJ170" i="5"/>
  <c r="AK170" i="5"/>
  <c r="AL170" i="5"/>
  <c r="AM170" i="5"/>
  <c r="AN170" i="5"/>
  <c r="AO170" i="5"/>
  <c r="AI171" i="5"/>
  <c r="AJ171" i="5"/>
  <c r="AK171" i="5"/>
  <c r="AL171" i="5"/>
  <c r="AM171" i="5"/>
  <c r="AN171" i="5"/>
  <c r="AO171" i="5"/>
  <c r="AI172" i="5"/>
  <c r="AJ172" i="5"/>
  <c r="AK172" i="5"/>
  <c r="AL172" i="5"/>
  <c r="AM172" i="5"/>
  <c r="AN172" i="5"/>
  <c r="AO172" i="5"/>
  <c r="AI173" i="5"/>
  <c r="AJ173" i="5"/>
  <c r="AK173" i="5"/>
  <c r="AL173" i="5"/>
  <c r="AM173" i="5"/>
  <c r="AN173" i="5"/>
  <c r="AO173" i="5"/>
  <c r="AI174" i="5"/>
  <c r="AJ174" i="5"/>
  <c r="AK174" i="5"/>
  <c r="AL174" i="5"/>
  <c r="AM174" i="5"/>
  <c r="AN174" i="5"/>
  <c r="AO174" i="5"/>
  <c r="AI175" i="5"/>
  <c r="AJ175" i="5"/>
  <c r="AK175" i="5"/>
  <c r="AL175" i="5"/>
  <c r="AM175" i="5"/>
  <c r="AN175" i="5"/>
  <c r="AO175" i="5"/>
  <c r="AI176" i="5"/>
  <c r="AJ176" i="5"/>
  <c r="AK176" i="5"/>
  <c r="AL176" i="5"/>
  <c r="AM176" i="5"/>
  <c r="AN176" i="5"/>
  <c r="AO176" i="5"/>
  <c r="AI177" i="5"/>
  <c r="AJ177" i="5"/>
  <c r="AK177" i="5"/>
  <c r="AL177" i="5"/>
  <c r="AM177" i="5"/>
  <c r="AN177" i="5"/>
  <c r="AO177" i="5"/>
  <c r="AI178" i="5"/>
  <c r="AJ178" i="5"/>
  <c r="AK178" i="5"/>
  <c r="AL178" i="5"/>
  <c r="AM178" i="5"/>
  <c r="AN178" i="5"/>
  <c r="AO178" i="5"/>
  <c r="AI179" i="5"/>
  <c r="AJ179" i="5"/>
  <c r="AK179" i="5"/>
  <c r="AL179" i="5"/>
  <c r="AM179" i="5"/>
  <c r="AN179" i="5"/>
  <c r="AO179" i="5"/>
  <c r="AI180" i="5"/>
  <c r="AJ180" i="5"/>
  <c r="AK180" i="5"/>
  <c r="AL180" i="5"/>
  <c r="AM180" i="5"/>
  <c r="AN180" i="5"/>
  <c r="AO180" i="5"/>
  <c r="AI181" i="5"/>
  <c r="AJ181" i="5"/>
  <c r="AK181" i="5"/>
  <c r="AL181" i="5"/>
  <c r="AM181" i="5"/>
  <c r="AN181" i="5"/>
  <c r="AO181" i="5"/>
  <c r="AI182" i="5"/>
  <c r="AJ182" i="5"/>
  <c r="AK182" i="5"/>
  <c r="AL182" i="5"/>
  <c r="AM182" i="5"/>
  <c r="AN182" i="5"/>
  <c r="AO182" i="5"/>
  <c r="AI183" i="5"/>
  <c r="AJ183" i="5"/>
  <c r="AK183" i="5"/>
  <c r="AL183" i="5"/>
  <c r="AM183" i="5"/>
  <c r="AN183" i="5"/>
  <c r="AO183" i="5"/>
  <c r="AI184" i="5"/>
  <c r="AJ184" i="5"/>
  <c r="AK184" i="5"/>
  <c r="AL184" i="5"/>
  <c r="AM184" i="5"/>
  <c r="AN184" i="5"/>
  <c r="AO184" i="5"/>
  <c r="AI185" i="5"/>
  <c r="AJ185" i="5"/>
  <c r="AK185" i="5"/>
  <c r="AL185" i="5"/>
  <c r="AM185" i="5"/>
  <c r="AN185" i="5"/>
  <c r="AO185" i="5"/>
  <c r="AI186" i="5"/>
  <c r="AJ186" i="5"/>
  <c r="AK186" i="5"/>
  <c r="AL186" i="5"/>
  <c r="AM186" i="5"/>
  <c r="AN186" i="5"/>
  <c r="AO186" i="5"/>
  <c r="AI187" i="5"/>
  <c r="AJ187" i="5"/>
  <c r="AK187" i="5"/>
  <c r="AL187" i="5"/>
  <c r="AM187" i="5"/>
  <c r="AN187" i="5"/>
  <c r="AO187" i="5"/>
  <c r="AI188" i="5"/>
  <c r="AJ188" i="5"/>
  <c r="AK188" i="5"/>
  <c r="AL188" i="5"/>
  <c r="AM188" i="5"/>
  <c r="AN188" i="5"/>
  <c r="AO188" i="5"/>
  <c r="AI189" i="5"/>
  <c r="AJ189" i="5"/>
  <c r="AK189" i="5"/>
  <c r="AL189" i="5"/>
  <c r="AM189" i="5"/>
  <c r="AN189" i="5"/>
  <c r="AO189" i="5"/>
  <c r="AI190" i="5"/>
  <c r="AJ190" i="5"/>
  <c r="AK190" i="5"/>
  <c r="AL190" i="5"/>
  <c r="AM190" i="5"/>
  <c r="AN190" i="5"/>
  <c r="AO190" i="5"/>
  <c r="AI191" i="5"/>
  <c r="AJ191" i="5"/>
  <c r="AK191" i="5"/>
  <c r="AL191" i="5"/>
  <c r="AM191" i="5"/>
  <c r="AN191" i="5"/>
  <c r="AO191" i="5"/>
  <c r="AI192" i="5"/>
  <c r="AJ192" i="5"/>
  <c r="AK192" i="5"/>
  <c r="AL192" i="5"/>
  <c r="AM192" i="5"/>
  <c r="AN192" i="5"/>
  <c r="AO192" i="5"/>
  <c r="AI193" i="5"/>
  <c r="AJ193" i="5"/>
  <c r="AK193" i="5"/>
  <c r="AL193" i="5"/>
  <c r="AM193" i="5"/>
  <c r="AN193" i="5"/>
  <c r="AO193" i="5"/>
  <c r="AI194" i="5"/>
  <c r="AJ194" i="5"/>
  <c r="AK194" i="5"/>
  <c r="AL194" i="5"/>
  <c r="AM194" i="5"/>
  <c r="AN194" i="5"/>
  <c r="AO194" i="5"/>
  <c r="AI195" i="5"/>
  <c r="AJ195" i="5"/>
  <c r="AK195" i="5"/>
  <c r="AL195" i="5"/>
  <c r="AM195" i="5"/>
  <c r="AN195" i="5"/>
  <c r="AO195" i="5"/>
  <c r="AI196" i="5"/>
  <c r="AJ196" i="5"/>
  <c r="AK196" i="5"/>
  <c r="AL196" i="5"/>
  <c r="AM196" i="5"/>
  <c r="AN196" i="5"/>
  <c r="AO196" i="5"/>
  <c r="AI197" i="5"/>
  <c r="AJ197" i="5"/>
  <c r="AK197" i="5"/>
  <c r="AL197" i="5"/>
  <c r="AM197" i="5"/>
  <c r="AN197" i="5"/>
  <c r="AO197" i="5"/>
  <c r="AI198" i="5"/>
  <c r="AJ198" i="5"/>
  <c r="AK198" i="5"/>
  <c r="AL198" i="5"/>
  <c r="AM198" i="5"/>
  <c r="AN198" i="5"/>
  <c r="AO198" i="5"/>
  <c r="AI199" i="5"/>
  <c r="AJ199" i="5"/>
  <c r="AK199" i="5"/>
  <c r="AL199" i="5"/>
  <c r="AM199" i="5"/>
  <c r="AN199" i="5"/>
  <c r="AO199" i="5"/>
  <c r="AI200" i="5"/>
  <c r="AJ200" i="5"/>
  <c r="AK200" i="5"/>
  <c r="AL200" i="5"/>
  <c r="AM200" i="5"/>
  <c r="AN200" i="5"/>
  <c r="AO200" i="5"/>
  <c r="AI201" i="5"/>
  <c r="AJ201" i="5"/>
  <c r="AK201" i="5"/>
  <c r="AL201" i="5"/>
  <c r="AM201" i="5"/>
  <c r="AN201" i="5"/>
  <c r="AO201" i="5"/>
  <c r="AI202" i="5"/>
  <c r="AJ202" i="5"/>
  <c r="AK202" i="5"/>
  <c r="AL202" i="5"/>
  <c r="AM202" i="5"/>
  <c r="AN202" i="5"/>
  <c r="AO202" i="5"/>
  <c r="AI203" i="5"/>
  <c r="AJ203" i="5"/>
  <c r="AK203" i="5"/>
  <c r="AL203" i="5"/>
  <c r="AM203" i="5"/>
  <c r="AN203" i="5"/>
  <c r="AO203" i="5"/>
  <c r="AI204" i="5"/>
  <c r="AJ204" i="5"/>
  <c r="AK204" i="5"/>
  <c r="AL204" i="5"/>
  <c r="AM204" i="5"/>
  <c r="AN204" i="5"/>
  <c r="AO204" i="5"/>
  <c r="AI205" i="5"/>
  <c r="AJ205" i="5"/>
  <c r="AK205" i="5"/>
  <c r="AL205" i="5"/>
  <c r="AM205" i="5"/>
  <c r="AN205" i="5"/>
  <c r="AO205" i="5"/>
  <c r="AI206" i="5"/>
  <c r="AJ206" i="5"/>
  <c r="AK206" i="5"/>
  <c r="AL206" i="5"/>
  <c r="AM206" i="5"/>
  <c r="AN206" i="5"/>
  <c r="AO206" i="5"/>
  <c r="AI207" i="5"/>
  <c r="AJ207" i="5"/>
  <c r="AK207" i="5"/>
  <c r="AL207" i="5"/>
  <c r="AM207" i="5"/>
  <c r="AN207" i="5"/>
  <c r="AO207" i="5"/>
  <c r="AI208" i="5"/>
  <c r="AJ208" i="5"/>
  <c r="AK208" i="5"/>
  <c r="AL208" i="5"/>
  <c r="AM208" i="5"/>
  <c r="AN208" i="5"/>
  <c r="AO208" i="5"/>
  <c r="AI209" i="5"/>
  <c r="AJ209" i="5"/>
  <c r="AK209" i="5"/>
  <c r="AL209" i="5"/>
  <c r="AM209" i="5"/>
  <c r="AN209" i="5"/>
  <c r="AO209" i="5"/>
  <c r="AI210" i="5"/>
  <c r="AJ210" i="5"/>
  <c r="AK210" i="5"/>
  <c r="AL210" i="5"/>
  <c r="AM210" i="5"/>
  <c r="AN210" i="5"/>
  <c r="AO210" i="5"/>
  <c r="AI211" i="5"/>
  <c r="AJ211" i="5"/>
  <c r="AK211" i="5"/>
  <c r="AL211" i="5"/>
  <c r="AM211" i="5"/>
  <c r="AN211" i="5"/>
  <c r="AO211" i="5"/>
  <c r="AI212" i="5"/>
  <c r="AJ212" i="5"/>
  <c r="AK212" i="5"/>
  <c r="AL212" i="5"/>
  <c r="AM212" i="5"/>
  <c r="AN212" i="5"/>
  <c r="AO212" i="5"/>
  <c r="AI213" i="5"/>
  <c r="AJ213" i="5"/>
  <c r="AK213" i="5"/>
  <c r="AL213" i="5"/>
  <c r="AM213" i="5"/>
  <c r="AN213" i="5"/>
  <c r="AO213" i="5"/>
  <c r="AI214" i="5"/>
  <c r="AJ214" i="5"/>
  <c r="AK214" i="5"/>
  <c r="AL214" i="5"/>
  <c r="AM214" i="5"/>
  <c r="AN214" i="5"/>
  <c r="AO214" i="5"/>
  <c r="AI215" i="5"/>
  <c r="AJ215" i="5"/>
  <c r="AK215" i="5"/>
  <c r="AL215" i="5"/>
  <c r="AM215" i="5"/>
  <c r="AN215" i="5"/>
  <c r="AO215" i="5"/>
  <c r="AI216" i="5"/>
  <c r="AJ216" i="5"/>
  <c r="AK216" i="5"/>
  <c r="AL216" i="5"/>
  <c r="AM216" i="5"/>
  <c r="AN216" i="5"/>
  <c r="AO216" i="5"/>
  <c r="AI217" i="5"/>
  <c r="AJ217" i="5"/>
  <c r="AK217" i="5"/>
  <c r="AL217" i="5"/>
  <c r="AM217" i="5"/>
  <c r="AN217" i="5"/>
  <c r="AO217" i="5"/>
  <c r="AI218" i="5"/>
  <c r="AJ218" i="5"/>
  <c r="AK218" i="5"/>
  <c r="AL218" i="5"/>
  <c r="AM218" i="5"/>
  <c r="AN218" i="5"/>
  <c r="AO218" i="5"/>
  <c r="AI219" i="5"/>
  <c r="AJ219" i="5"/>
  <c r="AK219" i="5"/>
  <c r="AL219" i="5"/>
  <c r="AM219" i="5"/>
  <c r="AN219" i="5"/>
  <c r="AO219" i="5"/>
  <c r="AI220" i="5"/>
  <c r="AJ220" i="5"/>
  <c r="AK220" i="5"/>
  <c r="AL220" i="5"/>
  <c r="AM220" i="5"/>
  <c r="AN220" i="5"/>
  <c r="AO220" i="5"/>
  <c r="AI221" i="5"/>
  <c r="AJ221" i="5"/>
  <c r="AK221" i="5"/>
  <c r="AL221" i="5"/>
  <c r="AM221" i="5"/>
  <c r="AN221" i="5"/>
  <c r="AO221" i="5"/>
  <c r="AI222" i="5"/>
  <c r="AJ222" i="5"/>
  <c r="AK222" i="5"/>
  <c r="AL222" i="5"/>
  <c r="AM222" i="5"/>
  <c r="AN222" i="5"/>
  <c r="AO222" i="5"/>
  <c r="AI223" i="5"/>
  <c r="AJ223" i="5"/>
  <c r="AK223" i="5"/>
  <c r="AL223" i="5"/>
  <c r="AM223" i="5"/>
  <c r="AN223" i="5"/>
  <c r="AO223" i="5"/>
  <c r="AI224" i="5"/>
  <c r="AJ224" i="5"/>
  <c r="AK224" i="5"/>
  <c r="AL224" i="5"/>
  <c r="AM224" i="5"/>
  <c r="AN224" i="5"/>
  <c r="AO224" i="5"/>
  <c r="AI225" i="5"/>
  <c r="AJ225" i="5"/>
  <c r="AK225" i="5"/>
  <c r="AL225" i="5"/>
  <c r="AM225" i="5"/>
  <c r="AN225" i="5"/>
  <c r="AO225" i="5"/>
  <c r="AI226" i="5"/>
  <c r="AJ226" i="5"/>
  <c r="AK226" i="5"/>
  <c r="AL226" i="5"/>
  <c r="AM226" i="5"/>
  <c r="AN226" i="5"/>
  <c r="AO226" i="5"/>
  <c r="AI227" i="5"/>
  <c r="AJ227" i="5"/>
  <c r="AK227" i="5"/>
  <c r="AL227" i="5"/>
  <c r="AM227" i="5"/>
  <c r="AN227" i="5"/>
  <c r="AO227" i="5"/>
  <c r="AI228" i="5"/>
  <c r="AJ228" i="5"/>
  <c r="AK228" i="5"/>
  <c r="AL228" i="5"/>
  <c r="AM228" i="5"/>
  <c r="AN228" i="5"/>
  <c r="AO228" i="5"/>
  <c r="AI229" i="5"/>
  <c r="AJ229" i="5"/>
  <c r="AK229" i="5"/>
  <c r="AL229" i="5"/>
  <c r="AM229" i="5"/>
  <c r="AN229" i="5"/>
  <c r="AO229" i="5"/>
  <c r="AI230" i="5"/>
  <c r="AJ230" i="5"/>
  <c r="AK230" i="5"/>
  <c r="AL230" i="5"/>
  <c r="AM230" i="5"/>
  <c r="AN230" i="5"/>
  <c r="AO230" i="5"/>
  <c r="AI231" i="5"/>
  <c r="AJ231" i="5"/>
  <c r="AK231" i="5"/>
  <c r="AL231" i="5"/>
  <c r="AM231" i="5"/>
  <c r="AN231" i="5"/>
  <c r="AO231" i="5"/>
  <c r="AI232" i="5"/>
  <c r="AJ232" i="5"/>
  <c r="AK232" i="5"/>
  <c r="AL232" i="5"/>
  <c r="AM232" i="5"/>
  <c r="AN232" i="5"/>
  <c r="AO232" i="5"/>
  <c r="AI233" i="5"/>
  <c r="AJ233" i="5"/>
  <c r="AK233" i="5"/>
  <c r="AL233" i="5"/>
  <c r="AM233" i="5"/>
  <c r="AN233" i="5"/>
  <c r="AO233" i="5"/>
  <c r="AI234" i="5"/>
  <c r="AJ234" i="5"/>
  <c r="AK234" i="5"/>
  <c r="AL234" i="5"/>
  <c r="AM234" i="5"/>
  <c r="AN234" i="5"/>
  <c r="AO234" i="5"/>
  <c r="AI235" i="5"/>
  <c r="AJ235" i="5"/>
  <c r="AK235" i="5"/>
  <c r="AL235" i="5"/>
  <c r="AM235" i="5"/>
  <c r="AN235" i="5"/>
  <c r="AO235" i="5"/>
  <c r="AI236" i="5"/>
  <c r="AJ236" i="5"/>
  <c r="AK236" i="5"/>
  <c r="AL236" i="5"/>
  <c r="AM236" i="5"/>
  <c r="AN236" i="5"/>
  <c r="AO236" i="5"/>
  <c r="AI237" i="5"/>
  <c r="AJ237" i="5"/>
  <c r="AK237" i="5"/>
  <c r="AL237" i="5"/>
  <c r="AM237" i="5"/>
  <c r="AN237" i="5"/>
  <c r="AO237" i="5"/>
  <c r="AI238" i="5"/>
  <c r="AJ238" i="5"/>
  <c r="AK238" i="5"/>
  <c r="AL238" i="5"/>
  <c r="AM238" i="5"/>
  <c r="AN238" i="5"/>
  <c r="AO238" i="5"/>
  <c r="AI239" i="5"/>
  <c r="AJ239" i="5"/>
  <c r="AK239" i="5"/>
  <c r="AL239" i="5"/>
  <c r="AM239" i="5"/>
  <c r="AN239" i="5"/>
  <c r="AO239" i="5"/>
  <c r="AI240" i="5"/>
  <c r="AJ240" i="5"/>
  <c r="AK240" i="5"/>
  <c r="AL240" i="5"/>
  <c r="AM240" i="5"/>
  <c r="AN240" i="5"/>
  <c r="AO240" i="5"/>
  <c r="AI241" i="5"/>
  <c r="AJ241" i="5"/>
  <c r="AK241" i="5"/>
  <c r="AL241" i="5"/>
  <c r="AM241" i="5"/>
  <c r="AN241" i="5"/>
  <c r="AO241" i="5"/>
  <c r="AI242" i="5"/>
  <c r="AJ242" i="5"/>
  <c r="AK242" i="5"/>
  <c r="AL242" i="5"/>
  <c r="AM242" i="5"/>
  <c r="AN242" i="5"/>
  <c r="AO242" i="5"/>
  <c r="AI243" i="5"/>
  <c r="AJ243" i="5"/>
  <c r="AK243" i="5"/>
  <c r="AL243" i="5"/>
  <c r="AM243" i="5"/>
  <c r="AN243" i="5"/>
  <c r="AO243" i="5"/>
  <c r="AI244" i="5"/>
  <c r="AJ244" i="5"/>
  <c r="AK244" i="5"/>
  <c r="AL244" i="5"/>
  <c r="AM244" i="5"/>
  <c r="AN244" i="5"/>
  <c r="AO244" i="5"/>
  <c r="AI245" i="5"/>
  <c r="AJ245" i="5"/>
  <c r="AK245" i="5"/>
  <c r="AL245" i="5"/>
  <c r="AM245" i="5"/>
  <c r="AN245" i="5"/>
  <c r="AO245" i="5"/>
  <c r="AI246" i="5"/>
  <c r="AJ246" i="5"/>
  <c r="AK246" i="5"/>
  <c r="AL246" i="5"/>
  <c r="AM246" i="5"/>
  <c r="AN246" i="5"/>
  <c r="AO246" i="5"/>
  <c r="AI247" i="5"/>
  <c r="AJ247" i="5"/>
  <c r="AK247" i="5"/>
  <c r="AL247" i="5"/>
  <c r="AM247" i="5"/>
  <c r="AN247" i="5"/>
  <c r="AO247" i="5"/>
  <c r="AI248" i="5"/>
  <c r="AJ248" i="5"/>
  <c r="AK248" i="5"/>
  <c r="AL248" i="5"/>
  <c r="AM248" i="5"/>
  <c r="AN248" i="5"/>
  <c r="AO248" i="5"/>
  <c r="AI249" i="5"/>
  <c r="AJ249" i="5"/>
  <c r="AK249" i="5"/>
  <c r="AL249" i="5"/>
  <c r="AM249" i="5"/>
  <c r="AN249" i="5"/>
  <c r="AO249" i="5"/>
  <c r="AI250" i="5"/>
  <c r="AJ250" i="5"/>
  <c r="AK250" i="5"/>
  <c r="AL250" i="5"/>
  <c r="AM250" i="5"/>
  <c r="AN250" i="5"/>
  <c r="AO250" i="5"/>
  <c r="AI251" i="5"/>
  <c r="AJ251" i="5"/>
  <c r="AK251" i="5"/>
  <c r="AL251" i="5"/>
  <c r="AM251" i="5"/>
  <c r="AN251" i="5"/>
  <c r="AO251" i="5"/>
  <c r="AI252" i="5"/>
  <c r="AJ252" i="5"/>
  <c r="AK252" i="5"/>
  <c r="AL252" i="5"/>
  <c r="AM252" i="5"/>
  <c r="AN252" i="5"/>
  <c r="AO252" i="5"/>
  <c r="AI253" i="5"/>
  <c r="AJ253" i="5"/>
  <c r="AK253" i="5"/>
  <c r="AL253" i="5"/>
  <c r="AM253" i="5"/>
  <c r="AN253" i="5"/>
  <c r="AO253" i="5"/>
  <c r="AI254" i="5"/>
  <c r="AJ254" i="5"/>
  <c r="AK254" i="5"/>
  <c r="AL254" i="5"/>
  <c r="AM254" i="5"/>
  <c r="AN254" i="5"/>
  <c r="AO254" i="5"/>
  <c r="AI255" i="5"/>
  <c r="AJ255" i="5"/>
  <c r="AK255" i="5"/>
  <c r="AL255" i="5"/>
  <c r="AM255" i="5"/>
  <c r="AN255" i="5"/>
  <c r="AO255" i="5"/>
  <c r="AI256" i="5"/>
  <c r="AJ256" i="5"/>
  <c r="AK256" i="5"/>
  <c r="AL256" i="5"/>
  <c r="AM256" i="5"/>
  <c r="AN256" i="5"/>
  <c r="AO256" i="5"/>
  <c r="AI257" i="5"/>
  <c r="AJ257" i="5"/>
  <c r="AK257" i="5"/>
  <c r="AL257" i="5"/>
  <c r="AM257" i="5"/>
  <c r="AN257" i="5"/>
  <c r="AO257" i="5"/>
  <c r="AI258" i="5"/>
  <c r="AJ258" i="5"/>
  <c r="AK258" i="5"/>
  <c r="AL258" i="5"/>
  <c r="AM258" i="5"/>
  <c r="AN258" i="5"/>
  <c r="AO258" i="5"/>
  <c r="AI259" i="5"/>
  <c r="AJ259" i="5"/>
  <c r="AK259" i="5"/>
  <c r="AL259" i="5"/>
  <c r="AM259" i="5"/>
  <c r="AN259" i="5"/>
  <c r="AO259" i="5"/>
  <c r="AI260" i="5"/>
  <c r="AJ260" i="5"/>
  <c r="AK260" i="5"/>
  <c r="AL260" i="5"/>
  <c r="AM260" i="5"/>
  <c r="AN260" i="5"/>
  <c r="AO260" i="5"/>
  <c r="AI261" i="5"/>
  <c r="AJ261" i="5"/>
  <c r="AK261" i="5"/>
  <c r="AL261" i="5"/>
  <c r="AM261" i="5"/>
  <c r="AN261" i="5"/>
  <c r="AO261" i="5"/>
  <c r="AI262" i="5"/>
  <c r="AJ262" i="5"/>
  <c r="AK262" i="5"/>
  <c r="AL262" i="5"/>
  <c r="AM262" i="5"/>
  <c r="AN262" i="5"/>
  <c r="AO262" i="5"/>
  <c r="AI263" i="5"/>
  <c r="AJ263" i="5"/>
  <c r="AK263" i="5"/>
  <c r="AL263" i="5"/>
  <c r="AM263" i="5"/>
  <c r="AN263" i="5"/>
  <c r="AO263" i="5"/>
  <c r="AI264" i="5"/>
  <c r="AJ264" i="5"/>
  <c r="AK264" i="5"/>
  <c r="AL264" i="5"/>
  <c r="AM264" i="5"/>
  <c r="AN264" i="5"/>
  <c r="AO264" i="5"/>
  <c r="AI265" i="5"/>
  <c r="AJ265" i="5"/>
  <c r="AK265" i="5"/>
  <c r="AL265" i="5"/>
  <c r="AM265" i="5"/>
  <c r="AN265" i="5"/>
  <c r="AO265" i="5"/>
  <c r="AI266" i="5"/>
  <c r="AJ266" i="5"/>
  <c r="AK266" i="5"/>
  <c r="AL266" i="5"/>
  <c r="AM266" i="5"/>
  <c r="AN266" i="5"/>
  <c r="AO266" i="5"/>
  <c r="AI267" i="5"/>
  <c r="AJ267" i="5"/>
  <c r="AK267" i="5"/>
  <c r="AL267" i="5"/>
  <c r="AM267" i="5"/>
  <c r="AN267" i="5"/>
  <c r="AO267" i="5"/>
  <c r="AI268" i="5"/>
  <c r="AJ268" i="5"/>
  <c r="AK268" i="5"/>
  <c r="AL268" i="5"/>
  <c r="AM268" i="5"/>
  <c r="AN268" i="5"/>
  <c r="AO268" i="5"/>
  <c r="AI269" i="5"/>
  <c r="AJ269" i="5"/>
  <c r="AK269" i="5"/>
  <c r="AL269" i="5"/>
  <c r="AM269" i="5"/>
  <c r="AN269" i="5"/>
  <c r="AO269" i="5"/>
  <c r="AI270" i="5"/>
  <c r="AJ270" i="5"/>
  <c r="AK270" i="5"/>
  <c r="AL270" i="5"/>
  <c r="AM270" i="5"/>
  <c r="AN270" i="5"/>
  <c r="AO270" i="5"/>
  <c r="AI271" i="5"/>
  <c r="AJ271" i="5"/>
  <c r="AK271" i="5"/>
  <c r="AL271" i="5"/>
  <c r="AM271" i="5"/>
  <c r="AN271" i="5"/>
  <c r="AO271" i="5"/>
  <c r="AI272" i="5"/>
  <c r="AJ272" i="5"/>
  <c r="AK272" i="5"/>
  <c r="AL272" i="5"/>
  <c r="AM272" i="5"/>
  <c r="AN272" i="5"/>
  <c r="AO272" i="5"/>
  <c r="AI273" i="5"/>
  <c r="AJ273" i="5"/>
  <c r="AK273" i="5"/>
  <c r="AL273" i="5"/>
  <c r="AM273" i="5"/>
  <c r="AN273" i="5"/>
  <c r="AO273" i="5"/>
  <c r="AI274" i="5"/>
  <c r="AJ274" i="5"/>
  <c r="AK274" i="5"/>
  <c r="AL274" i="5"/>
  <c r="AM274" i="5"/>
  <c r="AN274" i="5"/>
  <c r="AO274" i="5"/>
  <c r="AI275" i="5"/>
  <c r="AJ275" i="5"/>
  <c r="AK275" i="5"/>
  <c r="AL275" i="5"/>
  <c r="AM275" i="5"/>
  <c r="AN275" i="5"/>
  <c r="AO275" i="5"/>
  <c r="AI276" i="5"/>
  <c r="AJ276" i="5"/>
  <c r="AK276" i="5"/>
  <c r="AL276" i="5"/>
  <c r="AM276" i="5"/>
  <c r="AN276" i="5"/>
  <c r="AO276" i="5"/>
  <c r="AI277" i="5"/>
  <c r="AJ277" i="5"/>
  <c r="AK277" i="5"/>
  <c r="AL277" i="5"/>
  <c r="AM277" i="5"/>
  <c r="AN277" i="5"/>
  <c r="AO277" i="5"/>
  <c r="AI278" i="5"/>
  <c r="AJ278" i="5"/>
  <c r="AK278" i="5"/>
  <c r="AL278" i="5"/>
  <c r="AM278" i="5"/>
  <c r="AN278" i="5"/>
  <c r="AO278" i="5"/>
  <c r="AI279" i="5"/>
  <c r="AJ279" i="5"/>
  <c r="AK279" i="5"/>
  <c r="AL279" i="5"/>
  <c r="AM279" i="5"/>
  <c r="AN279" i="5"/>
  <c r="AO279" i="5"/>
  <c r="AI280" i="5"/>
  <c r="AJ280" i="5"/>
  <c r="AK280" i="5"/>
  <c r="AL280" i="5"/>
  <c r="AM280" i="5"/>
  <c r="AN280" i="5"/>
  <c r="AO280" i="5"/>
  <c r="AI281" i="5"/>
  <c r="AJ281" i="5"/>
  <c r="AK281" i="5"/>
  <c r="AL281" i="5"/>
  <c r="AM281" i="5"/>
  <c r="AN281" i="5"/>
  <c r="AO281" i="5"/>
  <c r="AI282" i="5"/>
  <c r="AJ282" i="5"/>
  <c r="AK282" i="5"/>
  <c r="AL282" i="5"/>
  <c r="AM282" i="5"/>
  <c r="AN282" i="5"/>
  <c r="AO282" i="5"/>
  <c r="AI283" i="5"/>
  <c r="AJ283" i="5"/>
  <c r="AK283" i="5"/>
  <c r="AL283" i="5"/>
  <c r="AM283" i="5"/>
  <c r="AN283" i="5"/>
  <c r="AO283" i="5"/>
  <c r="AI284" i="5"/>
  <c r="AJ284" i="5"/>
  <c r="AK284" i="5"/>
  <c r="AL284" i="5"/>
  <c r="AM284" i="5"/>
  <c r="AN284" i="5"/>
  <c r="AO284" i="5"/>
  <c r="AI285" i="5"/>
  <c r="AJ285" i="5"/>
  <c r="AK285" i="5"/>
  <c r="AL285" i="5"/>
  <c r="AM285" i="5"/>
  <c r="AN285" i="5"/>
  <c r="AO285" i="5"/>
  <c r="AI286" i="5"/>
  <c r="AJ286" i="5"/>
  <c r="AK286" i="5"/>
  <c r="AL286" i="5"/>
  <c r="AM286" i="5"/>
  <c r="AN286" i="5"/>
  <c r="AO286" i="5"/>
  <c r="AI287" i="5"/>
  <c r="AJ287" i="5"/>
  <c r="AK287" i="5"/>
  <c r="AL287" i="5"/>
  <c r="AM287" i="5"/>
  <c r="AN287" i="5"/>
  <c r="AO287" i="5"/>
  <c r="AI288" i="5"/>
  <c r="AJ288" i="5"/>
  <c r="AK288" i="5"/>
  <c r="AL288" i="5"/>
  <c r="AM288" i="5"/>
  <c r="AN288" i="5"/>
  <c r="AO288" i="5"/>
  <c r="AI289" i="5"/>
  <c r="AJ289" i="5"/>
  <c r="AK289" i="5"/>
  <c r="AL289" i="5"/>
  <c r="AM289" i="5"/>
  <c r="AN289" i="5"/>
  <c r="AO289" i="5"/>
  <c r="AI290" i="5"/>
  <c r="AJ290" i="5"/>
  <c r="AK290" i="5"/>
  <c r="AL290" i="5"/>
  <c r="AM290" i="5"/>
  <c r="AN290" i="5"/>
  <c r="AO290" i="5"/>
  <c r="AI291" i="5"/>
  <c r="AJ291" i="5"/>
  <c r="AK291" i="5"/>
  <c r="AL291" i="5"/>
  <c r="AM291" i="5"/>
  <c r="AN291" i="5"/>
  <c r="AO291" i="5"/>
  <c r="AI292" i="5"/>
  <c r="AJ292" i="5"/>
  <c r="AK292" i="5"/>
  <c r="AL292" i="5"/>
  <c r="AM292" i="5"/>
  <c r="AN292" i="5"/>
  <c r="AO292" i="5"/>
  <c r="AI293" i="5"/>
  <c r="AJ293" i="5"/>
  <c r="AK293" i="5"/>
  <c r="AL293" i="5"/>
  <c r="AM293" i="5"/>
  <c r="AN293" i="5"/>
  <c r="AO293" i="5"/>
  <c r="AI294" i="5"/>
  <c r="AJ294" i="5"/>
  <c r="AK294" i="5"/>
  <c r="AL294" i="5"/>
  <c r="AM294" i="5"/>
  <c r="AN294" i="5"/>
  <c r="AO294" i="5"/>
  <c r="AI295" i="5"/>
  <c r="AJ295" i="5"/>
  <c r="AK295" i="5"/>
  <c r="AL295" i="5"/>
  <c r="AM295" i="5"/>
  <c r="AN295" i="5"/>
  <c r="AO295" i="5"/>
  <c r="AI296" i="5"/>
  <c r="AJ296" i="5"/>
  <c r="AK296" i="5"/>
  <c r="AL296" i="5"/>
  <c r="AM296" i="5"/>
  <c r="AN296" i="5"/>
  <c r="AO296" i="5"/>
  <c r="AI297" i="5"/>
  <c r="AJ297" i="5"/>
  <c r="AK297" i="5"/>
  <c r="AL297" i="5"/>
  <c r="AM297" i="5"/>
  <c r="AN297" i="5"/>
  <c r="AO297" i="5"/>
  <c r="AI298" i="5"/>
  <c r="AJ298" i="5"/>
  <c r="AK298" i="5"/>
  <c r="AL298" i="5"/>
  <c r="AM298" i="5"/>
  <c r="AN298" i="5"/>
  <c r="AO298" i="5"/>
  <c r="AI299" i="5"/>
  <c r="AJ299" i="5"/>
  <c r="AK299" i="5"/>
  <c r="AL299" i="5"/>
  <c r="AM299" i="5"/>
  <c r="AN299" i="5"/>
  <c r="AO299" i="5"/>
  <c r="AI300" i="5"/>
  <c r="AJ300" i="5"/>
  <c r="AK300" i="5"/>
  <c r="AL300" i="5"/>
  <c r="AM300" i="5"/>
  <c r="AN300" i="5"/>
  <c r="AO300" i="5"/>
  <c r="AI301" i="5"/>
  <c r="AJ301" i="5"/>
  <c r="AK301" i="5"/>
  <c r="AL301" i="5"/>
  <c r="AM301" i="5"/>
  <c r="AN301" i="5"/>
  <c r="AO301" i="5"/>
  <c r="AI302" i="5"/>
  <c r="AJ302" i="5"/>
  <c r="AK302" i="5"/>
  <c r="AL302" i="5"/>
  <c r="AM302" i="5"/>
  <c r="AN302" i="5"/>
  <c r="AO302" i="5"/>
  <c r="AI303" i="5"/>
  <c r="AJ303" i="5"/>
  <c r="AK303" i="5"/>
  <c r="AL303" i="5"/>
  <c r="AM303" i="5"/>
  <c r="AN303" i="5"/>
  <c r="AO303" i="5"/>
  <c r="AI304" i="5"/>
  <c r="AJ304" i="5"/>
  <c r="AK304" i="5"/>
  <c r="AL304" i="5"/>
  <c r="AM304" i="5"/>
  <c r="AN304" i="5"/>
  <c r="AO304" i="5"/>
  <c r="AI305" i="5"/>
  <c r="AJ305" i="5"/>
  <c r="AK305" i="5"/>
  <c r="AL305" i="5"/>
  <c r="AM305" i="5"/>
  <c r="AN305" i="5"/>
  <c r="AO305" i="5"/>
  <c r="AI306" i="5"/>
  <c r="AJ306" i="5"/>
  <c r="AK306" i="5"/>
  <c r="AL306" i="5"/>
  <c r="AM306" i="5"/>
  <c r="AN306" i="5"/>
  <c r="AO306" i="5"/>
  <c r="AI307" i="5"/>
  <c r="AJ307" i="5"/>
  <c r="AK307" i="5"/>
  <c r="AL307" i="5"/>
  <c r="AM307" i="5"/>
  <c r="AN307" i="5"/>
  <c r="AO307" i="5"/>
  <c r="AI308" i="5"/>
  <c r="AJ308" i="5"/>
  <c r="AK308" i="5"/>
  <c r="AL308" i="5"/>
  <c r="AM308" i="5"/>
  <c r="AN308" i="5"/>
  <c r="AO308" i="5"/>
  <c r="AI309" i="5"/>
  <c r="AJ309" i="5"/>
  <c r="AK309" i="5"/>
  <c r="AL309" i="5"/>
  <c r="AM309" i="5"/>
  <c r="AN309" i="5"/>
  <c r="AO309" i="5"/>
  <c r="AI310" i="5"/>
  <c r="AJ310" i="5"/>
  <c r="AK310" i="5"/>
  <c r="AL310" i="5"/>
  <c r="AM310" i="5"/>
  <c r="AN310" i="5"/>
  <c r="AO310" i="5"/>
  <c r="AI311" i="5"/>
  <c r="AJ311" i="5"/>
  <c r="AK311" i="5"/>
  <c r="AL311" i="5"/>
  <c r="AM311" i="5"/>
  <c r="AN311" i="5"/>
  <c r="AO311" i="5"/>
  <c r="AI312" i="5"/>
  <c r="AJ312" i="5"/>
  <c r="AK312" i="5"/>
  <c r="AL312" i="5"/>
  <c r="AM312" i="5"/>
  <c r="AN312" i="5"/>
  <c r="AO312" i="5"/>
  <c r="AI313" i="5"/>
  <c r="AJ313" i="5"/>
  <c r="AK313" i="5"/>
  <c r="AL313" i="5"/>
  <c r="AM313" i="5"/>
  <c r="AN313" i="5"/>
  <c r="AO313" i="5"/>
  <c r="AI314" i="5"/>
  <c r="AJ314" i="5"/>
  <c r="AK314" i="5"/>
  <c r="AL314" i="5"/>
  <c r="AM314" i="5"/>
  <c r="AN314" i="5"/>
  <c r="AO314" i="5"/>
  <c r="AI315" i="5"/>
  <c r="AJ315" i="5"/>
  <c r="AK315" i="5"/>
  <c r="AL315" i="5"/>
  <c r="AM315" i="5"/>
  <c r="AN315" i="5"/>
  <c r="AO315" i="5"/>
  <c r="AI316" i="5"/>
  <c r="AJ316" i="5"/>
  <c r="AK316" i="5"/>
  <c r="AL316" i="5"/>
  <c r="AM316" i="5"/>
  <c r="AN316" i="5"/>
  <c r="AO316" i="5"/>
  <c r="AI317" i="5"/>
  <c r="AJ317" i="5"/>
  <c r="AK317" i="5"/>
  <c r="AL317" i="5"/>
  <c r="AM317" i="5"/>
  <c r="AN317" i="5"/>
  <c r="AO317" i="5"/>
  <c r="AI318" i="5"/>
  <c r="AJ318" i="5"/>
  <c r="AK318" i="5"/>
  <c r="AL318" i="5"/>
  <c r="AM318" i="5"/>
  <c r="AN318" i="5"/>
  <c r="AO318" i="5"/>
  <c r="AI319" i="5"/>
  <c r="AJ319" i="5"/>
  <c r="AK319" i="5"/>
  <c r="AL319" i="5"/>
  <c r="AM319" i="5"/>
  <c r="AN319" i="5"/>
  <c r="AO319" i="5"/>
  <c r="AI320" i="5"/>
  <c r="AJ320" i="5"/>
  <c r="AK320" i="5"/>
  <c r="AL320" i="5"/>
  <c r="AM320" i="5"/>
  <c r="AN320" i="5"/>
  <c r="AO320" i="5"/>
  <c r="AI321" i="5"/>
  <c r="AJ321" i="5"/>
  <c r="AK321" i="5"/>
  <c r="AL321" i="5"/>
  <c r="AM321" i="5"/>
  <c r="AN321" i="5"/>
  <c r="AO321" i="5"/>
  <c r="AI322" i="5"/>
  <c r="AJ322" i="5"/>
  <c r="AK322" i="5"/>
  <c r="AL322" i="5"/>
  <c r="AM322" i="5"/>
  <c r="AN322" i="5"/>
  <c r="AO322" i="5"/>
  <c r="AI323" i="5"/>
  <c r="AJ323" i="5"/>
  <c r="AK323" i="5"/>
  <c r="AL323" i="5"/>
  <c r="AM323" i="5"/>
  <c r="AN323" i="5"/>
  <c r="AO323" i="5"/>
  <c r="AI324" i="5"/>
  <c r="AJ324" i="5"/>
  <c r="AK324" i="5"/>
  <c r="AL324" i="5"/>
  <c r="AM324" i="5"/>
  <c r="AN324" i="5"/>
  <c r="AO324" i="5"/>
  <c r="AI325" i="5"/>
  <c r="AJ325" i="5"/>
  <c r="AK325" i="5"/>
  <c r="AL325" i="5"/>
  <c r="AM325" i="5"/>
  <c r="AN325" i="5"/>
  <c r="AO325" i="5"/>
  <c r="AI326" i="5"/>
  <c r="AJ326" i="5"/>
  <c r="AK326" i="5"/>
  <c r="AL326" i="5"/>
  <c r="AM326" i="5"/>
  <c r="AN326" i="5"/>
  <c r="AO326" i="5"/>
  <c r="AI327" i="5"/>
  <c r="AJ327" i="5"/>
  <c r="AK327" i="5"/>
  <c r="AL327" i="5"/>
  <c r="AM327" i="5"/>
  <c r="AN327" i="5"/>
  <c r="AO327" i="5"/>
  <c r="AI328" i="5"/>
  <c r="AJ328" i="5"/>
  <c r="AK328" i="5"/>
  <c r="AL328" i="5"/>
  <c r="AM328" i="5"/>
  <c r="AN328" i="5"/>
  <c r="AO328" i="5"/>
  <c r="AI329" i="5"/>
  <c r="AJ329" i="5"/>
  <c r="AK329" i="5"/>
  <c r="AL329" i="5"/>
  <c r="AM329" i="5"/>
  <c r="AN329" i="5"/>
  <c r="AO329" i="5"/>
  <c r="AI330" i="5"/>
  <c r="AJ330" i="5"/>
  <c r="AK330" i="5"/>
  <c r="AL330" i="5"/>
  <c r="AM330" i="5"/>
  <c r="AN330" i="5"/>
  <c r="AO330" i="5"/>
  <c r="AI331" i="5"/>
  <c r="AJ331" i="5"/>
  <c r="AK331" i="5"/>
  <c r="AL331" i="5"/>
  <c r="AM331" i="5"/>
  <c r="AN331" i="5"/>
  <c r="AO331" i="5"/>
  <c r="AI332" i="5"/>
  <c r="AJ332" i="5"/>
  <c r="AK332" i="5"/>
  <c r="AL332" i="5"/>
  <c r="AM332" i="5"/>
  <c r="AN332" i="5"/>
  <c r="AO332" i="5"/>
  <c r="AI333" i="5"/>
  <c r="AJ333" i="5"/>
  <c r="AK333" i="5"/>
  <c r="AL333" i="5"/>
  <c r="AM333" i="5"/>
  <c r="AN333" i="5"/>
  <c r="AO333" i="5"/>
  <c r="AI334" i="5"/>
  <c r="AJ334" i="5"/>
  <c r="AK334" i="5"/>
  <c r="AL334" i="5"/>
  <c r="AM334" i="5"/>
  <c r="AN334" i="5"/>
  <c r="AO334" i="5"/>
  <c r="AI335" i="5"/>
  <c r="AJ335" i="5"/>
  <c r="AK335" i="5"/>
  <c r="AL335" i="5"/>
  <c r="AM335" i="5"/>
  <c r="AN335" i="5"/>
  <c r="AO335" i="5"/>
  <c r="AI336" i="5"/>
  <c r="AJ336" i="5"/>
  <c r="AK336" i="5"/>
  <c r="AL336" i="5"/>
  <c r="AM336" i="5"/>
  <c r="AN336" i="5"/>
  <c r="AO336" i="5"/>
  <c r="AI337" i="5"/>
  <c r="AJ337" i="5"/>
  <c r="AK337" i="5"/>
  <c r="AL337" i="5"/>
  <c r="AM337" i="5"/>
  <c r="AN337" i="5"/>
  <c r="AO337" i="5"/>
  <c r="AI338" i="5"/>
  <c r="AJ338" i="5"/>
  <c r="AK338" i="5"/>
  <c r="AL338" i="5"/>
  <c r="AM338" i="5"/>
  <c r="AN338" i="5"/>
  <c r="AO338" i="5"/>
  <c r="AI339" i="5"/>
  <c r="AJ339" i="5"/>
  <c r="AK339" i="5"/>
  <c r="AL339" i="5"/>
  <c r="AM339" i="5"/>
  <c r="AN339" i="5"/>
  <c r="AO339" i="5"/>
  <c r="AI340" i="5"/>
  <c r="AJ340" i="5"/>
  <c r="AK340" i="5"/>
  <c r="AL340" i="5"/>
  <c r="AM340" i="5"/>
  <c r="AN340" i="5"/>
  <c r="AO340" i="5"/>
  <c r="AI341" i="5"/>
  <c r="AJ341" i="5"/>
  <c r="AK341" i="5"/>
  <c r="AL341" i="5"/>
  <c r="AM341" i="5"/>
  <c r="AN341" i="5"/>
  <c r="AO341" i="5"/>
  <c r="AI342" i="5"/>
  <c r="AJ342" i="5"/>
  <c r="AK342" i="5"/>
  <c r="AL342" i="5"/>
  <c r="AM342" i="5"/>
  <c r="AN342" i="5"/>
  <c r="AO342" i="5"/>
  <c r="AI343" i="5"/>
  <c r="AJ343" i="5"/>
  <c r="AK343" i="5"/>
  <c r="AL343" i="5"/>
  <c r="AM343" i="5"/>
  <c r="AN343" i="5"/>
  <c r="AO343" i="5"/>
  <c r="AI344" i="5"/>
  <c r="AJ344" i="5"/>
  <c r="AK344" i="5"/>
  <c r="AL344" i="5"/>
  <c r="AM344" i="5"/>
  <c r="AN344" i="5"/>
  <c r="AO344" i="5"/>
  <c r="AI345" i="5"/>
  <c r="AJ345" i="5"/>
  <c r="AK345" i="5"/>
  <c r="AL345" i="5"/>
  <c r="AM345" i="5"/>
  <c r="AN345" i="5"/>
  <c r="AO345" i="5"/>
  <c r="AI346" i="5"/>
  <c r="AJ346" i="5"/>
  <c r="AK346" i="5"/>
  <c r="AL346" i="5"/>
  <c r="AM346" i="5"/>
  <c r="AN346" i="5"/>
  <c r="AO346" i="5"/>
  <c r="AI347" i="5"/>
  <c r="AJ347" i="5"/>
  <c r="AK347" i="5"/>
  <c r="AL347" i="5"/>
  <c r="AM347" i="5"/>
  <c r="AN347" i="5"/>
  <c r="AO347" i="5"/>
  <c r="AI348" i="5"/>
  <c r="AJ348" i="5"/>
  <c r="AK348" i="5"/>
  <c r="AL348" i="5"/>
  <c r="AM348" i="5"/>
  <c r="AN348" i="5"/>
  <c r="AO348" i="5"/>
  <c r="AI349" i="5"/>
  <c r="AJ349" i="5"/>
  <c r="AK349" i="5"/>
  <c r="AL349" i="5"/>
  <c r="AM349" i="5"/>
  <c r="AN349" i="5"/>
  <c r="AO349" i="5"/>
  <c r="AI350" i="5"/>
  <c r="AJ350" i="5"/>
  <c r="AK350" i="5"/>
  <c r="AL350" i="5"/>
  <c r="AM350" i="5"/>
  <c r="AN350" i="5"/>
  <c r="AO350" i="5"/>
  <c r="AI351" i="5"/>
  <c r="AJ351" i="5"/>
  <c r="AK351" i="5"/>
  <c r="AL351" i="5"/>
  <c r="AM351" i="5"/>
  <c r="AN351" i="5"/>
  <c r="AO351" i="5"/>
  <c r="AI352" i="5"/>
  <c r="AJ352" i="5"/>
  <c r="AK352" i="5"/>
  <c r="AL352" i="5"/>
  <c r="AM352" i="5"/>
  <c r="AN352" i="5"/>
  <c r="AO352" i="5"/>
  <c r="AI353" i="5"/>
  <c r="AJ353" i="5"/>
  <c r="AK353" i="5"/>
  <c r="AL353" i="5"/>
  <c r="AM353" i="5"/>
  <c r="AN353" i="5"/>
  <c r="AO353" i="5"/>
  <c r="AI354" i="5"/>
  <c r="AJ354" i="5"/>
  <c r="AK354" i="5"/>
  <c r="AL354" i="5"/>
  <c r="AM354" i="5"/>
  <c r="AN354" i="5"/>
  <c r="AO354" i="5"/>
  <c r="AI355" i="5"/>
  <c r="AJ355" i="5"/>
  <c r="AK355" i="5"/>
  <c r="AL355" i="5"/>
  <c r="AM355" i="5"/>
  <c r="AN355" i="5"/>
  <c r="AO355" i="5"/>
  <c r="AI356" i="5"/>
  <c r="AJ356" i="5"/>
  <c r="AK356" i="5"/>
  <c r="AL356" i="5"/>
  <c r="AM356" i="5"/>
  <c r="AN356" i="5"/>
  <c r="AO356" i="5"/>
  <c r="AI357" i="5"/>
  <c r="AJ357" i="5"/>
  <c r="AK357" i="5"/>
  <c r="AL357" i="5"/>
  <c r="AM357" i="5"/>
  <c r="AN357" i="5"/>
  <c r="AO357" i="5"/>
  <c r="AI358" i="5"/>
  <c r="AJ358" i="5"/>
  <c r="AK358" i="5"/>
  <c r="AL358" i="5"/>
  <c r="AM358" i="5"/>
  <c r="AN358" i="5"/>
  <c r="AO358" i="5"/>
  <c r="AI359" i="5"/>
  <c r="AJ359" i="5"/>
  <c r="AK359" i="5"/>
  <c r="AL359" i="5"/>
  <c r="AM359" i="5"/>
  <c r="AN359" i="5"/>
  <c r="AO359" i="5"/>
  <c r="AI360" i="5"/>
  <c r="AJ360" i="5"/>
  <c r="AK360" i="5"/>
  <c r="AL360" i="5"/>
  <c r="AM360" i="5"/>
  <c r="AN360" i="5"/>
  <c r="AO360" i="5"/>
  <c r="AI361" i="5"/>
  <c r="AJ361" i="5"/>
  <c r="AK361" i="5"/>
  <c r="AL361" i="5"/>
  <c r="AM361" i="5"/>
  <c r="AN361" i="5"/>
  <c r="AO361" i="5"/>
  <c r="AI362" i="5"/>
  <c r="AJ362" i="5"/>
  <c r="AK362" i="5"/>
  <c r="AL362" i="5"/>
  <c r="AM362" i="5"/>
  <c r="AN362" i="5"/>
  <c r="AO362" i="5"/>
  <c r="AI363" i="5"/>
  <c r="AJ363" i="5"/>
  <c r="AK363" i="5"/>
  <c r="AL363" i="5"/>
  <c r="AM363" i="5"/>
  <c r="AN363" i="5"/>
  <c r="AO363" i="5"/>
  <c r="AI364" i="5"/>
  <c r="AJ364" i="5"/>
  <c r="AK364" i="5"/>
  <c r="AL364" i="5"/>
  <c r="AM364" i="5"/>
  <c r="AN364" i="5"/>
  <c r="AO364" i="5"/>
  <c r="AI365" i="5"/>
  <c r="AJ365" i="5"/>
  <c r="AK365" i="5"/>
  <c r="AL365" i="5"/>
  <c r="AM365" i="5"/>
  <c r="AN365" i="5"/>
  <c r="AO365" i="5"/>
  <c r="AI366" i="5"/>
  <c r="AJ366" i="5"/>
  <c r="AK366" i="5"/>
  <c r="AL366" i="5"/>
  <c r="AM366" i="5"/>
  <c r="AN366" i="5"/>
  <c r="AO366" i="5"/>
  <c r="AI367" i="5"/>
  <c r="AJ367" i="5"/>
  <c r="AK367" i="5"/>
  <c r="AL367" i="5"/>
  <c r="AM367" i="5"/>
  <c r="AN367" i="5"/>
  <c r="AO367" i="5"/>
  <c r="AI368" i="5"/>
  <c r="AJ368" i="5"/>
  <c r="AK368" i="5"/>
  <c r="AL368" i="5"/>
  <c r="AM368" i="5"/>
  <c r="AN368" i="5"/>
  <c r="AO368" i="5"/>
  <c r="AI369" i="5"/>
  <c r="AJ369" i="5"/>
  <c r="AK369" i="5"/>
  <c r="AL369" i="5"/>
  <c r="AM369" i="5"/>
  <c r="AN369" i="5"/>
  <c r="AO369" i="5"/>
  <c r="AI370" i="5"/>
  <c r="AJ370" i="5"/>
  <c r="AK370" i="5"/>
  <c r="AL370" i="5"/>
  <c r="AM370" i="5"/>
  <c r="AN370" i="5"/>
  <c r="AO370" i="5"/>
  <c r="AI371" i="5"/>
  <c r="AJ371" i="5"/>
  <c r="AK371" i="5"/>
  <c r="AL371" i="5"/>
  <c r="AM371" i="5"/>
  <c r="AN371" i="5"/>
  <c r="AO371" i="5"/>
  <c r="AI372" i="5"/>
  <c r="AJ372" i="5"/>
  <c r="AK372" i="5"/>
  <c r="AL372" i="5"/>
  <c r="AM372" i="5"/>
  <c r="AN372" i="5"/>
  <c r="AO372" i="5"/>
  <c r="AI373" i="5"/>
  <c r="AJ373" i="5"/>
  <c r="AK373" i="5"/>
  <c r="AL373" i="5"/>
  <c r="AM373" i="5"/>
  <c r="AN373" i="5"/>
  <c r="AO373" i="5"/>
  <c r="AI374" i="5"/>
  <c r="AJ374" i="5"/>
  <c r="AK374" i="5"/>
  <c r="AL374" i="5"/>
  <c r="AM374" i="5"/>
  <c r="AN374" i="5"/>
  <c r="AO374" i="5"/>
  <c r="AI375" i="5"/>
  <c r="AJ375" i="5"/>
  <c r="AK375" i="5"/>
  <c r="AL375" i="5"/>
  <c r="AM375" i="5"/>
  <c r="AN375" i="5"/>
  <c r="AO375" i="5"/>
  <c r="AI376" i="5"/>
  <c r="AJ376" i="5"/>
  <c r="AK376" i="5"/>
  <c r="AL376" i="5"/>
  <c r="AM376" i="5"/>
  <c r="AN376" i="5"/>
  <c r="AO376" i="5"/>
  <c r="AI377" i="5"/>
  <c r="AJ377" i="5"/>
  <c r="AK377" i="5"/>
  <c r="AL377" i="5"/>
  <c r="AM377" i="5"/>
  <c r="AN377" i="5"/>
  <c r="AO377" i="5"/>
  <c r="AI378" i="5"/>
  <c r="AJ378" i="5"/>
  <c r="AK378" i="5"/>
  <c r="AL378" i="5"/>
  <c r="AM378" i="5"/>
  <c r="AN378" i="5"/>
  <c r="AO378" i="5"/>
  <c r="AI379" i="5"/>
  <c r="AJ379" i="5"/>
  <c r="AK379" i="5"/>
  <c r="AL379" i="5"/>
  <c r="AM379" i="5"/>
  <c r="AN379" i="5"/>
  <c r="AO379" i="5"/>
  <c r="AI380" i="5"/>
  <c r="AJ380" i="5"/>
  <c r="AK380" i="5"/>
  <c r="AL380" i="5"/>
  <c r="AM380" i="5"/>
  <c r="AN380" i="5"/>
  <c r="AO380" i="5"/>
  <c r="AI381" i="5"/>
  <c r="AJ381" i="5"/>
  <c r="AK381" i="5"/>
  <c r="AL381" i="5"/>
  <c r="AM381" i="5"/>
  <c r="AN381" i="5"/>
  <c r="AO381" i="5"/>
  <c r="AI382" i="5"/>
  <c r="AJ382" i="5"/>
  <c r="AK382" i="5"/>
  <c r="AL382" i="5"/>
  <c r="AM382" i="5"/>
  <c r="AN382" i="5"/>
  <c r="AO382" i="5"/>
  <c r="AI383" i="5"/>
  <c r="AJ383" i="5"/>
  <c r="AK383" i="5"/>
  <c r="AL383" i="5"/>
  <c r="AM383" i="5"/>
  <c r="AN383" i="5"/>
  <c r="AO383" i="5"/>
  <c r="AI384" i="5"/>
  <c r="AJ384" i="5"/>
  <c r="AK384" i="5"/>
  <c r="AL384" i="5"/>
  <c r="AM384" i="5"/>
  <c r="AN384" i="5"/>
  <c r="AO384" i="5"/>
  <c r="AI385" i="5"/>
  <c r="AJ385" i="5"/>
  <c r="AK385" i="5"/>
  <c r="AL385" i="5"/>
  <c r="AM385" i="5"/>
  <c r="AN385" i="5"/>
  <c r="AO385" i="5"/>
  <c r="AI386" i="5"/>
  <c r="AJ386" i="5"/>
  <c r="AK386" i="5"/>
  <c r="AL386" i="5"/>
  <c r="AM386" i="5"/>
  <c r="AN386" i="5"/>
  <c r="AO386" i="5"/>
  <c r="AI387" i="5"/>
  <c r="AJ387" i="5"/>
  <c r="AK387" i="5"/>
  <c r="AL387" i="5"/>
  <c r="AM387" i="5"/>
  <c r="AN387" i="5"/>
  <c r="AO387" i="5"/>
  <c r="AI388" i="5"/>
  <c r="AJ388" i="5"/>
  <c r="AK388" i="5"/>
  <c r="AL388" i="5"/>
  <c r="AM388" i="5"/>
  <c r="AN388" i="5"/>
  <c r="AO388" i="5"/>
  <c r="AI389" i="5"/>
  <c r="AJ389" i="5"/>
  <c r="AK389" i="5"/>
  <c r="AL389" i="5"/>
  <c r="AM389" i="5"/>
  <c r="AN389" i="5"/>
  <c r="AO389" i="5"/>
  <c r="AI390" i="5"/>
  <c r="AJ390" i="5"/>
  <c r="AK390" i="5"/>
  <c r="AL390" i="5"/>
  <c r="AM390" i="5"/>
  <c r="AN390" i="5"/>
  <c r="AO390" i="5"/>
  <c r="AI391" i="5"/>
  <c r="AJ391" i="5"/>
  <c r="AK391" i="5"/>
  <c r="AL391" i="5"/>
  <c r="AM391" i="5"/>
  <c r="AN391" i="5"/>
  <c r="AO391" i="5"/>
  <c r="AI392" i="5"/>
  <c r="AJ392" i="5"/>
  <c r="AK392" i="5"/>
  <c r="AL392" i="5"/>
  <c r="AM392" i="5"/>
  <c r="AN392" i="5"/>
  <c r="AO392" i="5"/>
  <c r="AI393" i="5"/>
  <c r="AJ393" i="5"/>
  <c r="AK393" i="5"/>
  <c r="AL393" i="5"/>
  <c r="AM393" i="5"/>
  <c r="AN393" i="5"/>
  <c r="AO393" i="5"/>
  <c r="AI394" i="5"/>
  <c r="AJ394" i="5"/>
  <c r="AK394" i="5"/>
  <c r="AL394" i="5"/>
  <c r="AM394" i="5"/>
  <c r="AN394" i="5"/>
  <c r="AO394" i="5"/>
  <c r="AI395" i="5"/>
  <c r="AJ395" i="5"/>
  <c r="AK395" i="5"/>
  <c r="AL395" i="5"/>
  <c r="AM395" i="5"/>
  <c r="AN395" i="5"/>
  <c r="AO395" i="5"/>
  <c r="AI396" i="5"/>
  <c r="AJ396" i="5"/>
  <c r="AK396" i="5"/>
  <c r="AL396" i="5"/>
  <c r="AM396" i="5"/>
  <c r="AN396" i="5"/>
  <c r="AO396" i="5"/>
  <c r="AI397" i="5"/>
  <c r="AJ397" i="5"/>
  <c r="AK397" i="5"/>
  <c r="AL397" i="5"/>
  <c r="AM397" i="5"/>
  <c r="AN397" i="5"/>
  <c r="AO397" i="5"/>
  <c r="AI398" i="5"/>
  <c r="AJ398" i="5"/>
  <c r="AK398" i="5"/>
  <c r="AL398" i="5"/>
  <c r="AM398" i="5"/>
  <c r="AN398" i="5"/>
  <c r="AO398" i="5"/>
  <c r="AI399" i="5"/>
  <c r="AJ399" i="5"/>
  <c r="AK399" i="5"/>
  <c r="AL399" i="5"/>
  <c r="AM399" i="5"/>
  <c r="AN399" i="5"/>
  <c r="AO399" i="5"/>
  <c r="AI400" i="5"/>
  <c r="AJ400" i="5"/>
  <c r="AK400" i="5"/>
  <c r="AL400" i="5"/>
  <c r="AM400" i="5"/>
  <c r="AN400" i="5"/>
  <c r="AO400" i="5"/>
  <c r="AI401" i="5"/>
  <c r="AJ401" i="5"/>
  <c r="AK401" i="5"/>
  <c r="AL401" i="5"/>
  <c r="AM401" i="5"/>
  <c r="AN401" i="5"/>
  <c r="AO401" i="5"/>
  <c r="AI402" i="5"/>
  <c r="AJ402" i="5"/>
  <c r="AK402" i="5"/>
  <c r="AL402" i="5"/>
  <c r="AM402" i="5"/>
  <c r="AN402" i="5"/>
  <c r="AO402" i="5"/>
  <c r="AI403" i="5"/>
  <c r="AJ403" i="5"/>
  <c r="AK403" i="5"/>
  <c r="AL403" i="5"/>
  <c r="AM403" i="5"/>
  <c r="AN403" i="5"/>
  <c r="AO403" i="5"/>
  <c r="AI404" i="5"/>
  <c r="AJ404" i="5"/>
  <c r="AK404" i="5"/>
  <c r="AL404" i="5"/>
  <c r="AM404" i="5"/>
  <c r="AN404" i="5"/>
  <c r="AO404" i="5"/>
  <c r="AI405" i="5"/>
  <c r="AJ405" i="5"/>
  <c r="AK405" i="5"/>
  <c r="AL405" i="5"/>
  <c r="AM405" i="5"/>
  <c r="AN405" i="5"/>
  <c r="AO405" i="5"/>
  <c r="AI406" i="5"/>
  <c r="AJ406" i="5"/>
  <c r="AK406" i="5"/>
  <c r="AL406" i="5"/>
  <c r="AM406" i="5"/>
  <c r="AN406" i="5"/>
  <c r="AO406" i="5"/>
  <c r="AI407" i="5"/>
  <c r="AJ407" i="5"/>
  <c r="AK407" i="5"/>
  <c r="AL407" i="5"/>
  <c r="AM407" i="5"/>
  <c r="AN407" i="5"/>
  <c r="AO407" i="5"/>
  <c r="AI408" i="5"/>
  <c r="AJ408" i="5"/>
  <c r="AK408" i="5"/>
  <c r="AL408" i="5"/>
  <c r="AM408" i="5"/>
  <c r="AN408" i="5"/>
  <c r="AO408" i="5"/>
  <c r="AI409" i="5"/>
  <c r="AJ409" i="5"/>
  <c r="AK409" i="5"/>
  <c r="AL409" i="5"/>
  <c r="AM409" i="5"/>
  <c r="AN409" i="5"/>
  <c r="AO409" i="5"/>
  <c r="AI410" i="5"/>
  <c r="AJ410" i="5"/>
  <c r="AK410" i="5"/>
  <c r="AL410" i="5"/>
  <c r="AM410" i="5"/>
  <c r="AN410" i="5"/>
  <c r="AO410" i="5"/>
  <c r="AI411" i="5"/>
  <c r="AJ411" i="5"/>
  <c r="AK411" i="5"/>
  <c r="AL411" i="5"/>
  <c r="AM411" i="5"/>
  <c r="AN411" i="5"/>
  <c r="AO411" i="5"/>
  <c r="AI412" i="5"/>
  <c r="AJ412" i="5"/>
  <c r="AK412" i="5"/>
  <c r="AL412" i="5"/>
  <c r="AM412" i="5"/>
  <c r="AN412" i="5"/>
  <c r="AO412" i="5"/>
  <c r="AI413" i="5"/>
  <c r="AJ413" i="5"/>
  <c r="AK413" i="5"/>
  <c r="AL413" i="5"/>
  <c r="AM413" i="5"/>
  <c r="AN413" i="5"/>
  <c r="AO413" i="5"/>
  <c r="AI414" i="5"/>
  <c r="AJ414" i="5"/>
  <c r="AK414" i="5"/>
  <c r="AL414" i="5"/>
  <c r="AM414" i="5"/>
  <c r="AN414" i="5"/>
  <c r="AO414" i="5"/>
  <c r="AI415" i="5"/>
  <c r="AJ415" i="5"/>
  <c r="AK415" i="5"/>
  <c r="AL415" i="5"/>
  <c r="AM415" i="5"/>
  <c r="AN415" i="5"/>
  <c r="AO415" i="5"/>
  <c r="AI416" i="5"/>
  <c r="AJ416" i="5"/>
  <c r="AK416" i="5"/>
  <c r="AL416" i="5"/>
  <c r="AM416" i="5"/>
  <c r="AN416" i="5"/>
  <c r="AO416" i="5"/>
  <c r="AI417" i="5"/>
  <c r="AJ417" i="5"/>
  <c r="AK417" i="5"/>
  <c r="AL417" i="5"/>
  <c r="AM417" i="5"/>
  <c r="AN417" i="5"/>
  <c r="AO417" i="5"/>
  <c r="AI418" i="5"/>
  <c r="AJ418" i="5"/>
  <c r="AK418" i="5"/>
  <c r="AL418" i="5"/>
  <c r="AM418" i="5"/>
  <c r="AN418" i="5"/>
  <c r="AO418" i="5"/>
  <c r="AI419" i="5"/>
  <c r="AJ419" i="5"/>
  <c r="AK419" i="5"/>
  <c r="AL419" i="5"/>
  <c r="AM419" i="5"/>
  <c r="AN419" i="5"/>
  <c r="AO419" i="5"/>
  <c r="AI420" i="5"/>
  <c r="AJ420" i="5"/>
  <c r="AK420" i="5"/>
  <c r="AL420" i="5"/>
  <c r="AM420" i="5"/>
  <c r="AN420" i="5"/>
  <c r="AO420" i="5"/>
  <c r="AI421" i="5"/>
  <c r="AJ421" i="5"/>
  <c r="AK421" i="5"/>
  <c r="AL421" i="5"/>
  <c r="AM421" i="5"/>
  <c r="AN421" i="5"/>
  <c r="AO421" i="5"/>
  <c r="AI422" i="5"/>
  <c r="AJ422" i="5"/>
  <c r="AK422" i="5"/>
  <c r="AL422" i="5"/>
  <c r="AM422" i="5"/>
  <c r="AN422" i="5"/>
  <c r="AO422" i="5"/>
  <c r="AI423" i="5"/>
  <c r="AJ423" i="5"/>
  <c r="AK423" i="5"/>
  <c r="AL423" i="5"/>
  <c r="AM423" i="5"/>
  <c r="AN423" i="5"/>
  <c r="AO423" i="5"/>
  <c r="AI424" i="5"/>
  <c r="AJ424" i="5"/>
  <c r="AK424" i="5"/>
  <c r="AL424" i="5"/>
  <c r="AM424" i="5"/>
  <c r="AN424" i="5"/>
  <c r="AO424" i="5"/>
  <c r="AI425" i="5"/>
  <c r="AJ425" i="5"/>
  <c r="AK425" i="5"/>
  <c r="AL425" i="5"/>
  <c r="AM425" i="5"/>
  <c r="AN425" i="5"/>
  <c r="AO425" i="5"/>
  <c r="AI426" i="5"/>
  <c r="AJ426" i="5"/>
  <c r="AK426" i="5"/>
  <c r="AL426" i="5"/>
  <c r="AM426" i="5"/>
  <c r="AN426" i="5"/>
  <c r="AO426" i="5"/>
  <c r="AI427" i="5"/>
  <c r="AJ427" i="5"/>
  <c r="AK427" i="5"/>
  <c r="AL427" i="5"/>
  <c r="AM427" i="5"/>
  <c r="AN427" i="5"/>
  <c r="AO427" i="5"/>
  <c r="AI428" i="5"/>
  <c r="AJ428" i="5"/>
  <c r="AK428" i="5"/>
  <c r="AL428" i="5"/>
  <c r="AM428" i="5"/>
  <c r="AN428" i="5"/>
  <c r="AO428" i="5"/>
  <c r="AI429" i="5"/>
  <c r="AJ429" i="5"/>
  <c r="AK429" i="5"/>
  <c r="AL429" i="5"/>
  <c r="AM429" i="5"/>
  <c r="AN429" i="5"/>
  <c r="AO429" i="5"/>
  <c r="AI430" i="5"/>
  <c r="AJ430" i="5"/>
  <c r="AK430" i="5"/>
  <c r="AL430" i="5"/>
  <c r="AM430" i="5"/>
  <c r="AN430" i="5"/>
  <c r="AO430" i="5"/>
  <c r="AI431" i="5"/>
  <c r="AJ431" i="5"/>
  <c r="AK431" i="5"/>
  <c r="AL431" i="5"/>
  <c r="AM431" i="5"/>
  <c r="AN431" i="5"/>
  <c r="AO431" i="5"/>
  <c r="AI432" i="5"/>
  <c r="AJ432" i="5"/>
  <c r="AK432" i="5"/>
  <c r="AL432" i="5"/>
  <c r="AM432" i="5"/>
  <c r="AN432" i="5"/>
  <c r="AO432" i="5"/>
  <c r="AI433" i="5"/>
  <c r="AJ433" i="5"/>
  <c r="AK433" i="5"/>
  <c r="AL433" i="5"/>
  <c r="AM433" i="5"/>
  <c r="AN433" i="5"/>
  <c r="AO433" i="5"/>
  <c r="AI434" i="5"/>
  <c r="AJ434" i="5"/>
  <c r="AK434" i="5"/>
  <c r="AL434" i="5"/>
  <c r="AM434" i="5"/>
  <c r="AN434" i="5"/>
  <c r="AO434" i="5"/>
  <c r="AI435" i="5"/>
  <c r="AJ435" i="5"/>
  <c r="AK435" i="5"/>
  <c r="AL435" i="5"/>
  <c r="AM435" i="5"/>
  <c r="AN435" i="5"/>
  <c r="AO435" i="5"/>
  <c r="AI436" i="5"/>
  <c r="AJ436" i="5"/>
  <c r="AK436" i="5"/>
  <c r="AL436" i="5"/>
  <c r="AM436" i="5"/>
  <c r="AN436" i="5"/>
  <c r="AO436" i="5"/>
  <c r="AI437" i="5"/>
  <c r="AJ437" i="5"/>
  <c r="AK437" i="5"/>
  <c r="AL437" i="5"/>
  <c r="AM437" i="5"/>
  <c r="AN437" i="5"/>
  <c r="AO437" i="5"/>
  <c r="AI438" i="5"/>
  <c r="AJ438" i="5"/>
  <c r="AK438" i="5"/>
  <c r="AL438" i="5"/>
  <c r="AM438" i="5"/>
  <c r="AN438" i="5"/>
  <c r="AO438" i="5"/>
  <c r="AI439" i="5"/>
  <c r="AJ439" i="5"/>
  <c r="AK439" i="5"/>
  <c r="AL439" i="5"/>
  <c r="AM439" i="5"/>
  <c r="AN439" i="5"/>
  <c r="AO439" i="5"/>
  <c r="AI440" i="5"/>
  <c r="AJ440" i="5"/>
  <c r="AK440" i="5"/>
  <c r="AL440" i="5"/>
  <c r="AM440" i="5"/>
  <c r="AN440" i="5"/>
  <c r="AO440" i="5"/>
  <c r="AI441" i="5"/>
  <c r="AJ441" i="5"/>
  <c r="AK441" i="5"/>
  <c r="AL441" i="5"/>
  <c r="AM441" i="5"/>
  <c r="AN441" i="5"/>
  <c r="AO441" i="5"/>
  <c r="AI442" i="5"/>
  <c r="AJ442" i="5"/>
  <c r="AK442" i="5"/>
  <c r="AL442" i="5"/>
  <c r="AM442" i="5"/>
  <c r="AN442" i="5"/>
  <c r="AO442" i="5"/>
  <c r="AI443" i="5"/>
  <c r="AJ443" i="5"/>
  <c r="AK443" i="5"/>
  <c r="AL443" i="5"/>
  <c r="AM443" i="5"/>
  <c r="AN443" i="5"/>
  <c r="AO443" i="5"/>
  <c r="AI444" i="5"/>
  <c r="AJ444" i="5"/>
  <c r="AK444" i="5"/>
  <c r="AL444" i="5"/>
  <c r="AM444" i="5"/>
  <c r="AN444" i="5"/>
  <c r="AO444" i="5"/>
  <c r="AI445" i="5"/>
  <c r="AJ445" i="5"/>
  <c r="AK445" i="5"/>
  <c r="AL445" i="5"/>
  <c r="AM445" i="5"/>
  <c r="AN445" i="5"/>
  <c r="AO445" i="5"/>
  <c r="AI446" i="5"/>
  <c r="AJ446" i="5"/>
  <c r="AK446" i="5"/>
  <c r="AL446" i="5"/>
  <c r="AM446" i="5"/>
  <c r="AN446" i="5"/>
  <c r="AO446" i="5"/>
  <c r="AI447" i="5"/>
  <c r="AJ447" i="5"/>
  <c r="AK447" i="5"/>
  <c r="AL447" i="5"/>
  <c r="AM447" i="5"/>
  <c r="AN447" i="5"/>
  <c r="AO447" i="5"/>
  <c r="AI448" i="5"/>
  <c r="AJ448" i="5"/>
  <c r="AK448" i="5"/>
  <c r="AL448" i="5"/>
  <c r="AM448" i="5"/>
  <c r="AN448" i="5"/>
  <c r="AO448" i="5"/>
  <c r="AI449" i="5"/>
  <c r="AJ449" i="5"/>
  <c r="AK449" i="5"/>
  <c r="AL449" i="5"/>
  <c r="AM449" i="5"/>
  <c r="AN449" i="5"/>
  <c r="AO449" i="5"/>
  <c r="AI450" i="5"/>
  <c r="AJ450" i="5"/>
  <c r="AK450" i="5"/>
  <c r="AL450" i="5"/>
  <c r="AM450" i="5"/>
  <c r="AN450" i="5"/>
  <c r="AO450" i="5"/>
  <c r="AI451" i="5"/>
  <c r="AJ451" i="5"/>
  <c r="AK451" i="5"/>
  <c r="AL451" i="5"/>
  <c r="AM451" i="5"/>
  <c r="AN451" i="5"/>
  <c r="AO451" i="5"/>
  <c r="AI452" i="5"/>
  <c r="AJ452" i="5"/>
  <c r="AK452" i="5"/>
  <c r="AL452" i="5"/>
  <c r="AM452" i="5"/>
  <c r="AN452" i="5"/>
  <c r="AO452" i="5"/>
  <c r="AI453" i="5"/>
  <c r="AJ453" i="5"/>
  <c r="AK453" i="5"/>
  <c r="AL453" i="5"/>
  <c r="AM453" i="5"/>
  <c r="AN453" i="5"/>
  <c r="AO453" i="5"/>
  <c r="AI454" i="5"/>
  <c r="AJ454" i="5"/>
  <c r="AK454" i="5"/>
  <c r="AL454" i="5"/>
  <c r="AM454" i="5"/>
  <c r="AN454" i="5"/>
  <c r="AO454" i="5"/>
  <c r="AI455" i="5"/>
  <c r="AJ455" i="5"/>
  <c r="AK455" i="5"/>
  <c r="AL455" i="5"/>
  <c r="AM455" i="5"/>
  <c r="AN455" i="5"/>
  <c r="AO455" i="5"/>
  <c r="AI456" i="5"/>
  <c r="AJ456" i="5"/>
  <c r="AK456" i="5"/>
  <c r="AL456" i="5"/>
  <c r="AM456" i="5"/>
  <c r="AN456" i="5"/>
  <c r="AO456" i="5"/>
  <c r="AI457" i="5"/>
  <c r="AJ457" i="5"/>
  <c r="AK457" i="5"/>
  <c r="AL457" i="5"/>
  <c r="AM457" i="5"/>
  <c r="AN457" i="5"/>
  <c r="AO457" i="5"/>
  <c r="AI458" i="5"/>
  <c r="AJ458" i="5"/>
  <c r="AK458" i="5"/>
  <c r="AL458" i="5"/>
  <c r="AM458" i="5"/>
  <c r="AN458" i="5"/>
  <c r="AO458" i="5"/>
  <c r="AI459" i="5"/>
  <c r="AJ459" i="5"/>
  <c r="AK459" i="5"/>
  <c r="AL459" i="5"/>
  <c r="AM459" i="5"/>
  <c r="AN459" i="5"/>
  <c r="AO459" i="5"/>
  <c r="AI460" i="5"/>
  <c r="AJ460" i="5"/>
  <c r="AK460" i="5"/>
  <c r="AL460" i="5"/>
  <c r="AM460" i="5"/>
  <c r="AN460" i="5"/>
  <c r="AO460" i="5"/>
  <c r="AI461" i="5"/>
  <c r="AJ461" i="5"/>
  <c r="AK461" i="5"/>
  <c r="AL461" i="5"/>
  <c r="AM461" i="5"/>
  <c r="AN461" i="5"/>
  <c r="AO461" i="5"/>
  <c r="AI462" i="5"/>
  <c r="AJ462" i="5"/>
  <c r="AK462" i="5"/>
  <c r="AL462" i="5"/>
  <c r="AM462" i="5"/>
  <c r="AN462" i="5"/>
  <c r="AO462" i="5"/>
  <c r="AI463" i="5"/>
  <c r="AJ463" i="5"/>
  <c r="AK463" i="5"/>
  <c r="AL463" i="5"/>
  <c r="AM463" i="5"/>
  <c r="AN463" i="5"/>
  <c r="AO463" i="5"/>
  <c r="AI464" i="5"/>
  <c r="AJ464" i="5"/>
  <c r="AK464" i="5"/>
  <c r="AL464" i="5"/>
  <c r="AM464" i="5"/>
  <c r="AN464" i="5"/>
  <c r="AO464" i="5"/>
  <c r="AI465" i="5"/>
  <c r="AJ465" i="5"/>
  <c r="AK465" i="5"/>
  <c r="AL465" i="5"/>
  <c r="AM465" i="5"/>
  <c r="AN465" i="5"/>
  <c r="AO465" i="5"/>
  <c r="AI466" i="5"/>
  <c r="AJ466" i="5"/>
  <c r="AK466" i="5"/>
  <c r="AL466" i="5"/>
  <c r="AM466" i="5"/>
  <c r="AN466" i="5"/>
  <c r="AO466" i="5"/>
  <c r="AI467" i="5"/>
  <c r="AJ467" i="5"/>
  <c r="AK467" i="5"/>
  <c r="AL467" i="5"/>
  <c r="AM467" i="5"/>
  <c r="AN467" i="5"/>
  <c r="AO467" i="5"/>
  <c r="AI468" i="5"/>
  <c r="AJ468" i="5"/>
  <c r="AK468" i="5"/>
  <c r="AL468" i="5"/>
  <c r="AM468" i="5"/>
  <c r="AN468" i="5"/>
  <c r="AO468" i="5"/>
  <c r="AI469" i="5"/>
  <c r="AJ469" i="5"/>
  <c r="AK469" i="5"/>
  <c r="AL469" i="5"/>
  <c r="AM469" i="5"/>
  <c r="AN469" i="5"/>
  <c r="AO469" i="5"/>
  <c r="AI470" i="5"/>
  <c r="AJ470" i="5"/>
  <c r="AK470" i="5"/>
  <c r="AL470" i="5"/>
  <c r="AM470" i="5"/>
  <c r="AN470" i="5"/>
  <c r="AO470" i="5"/>
  <c r="AI471" i="5"/>
  <c r="AJ471" i="5"/>
  <c r="AK471" i="5"/>
  <c r="AL471" i="5"/>
  <c r="AM471" i="5"/>
  <c r="AN471" i="5"/>
  <c r="AO471" i="5"/>
  <c r="AI472" i="5"/>
  <c r="AJ472" i="5"/>
  <c r="AK472" i="5"/>
  <c r="AL472" i="5"/>
  <c r="AM472" i="5"/>
  <c r="AN472" i="5"/>
  <c r="AO472" i="5"/>
  <c r="AI473" i="5"/>
  <c r="AJ473" i="5"/>
  <c r="AK473" i="5"/>
  <c r="AL473" i="5"/>
  <c r="AM473" i="5"/>
  <c r="AN473" i="5"/>
  <c r="AO473" i="5"/>
  <c r="AI474" i="5"/>
  <c r="AJ474" i="5"/>
  <c r="AK474" i="5"/>
  <c r="AL474" i="5"/>
  <c r="AM474" i="5"/>
  <c r="AN474" i="5"/>
  <c r="AO474" i="5"/>
  <c r="AI475" i="5"/>
  <c r="AJ475" i="5"/>
  <c r="AK475" i="5"/>
  <c r="AL475" i="5"/>
  <c r="AM475" i="5"/>
  <c r="AN475" i="5"/>
  <c r="AO475" i="5"/>
  <c r="AI476" i="5"/>
  <c r="AJ476" i="5"/>
  <c r="AK476" i="5"/>
  <c r="AL476" i="5"/>
  <c r="AM476" i="5"/>
  <c r="AN476" i="5"/>
  <c r="AO476" i="5"/>
  <c r="AI477" i="5"/>
  <c r="AJ477" i="5"/>
  <c r="AK477" i="5"/>
  <c r="AL477" i="5"/>
  <c r="AM477" i="5"/>
  <c r="AN477" i="5"/>
  <c r="AO477" i="5"/>
  <c r="AI478" i="5"/>
  <c r="AJ478" i="5"/>
  <c r="AK478" i="5"/>
  <c r="AL478" i="5"/>
  <c r="AM478" i="5"/>
  <c r="AN478" i="5"/>
  <c r="AO478" i="5"/>
  <c r="AI479" i="5"/>
  <c r="AJ479" i="5"/>
  <c r="AK479" i="5"/>
  <c r="AL479" i="5"/>
  <c r="AM479" i="5"/>
  <c r="AN479" i="5"/>
  <c r="AO479" i="5"/>
  <c r="AI480" i="5"/>
  <c r="AJ480" i="5"/>
  <c r="AK480" i="5"/>
  <c r="AL480" i="5"/>
  <c r="AM480" i="5"/>
  <c r="AN480" i="5"/>
  <c r="AO480" i="5"/>
  <c r="AI481" i="5"/>
  <c r="AJ481" i="5"/>
  <c r="AK481" i="5"/>
  <c r="AL481" i="5"/>
  <c r="AM481" i="5"/>
  <c r="AN481" i="5"/>
  <c r="AO481" i="5"/>
  <c r="AI482" i="5"/>
  <c r="AJ482" i="5"/>
  <c r="AK482" i="5"/>
  <c r="AL482" i="5"/>
  <c r="AM482" i="5"/>
  <c r="AN482" i="5"/>
  <c r="AO482" i="5"/>
  <c r="AI483" i="5"/>
  <c r="AJ483" i="5"/>
  <c r="AK483" i="5"/>
  <c r="AL483" i="5"/>
  <c r="AM483" i="5"/>
  <c r="AN483" i="5"/>
  <c r="AO483" i="5"/>
  <c r="AI484" i="5"/>
  <c r="AJ484" i="5"/>
  <c r="AK484" i="5"/>
  <c r="AL484" i="5"/>
  <c r="AM484" i="5"/>
  <c r="AN484" i="5"/>
  <c r="AO484" i="5"/>
  <c r="AI485" i="5"/>
  <c r="AJ485" i="5"/>
  <c r="AK485" i="5"/>
  <c r="AL485" i="5"/>
  <c r="AM485" i="5"/>
  <c r="AN485" i="5"/>
  <c r="AO485" i="5"/>
  <c r="AI486" i="5"/>
  <c r="AJ486" i="5"/>
  <c r="AK486" i="5"/>
  <c r="AL486" i="5"/>
  <c r="AM486" i="5"/>
  <c r="AN486" i="5"/>
  <c r="AO486" i="5"/>
  <c r="AI487" i="5"/>
  <c r="AJ487" i="5"/>
  <c r="AK487" i="5"/>
  <c r="AL487" i="5"/>
  <c r="AM487" i="5"/>
  <c r="AN487" i="5"/>
  <c r="AO487" i="5"/>
  <c r="AI488" i="5"/>
  <c r="AJ488" i="5"/>
  <c r="AK488" i="5"/>
  <c r="AL488" i="5"/>
  <c r="AM488" i="5"/>
  <c r="AN488" i="5"/>
  <c r="AO488" i="5"/>
  <c r="AI489" i="5"/>
  <c r="AJ489" i="5"/>
  <c r="AK489" i="5"/>
  <c r="AL489" i="5"/>
  <c r="AM489" i="5"/>
  <c r="AN489" i="5"/>
  <c r="AO489" i="5"/>
  <c r="AI490" i="5"/>
  <c r="AJ490" i="5"/>
  <c r="AK490" i="5"/>
  <c r="AL490" i="5"/>
  <c r="AM490" i="5"/>
  <c r="AN490" i="5"/>
  <c r="AO490" i="5"/>
  <c r="AI491" i="5"/>
  <c r="AJ491" i="5"/>
  <c r="AK491" i="5"/>
  <c r="AL491" i="5"/>
  <c r="AM491" i="5"/>
  <c r="AN491" i="5"/>
  <c r="AO491" i="5"/>
  <c r="AI492" i="5"/>
  <c r="AJ492" i="5"/>
  <c r="AK492" i="5"/>
  <c r="AL492" i="5"/>
  <c r="AM492" i="5"/>
  <c r="AN492" i="5"/>
  <c r="AO492" i="5"/>
  <c r="AI493" i="5"/>
  <c r="AJ493" i="5"/>
  <c r="AK493" i="5"/>
  <c r="AL493" i="5"/>
  <c r="AM493" i="5"/>
  <c r="AN493" i="5"/>
  <c r="AO493" i="5"/>
  <c r="AI494" i="5"/>
  <c r="AJ494" i="5"/>
  <c r="AK494" i="5"/>
  <c r="AL494" i="5"/>
  <c r="AM494" i="5"/>
  <c r="AN494" i="5"/>
  <c r="AO494" i="5"/>
  <c r="AI495" i="5"/>
  <c r="AJ495" i="5"/>
  <c r="AK495" i="5"/>
  <c r="AL495" i="5"/>
  <c r="AM495" i="5"/>
  <c r="AN495" i="5"/>
  <c r="AO495" i="5"/>
  <c r="AI496" i="5"/>
  <c r="AJ496" i="5"/>
  <c r="AK496" i="5"/>
  <c r="AL496" i="5"/>
  <c r="AM496" i="5"/>
  <c r="AN496" i="5"/>
  <c r="AO496" i="5"/>
  <c r="AI497" i="5"/>
  <c r="AJ497" i="5"/>
  <c r="AK497" i="5"/>
  <c r="AL497" i="5"/>
  <c r="AM497" i="5"/>
  <c r="AN497" i="5"/>
  <c r="AO497" i="5"/>
  <c r="AI498" i="5"/>
  <c r="AJ498" i="5"/>
  <c r="AK498" i="5"/>
  <c r="AL498" i="5"/>
  <c r="AM498" i="5"/>
  <c r="AN498" i="5"/>
  <c r="AO498" i="5"/>
  <c r="AI499" i="5"/>
  <c r="AJ499" i="5"/>
  <c r="AK499" i="5"/>
  <c r="AL499" i="5"/>
  <c r="AM499" i="5"/>
  <c r="AN499" i="5"/>
  <c r="AO499" i="5"/>
  <c r="AI500" i="5"/>
  <c r="AJ500" i="5"/>
  <c r="AK500" i="5"/>
  <c r="AL500" i="5"/>
  <c r="AM500" i="5"/>
  <c r="AN500" i="5"/>
  <c r="AO500" i="5"/>
  <c r="AI501" i="5"/>
  <c r="AJ501" i="5"/>
  <c r="AK501" i="5"/>
  <c r="AL501" i="5"/>
  <c r="AM501" i="5"/>
  <c r="AN501" i="5"/>
  <c r="AO501" i="5"/>
  <c r="AI502" i="5"/>
  <c r="AJ502" i="5"/>
  <c r="AK502" i="5"/>
  <c r="AL502" i="5"/>
  <c r="AM502" i="5"/>
  <c r="AN502" i="5"/>
  <c r="AO502" i="5"/>
  <c r="AI503" i="5"/>
  <c r="AJ503" i="5"/>
  <c r="AK503" i="5"/>
  <c r="AL503" i="5"/>
  <c r="AM503" i="5"/>
  <c r="AN503" i="5"/>
  <c r="AO503" i="5"/>
  <c r="AI504" i="5"/>
  <c r="AJ504" i="5"/>
  <c r="AK504" i="5"/>
  <c r="AL504" i="5"/>
  <c r="AM504" i="5"/>
  <c r="AN504" i="5"/>
  <c r="AO504" i="5"/>
  <c r="AI505" i="5"/>
  <c r="AJ505" i="5"/>
  <c r="AK505" i="5"/>
  <c r="AL505" i="5"/>
  <c r="AM505" i="5"/>
  <c r="AN505" i="5"/>
  <c r="AO505" i="5"/>
  <c r="AI506" i="5"/>
  <c r="AJ506" i="5"/>
  <c r="AK506" i="5"/>
  <c r="AL506" i="5"/>
  <c r="AM506" i="5"/>
  <c r="AN506" i="5"/>
  <c r="AO506" i="5"/>
  <c r="AI507" i="5"/>
  <c r="AJ507" i="5"/>
  <c r="AK507" i="5"/>
  <c r="AL507" i="5"/>
  <c r="AM507" i="5"/>
  <c r="AN507" i="5"/>
  <c r="AO507" i="5"/>
  <c r="AI508" i="5"/>
  <c r="AJ508" i="5"/>
  <c r="AK508" i="5"/>
  <c r="AL508" i="5"/>
  <c r="AM508" i="5"/>
  <c r="AN508" i="5"/>
  <c r="AO508" i="5"/>
  <c r="AI509" i="5"/>
  <c r="AJ509" i="5"/>
  <c r="AK509" i="5"/>
  <c r="AL509" i="5"/>
  <c r="AM509" i="5"/>
  <c r="AN509" i="5"/>
  <c r="AO509" i="5"/>
  <c r="AI510" i="5"/>
  <c r="AJ510" i="5"/>
  <c r="AK510" i="5"/>
  <c r="AL510" i="5"/>
  <c r="AM510" i="5"/>
  <c r="AN510" i="5"/>
  <c r="AO510" i="5"/>
  <c r="AI511" i="5"/>
  <c r="AJ511" i="5"/>
  <c r="AK511" i="5"/>
  <c r="AL511" i="5"/>
  <c r="AM511" i="5"/>
  <c r="AN511" i="5"/>
  <c r="AO511" i="5"/>
  <c r="AI512" i="5"/>
  <c r="AJ512" i="5"/>
  <c r="AK512" i="5"/>
  <c r="AL512" i="5"/>
  <c r="AM512" i="5"/>
  <c r="AN512" i="5"/>
  <c r="AO512" i="5"/>
  <c r="AI513" i="5"/>
  <c r="AJ513" i="5"/>
  <c r="AK513" i="5"/>
  <c r="AL513" i="5"/>
  <c r="AM513" i="5"/>
  <c r="AN513" i="5"/>
  <c r="AO513" i="5"/>
  <c r="AI514" i="5"/>
  <c r="AJ514" i="5"/>
  <c r="AK514" i="5"/>
  <c r="AL514" i="5"/>
  <c r="AM514" i="5"/>
  <c r="AN514" i="5"/>
  <c r="AO514" i="5"/>
  <c r="AI515" i="5"/>
  <c r="AJ515" i="5"/>
  <c r="AK515" i="5"/>
  <c r="AL515" i="5"/>
  <c r="AM515" i="5"/>
  <c r="AN515" i="5"/>
  <c r="AO515" i="5"/>
  <c r="AI516" i="5"/>
  <c r="AJ516" i="5"/>
  <c r="AK516" i="5"/>
  <c r="AL516" i="5"/>
  <c r="AM516" i="5"/>
  <c r="AN516" i="5"/>
  <c r="AO516" i="5"/>
  <c r="AI517" i="5"/>
  <c r="AJ517" i="5"/>
  <c r="AK517" i="5"/>
  <c r="AL517" i="5"/>
  <c r="AM517" i="5"/>
  <c r="AN517" i="5"/>
  <c r="AO517" i="5"/>
  <c r="AI518" i="5"/>
  <c r="AJ518" i="5"/>
  <c r="AK518" i="5"/>
  <c r="AL518" i="5"/>
  <c r="AM518" i="5"/>
  <c r="AN518" i="5"/>
  <c r="AO518" i="5"/>
  <c r="AI519" i="5"/>
  <c r="AJ519" i="5"/>
  <c r="AK519" i="5"/>
  <c r="AL519" i="5"/>
  <c r="AM519" i="5"/>
  <c r="AN519" i="5"/>
  <c r="AO519" i="5"/>
  <c r="AI520" i="5"/>
  <c r="AJ520" i="5"/>
  <c r="AK520" i="5"/>
  <c r="AL520" i="5"/>
  <c r="AM520" i="5"/>
  <c r="AN520" i="5"/>
  <c r="AO520" i="5"/>
  <c r="AI521" i="5"/>
  <c r="AJ521" i="5"/>
  <c r="AK521" i="5"/>
  <c r="AL521" i="5"/>
  <c r="AM521" i="5"/>
  <c r="AN521" i="5"/>
  <c r="AO521" i="5"/>
  <c r="AI522" i="5"/>
  <c r="AJ522" i="5"/>
  <c r="AK522" i="5"/>
  <c r="AL522" i="5"/>
  <c r="AM522" i="5"/>
  <c r="AN522" i="5"/>
  <c r="AO522" i="5"/>
  <c r="AI523" i="5"/>
  <c r="AJ523" i="5"/>
  <c r="AK523" i="5"/>
  <c r="AL523" i="5"/>
  <c r="AM523" i="5"/>
  <c r="AN523" i="5"/>
  <c r="AO523" i="5"/>
  <c r="AI524" i="5"/>
  <c r="AJ524" i="5"/>
  <c r="AK524" i="5"/>
  <c r="AL524" i="5"/>
  <c r="AM524" i="5"/>
  <c r="AN524" i="5"/>
  <c r="AO524" i="5"/>
  <c r="AI525" i="5"/>
  <c r="AJ525" i="5"/>
  <c r="AK525" i="5"/>
  <c r="AL525" i="5"/>
  <c r="AM525" i="5"/>
  <c r="AN525" i="5"/>
  <c r="AO525" i="5"/>
  <c r="AI526" i="5"/>
  <c r="AJ526" i="5"/>
  <c r="AK526" i="5"/>
  <c r="AL526" i="5"/>
  <c r="AM526" i="5"/>
  <c r="AN526" i="5"/>
  <c r="AO526" i="5"/>
  <c r="AI527" i="5"/>
  <c r="AJ527" i="5"/>
  <c r="AK527" i="5"/>
  <c r="AL527" i="5"/>
  <c r="AM527" i="5"/>
  <c r="AN527" i="5"/>
  <c r="AO527" i="5"/>
  <c r="AI528" i="5"/>
  <c r="AJ528" i="5"/>
  <c r="AK528" i="5"/>
  <c r="AL528" i="5"/>
  <c r="AM528" i="5"/>
  <c r="AN528" i="5"/>
  <c r="AO528" i="5"/>
  <c r="AI529" i="5"/>
  <c r="AJ529" i="5"/>
  <c r="AK529" i="5"/>
  <c r="AL529" i="5"/>
  <c r="AM529" i="5"/>
  <c r="AN529" i="5"/>
  <c r="AO529" i="5"/>
  <c r="AI530" i="5"/>
  <c r="AJ530" i="5"/>
  <c r="AK530" i="5"/>
  <c r="AL530" i="5"/>
  <c r="AM530" i="5"/>
  <c r="AN530" i="5"/>
  <c r="AO530" i="5"/>
  <c r="AI531" i="5"/>
  <c r="AJ531" i="5"/>
  <c r="AK531" i="5"/>
  <c r="AL531" i="5"/>
  <c r="AM531" i="5"/>
  <c r="AN531" i="5"/>
  <c r="AO531" i="5"/>
  <c r="AI532" i="5"/>
  <c r="AJ532" i="5"/>
  <c r="AK532" i="5"/>
  <c r="AL532" i="5"/>
  <c r="AM532" i="5"/>
  <c r="AN532" i="5"/>
  <c r="AO532" i="5"/>
  <c r="AI533" i="5"/>
  <c r="AJ533" i="5"/>
  <c r="AK533" i="5"/>
  <c r="AL533" i="5"/>
  <c r="AM533" i="5"/>
  <c r="AN533" i="5"/>
  <c r="AO533" i="5"/>
  <c r="AI534" i="5"/>
  <c r="AJ534" i="5"/>
  <c r="AK534" i="5"/>
  <c r="AL534" i="5"/>
  <c r="AM534" i="5"/>
  <c r="AN534" i="5"/>
  <c r="AO534" i="5"/>
  <c r="AI535" i="5"/>
  <c r="AJ535" i="5"/>
  <c r="AK535" i="5"/>
  <c r="AL535" i="5"/>
  <c r="AM535" i="5"/>
  <c r="AN535" i="5"/>
  <c r="AO535" i="5"/>
  <c r="AI536" i="5"/>
  <c r="AJ536" i="5"/>
  <c r="AK536" i="5"/>
  <c r="AL536" i="5"/>
  <c r="AM536" i="5"/>
  <c r="AN536" i="5"/>
  <c r="AO536" i="5"/>
  <c r="AI537" i="5"/>
  <c r="AJ537" i="5"/>
  <c r="AK537" i="5"/>
  <c r="AL537" i="5"/>
  <c r="AM537" i="5"/>
  <c r="AN537" i="5"/>
  <c r="AO537" i="5"/>
  <c r="AI538" i="5"/>
  <c r="AJ538" i="5"/>
  <c r="AK538" i="5"/>
  <c r="AL538" i="5"/>
  <c r="AM538" i="5"/>
  <c r="AN538" i="5"/>
  <c r="AO538" i="5"/>
  <c r="AI539" i="5"/>
  <c r="AJ539" i="5"/>
  <c r="AK539" i="5"/>
  <c r="AL539" i="5"/>
  <c r="AM539" i="5"/>
  <c r="AN539" i="5"/>
  <c r="AO539" i="5"/>
  <c r="AI540" i="5"/>
  <c r="AJ540" i="5"/>
  <c r="AK540" i="5"/>
  <c r="AL540" i="5"/>
  <c r="AM540" i="5"/>
  <c r="AN540" i="5"/>
  <c r="AO540" i="5"/>
  <c r="AI541" i="5"/>
  <c r="AJ541" i="5"/>
  <c r="AK541" i="5"/>
  <c r="AL541" i="5"/>
  <c r="AM541" i="5"/>
  <c r="AN541" i="5"/>
  <c r="AO541" i="5"/>
  <c r="AI542" i="5"/>
  <c r="AJ542" i="5"/>
  <c r="AK542" i="5"/>
  <c r="AL542" i="5"/>
  <c r="AM542" i="5"/>
  <c r="AN542" i="5"/>
  <c r="AO542" i="5"/>
  <c r="AI543" i="5"/>
  <c r="AJ543" i="5"/>
  <c r="AK543" i="5"/>
  <c r="AL543" i="5"/>
  <c r="AM543" i="5"/>
  <c r="AN543" i="5"/>
  <c r="AO543" i="5"/>
  <c r="AI544" i="5"/>
  <c r="AJ544" i="5"/>
  <c r="AK544" i="5"/>
  <c r="AL544" i="5"/>
  <c r="AM544" i="5"/>
  <c r="AN544" i="5"/>
  <c r="AO544" i="5"/>
  <c r="AI545" i="5"/>
  <c r="AJ545" i="5"/>
  <c r="AK545" i="5"/>
  <c r="AL545" i="5"/>
  <c r="AM545" i="5"/>
  <c r="AN545" i="5"/>
  <c r="AO545" i="5"/>
  <c r="AI546" i="5"/>
  <c r="AJ546" i="5"/>
  <c r="AK546" i="5"/>
  <c r="AL546" i="5"/>
  <c r="AM546" i="5"/>
  <c r="AN546" i="5"/>
  <c r="AO546" i="5"/>
  <c r="AI547" i="5"/>
  <c r="AJ547" i="5"/>
  <c r="AK547" i="5"/>
  <c r="AL547" i="5"/>
  <c r="AM547" i="5"/>
  <c r="AN547" i="5"/>
  <c r="AO547" i="5"/>
  <c r="AI548" i="5"/>
  <c r="AJ548" i="5"/>
  <c r="AK548" i="5"/>
  <c r="AL548" i="5"/>
  <c r="AM548" i="5"/>
  <c r="AN548" i="5"/>
  <c r="AO548" i="5"/>
  <c r="AI549" i="5"/>
  <c r="AJ549" i="5"/>
  <c r="AK549" i="5"/>
  <c r="AL549" i="5"/>
  <c r="AM549" i="5"/>
  <c r="AN549" i="5"/>
  <c r="AO549" i="5"/>
  <c r="AI550" i="5"/>
  <c r="AJ550" i="5"/>
  <c r="AK550" i="5"/>
  <c r="AL550" i="5"/>
  <c r="AM550" i="5"/>
  <c r="AN550" i="5"/>
  <c r="AO550" i="5"/>
  <c r="AI551" i="5"/>
  <c r="AJ551" i="5"/>
  <c r="AK551" i="5"/>
  <c r="AL551" i="5"/>
  <c r="AM551" i="5"/>
  <c r="AN551" i="5"/>
  <c r="AO551" i="5"/>
  <c r="AI552" i="5"/>
  <c r="AJ552" i="5"/>
  <c r="AK552" i="5"/>
  <c r="AL552" i="5"/>
  <c r="AM552" i="5"/>
  <c r="AN552" i="5"/>
  <c r="AO552" i="5"/>
  <c r="AI553" i="5"/>
  <c r="AJ553" i="5"/>
  <c r="AK553" i="5"/>
  <c r="AL553" i="5"/>
  <c r="AM553" i="5"/>
  <c r="AN553" i="5"/>
  <c r="AO553" i="5"/>
  <c r="AI554" i="5"/>
  <c r="AJ554" i="5"/>
  <c r="AK554" i="5"/>
  <c r="AL554" i="5"/>
  <c r="AM554" i="5"/>
  <c r="AN554" i="5"/>
  <c r="AO554" i="5"/>
  <c r="AI555" i="5"/>
  <c r="AJ555" i="5"/>
  <c r="AK555" i="5"/>
  <c r="AL555" i="5"/>
  <c r="AM555" i="5"/>
  <c r="AN555" i="5"/>
  <c r="AO555" i="5"/>
  <c r="AI556" i="5"/>
  <c r="AJ556" i="5"/>
  <c r="AK556" i="5"/>
  <c r="AL556" i="5"/>
  <c r="AM556" i="5"/>
  <c r="AN556" i="5"/>
  <c r="AO556" i="5"/>
  <c r="AI557" i="5"/>
  <c r="AJ557" i="5"/>
  <c r="AK557" i="5"/>
  <c r="AL557" i="5"/>
  <c r="AM557" i="5"/>
  <c r="AN557" i="5"/>
  <c r="AO557" i="5"/>
  <c r="AI558" i="5"/>
  <c r="AJ558" i="5"/>
  <c r="AK558" i="5"/>
  <c r="AL558" i="5"/>
  <c r="AM558" i="5"/>
  <c r="AN558" i="5"/>
  <c r="AO558" i="5"/>
  <c r="AI559" i="5"/>
  <c r="AJ559" i="5"/>
  <c r="AK559" i="5"/>
  <c r="AL559" i="5"/>
  <c r="AM559" i="5"/>
  <c r="AN559" i="5"/>
  <c r="AO559" i="5"/>
  <c r="AI560" i="5"/>
  <c r="AJ560" i="5"/>
  <c r="AK560" i="5"/>
  <c r="AL560" i="5"/>
  <c r="AM560" i="5"/>
  <c r="AN560" i="5"/>
  <c r="AO560" i="5"/>
  <c r="AI561" i="5"/>
  <c r="AJ561" i="5"/>
  <c r="AK561" i="5"/>
  <c r="AL561" i="5"/>
  <c r="AM561" i="5"/>
  <c r="AN561" i="5"/>
  <c r="AO561" i="5"/>
  <c r="AI562" i="5"/>
  <c r="AJ562" i="5"/>
  <c r="AK562" i="5"/>
  <c r="AL562" i="5"/>
  <c r="AM562" i="5"/>
  <c r="AN562" i="5"/>
  <c r="AO562" i="5"/>
  <c r="AI563" i="5"/>
  <c r="AJ563" i="5"/>
  <c r="AK563" i="5"/>
  <c r="AL563" i="5"/>
  <c r="AM563" i="5"/>
  <c r="AN563" i="5"/>
  <c r="AO563" i="5"/>
  <c r="AI564" i="5"/>
  <c r="AJ564" i="5"/>
  <c r="AK564" i="5"/>
  <c r="AL564" i="5"/>
  <c r="AM564" i="5"/>
  <c r="AN564" i="5"/>
  <c r="AO564" i="5"/>
  <c r="AI565" i="5"/>
  <c r="AJ565" i="5"/>
  <c r="AK565" i="5"/>
  <c r="AL565" i="5"/>
  <c r="AM565" i="5"/>
  <c r="AN565" i="5"/>
  <c r="AO565" i="5"/>
  <c r="AI566" i="5"/>
  <c r="AJ566" i="5"/>
  <c r="AK566" i="5"/>
  <c r="AL566" i="5"/>
  <c r="AM566" i="5"/>
  <c r="AN566" i="5"/>
  <c r="AO566" i="5"/>
  <c r="AI567" i="5"/>
  <c r="AJ567" i="5"/>
  <c r="AK567" i="5"/>
  <c r="AL567" i="5"/>
  <c r="AM567" i="5"/>
  <c r="AN567" i="5"/>
  <c r="AO567" i="5"/>
  <c r="AI568" i="5"/>
  <c r="AJ568" i="5"/>
  <c r="AK568" i="5"/>
  <c r="AL568" i="5"/>
  <c r="AM568" i="5"/>
  <c r="AN568" i="5"/>
  <c r="AO568" i="5"/>
  <c r="AI569" i="5"/>
  <c r="AJ569" i="5"/>
  <c r="AK569" i="5"/>
  <c r="AL569" i="5"/>
  <c r="AM569" i="5"/>
  <c r="AN569" i="5"/>
  <c r="AO569" i="5"/>
  <c r="AI570" i="5"/>
  <c r="AJ570" i="5"/>
  <c r="AK570" i="5"/>
  <c r="AL570" i="5"/>
  <c r="AM570" i="5"/>
  <c r="AN570" i="5"/>
  <c r="AO570" i="5"/>
  <c r="AI571" i="5"/>
  <c r="AJ571" i="5"/>
  <c r="AK571" i="5"/>
  <c r="AL571" i="5"/>
  <c r="AM571" i="5"/>
  <c r="AN571" i="5"/>
  <c r="AO571" i="5"/>
  <c r="AI572" i="5"/>
  <c r="AJ572" i="5"/>
  <c r="AK572" i="5"/>
  <c r="AL572" i="5"/>
  <c r="AM572" i="5"/>
  <c r="AN572" i="5"/>
  <c r="AO572" i="5"/>
  <c r="AI573" i="5"/>
  <c r="AJ573" i="5"/>
  <c r="AK573" i="5"/>
  <c r="AL573" i="5"/>
  <c r="AM573" i="5"/>
  <c r="AN573" i="5"/>
  <c r="AO573" i="5"/>
  <c r="AI574" i="5"/>
  <c r="AJ574" i="5"/>
  <c r="AK574" i="5"/>
  <c r="AL574" i="5"/>
  <c r="AM574" i="5"/>
  <c r="AN574" i="5"/>
  <c r="AO574" i="5"/>
  <c r="AI575" i="5"/>
  <c r="AJ575" i="5"/>
  <c r="AK575" i="5"/>
  <c r="AL575" i="5"/>
  <c r="AM575" i="5"/>
  <c r="AN575" i="5"/>
  <c r="AO575" i="5"/>
  <c r="AI576" i="5"/>
  <c r="AJ576" i="5"/>
  <c r="AK576" i="5"/>
  <c r="AL576" i="5"/>
  <c r="AM576" i="5"/>
  <c r="AN576" i="5"/>
  <c r="AO576" i="5"/>
  <c r="AI577" i="5"/>
  <c r="AJ577" i="5"/>
  <c r="AK577" i="5"/>
  <c r="AL577" i="5"/>
  <c r="AM577" i="5"/>
  <c r="AN577" i="5"/>
  <c r="AO577" i="5"/>
  <c r="AI578" i="5"/>
  <c r="AJ578" i="5"/>
  <c r="AK578" i="5"/>
  <c r="AL578" i="5"/>
  <c r="AM578" i="5"/>
  <c r="AN578" i="5"/>
  <c r="AO578" i="5"/>
  <c r="AI579" i="5"/>
  <c r="AJ579" i="5"/>
  <c r="AK579" i="5"/>
  <c r="AL579" i="5"/>
  <c r="AM579" i="5"/>
  <c r="AN579" i="5"/>
  <c r="AO579" i="5"/>
  <c r="AI580" i="5"/>
  <c r="AJ580" i="5"/>
  <c r="AK580" i="5"/>
  <c r="AL580" i="5"/>
  <c r="AM580" i="5"/>
  <c r="AN580" i="5"/>
  <c r="AO580" i="5"/>
  <c r="AI581" i="5"/>
  <c r="AJ581" i="5"/>
  <c r="AK581" i="5"/>
  <c r="AL581" i="5"/>
  <c r="AM581" i="5"/>
  <c r="AN581" i="5"/>
  <c r="AO581" i="5"/>
  <c r="AI582" i="5"/>
  <c r="AJ582" i="5"/>
  <c r="AK582" i="5"/>
  <c r="AL582" i="5"/>
  <c r="AM582" i="5"/>
  <c r="AN582" i="5"/>
  <c r="AO582" i="5"/>
  <c r="AI583" i="5"/>
  <c r="AJ583" i="5"/>
  <c r="AK583" i="5"/>
  <c r="AL583" i="5"/>
  <c r="AM583" i="5"/>
  <c r="AN583" i="5"/>
  <c r="AO583" i="5"/>
  <c r="AI584" i="5"/>
  <c r="AJ584" i="5"/>
  <c r="AK584" i="5"/>
  <c r="AL584" i="5"/>
  <c r="AM584" i="5"/>
  <c r="AN584" i="5"/>
  <c r="AO584" i="5"/>
  <c r="AI585" i="5"/>
  <c r="AJ585" i="5"/>
  <c r="AK585" i="5"/>
  <c r="AL585" i="5"/>
  <c r="AM585" i="5"/>
  <c r="AN585" i="5"/>
  <c r="AO585" i="5"/>
  <c r="AI586" i="5"/>
  <c r="AJ586" i="5"/>
  <c r="AK586" i="5"/>
  <c r="AL586" i="5"/>
  <c r="AM586" i="5"/>
  <c r="AN586" i="5"/>
  <c r="AO586" i="5"/>
  <c r="AI587" i="5"/>
  <c r="AJ587" i="5"/>
  <c r="AK587" i="5"/>
  <c r="AL587" i="5"/>
  <c r="AM587" i="5"/>
  <c r="AN587" i="5"/>
  <c r="AO587" i="5"/>
  <c r="AI588" i="5"/>
  <c r="AJ588" i="5"/>
  <c r="AK588" i="5"/>
  <c r="AL588" i="5"/>
  <c r="AM588" i="5"/>
  <c r="AN588" i="5"/>
  <c r="AO588" i="5"/>
  <c r="AI589" i="5"/>
  <c r="AJ589" i="5"/>
  <c r="AK589" i="5"/>
  <c r="AL589" i="5"/>
  <c r="AM589" i="5"/>
  <c r="AN589" i="5"/>
  <c r="AO589" i="5"/>
  <c r="AI590" i="5"/>
  <c r="AJ590" i="5"/>
  <c r="AK590" i="5"/>
  <c r="AL590" i="5"/>
  <c r="AM590" i="5"/>
  <c r="AN590" i="5"/>
  <c r="AO590" i="5"/>
  <c r="AI591" i="5"/>
  <c r="AJ591" i="5"/>
  <c r="AK591" i="5"/>
  <c r="AL591" i="5"/>
  <c r="AM591" i="5"/>
  <c r="AN591" i="5"/>
  <c r="AO591" i="5"/>
  <c r="AI592" i="5"/>
  <c r="AJ592" i="5"/>
  <c r="AK592" i="5"/>
  <c r="AL592" i="5"/>
  <c r="AM592" i="5"/>
  <c r="AN592" i="5"/>
  <c r="AO592" i="5"/>
  <c r="AI593" i="5"/>
  <c r="AJ593" i="5"/>
  <c r="AK593" i="5"/>
  <c r="AL593" i="5"/>
  <c r="AM593" i="5"/>
  <c r="AN593" i="5"/>
  <c r="AO593" i="5"/>
  <c r="AI594" i="5"/>
  <c r="AJ594" i="5"/>
  <c r="AK594" i="5"/>
  <c r="AL594" i="5"/>
  <c r="AM594" i="5"/>
  <c r="AN594" i="5"/>
  <c r="AO594" i="5"/>
  <c r="AI595" i="5"/>
  <c r="AJ595" i="5"/>
  <c r="AK595" i="5"/>
  <c r="AL595" i="5"/>
  <c r="AM595" i="5"/>
  <c r="AN595" i="5"/>
  <c r="AO595" i="5"/>
  <c r="AI596" i="5"/>
  <c r="AJ596" i="5"/>
  <c r="AK596" i="5"/>
  <c r="AL596" i="5"/>
  <c r="AM596" i="5"/>
  <c r="AN596" i="5"/>
  <c r="AO596" i="5"/>
  <c r="AI597" i="5"/>
  <c r="AJ597" i="5"/>
  <c r="AK597" i="5"/>
  <c r="AL597" i="5"/>
  <c r="AM597" i="5"/>
  <c r="AN597" i="5"/>
  <c r="AO597" i="5"/>
  <c r="AI598" i="5"/>
  <c r="AJ598" i="5"/>
  <c r="AK598" i="5"/>
  <c r="AL598" i="5"/>
  <c r="AM598" i="5"/>
  <c r="AN598" i="5"/>
  <c r="AO598" i="5"/>
  <c r="AI599" i="5"/>
  <c r="AJ599" i="5"/>
  <c r="AK599" i="5"/>
  <c r="AL599" i="5"/>
  <c r="AM599" i="5"/>
  <c r="AN599" i="5"/>
  <c r="AO599" i="5"/>
  <c r="AI600" i="5"/>
  <c r="AJ600" i="5"/>
  <c r="AK600" i="5"/>
  <c r="AL600" i="5"/>
  <c r="AM600" i="5"/>
  <c r="AN600" i="5"/>
  <c r="AO600" i="5"/>
  <c r="AI601" i="5"/>
  <c r="AJ601" i="5"/>
  <c r="AK601" i="5"/>
  <c r="AL601" i="5"/>
  <c r="AM601" i="5"/>
  <c r="AN601" i="5"/>
  <c r="AO601" i="5"/>
  <c r="AI602" i="5"/>
  <c r="AJ602" i="5"/>
  <c r="AK602" i="5"/>
  <c r="AL602" i="5"/>
  <c r="AM602" i="5"/>
  <c r="AN602" i="5"/>
  <c r="AO602" i="5"/>
  <c r="AI603" i="5"/>
  <c r="AJ603" i="5"/>
  <c r="AK603" i="5"/>
  <c r="AL603" i="5"/>
  <c r="AM603" i="5"/>
  <c r="AN603" i="5"/>
  <c r="AO603" i="5"/>
  <c r="AI604" i="5"/>
  <c r="AJ604" i="5"/>
  <c r="AK604" i="5"/>
  <c r="AL604" i="5"/>
  <c r="AM604" i="5"/>
  <c r="AN604" i="5"/>
  <c r="AO604" i="5"/>
  <c r="AI605" i="5"/>
  <c r="AJ605" i="5"/>
  <c r="AK605" i="5"/>
  <c r="AL605" i="5"/>
  <c r="AM605" i="5"/>
  <c r="AN605" i="5"/>
  <c r="AO605" i="5"/>
  <c r="AI606" i="5"/>
  <c r="AJ606" i="5"/>
  <c r="AK606" i="5"/>
  <c r="AL606" i="5"/>
  <c r="AM606" i="5"/>
  <c r="AN606" i="5"/>
  <c r="AO606" i="5"/>
  <c r="AI607" i="5"/>
  <c r="AJ607" i="5"/>
  <c r="AK607" i="5"/>
  <c r="AL607" i="5"/>
  <c r="AM607" i="5"/>
  <c r="AN607" i="5"/>
  <c r="AO607" i="5"/>
  <c r="AI608" i="5"/>
  <c r="AJ608" i="5"/>
  <c r="AK608" i="5"/>
  <c r="AL608" i="5"/>
  <c r="AM608" i="5"/>
  <c r="AN608" i="5"/>
  <c r="AO608" i="5"/>
  <c r="AI609" i="5"/>
  <c r="AJ609" i="5"/>
  <c r="AK609" i="5"/>
  <c r="AL609" i="5"/>
  <c r="AM609" i="5"/>
  <c r="AN609" i="5"/>
  <c r="AO609" i="5"/>
  <c r="AI610" i="5"/>
  <c r="AJ610" i="5"/>
  <c r="AK610" i="5"/>
  <c r="AL610" i="5"/>
  <c r="AM610" i="5"/>
  <c r="AN610" i="5"/>
  <c r="AO610" i="5"/>
  <c r="AI611" i="5"/>
  <c r="AJ611" i="5"/>
  <c r="AK611" i="5"/>
  <c r="AL611" i="5"/>
  <c r="AM611" i="5"/>
  <c r="AN611" i="5"/>
  <c r="AO611" i="5"/>
  <c r="AI612" i="5"/>
  <c r="AJ612" i="5"/>
  <c r="AK612" i="5"/>
  <c r="AL612" i="5"/>
  <c r="AM612" i="5"/>
  <c r="AN612" i="5"/>
  <c r="AO612" i="5"/>
  <c r="AI613" i="5"/>
  <c r="AJ613" i="5"/>
  <c r="AK613" i="5"/>
  <c r="AL613" i="5"/>
  <c r="AM613" i="5"/>
  <c r="AN613" i="5"/>
  <c r="AO613" i="5"/>
  <c r="AI614" i="5"/>
  <c r="AJ614" i="5"/>
  <c r="AK614" i="5"/>
  <c r="AL614" i="5"/>
  <c r="AM614" i="5"/>
  <c r="AN614" i="5"/>
  <c r="AO614" i="5"/>
  <c r="AI615" i="5"/>
  <c r="AJ615" i="5"/>
  <c r="AK615" i="5"/>
  <c r="AL615" i="5"/>
  <c r="AM615" i="5"/>
  <c r="AN615" i="5"/>
  <c r="AO615" i="5"/>
  <c r="AI616" i="5"/>
  <c r="AJ616" i="5"/>
  <c r="AK616" i="5"/>
  <c r="AL616" i="5"/>
  <c r="AM616" i="5"/>
  <c r="AN616" i="5"/>
  <c r="AO616" i="5"/>
  <c r="AI617" i="5"/>
  <c r="AJ617" i="5"/>
  <c r="AK617" i="5"/>
  <c r="AL617" i="5"/>
  <c r="AM617" i="5"/>
  <c r="AN617" i="5"/>
  <c r="AO617" i="5"/>
  <c r="AI618" i="5"/>
  <c r="AJ618" i="5"/>
  <c r="AK618" i="5"/>
  <c r="AL618" i="5"/>
  <c r="AM618" i="5"/>
  <c r="AN618" i="5"/>
  <c r="AO618" i="5"/>
  <c r="AI619" i="5"/>
  <c r="AJ619" i="5"/>
  <c r="AK619" i="5"/>
  <c r="AL619" i="5"/>
  <c r="AM619" i="5"/>
  <c r="AN619" i="5"/>
  <c r="AO619" i="5"/>
  <c r="AI620" i="5"/>
  <c r="AJ620" i="5"/>
  <c r="AK620" i="5"/>
  <c r="AL620" i="5"/>
  <c r="AM620" i="5"/>
  <c r="AN620" i="5"/>
  <c r="AO620" i="5"/>
  <c r="AI621" i="5"/>
  <c r="AJ621" i="5"/>
  <c r="AK621" i="5"/>
  <c r="AL621" i="5"/>
  <c r="AM621" i="5"/>
  <c r="AN621" i="5"/>
  <c r="AO621" i="5"/>
  <c r="AI622" i="5"/>
  <c r="AJ622" i="5"/>
  <c r="AK622" i="5"/>
  <c r="AL622" i="5"/>
  <c r="AM622" i="5"/>
  <c r="AN622" i="5"/>
  <c r="AO622" i="5"/>
  <c r="AI623" i="5"/>
  <c r="AJ623" i="5"/>
  <c r="AK623" i="5"/>
  <c r="AL623" i="5"/>
  <c r="AM623" i="5"/>
  <c r="AN623" i="5"/>
  <c r="AO623" i="5"/>
  <c r="AI624" i="5"/>
  <c r="AJ624" i="5"/>
  <c r="AK624" i="5"/>
  <c r="AL624" i="5"/>
  <c r="AM624" i="5"/>
  <c r="AN624" i="5"/>
  <c r="AO624" i="5"/>
  <c r="AI625" i="5"/>
  <c r="AJ625" i="5"/>
  <c r="AK625" i="5"/>
  <c r="AL625" i="5"/>
  <c r="AM625" i="5"/>
  <c r="AN625" i="5"/>
  <c r="AO625" i="5"/>
  <c r="AI626" i="5"/>
  <c r="AJ626" i="5"/>
  <c r="AK626" i="5"/>
  <c r="AL626" i="5"/>
  <c r="AM626" i="5"/>
  <c r="AN626" i="5"/>
  <c r="AO626" i="5"/>
  <c r="AI627" i="5"/>
  <c r="AJ627" i="5"/>
  <c r="AK627" i="5"/>
  <c r="AL627" i="5"/>
  <c r="AM627" i="5"/>
  <c r="AN627" i="5"/>
  <c r="AO627" i="5"/>
  <c r="AI628" i="5"/>
  <c r="AJ628" i="5"/>
  <c r="AK628" i="5"/>
  <c r="AL628" i="5"/>
  <c r="AM628" i="5"/>
  <c r="AN628" i="5"/>
  <c r="AO628" i="5"/>
  <c r="AI629" i="5"/>
  <c r="AJ629" i="5"/>
  <c r="AK629" i="5"/>
  <c r="AL629" i="5"/>
  <c r="AM629" i="5"/>
  <c r="AN629" i="5"/>
  <c r="AO629" i="5"/>
  <c r="AI630" i="5"/>
  <c r="AJ630" i="5"/>
  <c r="AK630" i="5"/>
  <c r="AL630" i="5"/>
  <c r="AM630" i="5"/>
  <c r="AN630" i="5"/>
  <c r="AO630" i="5"/>
  <c r="AI631" i="5"/>
  <c r="AJ631" i="5"/>
  <c r="AK631" i="5"/>
  <c r="AL631" i="5"/>
  <c r="AM631" i="5"/>
  <c r="AN631" i="5"/>
  <c r="AO631" i="5"/>
  <c r="AI632" i="5"/>
  <c r="AJ632" i="5"/>
  <c r="AK632" i="5"/>
  <c r="AL632" i="5"/>
  <c r="AM632" i="5"/>
  <c r="AN632" i="5"/>
  <c r="AO632" i="5"/>
  <c r="AI633" i="5"/>
  <c r="AJ633" i="5"/>
  <c r="AK633" i="5"/>
  <c r="AL633" i="5"/>
  <c r="AM633" i="5"/>
  <c r="AN633" i="5"/>
  <c r="AO633" i="5"/>
  <c r="AI634" i="5"/>
  <c r="AJ634" i="5"/>
  <c r="AK634" i="5"/>
  <c r="AL634" i="5"/>
  <c r="AM634" i="5"/>
  <c r="AN634" i="5"/>
  <c r="AO634" i="5"/>
  <c r="AI635" i="5"/>
  <c r="AJ635" i="5"/>
  <c r="AK635" i="5"/>
  <c r="AL635" i="5"/>
  <c r="AM635" i="5"/>
  <c r="AN635" i="5"/>
  <c r="AO635" i="5"/>
  <c r="AI636" i="5"/>
  <c r="AJ636" i="5"/>
  <c r="AK636" i="5"/>
  <c r="AL636" i="5"/>
  <c r="AM636" i="5"/>
  <c r="AN636" i="5"/>
  <c r="AO636" i="5"/>
  <c r="AI637" i="5"/>
  <c r="AJ637" i="5"/>
  <c r="AK637" i="5"/>
  <c r="AL637" i="5"/>
  <c r="AM637" i="5"/>
  <c r="AN637" i="5"/>
  <c r="AO637" i="5"/>
  <c r="AI638" i="5"/>
  <c r="AJ638" i="5"/>
  <c r="AK638" i="5"/>
  <c r="AL638" i="5"/>
  <c r="AM638" i="5"/>
  <c r="AN638" i="5"/>
  <c r="AO638" i="5"/>
  <c r="AI639" i="5"/>
  <c r="AJ639" i="5"/>
  <c r="AK639" i="5"/>
  <c r="AL639" i="5"/>
  <c r="AM639" i="5"/>
  <c r="AN639" i="5"/>
  <c r="AO639" i="5"/>
  <c r="AI640" i="5"/>
  <c r="AJ640" i="5"/>
  <c r="AK640" i="5"/>
  <c r="AL640" i="5"/>
  <c r="AM640" i="5"/>
  <c r="AN640" i="5"/>
  <c r="AO640" i="5"/>
  <c r="AI641" i="5"/>
  <c r="AJ641" i="5"/>
  <c r="AK641" i="5"/>
  <c r="AL641" i="5"/>
  <c r="AM641" i="5"/>
  <c r="AN641" i="5"/>
  <c r="AO641" i="5"/>
  <c r="AI642" i="5"/>
  <c r="AJ642" i="5"/>
  <c r="AK642" i="5"/>
  <c r="AL642" i="5"/>
  <c r="AM642" i="5"/>
  <c r="AN642" i="5"/>
  <c r="AO642" i="5"/>
  <c r="AI643" i="5"/>
  <c r="AJ643" i="5"/>
  <c r="AK643" i="5"/>
  <c r="AL643" i="5"/>
  <c r="AM643" i="5"/>
  <c r="AN643" i="5"/>
  <c r="AO643" i="5"/>
  <c r="AI644" i="5"/>
  <c r="AJ644" i="5"/>
  <c r="AK644" i="5"/>
  <c r="AL644" i="5"/>
  <c r="AM644" i="5"/>
  <c r="AN644" i="5"/>
  <c r="AO644" i="5"/>
  <c r="AI645" i="5"/>
  <c r="AJ645" i="5"/>
  <c r="AK645" i="5"/>
  <c r="AL645" i="5"/>
  <c r="AM645" i="5"/>
  <c r="AN645" i="5"/>
  <c r="AO645" i="5"/>
  <c r="AI646" i="5"/>
  <c r="AJ646" i="5"/>
  <c r="AK646" i="5"/>
  <c r="AL646" i="5"/>
  <c r="AM646" i="5"/>
  <c r="AN646" i="5"/>
  <c r="AO646" i="5"/>
  <c r="AI647" i="5"/>
  <c r="AJ647" i="5"/>
  <c r="AK647" i="5"/>
  <c r="AL647" i="5"/>
  <c r="AM647" i="5"/>
  <c r="AN647" i="5"/>
  <c r="AO647" i="5"/>
  <c r="AI648" i="5"/>
  <c r="AJ648" i="5"/>
  <c r="AK648" i="5"/>
  <c r="AL648" i="5"/>
  <c r="AM648" i="5"/>
  <c r="AN648" i="5"/>
  <c r="AO648" i="5"/>
  <c r="AI649" i="5"/>
  <c r="AJ649" i="5"/>
  <c r="AK649" i="5"/>
  <c r="AL649" i="5"/>
  <c r="AM649" i="5"/>
  <c r="AN649" i="5"/>
  <c r="AO649" i="5"/>
  <c r="AI650" i="5"/>
  <c r="AJ650" i="5"/>
  <c r="AK650" i="5"/>
  <c r="AL650" i="5"/>
  <c r="AM650" i="5"/>
  <c r="AN650" i="5"/>
  <c r="AO650" i="5"/>
  <c r="AI651" i="5"/>
  <c r="AJ651" i="5"/>
  <c r="AK651" i="5"/>
  <c r="AL651" i="5"/>
  <c r="AM651" i="5"/>
  <c r="AN651" i="5"/>
  <c r="AO651" i="5"/>
  <c r="AI652" i="5"/>
  <c r="AJ652" i="5"/>
  <c r="AK652" i="5"/>
  <c r="AL652" i="5"/>
  <c r="AM652" i="5"/>
  <c r="AN652" i="5"/>
  <c r="AO652" i="5"/>
  <c r="AI653" i="5"/>
  <c r="AJ653" i="5"/>
  <c r="AK653" i="5"/>
  <c r="AL653" i="5"/>
  <c r="AM653" i="5"/>
  <c r="AN653" i="5"/>
  <c r="AO653" i="5"/>
  <c r="AI654" i="5"/>
  <c r="AJ654" i="5"/>
  <c r="AK654" i="5"/>
  <c r="AL654" i="5"/>
  <c r="AM654" i="5"/>
  <c r="AN654" i="5"/>
  <c r="AO654" i="5"/>
  <c r="AI655" i="5"/>
  <c r="AJ655" i="5"/>
  <c r="AK655" i="5"/>
  <c r="AL655" i="5"/>
  <c r="AM655" i="5"/>
  <c r="AN655" i="5"/>
  <c r="AO655" i="5"/>
  <c r="AI656" i="5"/>
  <c r="AJ656" i="5"/>
  <c r="AK656" i="5"/>
  <c r="AL656" i="5"/>
  <c r="AM656" i="5"/>
  <c r="AN656" i="5"/>
  <c r="AO656" i="5"/>
  <c r="AI657" i="5"/>
  <c r="AJ657" i="5"/>
  <c r="AK657" i="5"/>
  <c r="AL657" i="5"/>
  <c r="AM657" i="5"/>
  <c r="AN657" i="5"/>
  <c r="AO657" i="5"/>
  <c r="AI658" i="5"/>
  <c r="AJ658" i="5"/>
  <c r="AK658" i="5"/>
  <c r="AL658" i="5"/>
  <c r="AM658" i="5"/>
  <c r="AN658" i="5"/>
  <c r="AO658" i="5"/>
  <c r="AI659" i="5"/>
  <c r="AJ659" i="5"/>
  <c r="AK659" i="5"/>
  <c r="AL659" i="5"/>
  <c r="AM659" i="5"/>
  <c r="AN659" i="5"/>
  <c r="AO659" i="5"/>
  <c r="AI660" i="5"/>
  <c r="AJ660" i="5"/>
  <c r="AK660" i="5"/>
  <c r="AL660" i="5"/>
  <c r="AM660" i="5"/>
  <c r="AN660" i="5"/>
  <c r="AO660" i="5"/>
  <c r="AI661" i="5"/>
  <c r="AJ661" i="5"/>
  <c r="AK661" i="5"/>
  <c r="AL661" i="5"/>
  <c r="AM661" i="5"/>
  <c r="AN661" i="5"/>
  <c r="AO661" i="5"/>
  <c r="AI662" i="5"/>
  <c r="AJ662" i="5"/>
  <c r="AK662" i="5"/>
  <c r="AL662" i="5"/>
  <c r="AM662" i="5"/>
  <c r="AN662" i="5"/>
  <c r="AO662" i="5"/>
  <c r="AI663" i="5"/>
  <c r="AJ663" i="5"/>
  <c r="AK663" i="5"/>
  <c r="AL663" i="5"/>
  <c r="AM663" i="5"/>
  <c r="AN663" i="5"/>
  <c r="AO663" i="5"/>
  <c r="AI664" i="5"/>
  <c r="AJ664" i="5"/>
  <c r="AK664" i="5"/>
  <c r="AL664" i="5"/>
  <c r="AM664" i="5"/>
  <c r="AN664" i="5"/>
  <c r="AO664" i="5"/>
  <c r="AI665" i="5"/>
  <c r="AJ665" i="5"/>
  <c r="AK665" i="5"/>
  <c r="AL665" i="5"/>
  <c r="AM665" i="5"/>
  <c r="AN665" i="5"/>
  <c r="AO665" i="5"/>
  <c r="AI666" i="5"/>
  <c r="AJ666" i="5"/>
  <c r="AK666" i="5"/>
  <c r="AL666" i="5"/>
  <c r="AM666" i="5"/>
  <c r="AN666" i="5"/>
  <c r="AO666" i="5"/>
  <c r="AI667" i="5"/>
  <c r="AJ667" i="5"/>
  <c r="AK667" i="5"/>
  <c r="AL667" i="5"/>
  <c r="AM667" i="5"/>
  <c r="AN667" i="5"/>
  <c r="AO667" i="5"/>
  <c r="AI668" i="5"/>
  <c r="AJ668" i="5"/>
  <c r="AK668" i="5"/>
  <c r="AL668" i="5"/>
  <c r="AM668" i="5"/>
  <c r="AN668" i="5"/>
  <c r="AO668" i="5"/>
  <c r="AI669" i="5"/>
  <c r="AJ669" i="5"/>
  <c r="AK669" i="5"/>
  <c r="AL669" i="5"/>
  <c r="AM669" i="5"/>
  <c r="AN669" i="5"/>
  <c r="AO669" i="5"/>
  <c r="AI670" i="5"/>
  <c r="AJ670" i="5"/>
  <c r="AK670" i="5"/>
  <c r="AL670" i="5"/>
  <c r="AM670" i="5"/>
  <c r="AN670" i="5"/>
  <c r="AO670" i="5"/>
  <c r="AI671" i="5"/>
  <c r="AJ671" i="5"/>
  <c r="AK671" i="5"/>
  <c r="AL671" i="5"/>
  <c r="AM671" i="5"/>
  <c r="AN671" i="5"/>
  <c r="AO671" i="5"/>
  <c r="AI672" i="5"/>
  <c r="AJ672" i="5"/>
  <c r="AK672" i="5"/>
  <c r="AL672" i="5"/>
  <c r="AM672" i="5"/>
  <c r="AN672" i="5"/>
  <c r="AO672" i="5"/>
  <c r="AI673" i="5"/>
  <c r="AJ673" i="5"/>
  <c r="AK673" i="5"/>
  <c r="AL673" i="5"/>
  <c r="AM673" i="5"/>
  <c r="AN673" i="5"/>
  <c r="AO673" i="5"/>
  <c r="AI674" i="5"/>
  <c r="AJ674" i="5"/>
  <c r="AK674" i="5"/>
  <c r="AL674" i="5"/>
  <c r="AM674" i="5"/>
  <c r="AN674" i="5"/>
  <c r="AO674" i="5"/>
  <c r="AI675" i="5"/>
  <c r="AJ675" i="5"/>
  <c r="AK675" i="5"/>
  <c r="AL675" i="5"/>
  <c r="AM675" i="5"/>
  <c r="AN675" i="5"/>
  <c r="AO675" i="5"/>
  <c r="AI676" i="5"/>
  <c r="AJ676" i="5"/>
  <c r="AK676" i="5"/>
  <c r="AL676" i="5"/>
  <c r="AM676" i="5"/>
  <c r="AN676" i="5"/>
  <c r="AO676" i="5"/>
  <c r="AI677" i="5"/>
  <c r="AJ677" i="5"/>
  <c r="AK677" i="5"/>
  <c r="AL677" i="5"/>
  <c r="AM677" i="5"/>
  <c r="AN677" i="5"/>
  <c r="AO677" i="5"/>
  <c r="AI678" i="5"/>
  <c r="AJ678" i="5"/>
  <c r="AK678" i="5"/>
  <c r="AL678" i="5"/>
  <c r="AM678" i="5"/>
  <c r="AN678" i="5"/>
  <c r="AO678" i="5"/>
  <c r="AI679" i="5"/>
  <c r="AJ679" i="5"/>
  <c r="AK679" i="5"/>
  <c r="AL679" i="5"/>
  <c r="AM679" i="5"/>
  <c r="AN679" i="5"/>
  <c r="AO679" i="5"/>
  <c r="AI680" i="5"/>
  <c r="AJ680" i="5"/>
  <c r="AK680" i="5"/>
  <c r="AL680" i="5"/>
  <c r="AM680" i="5"/>
  <c r="AN680" i="5"/>
  <c r="AO680" i="5"/>
  <c r="AI681" i="5"/>
  <c r="AJ681" i="5"/>
  <c r="AK681" i="5"/>
  <c r="AL681" i="5"/>
  <c r="AM681" i="5"/>
  <c r="AN681" i="5"/>
  <c r="AO681" i="5"/>
  <c r="AI682" i="5"/>
  <c r="AJ682" i="5"/>
  <c r="AK682" i="5"/>
  <c r="AL682" i="5"/>
  <c r="AM682" i="5"/>
  <c r="AN682" i="5"/>
  <c r="AO682" i="5"/>
  <c r="AI683" i="5"/>
  <c r="AJ683" i="5"/>
  <c r="AK683" i="5"/>
  <c r="AL683" i="5"/>
  <c r="AM683" i="5"/>
  <c r="AN683" i="5"/>
  <c r="AO683" i="5"/>
  <c r="AI684" i="5"/>
  <c r="AJ684" i="5"/>
  <c r="AK684" i="5"/>
  <c r="AL684" i="5"/>
  <c r="AM684" i="5"/>
  <c r="AN684" i="5"/>
  <c r="AO684" i="5"/>
  <c r="AI685" i="5"/>
  <c r="AJ685" i="5"/>
  <c r="AK685" i="5"/>
  <c r="AL685" i="5"/>
  <c r="AM685" i="5"/>
  <c r="AN685" i="5"/>
  <c r="AO685" i="5"/>
  <c r="AI686" i="5"/>
  <c r="AJ686" i="5"/>
  <c r="AK686" i="5"/>
  <c r="AL686" i="5"/>
  <c r="AM686" i="5"/>
  <c r="AN686" i="5"/>
  <c r="AO686" i="5"/>
  <c r="AI687" i="5"/>
  <c r="AJ687" i="5"/>
  <c r="AK687" i="5"/>
  <c r="AL687" i="5"/>
  <c r="AM687" i="5"/>
  <c r="AN687" i="5"/>
  <c r="AO687" i="5"/>
  <c r="AI688" i="5"/>
  <c r="AJ688" i="5"/>
  <c r="AK688" i="5"/>
  <c r="AL688" i="5"/>
  <c r="AM688" i="5"/>
  <c r="AN688" i="5"/>
  <c r="AO688" i="5"/>
  <c r="AI689" i="5"/>
  <c r="AJ689" i="5"/>
  <c r="AK689" i="5"/>
  <c r="AL689" i="5"/>
  <c r="AM689" i="5"/>
  <c r="AN689" i="5"/>
  <c r="AO689" i="5"/>
  <c r="AI690" i="5"/>
  <c r="AJ690" i="5"/>
  <c r="AK690" i="5"/>
  <c r="AL690" i="5"/>
  <c r="AM690" i="5"/>
  <c r="AN690" i="5"/>
  <c r="AO690" i="5"/>
  <c r="AI691" i="5"/>
  <c r="AJ691" i="5"/>
  <c r="AK691" i="5"/>
  <c r="AL691" i="5"/>
  <c r="AM691" i="5"/>
  <c r="AN691" i="5"/>
  <c r="AO691" i="5"/>
  <c r="AI692" i="5"/>
  <c r="AJ692" i="5"/>
  <c r="AK692" i="5"/>
  <c r="AL692" i="5"/>
  <c r="AM692" i="5"/>
  <c r="AN692" i="5"/>
  <c r="AO692" i="5"/>
  <c r="AI693" i="5"/>
  <c r="AJ693" i="5"/>
  <c r="AK693" i="5"/>
  <c r="AL693" i="5"/>
  <c r="AM693" i="5"/>
  <c r="AN693" i="5"/>
  <c r="AO693" i="5"/>
  <c r="AI694" i="5"/>
  <c r="AJ694" i="5"/>
  <c r="AK694" i="5"/>
  <c r="AL694" i="5"/>
  <c r="AM694" i="5"/>
  <c r="AN694" i="5"/>
  <c r="AO694" i="5"/>
  <c r="AI695" i="5"/>
  <c r="AJ695" i="5"/>
  <c r="AK695" i="5"/>
  <c r="AL695" i="5"/>
  <c r="AM695" i="5"/>
  <c r="AN695" i="5"/>
  <c r="AO695" i="5"/>
  <c r="AI696" i="5"/>
  <c r="AJ696" i="5"/>
  <c r="AK696" i="5"/>
  <c r="AL696" i="5"/>
  <c r="AM696" i="5"/>
  <c r="AN696" i="5"/>
  <c r="AO696" i="5"/>
  <c r="AI697" i="5"/>
  <c r="AJ697" i="5"/>
  <c r="AK697" i="5"/>
  <c r="AL697" i="5"/>
  <c r="AM697" i="5"/>
  <c r="AN697" i="5"/>
  <c r="AO697" i="5"/>
  <c r="AI698" i="5"/>
  <c r="AJ698" i="5"/>
  <c r="AK698" i="5"/>
  <c r="AL698" i="5"/>
  <c r="AM698" i="5"/>
  <c r="AN698" i="5"/>
  <c r="AO698" i="5"/>
  <c r="AI699" i="5"/>
  <c r="AJ699" i="5"/>
  <c r="AK699" i="5"/>
  <c r="AL699" i="5"/>
  <c r="AM699" i="5"/>
  <c r="AN699" i="5"/>
  <c r="AO699" i="5"/>
  <c r="AI700" i="5"/>
  <c r="AJ700" i="5"/>
  <c r="AK700" i="5"/>
  <c r="AL700" i="5"/>
  <c r="AM700" i="5"/>
  <c r="AN700" i="5"/>
  <c r="AO700" i="5"/>
  <c r="AI701" i="5"/>
  <c r="AJ701" i="5"/>
  <c r="AK701" i="5"/>
  <c r="AL701" i="5"/>
  <c r="AM701" i="5"/>
  <c r="AN701" i="5"/>
  <c r="AO701" i="5"/>
  <c r="AI702" i="5"/>
  <c r="AJ702" i="5"/>
  <c r="AK702" i="5"/>
  <c r="AL702" i="5"/>
  <c r="AM702" i="5"/>
  <c r="AN702" i="5"/>
  <c r="AO702" i="5"/>
  <c r="AI703" i="5"/>
  <c r="AJ703" i="5"/>
  <c r="AK703" i="5"/>
  <c r="AL703" i="5"/>
  <c r="AM703" i="5"/>
  <c r="AN703" i="5"/>
  <c r="AO703" i="5"/>
  <c r="AI704" i="5"/>
  <c r="AJ704" i="5"/>
  <c r="AK704" i="5"/>
  <c r="AL704" i="5"/>
  <c r="AM704" i="5"/>
  <c r="AN704" i="5"/>
  <c r="AO704" i="5"/>
  <c r="AI705" i="5"/>
  <c r="AJ705" i="5"/>
  <c r="AK705" i="5"/>
  <c r="AL705" i="5"/>
  <c r="AM705" i="5"/>
  <c r="AN705" i="5"/>
  <c r="AO705" i="5"/>
  <c r="AI706" i="5"/>
  <c r="AJ706" i="5"/>
  <c r="AK706" i="5"/>
  <c r="AL706" i="5"/>
  <c r="AM706" i="5"/>
  <c r="AN706" i="5"/>
  <c r="AO706" i="5"/>
  <c r="AI707" i="5"/>
  <c r="AJ707" i="5"/>
  <c r="AK707" i="5"/>
  <c r="AL707" i="5"/>
  <c r="AM707" i="5"/>
  <c r="AN707" i="5"/>
  <c r="AO707" i="5"/>
  <c r="AI708" i="5"/>
  <c r="AJ708" i="5"/>
  <c r="AK708" i="5"/>
  <c r="AL708" i="5"/>
  <c r="AM708" i="5"/>
  <c r="AN708" i="5"/>
  <c r="AO708" i="5"/>
  <c r="AI709" i="5"/>
  <c r="AJ709" i="5"/>
  <c r="AK709" i="5"/>
  <c r="AL709" i="5"/>
  <c r="AM709" i="5"/>
  <c r="AN709" i="5"/>
  <c r="AO709" i="5"/>
  <c r="AI710" i="5"/>
  <c r="AJ710" i="5"/>
  <c r="AK710" i="5"/>
  <c r="AL710" i="5"/>
  <c r="AM710" i="5"/>
  <c r="AN710" i="5"/>
  <c r="AO710" i="5"/>
  <c r="AI711" i="5"/>
  <c r="AJ711" i="5"/>
  <c r="AK711" i="5"/>
  <c r="AL711" i="5"/>
  <c r="AM711" i="5"/>
  <c r="AN711" i="5"/>
  <c r="AO711" i="5"/>
  <c r="AI712" i="5"/>
  <c r="AJ712" i="5"/>
  <c r="AK712" i="5"/>
  <c r="AL712" i="5"/>
  <c r="AM712" i="5"/>
  <c r="AN712" i="5"/>
  <c r="AO712" i="5"/>
  <c r="AI713" i="5"/>
  <c r="AJ713" i="5"/>
  <c r="AK713" i="5"/>
  <c r="AL713" i="5"/>
  <c r="AM713" i="5"/>
  <c r="AN713" i="5"/>
  <c r="AO713" i="5"/>
  <c r="AI714" i="5"/>
  <c r="AJ714" i="5"/>
  <c r="AK714" i="5"/>
  <c r="AL714" i="5"/>
  <c r="AM714" i="5"/>
  <c r="AN714" i="5"/>
  <c r="AO714" i="5"/>
  <c r="AI715" i="5"/>
  <c r="AJ715" i="5"/>
  <c r="AK715" i="5"/>
  <c r="AL715" i="5"/>
  <c r="AM715" i="5"/>
  <c r="AN715" i="5"/>
  <c r="AO715" i="5"/>
  <c r="AI716" i="5"/>
  <c r="AJ716" i="5"/>
  <c r="AK716" i="5"/>
  <c r="AL716" i="5"/>
  <c r="AM716" i="5"/>
  <c r="AN716" i="5"/>
  <c r="AO716" i="5"/>
  <c r="AI717" i="5"/>
  <c r="AJ717" i="5"/>
  <c r="AK717" i="5"/>
  <c r="AL717" i="5"/>
  <c r="AM717" i="5"/>
  <c r="AN717" i="5"/>
  <c r="AO717" i="5"/>
  <c r="AI718" i="5"/>
  <c r="AJ718" i="5"/>
  <c r="AK718" i="5"/>
  <c r="AL718" i="5"/>
  <c r="AM718" i="5"/>
  <c r="AN718" i="5"/>
  <c r="AO718" i="5"/>
  <c r="AI719" i="5"/>
  <c r="AJ719" i="5"/>
  <c r="AK719" i="5"/>
  <c r="AL719" i="5"/>
  <c r="AM719" i="5"/>
  <c r="AN719" i="5"/>
  <c r="AO719" i="5"/>
  <c r="AI720" i="5"/>
  <c r="AJ720" i="5"/>
  <c r="AK720" i="5"/>
  <c r="AL720" i="5"/>
  <c r="AM720" i="5"/>
  <c r="AN720" i="5"/>
  <c r="AO720" i="5"/>
  <c r="AI721" i="5"/>
  <c r="AJ721" i="5"/>
  <c r="AK721" i="5"/>
  <c r="AL721" i="5"/>
  <c r="AM721" i="5"/>
  <c r="AN721" i="5"/>
  <c r="AO721" i="5"/>
  <c r="AI722" i="5"/>
  <c r="AJ722" i="5"/>
  <c r="AK722" i="5"/>
  <c r="AL722" i="5"/>
  <c r="AM722" i="5"/>
  <c r="AN722" i="5"/>
  <c r="AO722" i="5"/>
  <c r="AI723" i="5"/>
  <c r="AJ723" i="5"/>
  <c r="AK723" i="5"/>
  <c r="AL723" i="5"/>
  <c r="AM723" i="5"/>
  <c r="AN723" i="5"/>
  <c r="AO723" i="5"/>
  <c r="AI724" i="5"/>
  <c r="AJ724" i="5"/>
  <c r="AK724" i="5"/>
  <c r="AL724" i="5"/>
  <c r="AM724" i="5"/>
  <c r="AN724" i="5"/>
  <c r="AO724" i="5"/>
  <c r="AI725" i="5"/>
  <c r="AJ725" i="5"/>
  <c r="AK725" i="5"/>
  <c r="AL725" i="5"/>
  <c r="AM725" i="5"/>
  <c r="AN725" i="5"/>
  <c r="AO725" i="5"/>
  <c r="AI726" i="5"/>
  <c r="AJ726" i="5"/>
  <c r="AK726" i="5"/>
  <c r="AL726" i="5"/>
  <c r="AM726" i="5"/>
  <c r="AN726" i="5"/>
  <c r="AO726" i="5"/>
  <c r="AI727" i="5"/>
  <c r="AJ727" i="5"/>
  <c r="AK727" i="5"/>
  <c r="AL727" i="5"/>
  <c r="AM727" i="5"/>
  <c r="AN727" i="5"/>
  <c r="AO727" i="5"/>
  <c r="AI728" i="5"/>
  <c r="AJ728" i="5"/>
  <c r="AK728" i="5"/>
  <c r="AL728" i="5"/>
  <c r="AM728" i="5"/>
  <c r="AN728" i="5"/>
  <c r="AO728" i="5"/>
  <c r="AI729" i="5"/>
  <c r="AJ729" i="5"/>
  <c r="AK729" i="5"/>
  <c r="AL729" i="5"/>
  <c r="AM729" i="5"/>
  <c r="AN729" i="5"/>
  <c r="AO729" i="5"/>
  <c r="AI730" i="5"/>
  <c r="AJ730" i="5"/>
  <c r="AK730" i="5"/>
  <c r="AL730" i="5"/>
  <c r="AM730" i="5"/>
  <c r="AN730" i="5"/>
  <c r="AO730" i="5"/>
  <c r="AI731" i="5"/>
  <c r="AJ731" i="5"/>
  <c r="AK731" i="5"/>
  <c r="AL731" i="5"/>
  <c r="AM731" i="5"/>
  <c r="AN731" i="5"/>
  <c r="AO731" i="5"/>
  <c r="AI732" i="5"/>
  <c r="AJ732" i="5"/>
  <c r="AK732" i="5"/>
  <c r="AL732" i="5"/>
  <c r="AM732" i="5"/>
  <c r="AN732" i="5"/>
  <c r="AO732" i="5"/>
  <c r="AI733" i="5"/>
  <c r="AJ733" i="5"/>
  <c r="AK733" i="5"/>
  <c r="AL733" i="5"/>
  <c r="AM733" i="5"/>
  <c r="AN733" i="5"/>
  <c r="AO733" i="5"/>
  <c r="AI734" i="5"/>
  <c r="AJ734" i="5"/>
  <c r="AK734" i="5"/>
  <c r="AL734" i="5"/>
  <c r="AM734" i="5"/>
  <c r="AN734" i="5"/>
  <c r="AO734" i="5"/>
  <c r="AI735" i="5"/>
  <c r="AJ735" i="5"/>
  <c r="AK735" i="5"/>
  <c r="AL735" i="5"/>
  <c r="AM735" i="5"/>
  <c r="AN735" i="5"/>
  <c r="AO735" i="5"/>
  <c r="AI736" i="5"/>
  <c r="AJ736" i="5"/>
  <c r="AK736" i="5"/>
  <c r="AL736" i="5"/>
  <c r="AM736" i="5"/>
  <c r="AN736" i="5"/>
  <c r="AO736" i="5"/>
  <c r="AI737" i="5"/>
  <c r="AJ737" i="5"/>
  <c r="AK737" i="5"/>
  <c r="AL737" i="5"/>
  <c r="AM737" i="5"/>
  <c r="AN737" i="5"/>
  <c r="AO737" i="5"/>
  <c r="AI738" i="5"/>
  <c r="AJ738" i="5"/>
  <c r="AK738" i="5"/>
  <c r="AL738" i="5"/>
  <c r="AM738" i="5"/>
  <c r="AN738" i="5"/>
  <c r="AO738" i="5"/>
  <c r="AI739" i="5"/>
  <c r="AJ739" i="5"/>
  <c r="AK739" i="5"/>
  <c r="AL739" i="5"/>
  <c r="AM739" i="5"/>
  <c r="AN739" i="5"/>
  <c r="AO739" i="5"/>
  <c r="AI740" i="5"/>
  <c r="AJ740" i="5"/>
  <c r="AK740" i="5"/>
  <c r="AL740" i="5"/>
  <c r="AM740" i="5"/>
  <c r="AN740" i="5"/>
  <c r="AO740" i="5"/>
  <c r="AI741" i="5"/>
  <c r="AJ741" i="5"/>
  <c r="AK741" i="5"/>
  <c r="AL741" i="5"/>
  <c r="AM741" i="5"/>
  <c r="AN741" i="5"/>
  <c r="AO741" i="5"/>
  <c r="AI742" i="5"/>
  <c r="AJ742" i="5"/>
  <c r="AK742" i="5"/>
  <c r="AL742" i="5"/>
  <c r="AM742" i="5"/>
  <c r="AN742" i="5"/>
  <c r="AO742" i="5"/>
  <c r="AI743" i="5"/>
  <c r="AJ743" i="5"/>
  <c r="AK743" i="5"/>
  <c r="AL743" i="5"/>
  <c r="AM743" i="5"/>
  <c r="AN743" i="5"/>
  <c r="AO743" i="5"/>
  <c r="AI744" i="5"/>
  <c r="AJ744" i="5"/>
  <c r="AK744" i="5"/>
  <c r="AL744" i="5"/>
  <c r="AM744" i="5"/>
  <c r="AN744" i="5"/>
  <c r="AO744" i="5"/>
  <c r="AI745" i="5"/>
  <c r="AJ745" i="5"/>
  <c r="AK745" i="5"/>
  <c r="AL745" i="5"/>
  <c r="AM745" i="5"/>
  <c r="AN745" i="5"/>
  <c r="AO745" i="5"/>
  <c r="AI746" i="5"/>
  <c r="AJ746" i="5"/>
  <c r="AK746" i="5"/>
  <c r="AL746" i="5"/>
  <c r="AM746" i="5"/>
  <c r="AN746" i="5"/>
  <c r="AO746" i="5"/>
  <c r="AI747" i="5"/>
  <c r="AJ747" i="5"/>
  <c r="AK747" i="5"/>
  <c r="AL747" i="5"/>
  <c r="AM747" i="5"/>
  <c r="AN747" i="5"/>
  <c r="AO747" i="5"/>
  <c r="AI748" i="5"/>
  <c r="AJ748" i="5"/>
  <c r="AK748" i="5"/>
  <c r="AL748" i="5"/>
  <c r="AM748" i="5"/>
  <c r="AN748" i="5"/>
  <c r="AO748" i="5"/>
  <c r="AI749" i="5"/>
  <c r="AJ749" i="5"/>
  <c r="AK749" i="5"/>
  <c r="AL749" i="5"/>
  <c r="AM749" i="5"/>
  <c r="AN749" i="5"/>
  <c r="AO749" i="5"/>
  <c r="AI750" i="5"/>
  <c r="AJ750" i="5"/>
  <c r="AK750" i="5"/>
  <c r="AL750" i="5"/>
  <c r="AM750" i="5"/>
  <c r="AN750" i="5"/>
  <c r="AO750" i="5"/>
  <c r="AI751" i="5"/>
  <c r="AJ751" i="5"/>
  <c r="AK751" i="5"/>
  <c r="AL751" i="5"/>
  <c r="AM751" i="5"/>
  <c r="AN751" i="5"/>
  <c r="AO751" i="5"/>
  <c r="AI752" i="5"/>
  <c r="AJ752" i="5"/>
  <c r="AK752" i="5"/>
  <c r="AL752" i="5"/>
  <c r="AM752" i="5"/>
  <c r="AN752" i="5"/>
  <c r="AO752" i="5"/>
  <c r="AI753" i="5"/>
  <c r="AJ753" i="5"/>
  <c r="AK753" i="5"/>
  <c r="AL753" i="5"/>
  <c r="AM753" i="5"/>
  <c r="AN753" i="5"/>
  <c r="AO753" i="5"/>
  <c r="AI754" i="5"/>
  <c r="AJ754" i="5"/>
  <c r="AK754" i="5"/>
  <c r="AL754" i="5"/>
  <c r="AM754" i="5"/>
  <c r="AN754" i="5"/>
  <c r="AO754" i="5"/>
  <c r="AI755" i="5"/>
  <c r="AJ755" i="5"/>
  <c r="AK755" i="5"/>
  <c r="AL755" i="5"/>
  <c r="AM755" i="5"/>
  <c r="AN755" i="5"/>
  <c r="AO755" i="5"/>
  <c r="AI756" i="5"/>
  <c r="AJ756" i="5"/>
  <c r="AK756" i="5"/>
  <c r="AL756" i="5"/>
  <c r="AM756" i="5"/>
  <c r="AN756" i="5"/>
  <c r="AO756" i="5"/>
  <c r="AI757" i="5"/>
  <c r="AJ757" i="5"/>
  <c r="AK757" i="5"/>
  <c r="AL757" i="5"/>
  <c r="AM757" i="5"/>
  <c r="AN757" i="5"/>
  <c r="AO757" i="5"/>
  <c r="AI758" i="5"/>
  <c r="AJ758" i="5"/>
  <c r="AK758" i="5"/>
  <c r="AL758" i="5"/>
  <c r="AM758" i="5"/>
  <c r="AN758" i="5"/>
  <c r="AO758" i="5"/>
  <c r="AI759" i="5"/>
  <c r="AJ759" i="5"/>
  <c r="AK759" i="5"/>
  <c r="AL759" i="5"/>
  <c r="AM759" i="5"/>
  <c r="AN759" i="5"/>
  <c r="AO759" i="5"/>
  <c r="AI760" i="5"/>
  <c r="AJ760" i="5"/>
  <c r="AK760" i="5"/>
  <c r="AL760" i="5"/>
  <c r="AM760" i="5"/>
  <c r="AN760" i="5"/>
  <c r="AO760" i="5"/>
  <c r="AI761" i="5"/>
  <c r="AJ761" i="5"/>
  <c r="AK761" i="5"/>
  <c r="AL761" i="5"/>
  <c r="AM761" i="5"/>
  <c r="AN761" i="5"/>
  <c r="AO761" i="5"/>
  <c r="AI762" i="5"/>
  <c r="AJ762" i="5"/>
  <c r="AK762" i="5"/>
  <c r="AL762" i="5"/>
  <c r="AM762" i="5"/>
  <c r="AN762" i="5"/>
  <c r="AO762" i="5"/>
  <c r="AI763" i="5"/>
  <c r="AJ763" i="5"/>
  <c r="AK763" i="5"/>
  <c r="AL763" i="5"/>
  <c r="AM763" i="5"/>
  <c r="AN763" i="5"/>
  <c r="AO763" i="5"/>
  <c r="AI764" i="5"/>
  <c r="AJ764" i="5"/>
  <c r="AK764" i="5"/>
  <c r="AL764" i="5"/>
  <c r="AM764" i="5"/>
  <c r="AN764" i="5"/>
  <c r="AO764" i="5"/>
  <c r="AI765" i="5"/>
  <c r="AJ765" i="5"/>
  <c r="AK765" i="5"/>
  <c r="AL765" i="5"/>
  <c r="AM765" i="5"/>
  <c r="AN765" i="5"/>
  <c r="AO765" i="5"/>
  <c r="AI766" i="5"/>
  <c r="AJ766" i="5"/>
  <c r="AK766" i="5"/>
  <c r="AL766" i="5"/>
  <c r="AM766" i="5"/>
  <c r="AN766" i="5"/>
  <c r="AO766" i="5"/>
  <c r="AI767" i="5"/>
  <c r="AJ767" i="5"/>
  <c r="AK767" i="5"/>
  <c r="AL767" i="5"/>
  <c r="AM767" i="5"/>
  <c r="AN767" i="5"/>
  <c r="AO767" i="5"/>
  <c r="AI768" i="5"/>
  <c r="AJ768" i="5"/>
  <c r="AK768" i="5"/>
  <c r="AL768" i="5"/>
  <c r="AM768" i="5"/>
  <c r="AN768" i="5"/>
  <c r="AO768" i="5"/>
  <c r="AI769" i="5"/>
  <c r="AJ769" i="5"/>
  <c r="AK769" i="5"/>
  <c r="AL769" i="5"/>
  <c r="AM769" i="5"/>
  <c r="AN769" i="5"/>
  <c r="AO769" i="5"/>
  <c r="AI770" i="5"/>
  <c r="AJ770" i="5"/>
  <c r="AK770" i="5"/>
  <c r="AL770" i="5"/>
  <c r="AM770" i="5"/>
  <c r="AN770" i="5"/>
  <c r="AO770" i="5"/>
  <c r="AI771" i="5"/>
  <c r="AJ771" i="5"/>
  <c r="AK771" i="5"/>
  <c r="AL771" i="5"/>
  <c r="AM771" i="5"/>
  <c r="AN771" i="5"/>
  <c r="AO771" i="5"/>
  <c r="AI772" i="5"/>
  <c r="AJ772" i="5"/>
  <c r="AK772" i="5"/>
  <c r="AL772" i="5"/>
  <c r="AM772" i="5"/>
  <c r="AN772" i="5"/>
  <c r="AO772" i="5"/>
  <c r="AI773" i="5"/>
  <c r="AJ773" i="5"/>
  <c r="AK773" i="5"/>
  <c r="AL773" i="5"/>
  <c r="AM773" i="5"/>
  <c r="AN773" i="5"/>
  <c r="AO773" i="5"/>
  <c r="AI774" i="5"/>
  <c r="AJ774" i="5"/>
  <c r="AK774" i="5"/>
  <c r="AL774" i="5"/>
  <c r="AM774" i="5"/>
  <c r="AN774" i="5"/>
  <c r="AO774" i="5"/>
  <c r="AI775" i="5"/>
  <c r="AJ775" i="5"/>
  <c r="AK775" i="5"/>
  <c r="AL775" i="5"/>
  <c r="AM775" i="5"/>
  <c r="AN775" i="5"/>
  <c r="AO775" i="5"/>
  <c r="AI776" i="5"/>
  <c r="AJ776" i="5"/>
  <c r="AK776" i="5"/>
  <c r="AL776" i="5"/>
  <c r="AM776" i="5"/>
  <c r="AN776" i="5"/>
  <c r="AO776" i="5"/>
  <c r="AI777" i="5"/>
  <c r="AJ777" i="5"/>
  <c r="AK777" i="5"/>
  <c r="AL777" i="5"/>
  <c r="AM777" i="5"/>
  <c r="AN777" i="5"/>
  <c r="AO777" i="5"/>
  <c r="AI778" i="5"/>
  <c r="AJ778" i="5"/>
  <c r="AK778" i="5"/>
  <c r="AL778" i="5"/>
  <c r="AM778" i="5"/>
  <c r="AN778" i="5"/>
  <c r="AO778" i="5"/>
  <c r="AI779" i="5"/>
  <c r="AJ779" i="5"/>
  <c r="AK779" i="5"/>
  <c r="AL779" i="5"/>
  <c r="AM779" i="5"/>
  <c r="AN779" i="5"/>
  <c r="AO779" i="5"/>
  <c r="AI780" i="5"/>
  <c r="AJ780" i="5"/>
  <c r="AK780" i="5"/>
  <c r="AL780" i="5"/>
  <c r="AM780" i="5"/>
  <c r="AN780" i="5"/>
  <c r="AO780" i="5"/>
  <c r="AI781" i="5"/>
  <c r="AJ781" i="5"/>
  <c r="AK781" i="5"/>
  <c r="AL781" i="5"/>
  <c r="AM781" i="5"/>
  <c r="AN781" i="5"/>
  <c r="AO781" i="5"/>
  <c r="AI782" i="5"/>
  <c r="AJ782" i="5"/>
  <c r="AK782" i="5"/>
  <c r="AL782" i="5"/>
  <c r="AM782" i="5"/>
  <c r="AN782" i="5"/>
  <c r="AO782" i="5"/>
  <c r="AI783" i="5"/>
  <c r="AJ783" i="5"/>
  <c r="AK783" i="5"/>
  <c r="AL783" i="5"/>
  <c r="AM783" i="5"/>
  <c r="AN783" i="5"/>
  <c r="AO783" i="5"/>
  <c r="AI784" i="5"/>
  <c r="AJ784" i="5"/>
  <c r="AK784" i="5"/>
  <c r="AL784" i="5"/>
  <c r="AM784" i="5"/>
  <c r="AN784" i="5"/>
  <c r="AO784" i="5"/>
  <c r="AI785" i="5"/>
  <c r="AJ785" i="5"/>
  <c r="AK785" i="5"/>
  <c r="AL785" i="5"/>
  <c r="AM785" i="5"/>
  <c r="AN785" i="5"/>
  <c r="AO785" i="5"/>
  <c r="AI786" i="5"/>
  <c r="AJ786" i="5"/>
  <c r="AK786" i="5"/>
  <c r="AL786" i="5"/>
  <c r="AM786" i="5"/>
  <c r="AN786" i="5"/>
  <c r="AO786" i="5"/>
  <c r="AI787" i="5"/>
  <c r="AJ787" i="5"/>
  <c r="AK787" i="5"/>
  <c r="AL787" i="5"/>
  <c r="AM787" i="5"/>
  <c r="AN787" i="5"/>
  <c r="AO787" i="5"/>
  <c r="AI788" i="5"/>
  <c r="AJ788" i="5"/>
  <c r="AK788" i="5"/>
  <c r="AL788" i="5"/>
  <c r="AM788" i="5"/>
  <c r="AN788" i="5"/>
  <c r="AO788" i="5"/>
  <c r="AI789" i="5"/>
  <c r="AJ789" i="5"/>
  <c r="AK789" i="5"/>
  <c r="AL789" i="5"/>
  <c r="AM789" i="5"/>
  <c r="AN789" i="5"/>
  <c r="AO789" i="5"/>
  <c r="AI790" i="5"/>
  <c r="AJ790" i="5"/>
  <c r="AK790" i="5"/>
  <c r="AL790" i="5"/>
  <c r="AM790" i="5"/>
  <c r="AN790" i="5"/>
  <c r="AO790" i="5"/>
  <c r="AI791" i="5"/>
  <c r="AJ791" i="5"/>
  <c r="AK791" i="5"/>
  <c r="AL791" i="5"/>
  <c r="AM791" i="5"/>
  <c r="AN791" i="5"/>
  <c r="AO791" i="5"/>
  <c r="AI792" i="5"/>
  <c r="AJ792" i="5"/>
  <c r="AK792" i="5"/>
  <c r="AL792" i="5"/>
  <c r="AM792" i="5"/>
  <c r="AN792" i="5"/>
  <c r="AO792" i="5"/>
  <c r="AI793" i="5"/>
  <c r="AJ793" i="5"/>
  <c r="AK793" i="5"/>
  <c r="AL793" i="5"/>
  <c r="AM793" i="5"/>
  <c r="AN793" i="5"/>
  <c r="AO793" i="5"/>
  <c r="AI794" i="5"/>
  <c r="AJ794" i="5"/>
  <c r="AK794" i="5"/>
  <c r="AL794" i="5"/>
  <c r="AM794" i="5"/>
  <c r="AN794" i="5"/>
  <c r="AO794" i="5"/>
  <c r="AI795" i="5"/>
  <c r="AJ795" i="5"/>
  <c r="AK795" i="5"/>
  <c r="AL795" i="5"/>
  <c r="AM795" i="5"/>
  <c r="AN795" i="5"/>
  <c r="AO795" i="5"/>
  <c r="AI796" i="5"/>
  <c r="AJ796" i="5"/>
  <c r="AK796" i="5"/>
  <c r="AL796" i="5"/>
  <c r="AM796" i="5"/>
  <c r="AN796" i="5"/>
  <c r="AO796" i="5"/>
  <c r="AI797" i="5"/>
  <c r="AJ797" i="5"/>
  <c r="AK797" i="5"/>
  <c r="AL797" i="5"/>
  <c r="AM797" i="5"/>
  <c r="AN797" i="5"/>
  <c r="AO797" i="5"/>
  <c r="AI798" i="5"/>
  <c r="AJ798" i="5"/>
  <c r="AK798" i="5"/>
  <c r="AL798" i="5"/>
  <c r="AM798" i="5"/>
  <c r="AN798" i="5"/>
  <c r="AO798" i="5"/>
  <c r="AI799" i="5"/>
  <c r="AJ799" i="5"/>
  <c r="AK799" i="5"/>
  <c r="AL799" i="5"/>
  <c r="AM799" i="5"/>
  <c r="AN799" i="5"/>
  <c r="AO799" i="5"/>
  <c r="AI800" i="5"/>
  <c r="AJ800" i="5"/>
  <c r="AK800" i="5"/>
  <c r="AL800" i="5"/>
  <c r="AM800" i="5"/>
  <c r="AN800" i="5"/>
  <c r="AO800" i="5"/>
  <c r="AI801" i="5"/>
  <c r="AJ801" i="5"/>
  <c r="AK801" i="5"/>
  <c r="AL801" i="5"/>
  <c r="AM801" i="5"/>
  <c r="AN801" i="5"/>
  <c r="AO801" i="5"/>
  <c r="AI802" i="5"/>
  <c r="AJ802" i="5"/>
  <c r="AK802" i="5"/>
  <c r="AL802" i="5"/>
  <c r="AM802" i="5"/>
  <c r="AN802" i="5"/>
  <c r="AO802" i="5"/>
  <c r="AI803" i="5"/>
  <c r="AJ803" i="5"/>
  <c r="AK803" i="5"/>
  <c r="AL803" i="5"/>
  <c r="AM803" i="5"/>
  <c r="AN803" i="5"/>
  <c r="AO803" i="5"/>
  <c r="AI804" i="5"/>
  <c r="AJ804" i="5"/>
  <c r="AK804" i="5"/>
  <c r="AL804" i="5"/>
  <c r="AM804" i="5"/>
  <c r="AN804" i="5"/>
  <c r="AO804" i="5"/>
  <c r="AI805" i="5"/>
  <c r="AJ805" i="5"/>
  <c r="AK805" i="5"/>
  <c r="AL805" i="5"/>
  <c r="AM805" i="5"/>
  <c r="AN805" i="5"/>
  <c r="AO805" i="5"/>
  <c r="AI806" i="5"/>
  <c r="AJ806" i="5"/>
  <c r="AK806" i="5"/>
  <c r="AL806" i="5"/>
  <c r="AM806" i="5"/>
  <c r="AN806" i="5"/>
  <c r="AO806" i="5"/>
  <c r="AI807" i="5"/>
  <c r="AJ807" i="5"/>
  <c r="AK807" i="5"/>
  <c r="AL807" i="5"/>
  <c r="AM807" i="5"/>
  <c r="AN807" i="5"/>
  <c r="AO807" i="5"/>
  <c r="AI808" i="5"/>
  <c r="AJ808" i="5"/>
  <c r="AK808" i="5"/>
  <c r="AL808" i="5"/>
  <c r="AM808" i="5"/>
  <c r="AN808" i="5"/>
  <c r="AO808" i="5"/>
  <c r="AI809" i="5"/>
  <c r="AJ809" i="5"/>
  <c r="AK809" i="5"/>
  <c r="AL809" i="5"/>
  <c r="AM809" i="5"/>
  <c r="AN809" i="5"/>
  <c r="AO809" i="5"/>
  <c r="AI810" i="5"/>
  <c r="AJ810" i="5"/>
  <c r="AK810" i="5"/>
  <c r="AL810" i="5"/>
  <c r="AM810" i="5"/>
  <c r="AN810" i="5"/>
  <c r="AO810" i="5"/>
  <c r="AI811" i="5"/>
  <c r="AJ811" i="5"/>
  <c r="AK811" i="5"/>
  <c r="AL811" i="5"/>
  <c r="AM811" i="5"/>
  <c r="AN811" i="5"/>
  <c r="AO811" i="5"/>
  <c r="AI812" i="5"/>
  <c r="AJ812" i="5"/>
  <c r="AK812" i="5"/>
  <c r="AL812" i="5"/>
  <c r="AM812" i="5"/>
  <c r="AN812" i="5"/>
  <c r="AO812" i="5"/>
  <c r="AI813" i="5"/>
  <c r="AJ813" i="5"/>
  <c r="AK813" i="5"/>
  <c r="AL813" i="5"/>
  <c r="AM813" i="5"/>
  <c r="AN813" i="5"/>
  <c r="AO813" i="5"/>
  <c r="AI814" i="5"/>
  <c r="AJ814" i="5"/>
  <c r="AK814" i="5"/>
  <c r="AL814" i="5"/>
  <c r="AM814" i="5"/>
  <c r="AN814" i="5"/>
  <c r="AO814" i="5"/>
  <c r="AI815" i="5"/>
  <c r="AJ815" i="5"/>
  <c r="AK815" i="5"/>
  <c r="AL815" i="5"/>
  <c r="AM815" i="5"/>
  <c r="AN815" i="5"/>
  <c r="AO815" i="5"/>
  <c r="AI816" i="5"/>
  <c r="AJ816" i="5"/>
  <c r="AK816" i="5"/>
  <c r="AL816" i="5"/>
  <c r="AM816" i="5"/>
  <c r="AN816" i="5"/>
  <c r="AO816" i="5"/>
  <c r="AI817" i="5"/>
  <c r="AJ817" i="5"/>
  <c r="AK817" i="5"/>
  <c r="AL817" i="5"/>
  <c r="AM817" i="5"/>
  <c r="AN817" i="5"/>
  <c r="AO817" i="5"/>
  <c r="AI818" i="5"/>
  <c r="AJ818" i="5"/>
  <c r="AK818" i="5"/>
  <c r="AL818" i="5"/>
  <c r="AM818" i="5"/>
  <c r="AN818" i="5"/>
  <c r="AO818" i="5"/>
  <c r="AI819" i="5"/>
  <c r="AJ819" i="5"/>
  <c r="AK819" i="5"/>
  <c r="AL819" i="5"/>
  <c r="AM819" i="5"/>
  <c r="AN819" i="5"/>
  <c r="AO819" i="5"/>
  <c r="AI820" i="5"/>
  <c r="AJ820" i="5"/>
  <c r="AK820" i="5"/>
  <c r="AL820" i="5"/>
  <c r="AM820" i="5"/>
  <c r="AN820" i="5"/>
  <c r="AO820" i="5"/>
  <c r="AI821" i="5"/>
  <c r="AJ821" i="5"/>
  <c r="AK821" i="5"/>
  <c r="AL821" i="5"/>
  <c r="AM821" i="5"/>
  <c r="AN821" i="5"/>
  <c r="AO821" i="5"/>
  <c r="AI822" i="5"/>
  <c r="AJ822" i="5"/>
  <c r="AK822" i="5"/>
  <c r="AL822" i="5"/>
  <c r="AM822" i="5"/>
  <c r="AN822" i="5"/>
  <c r="AO822" i="5"/>
  <c r="AI823" i="5"/>
  <c r="AJ823" i="5"/>
  <c r="AK823" i="5"/>
  <c r="AL823" i="5"/>
  <c r="AM823" i="5"/>
  <c r="AN823" i="5"/>
  <c r="AO823" i="5"/>
  <c r="AI824" i="5"/>
  <c r="AJ824" i="5"/>
  <c r="AK824" i="5"/>
  <c r="AL824" i="5"/>
  <c r="AM824" i="5"/>
  <c r="AN824" i="5"/>
  <c r="AO824" i="5"/>
  <c r="AI825" i="5"/>
  <c r="AJ825" i="5"/>
  <c r="AK825" i="5"/>
  <c r="AL825" i="5"/>
  <c r="AM825" i="5"/>
  <c r="AN825" i="5"/>
  <c r="AO825" i="5"/>
  <c r="AI826" i="5"/>
  <c r="AJ826" i="5"/>
  <c r="AK826" i="5"/>
  <c r="AL826" i="5"/>
  <c r="AM826" i="5"/>
  <c r="AN826" i="5"/>
  <c r="AO826" i="5"/>
  <c r="AI827" i="5"/>
  <c r="AJ827" i="5"/>
  <c r="AK827" i="5"/>
  <c r="AL827" i="5"/>
  <c r="AM827" i="5"/>
  <c r="AN827" i="5"/>
  <c r="AO827" i="5"/>
  <c r="AI828" i="5"/>
  <c r="AJ828" i="5"/>
  <c r="AK828" i="5"/>
  <c r="AL828" i="5"/>
  <c r="AM828" i="5"/>
  <c r="AN828" i="5"/>
  <c r="AO828" i="5"/>
  <c r="AI829" i="5"/>
  <c r="AJ829" i="5"/>
  <c r="AK829" i="5"/>
  <c r="AL829" i="5"/>
  <c r="AM829" i="5"/>
  <c r="AN829" i="5"/>
  <c r="AO829" i="5"/>
  <c r="AI830" i="5"/>
  <c r="AJ830" i="5"/>
  <c r="AK830" i="5"/>
  <c r="AL830" i="5"/>
  <c r="AM830" i="5"/>
  <c r="AN830" i="5"/>
  <c r="AO830" i="5"/>
  <c r="AI831" i="5"/>
  <c r="AJ831" i="5"/>
  <c r="AK831" i="5"/>
  <c r="AL831" i="5"/>
  <c r="AM831" i="5"/>
  <c r="AN831" i="5"/>
  <c r="AO831" i="5"/>
  <c r="AI832" i="5"/>
  <c r="AJ832" i="5"/>
  <c r="AK832" i="5"/>
  <c r="AL832" i="5"/>
  <c r="AM832" i="5"/>
  <c r="AN832" i="5"/>
  <c r="AO832" i="5"/>
  <c r="AI833" i="5"/>
  <c r="AJ833" i="5"/>
  <c r="AK833" i="5"/>
  <c r="AL833" i="5"/>
  <c r="AM833" i="5"/>
  <c r="AN833" i="5"/>
  <c r="AO833" i="5"/>
  <c r="AI834" i="5"/>
  <c r="AJ834" i="5"/>
  <c r="AK834" i="5"/>
  <c r="AL834" i="5"/>
  <c r="AM834" i="5"/>
  <c r="AN834" i="5"/>
  <c r="AO834" i="5"/>
  <c r="AI835" i="5"/>
  <c r="AJ835" i="5"/>
  <c r="AK835" i="5"/>
  <c r="AL835" i="5"/>
  <c r="AM835" i="5"/>
  <c r="AN835" i="5"/>
  <c r="AO835" i="5"/>
  <c r="AI836" i="5"/>
  <c r="AJ836" i="5"/>
  <c r="AK836" i="5"/>
  <c r="AL836" i="5"/>
  <c r="AM836" i="5"/>
  <c r="AN836" i="5"/>
  <c r="AO836" i="5"/>
  <c r="AI837" i="5"/>
  <c r="AJ837" i="5"/>
  <c r="AK837" i="5"/>
  <c r="AL837" i="5"/>
  <c r="AM837" i="5"/>
  <c r="AN837" i="5"/>
  <c r="AO837" i="5"/>
  <c r="AI838" i="5"/>
  <c r="AJ838" i="5"/>
  <c r="AK838" i="5"/>
  <c r="AL838" i="5"/>
  <c r="AM838" i="5"/>
  <c r="AN838" i="5"/>
  <c r="AO838" i="5"/>
  <c r="AI839" i="5"/>
  <c r="AJ839" i="5"/>
  <c r="AK839" i="5"/>
  <c r="AL839" i="5"/>
  <c r="AM839" i="5"/>
  <c r="AN839" i="5"/>
  <c r="AO839" i="5"/>
  <c r="AI840" i="5"/>
  <c r="AJ840" i="5"/>
  <c r="AK840" i="5"/>
  <c r="AL840" i="5"/>
  <c r="AM840" i="5"/>
  <c r="AN840" i="5"/>
  <c r="AO840" i="5"/>
  <c r="AI841" i="5"/>
  <c r="AJ841" i="5"/>
  <c r="AK841" i="5"/>
  <c r="AL841" i="5"/>
  <c r="AM841" i="5"/>
  <c r="AN841" i="5"/>
  <c r="AO841" i="5"/>
  <c r="AI842" i="5"/>
  <c r="AJ842" i="5"/>
  <c r="AK842" i="5"/>
  <c r="AL842" i="5"/>
  <c r="AM842" i="5"/>
  <c r="AN842" i="5"/>
  <c r="AO842" i="5"/>
  <c r="AI843" i="5"/>
  <c r="AJ843" i="5"/>
  <c r="AK843" i="5"/>
  <c r="AL843" i="5"/>
  <c r="AM843" i="5"/>
  <c r="AN843" i="5"/>
  <c r="AO843" i="5"/>
  <c r="AI844" i="5"/>
  <c r="AJ844" i="5"/>
  <c r="AK844" i="5"/>
  <c r="AL844" i="5"/>
  <c r="AM844" i="5"/>
  <c r="AN844" i="5"/>
  <c r="AO844" i="5"/>
  <c r="AI845" i="5"/>
  <c r="AJ845" i="5"/>
  <c r="AK845" i="5"/>
  <c r="AL845" i="5"/>
  <c r="AM845" i="5"/>
  <c r="AN845" i="5"/>
  <c r="AO845" i="5"/>
  <c r="AI846" i="5"/>
  <c r="AJ846" i="5"/>
  <c r="AK846" i="5"/>
  <c r="AL846" i="5"/>
  <c r="AM846" i="5"/>
  <c r="AN846" i="5"/>
  <c r="AO846" i="5"/>
  <c r="AI847" i="5"/>
  <c r="AJ847" i="5"/>
  <c r="AK847" i="5"/>
  <c r="AL847" i="5"/>
  <c r="AM847" i="5"/>
  <c r="AN847" i="5"/>
  <c r="AO847" i="5"/>
  <c r="AI848" i="5"/>
  <c r="AJ848" i="5"/>
  <c r="AK848" i="5"/>
  <c r="AL848" i="5"/>
  <c r="AM848" i="5"/>
  <c r="AN848" i="5"/>
  <c r="AO848" i="5"/>
  <c r="AI849" i="5"/>
  <c r="AJ849" i="5"/>
  <c r="AK849" i="5"/>
  <c r="AL849" i="5"/>
  <c r="AM849" i="5"/>
  <c r="AN849" i="5"/>
  <c r="AO849" i="5"/>
  <c r="AI850" i="5"/>
  <c r="AJ850" i="5"/>
  <c r="AK850" i="5"/>
  <c r="AL850" i="5"/>
  <c r="AM850" i="5"/>
  <c r="AN850" i="5"/>
  <c r="AO850" i="5"/>
  <c r="AI851" i="5"/>
  <c r="AJ851" i="5"/>
  <c r="AK851" i="5"/>
  <c r="AL851" i="5"/>
  <c r="AM851" i="5"/>
  <c r="AN851" i="5"/>
  <c r="AO851" i="5"/>
  <c r="AI852" i="5"/>
  <c r="AJ852" i="5"/>
  <c r="AK852" i="5"/>
  <c r="AL852" i="5"/>
  <c r="AM852" i="5"/>
  <c r="AN852" i="5"/>
  <c r="AO852" i="5"/>
  <c r="AI853" i="5"/>
  <c r="AJ853" i="5"/>
  <c r="AK853" i="5"/>
  <c r="AL853" i="5"/>
  <c r="AM853" i="5"/>
  <c r="AN853" i="5"/>
  <c r="AO853" i="5"/>
  <c r="AI854" i="5"/>
  <c r="AJ854" i="5"/>
  <c r="AK854" i="5"/>
  <c r="AL854" i="5"/>
  <c r="AM854" i="5"/>
  <c r="AN854" i="5"/>
  <c r="AO854" i="5"/>
  <c r="AI855" i="5"/>
  <c r="AJ855" i="5"/>
  <c r="AK855" i="5"/>
  <c r="AL855" i="5"/>
  <c r="AM855" i="5"/>
  <c r="AN855" i="5"/>
  <c r="AO855" i="5"/>
  <c r="AI856" i="5"/>
  <c r="AJ856" i="5"/>
  <c r="AK856" i="5"/>
  <c r="AL856" i="5"/>
  <c r="AM856" i="5"/>
  <c r="AN856" i="5"/>
  <c r="AO856" i="5"/>
  <c r="AI857" i="5"/>
  <c r="AJ857" i="5"/>
  <c r="AK857" i="5"/>
  <c r="AL857" i="5"/>
  <c r="AM857" i="5"/>
  <c r="AN857" i="5"/>
  <c r="AO857" i="5"/>
  <c r="AI858" i="5"/>
  <c r="AJ858" i="5"/>
  <c r="AK858" i="5"/>
  <c r="AL858" i="5"/>
  <c r="AM858" i="5"/>
  <c r="AN858" i="5"/>
  <c r="AO858" i="5"/>
  <c r="AI859" i="5"/>
  <c r="AJ859" i="5"/>
  <c r="AK859" i="5"/>
  <c r="AL859" i="5"/>
  <c r="AM859" i="5"/>
  <c r="AN859" i="5"/>
  <c r="AO859" i="5"/>
  <c r="AI860" i="5"/>
  <c r="AJ860" i="5"/>
  <c r="AK860" i="5"/>
  <c r="AL860" i="5"/>
  <c r="AM860" i="5"/>
  <c r="AN860" i="5"/>
  <c r="AO860" i="5"/>
  <c r="AI861" i="5"/>
  <c r="AJ861" i="5"/>
  <c r="AK861" i="5"/>
  <c r="AL861" i="5"/>
  <c r="AM861" i="5"/>
  <c r="AN861" i="5"/>
  <c r="AO861" i="5"/>
  <c r="AI862" i="5"/>
  <c r="AJ862" i="5"/>
  <c r="AK862" i="5"/>
  <c r="AL862" i="5"/>
  <c r="AM862" i="5"/>
  <c r="AN862" i="5"/>
  <c r="AO862" i="5"/>
  <c r="AI863" i="5"/>
  <c r="AJ863" i="5"/>
  <c r="AK863" i="5"/>
  <c r="AL863" i="5"/>
  <c r="AM863" i="5"/>
  <c r="AN863" i="5"/>
  <c r="AO863" i="5"/>
  <c r="AI864" i="5"/>
  <c r="AJ864" i="5"/>
  <c r="AK864" i="5"/>
  <c r="AL864" i="5"/>
  <c r="AM864" i="5"/>
  <c r="AN864" i="5"/>
  <c r="AO864" i="5"/>
  <c r="AI865" i="5"/>
  <c r="AJ865" i="5"/>
  <c r="AK865" i="5"/>
  <c r="AL865" i="5"/>
  <c r="AM865" i="5"/>
  <c r="AN865" i="5"/>
  <c r="AO865" i="5"/>
  <c r="AI866" i="5"/>
  <c r="AJ866" i="5"/>
  <c r="AK866" i="5"/>
  <c r="AL866" i="5"/>
  <c r="AM866" i="5"/>
  <c r="AN866" i="5"/>
  <c r="AO866" i="5"/>
  <c r="AI867" i="5"/>
  <c r="AJ867" i="5"/>
  <c r="AK867" i="5"/>
  <c r="AL867" i="5"/>
  <c r="AM867" i="5"/>
  <c r="AN867" i="5"/>
  <c r="AO867" i="5"/>
  <c r="AI868" i="5"/>
  <c r="AJ868" i="5"/>
  <c r="AK868" i="5"/>
  <c r="AL868" i="5"/>
  <c r="AM868" i="5"/>
  <c r="AN868" i="5"/>
  <c r="AO868" i="5"/>
  <c r="AI869" i="5"/>
  <c r="AJ869" i="5"/>
  <c r="AK869" i="5"/>
  <c r="AL869" i="5"/>
  <c r="AM869" i="5"/>
  <c r="AN869" i="5"/>
  <c r="AO869" i="5"/>
  <c r="AI870" i="5"/>
  <c r="AJ870" i="5"/>
  <c r="AK870" i="5"/>
  <c r="AL870" i="5"/>
  <c r="AM870" i="5"/>
  <c r="AN870" i="5"/>
  <c r="AO870" i="5"/>
  <c r="AI871" i="5"/>
  <c r="AJ871" i="5"/>
  <c r="AK871" i="5"/>
  <c r="AL871" i="5"/>
  <c r="AM871" i="5"/>
  <c r="AN871" i="5"/>
  <c r="AO871" i="5"/>
  <c r="AI872" i="5"/>
  <c r="AJ872" i="5"/>
  <c r="AK872" i="5"/>
  <c r="AL872" i="5"/>
  <c r="AM872" i="5"/>
  <c r="AN872" i="5"/>
  <c r="AO872" i="5"/>
  <c r="AI873" i="5"/>
  <c r="AJ873" i="5"/>
  <c r="AK873" i="5"/>
  <c r="AL873" i="5"/>
  <c r="AM873" i="5"/>
  <c r="AN873" i="5"/>
  <c r="AO873" i="5"/>
  <c r="AI874" i="5"/>
  <c r="AJ874" i="5"/>
  <c r="AK874" i="5"/>
  <c r="AL874" i="5"/>
  <c r="AM874" i="5"/>
  <c r="AN874" i="5"/>
  <c r="AO874" i="5"/>
  <c r="AI875" i="5"/>
  <c r="AJ875" i="5"/>
  <c r="AK875" i="5"/>
  <c r="AL875" i="5"/>
  <c r="AM875" i="5"/>
  <c r="AN875" i="5"/>
  <c r="AO875" i="5"/>
  <c r="AI876" i="5"/>
  <c r="AJ876" i="5"/>
  <c r="AK876" i="5"/>
  <c r="AL876" i="5"/>
  <c r="AM876" i="5"/>
  <c r="AN876" i="5"/>
  <c r="AO876" i="5"/>
  <c r="AI877" i="5"/>
  <c r="AJ877" i="5"/>
  <c r="AK877" i="5"/>
  <c r="AL877" i="5"/>
  <c r="AM877" i="5"/>
  <c r="AN877" i="5"/>
  <c r="AO877" i="5"/>
  <c r="AI878" i="5"/>
  <c r="AJ878" i="5"/>
  <c r="AK878" i="5"/>
  <c r="AL878" i="5"/>
  <c r="AM878" i="5"/>
  <c r="AN878" i="5"/>
  <c r="AO878" i="5"/>
  <c r="AI879" i="5"/>
  <c r="AJ879" i="5"/>
  <c r="AK879" i="5"/>
  <c r="AL879" i="5"/>
  <c r="AM879" i="5"/>
  <c r="AN879" i="5"/>
  <c r="AO879" i="5"/>
  <c r="AI880" i="5"/>
  <c r="AJ880" i="5"/>
  <c r="AK880" i="5"/>
  <c r="AL880" i="5"/>
  <c r="AM880" i="5"/>
  <c r="AN880" i="5"/>
  <c r="AO880" i="5"/>
  <c r="AI881" i="5"/>
  <c r="AJ881" i="5"/>
  <c r="AK881" i="5"/>
  <c r="AL881" i="5"/>
  <c r="AM881" i="5"/>
  <c r="AN881" i="5"/>
  <c r="AO881" i="5"/>
  <c r="AI882" i="5"/>
  <c r="AJ882" i="5"/>
  <c r="AK882" i="5"/>
  <c r="AL882" i="5"/>
  <c r="AM882" i="5"/>
  <c r="AN882" i="5"/>
  <c r="AO882" i="5"/>
  <c r="AI883" i="5"/>
  <c r="AJ883" i="5"/>
  <c r="AK883" i="5"/>
  <c r="AL883" i="5"/>
  <c r="AM883" i="5"/>
  <c r="AN883" i="5"/>
  <c r="AO883" i="5"/>
  <c r="AI884" i="5"/>
  <c r="AJ884" i="5"/>
  <c r="AK884" i="5"/>
  <c r="AL884" i="5"/>
  <c r="AM884" i="5"/>
  <c r="AN884" i="5"/>
  <c r="AO884" i="5"/>
  <c r="AI885" i="5"/>
  <c r="AJ885" i="5"/>
  <c r="AK885" i="5"/>
  <c r="AL885" i="5"/>
  <c r="AM885" i="5"/>
  <c r="AN885" i="5"/>
  <c r="AO885" i="5"/>
  <c r="AI886" i="5"/>
  <c r="AJ886" i="5"/>
  <c r="AK886" i="5"/>
  <c r="AL886" i="5"/>
  <c r="AM886" i="5"/>
  <c r="AN886" i="5"/>
  <c r="AO886" i="5"/>
  <c r="AI887" i="5"/>
  <c r="AJ887" i="5"/>
  <c r="AK887" i="5"/>
  <c r="AL887" i="5"/>
  <c r="AM887" i="5"/>
  <c r="AN887" i="5"/>
  <c r="AO887" i="5"/>
  <c r="AI888" i="5"/>
  <c r="AJ888" i="5"/>
  <c r="AK888" i="5"/>
  <c r="AL888" i="5"/>
  <c r="AM888" i="5"/>
  <c r="AN888" i="5"/>
  <c r="AO888" i="5"/>
  <c r="AI889" i="5"/>
  <c r="AJ889" i="5"/>
  <c r="AK889" i="5"/>
  <c r="AL889" i="5"/>
  <c r="AM889" i="5"/>
  <c r="AN889" i="5"/>
  <c r="AO889" i="5"/>
  <c r="AI890" i="5"/>
  <c r="AJ890" i="5"/>
  <c r="AK890" i="5"/>
  <c r="AL890" i="5"/>
  <c r="AM890" i="5"/>
  <c r="AN890" i="5"/>
  <c r="AO890" i="5"/>
  <c r="AI891" i="5"/>
  <c r="AJ891" i="5"/>
  <c r="AK891" i="5"/>
  <c r="AL891" i="5"/>
  <c r="AM891" i="5"/>
  <c r="AN891" i="5"/>
  <c r="AO891" i="5"/>
  <c r="AI892" i="5"/>
  <c r="AJ892" i="5"/>
  <c r="AK892" i="5"/>
  <c r="AL892" i="5"/>
  <c r="AM892" i="5"/>
  <c r="AN892" i="5"/>
  <c r="AO892" i="5"/>
  <c r="AI893" i="5"/>
  <c r="AJ893" i="5"/>
  <c r="AK893" i="5"/>
  <c r="AL893" i="5"/>
  <c r="AM893" i="5"/>
  <c r="AN893" i="5"/>
  <c r="AO893" i="5"/>
  <c r="AI894" i="5"/>
  <c r="AJ894" i="5"/>
  <c r="AK894" i="5"/>
  <c r="AL894" i="5"/>
  <c r="AM894" i="5"/>
  <c r="AN894" i="5"/>
  <c r="AO894" i="5"/>
  <c r="AI895" i="5"/>
  <c r="AJ895" i="5"/>
  <c r="AK895" i="5"/>
  <c r="AL895" i="5"/>
  <c r="AM895" i="5"/>
  <c r="AN895" i="5"/>
  <c r="AO895" i="5"/>
  <c r="AI896" i="5"/>
  <c r="AJ896" i="5"/>
  <c r="AK896" i="5"/>
  <c r="AL896" i="5"/>
  <c r="AM896" i="5"/>
  <c r="AN896" i="5"/>
  <c r="AO896" i="5"/>
  <c r="AI897" i="5"/>
  <c r="AJ897" i="5"/>
  <c r="AK897" i="5"/>
  <c r="AL897" i="5"/>
  <c r="AM897" i="5"/>
  <c r="AN897" i="5"/>
  <c r="AO897" i="5"/>
  <c r="AI898" i="5"/>
  <c r="AJ898" i="5"/>
  <c r="AK898" i="5"/>
  <c r="AL898" i="5"/>
  <c r="AM898" i="5"/>
  <c r="AN898" i="5"/>
  <c r="AO898" i="5"/>
  <c r="AI899" i="5"/>
  <c r="AJ899" i="5"/>
  <c r="AK899" i="5"/>
  <c r="AL899" i="5"/>
  <c r="AM899" i="5"/>
  <c r="AN899" i="5"/>
  <c r="AO899" i="5"/>
  <c r="AI900" i="5"/>
  <c r="AJ900" i="5"/>
  <c r="AK900" i="5"/>
  <c r="AL900" i="5"/>
  <c r="AM900" i="5"/>
  <c r="AN900" i="5"/>
  <c r="AO900" i="5"/>
  <c r="AI901" i="5"/>
  <c r="AJ901" i="5"/>
  <c r="AK901" i="5"/>
  <c r="AL901" i="5"/>
  <c r="AM901" i="5"/>
  <c r="AN901" i="5"/>
  <c r="AO901" i="5"/>
  <c r="AI902" i="5"/>
  <c r="AJ902" i="5"/>
  <c r="AK902" i="5"/>
  <c r="AL902" i="5"/>
  <c r="AM902" i="5"/>
  <c r="AN902" i="5"/>
  <c r="AO902" i="5"/>
  <c r="AI903" i="5"/>
  <c r="AJ903" i="5"/>
  <c r="AK903" i="5"/>
  <c r="AL903" i="5"/>
  <c r="AM903" i="5"/>
  <c r="AN903" i="5"/>
  <c r="AO903" i="5"/>
  <c r="AI904" i="5"/>
  <c r="AJ904" i="5"/>
  <c r="AK904" i="5"/>
  <c r="AL904" i="5"/>
  <c r="AM904" i="5"/>
  <c r="AN904" i="5"/>
  <c r="AO904" i="5"/>
  <c r="AI905" i="5"/>
  <c r="AJ905" i="5"/>
  <c r="AK905" i="5"/>
  <c r="AL905" i="5"/>
  <c r="AM905" i="5"/>
  <c r="AN905" i="5"/>
  <c r="AO905" i="5"/>
  <c r="AI906" i="5"/>
  <c r="AJ906" i="5"/>
  <c r="AK906" i="5"/>
  <c r="AL906" i="5"/>
  <c r="AM906" i="5"/>
  <c r="AN906" i="5"/>
  <c r="AO906" i="5"/>
  <c r="AI907" i="5"/>
  <c r="AJ907" i="5"/>
  <c r="AK907" i="5"/>
  <c r="AL907" i="5"/>
  <c r="AM907" i="5"/>
  <c r="AN907" i="5"/>
  <c r="AO907" i="5"/>
  <c r="AI908" i="5"/>
  <c r="AJ908" i="5"/>
  <c r="AK908" i="5"/>
  <c r="AL908" i="5"/>
  <c r="AM908" i="5"/>
  <c r="AN908" i="5"/>
  <c r="AO908" i="5"/>
  <c r="AI909" i="5"/>
  <c r="AJ909" i="5"/>
  <c r="AK909" i="5"/>
  <c r="AL909" i="5"/>
  <c r="AM909" i="5"/>
  <c r="AN909" i="5"/>
  <c r="AO909" i="5"/>
  <c r="AI910" i="5"/>
  <c r="AJ910" i="5"/>
  <c r="AK910" i="5"/>
  <c r="AL910" i="5"/>
  <c r="AM910" i="5"/>
  <c r="AN910" i="5"/>
  <c r="AO910" i="5"/>
  <c r="AI911" i="5"/>
  <c r="AJ911" i="5"/>
  <c r="AK911" i="5"/>
  <c r="AL911" i="5"/>
  <c r="AM911" i="5"/>
  <c r="AN911" i="5"/>
  <c r="AO911" i="5"/>
  <c r="AI912" i="5"/>
  <c r="AJ912" i="5"/>
  <c r="AK912" i="5"/>
  <c r="AL912" i="5"/>
  <c r="AM912" i="5"/>
  <c r="AN912" i="5"/>
  <c r="AO912" i="5"/>
  <c r="AI913" i="5"/>
  <c r="AJ913" i="5"/>
  <c r="AK913" i="5"/>
  <c r="AL913" i="5"/>
  <c r="AM913" i="5"/>
  <c r="AN913" i="5"/>
  <c r="AO913" i="5"/>
  <c r="AI914" i="5"/>
  <c r="AJ914" i="5"/>
  <c r="AK914" i="5"/>
  <c r="AL914" i="5"/>
  <c r="AM914" i="5"/>
  <c r="AN914" i="5"/>
  <c r="AO914" i="5"/>
  <c r="AI915" i="5"/>
  <c r="AJ915" i="5"/>
  <c r="AK915" i="5"/>
  <c r="AL915" i="5"/>
  <c r="AM915" i="5"/>
  <c r="AN915" i="5"/>
  <c r="AO915" i="5"/>
  <c r="AI916" i="5"/>
  <c r="AJ916" i="5"/>
  <c r="AK916" i="5"/>
  <c r="AL916" i="5"/>
  <c r="AM916" i="5"/>
  <c r="AN916" i="5"/>
  <c r="AO916" i="5"/>
  <c r="AI917" i="5"/>
  <c r="AJ917" i="5"/>
  <c r="AK917" i="5"/>
  <c r="AL917" i="5"/>
  <c r="AM917" i="5"/>
  <c r="AN917" i="5"/>
  <c r="AO917" i="5"/>
  <c r="AI918" i="5"/>
  <c r="AJ918" i="5"/>
  <c r="AK918" i="5"/>
  <c r="AL918" i="5"/>
  <c r="AM918" i="5"/>
  <c r="AN918" i="5"/>
  <c r="AO918" i="5"/>
  <c r="AI919" i="5"/>
  <c r="AJ919" i="5"/>
  <c r="AK919" i="5"/>
  <c r="AL919" i="5"/>
  <c r="AM919" i="5"/>
  <c r="AN919" i="5"/>
  <c r="AO919" i="5"/>
  <c r="AI920" i="5"/>
  <c r="AJ920" i="5"/>
  <c r="AK920" i="5"/>
  <c r="AL920" i="5"/>
  <c r="AM920" i="5"/>
  <c r="AN920" i="5"/>
  <c r="AO920" i="5"/>
  <c r="AI921" i="5"/>
  <c r="AJ921" i="5"/>
  <c r="AK921" i="5"/>
  <c r="AL921" i="5"/>
  <c r="AM921" i="5"/>
  <c r="AN921" i="5"/>
  <c r="AO921" i="5"/>
  <c r="AI922" i="5"/>
  <c r="AJ922" i="5"/>
  <c r="AK922" i="5"/>
  <c r="AL922" i="5"/>
  <c r="AM922" i="5"/>
  <c r="AN922" i="5"/>
  <c r="AO922" i="5"/>
  <c r="AI923" i="5"/>
  <c r="AJ923" i="5"/>
  <c r="AK923" i="5"/>
  <c r="AL923" i="5"/>
  <c r="AM923" i="5"/>
  <c r="AN923" i="5"/>
  <c r="AO923" i="5"/>
  <c r="AI924" i="5"/>
  <c r="AJ924" i="5"/>
  <c r="AK924" i="5"/>
  <c r="AL924" i="5"/>
  <c r="AM924" i="5"/>
  <c r="AN924" i="5"/>
  <c r="AO924" i="5"/>
  <c r="AI925" i="5"/>
  <c r="AJ925" i="5"/>
  <c r="AK925" i="5"/>
  <c r="AL925" i="5"/>
  <c r="AM925" i="5"/>
  <c r="AN925" i="5"/>
  <c r="AO925" i="5"/>
  <c r="AI926" i="5"/>
  <c r="AJ926" i="5"/>
  <c r="AK926" i="5"/>
  <c r="AL926" i="5"/>
  <c r="AM926" i="5"/>
  <c r="AN926" i="5"/>
  <c r="AO926" i="5"/>
  <c r="AI927" i="5"/>
  <c r="AJ927" i="5"/>
  <c r="AK927" i="5"/>
  <c r="AL927" i="5"/>
  <c r="AM927" i="5"/>
  <c r="AN927" i="5"/>
  <c r="AO927" i="5"/>
  <c r="AI928" i="5"/>
  <c r="AJ928" i="5"/>
  <c r="AK928" i="5"/>
  <c r="AL928" i="5"/>
  <c r="AM928" i="5"/>
  <c r="AN928" i="5"/>
  <c r="AO928" i="5"/>
  <c r="AI929" i="5"/>
  <c r="AJ929" i="5"/>
  <c r="AK929" i="5"/>
  <c r="AL929" i="5"/>
  <c r="AM929" i="5"/>
  <c r="AN929" i="5"/>
  <c r="AO929" i="5"/>
  <c r="AI930" i="5"/>
  <c r="AJ930" i="5"/>
  <c r="AK930" i="5"/>
  <c r="AL930" i="5"/>
  <c r="AM930" i="5"/>
  <c r="AN930" i="5"/>
  <c r="AO930" i="5"/>
  <c r="AI931" i="5"/>
  <c r="AJ931" i="5"/>
  <c r="AK931" i="5"/>
  <c r="AL931" i="5"/>
  <c r="AM931" i="5"/>
  <c r="AN931" i="5"/>
  <c r="AO931" i="5"/>
  <c r="AI932" i="5"/>
  <c r="AJ932" i="5"/>
  <c r="AK932" i="5"/>
  <c r="AL932" i="5"/>
  <c r="AM932" i="5"/>
  <c r="AN932" i="5"/>
  <c r="AO932" i="5"/>
  <c r="AI933" i="5"/>
  <c r="AJ933" i="5"/>
  <c r="AK933" i="5"/>
  <c r="AL933" i="5"/>
  <c r="AM933" i="5"/>
  <c r="AN933" i="5"/>
  <c r="AO933" i="5"/>
  <c r="AI934" i="5"/>
  <c r="AJ934" i="5"/>
  <c r="AK934" i="5"/>
  <c r="AL934" i="5"/>
  <c r="AM934" i="5"/>
  <c r="AN934" i="5"/>
  <c r="AO934" i="5"/>
  <c r="AI935" i="5"/>
  <c r="AJ935" i="5"/>
  <c r="AK935" i="5"/>
  <c r="AL935" i="5"/>
  <c r="AM935" i="5"/>
  <c r="AN935" i="5"/>
  <c r="AO935" i="5"/>
  <c r="AI936" i="5"/>
  <c r="AJ936" i="5"/>
  <c r="AK936" i="5"/>
  <c r="AL936" i="5"/>
  <c r="AM936" i="5"/>
  <c r="AN936" i="5"/>
  <c r="AO936" i="5"/>
  <c r="AI937" i="5"/>
  <c r="AJ937" i="5"/>
  <c r="AK937" i="5"/>
  <c r="AL937" i="5"/>
  <c r="AM937" i="5"/>
  <c r="AN937" i="5"/>
  <c r="AO937" i="5"/>
  <c r="AI938" i="5"/>
  <c r="AJ938" i="5"/>
  <c r="AK938" i="5"/>
  <c r="AL938" i="5"/>
  <c r="AM938" i="5"/>
  <c r="AN938" i="5"/>
  <c r="AO938" i="5"/>
  <c r="AI939" i="5"/>
  <c r="AJ939" i="5"/>
  <c r="AK939" i="5"/>
  <c r="AL939" i="5"/>
  <c r="AM939" i="5"/>
  <c r="AN939" i="5"/>
  <c r="AO939" i="5"/>
  <c r="AI940" i="5"/>
  <c r="AJ940" i="5"/>
  <c r="AK940" i="5"/>
  <c r="AL940" i="5"/>
  <c r="AM940" i="5"/>
  <c r="AN940" i="5"/>
  <c r="AO940" i="5"/>
  <c r="AI941" i="5"/>
  <c r="AJ941" i="5"/>
  <c r="AK941" i="5"/>
  <c r="AL941" i="5"/>
  <c r="AM941" i="5"/>
  <c r="AN941" i="5"/>
  <c r="AO941" i="5"/>
  <c r="AI942" i="5"/>
  <c r="AJ942" i="5"/>
  <c r="AK942" i="5"/>
  <c r="AL942" i="5"/>
  <c r="AM942" i="5"/>
  <c r="AN942" i="5"/>
  <c r="AO942" i="5"/>
  <c r="AI943" i="5"/>
  <c r="AJ943" i="5"/>
  <c r="AK943" i="5"/>
  <c r="AL943" i="5"/>
  <c r="AM943" i="5"/>
  <c r="AN943" i="5"/>
  <c r="AO943" i="5"/>
  <c r="AI944" i="5"/>
  <c r="AJ944" i="5"/>
  <c r="AK944" i="5"/>
  <c r="AL944" i="5"/>
  <c r="AM944" i="5"/>
  <c r="AN944" i="5"/>
  <c r="AO944" i="5"/>
  <c r="AI945" i="5"/>
  <c r="AJ945" i="5"/>
  <c r="AK945" i="5"/>
  <c r="AL945" i="5"/>
  <c r="AM945" i="5"/>
  <c r="AN945" i="5"/>
  <c r="AO945" i="5"/>
  <c r="AI946" i="5"/>
  <c r="AJ946" i="5"/>
  <c r="AK946" i="5"/>
  <c r="AL946" i="5"/>
  <c r="AM946" i="5"/>
  <c r="AN946" i="5"/>
  <c r="AO946" i="5"/>
  <c r="AI947" i="5"/>
  <c r="AJ947" i="5"/>
  <c r="AK947" i="5"/>
  <c r="AL947" i="5"/>
  <c r="AM947" i="5"/>
  <c r="AN947" i="5"/>
  <c r="AO947" i="5"/>
  <c r="AI948" i="5"/>
  <c r="AJ948" i="5"/>
  <c r="AK948" i="5"/>
  <c r="AL948" i="5"/>
  <c r="AM948" i="5"/>
  <c r="AN948" i="5"/>
  <c r="AO948" i="5"/>
  <c r="AI949" i="5"/>
  <c r="AJ949" i="5"/>
  <c r="AK949" i="5"/>
  <c r="AL949" i="5"/>
  <c r="AM949" i="5"/>
  <c r="AN949" i="5"/>
  <c r="AO949" i="5"/>
  <c r="AI950" i="5"/>
  <c r="AJ950" i="5"/>
  <c r="AK950" i="5"/>
  <c r="AL950" i="5"/>
  <c r="AM950" i="5"/>
  <c r="AN950" i="5"/>
  <c r="AO950" i="5"/>
  <c r="AI951" i="5"/>
  <c r="AJ951" i="5"/>
  <c r="AK951" i="5"/>
  <c r="AL951" i="5"/>
  <c r="AM951" i="5"/>
  <c r="AN951" i="5"/>
  <c r="AO951" i="5"/>
  <c r="AI952" i="5"/>
  <c r="AJ952" i="5"/>
  <c r="AK952" i="5"/>
  <c r="AL952" i="5"/>
  <c r="AM952" i="5"/>
  <c r="AN952" i="5"/>
  <c r="AO952" i="5"/>
  <c r="AI953" i="5"/>
  <c r="AJ953" i="5"/>
  <c r="AK953" i="5"/>
  <c r="AL953" i="5"/>
  <c r="AM953" i="5"/>
  <c r="AN953" i="5"/>
  <c r="AO953" i="5"/>
  <c r="AI954" i="5"/>
  <c r="AJ954" i="5"/>
  <c r="AK954" i="5"/>
  <c r="AL954" i="5"/>
  <c r="AM954" i="5"/>
  <c r="AN954" i="5"/>
  <c r="AO954" i="5"/>
  <c r="AI955" i="5"/>
  <c r="AJ955" i="5"/>
  <c r="AK955" i="5"/>
  <c r="AL955" i="5"/>
  <c r="AM955" i="5"/>
  <c r="AN955" i="5"/>
  <c r="AO955" i="5"/>
  <c r="AI956" i="5"/>
  <c r="AJ956" i="5"/>
  <c r="AK956" i="5"/>
  <c r="AL956" i="5"/>
  <c r="AM956" i="5"/>
  <c r="AN956" i="5"/>
  <c r="AO956" i="5"/>
  <c r="AI957" i="5"/>
  <c r="AJ957" i="5"/>
  <c r="AK957" i="5"/>
  <c r="AL957" i="5"/>
  <c r="AM957" i="5"/>
  <c r="AN957" i="5"/>
  <c r="AO957" i="5"/>
  <c r="AI958" i="5"/>
  <c r="AJ958" i="5"/>
  <c r="AK958" i="5"/>
  <c r="AL958" i="5"/>
  <c r="AM958" i="5"/>
  <c r="AN958" i="5"/>
  <c r="AO958" i="5"/>
  <c r="AI959" i="5"/>
  <c r="AJ959" i="5"/>
  <c r="AK959" i="5"/>
  <c r="AL959" i="5"/>
  <c r="AM959" i="5"/>
  <c r="AN959" i="5"/>
  <c r="AO959" i="5"/>
  <c r="AI960" i="5"/>
  <c r="AJ960" i="5"/>
  <c r="AK960" i="5"/>
  <c r="AL960" i="5"/>
  <c r="AM960" i="5"/>
  <c r="AN960" i="5"/>
  <c r="AO960" i="5"/>
  <c r="AI961" i="5"/>
  <c r="AJ961" i="5"/>
  <c r="AK961" i="5"/>
  <c r="AL961" i="5"/>
  <c r="AM961" i="5"/>
  <c r="AN961" i="5"/>
  <c r="AO961" i="5"/>
  <c r="AI962" i="5"/>
  <c r="AJ962" i="5"/>
  <c r="AK962" i="5"/>
  <c r="AL962" i="5"/>
  <c r="AM962" i="5"/>
  <c r="AN962" i="5"/>
  <c r="AO962" i="5"/>
  <c r="AI963" i="5"/>
  <c r="AJ963" i="5"/>
  <c r="AK963" i="5"/>
  <c r="AL963" i="5"/>
  <c r="AM963" i="5"/>
  <c r="AN963" i="5"/>
  <c r="AO963" i="5"/>
  <c r="AI964" i="5"/>
  <c r="AJ964" i="5"/>
  <c r="AK964" i="5"/>
  <c r="AL964" i="5"/>
  <c r="AM964" i="5"/>
  <c r="AN964" i="5"/>
  <c r="AO964" i="5"/>
  <c r="AI965" i="5"/>
  <c r="AJ965" i="5"/>
  <c r="AK965" i="5"/>
  <c r="AL965" i="5"/>
  <c r="AM965" i="5"/>
  <c r="AN965" i="5"/>
  <c r="AO965" i="5"/>
  <c r="AI966" i="5"/>
  <c r="AJ966" i="5"/>
  <c r="AK966" i="5"/>
  <c r="AL966" i="5"/>
  <c r="AM966" i="5"/>
  <c r="AN966" i="5"/>
  <c r="AO966" i="5"/>
  <c r="AI967" i="5"/>
  <c r="AJ967" i="5"/>
  <c r="AK967" i="5"/>
  <c r="AL967" i="5"/>
  <c r="AM967" i="5"/>
  <c r="AN967" i="5"/>
  <c r="AO967" i="5"/>
  <c r="AI968" i="5"/>
  <c r="AJ968" i="5"/>
  <c r="AK968" i="5"/>
  <c r="AL968" i="5"/>
  <c r="AM968" i="5"/>
  <c r="AN968" i="5"/>
  <c r="AO968" i="5"/>
  <c r="AI969" i="5"/>
  <c r="AJ969" i="5"/>
  <c r="AK969" i="5"/>
  <c r="AL969" i="5"/>
  <c r="AM969" i="5"/>
  <c r="AN969" i="5"/>
  <c r="AO969" i="5"/>
  <c r="AI970" i="5"/>
  <c r="AJ970" i="5"/>
  <c r="AK970" i="5"/>
  <c r="AL970" i="5"/>
  <c r="AM970" i="5"/>
  <c r="AN970" i="5"/>
  <c r="AO970" i="5"/>
  <c r="AI971" i="5"/>
  <c r="AJ971" i="5"/>
  <c r="AK971" i="5"/>
  <c r="AL971" i="5"/>
  <c r="AM971" i="5"/>
  <c r="AN971" i="5"/>
  <c r="AO971" i="5"/>
  <c r="AI972" i="5"/>
  <c r="AJ972" i="5"/>
  <c r="AK972" i="5"/>
  <c r="AL972" i="5"/>
  <c r="AM972" i="5"/>
  <c r="AN972" i="5"/>
  <c r="AO972" i="5"/>
  <c r="AI973" i="5"/>
  <c r="AJ973" i="5"/>
  <c r="AK973" i="5"/>
  <c r="AL973" i="5"/>
  <c r="AM973" i="5"/>
  <c r="AN973" i="5"/>
  <c r="AO973" i="5"/>
  <c r="AI974" i="5"/>
  <c r="AJ974" i="5"/>
  <c r="AK974" i="5"/>
  <c r="AL974" i="5"/>
  <c r="AM974" i="5"/>
  <c r="AN974" i="5"/>
  <c r="AO974" i="5"/>
  <c r="AI975" i="5"/>
  <c r="AJ975" i="5"/>
  <c r="AK975" i="5"/>
  <c r="AL975" i="5"/>
  <c r="AM975" i="5"/>
  <c r="AN975" i="5"/>
  <c r="AO975" i="5"/>
  <c r="AI976" i="5"/>
  <c r="AJ976" i="5"/>
  <c r="AK976" i="5"/>
  <c r="AL976" i="5"/>
  <c r="AM976" i="5"/>
  <c r="AN976" i="5"/>
  <c r="AO976" i="5"/>
  <c r="AI977" i="5"/>
  <c r="AJ977" i="5"/>
  <c r="AK977" i="5"/>
  <c r="AL977" i="5"/>
  <c r="AM977" i="5"/>
  <c r="AN977" i="5"/>
  <c r="AO977" i="5"/>
  <c r="AI978" i="5"/>
  <c r="AJ978" i="5"/>
  <c r="AK978" i="5"/>
  <c r="AL978" i="5"/>
  <c r="AM978" i="5"/>
  <c r="AN978" i="5"/>
  <c r="AO978" i="5"/>
  <c r="AI979" i="5"/>
  <c r="AJ979" i="5"/>
  <c r="AK979" i="5"/>
  <c r="AL979" i="5"/>
  <c r="AM979" i="5"/>
  <c r="AN979" i="5"/>
  <c r="AO979" i="5"/>
  <c r="AI980" i="5"/>
  <c r="AJ980" i="5"/>
  <c r="AK980" i="5"/>
  <c r="AL980" i="5"/>
  <c r="AM980" i="5"/>
  <c r="AN980" i="5"/>
  <c r="AO980" i="5"/>
  <c r="AI981" i="5"/>
  <c r="AJ981" i="5"/>
  <c r="AK981" i="5"/>
  <c r="AL981" i="5"/>
  <c r="AM981" i="5"/>
  <c r="AN981" i="5"/>
  <c r="AO981" i="5"/>
  <c r="AI982" i="5"/>
  <c r="AJ982" i="5"/>
  <c r="AK982" i="5"/>
  <c r="AL982" i="5"/>
  <c r="AM982" i="5"/>
  <c r="AN982" i="5"/>
  <c r="AO982" i="5"/>
  <c r="AI983" i="5"/>
  <c r="AJ983" i="5"/>
  <c r="AK983" i="5"/>
  <c r="AL983" i="5"/>
  <c r="AM983" i="5"/>
  <c r="AN983" i="5"/>
  <c r="AO983" i="5"/>
  <c r="AI984" i="5"/>
  <c r="AJ984" i="5"/>
  <c r="AK984" i="5"/>
  <c r="AL984" i="5"/>
  <c r="AM984" i="5"/>
  <c r="AN984" i="5"/>
  <c r="AO984" i="5"/>
  <c r="AI985" i="5"/>
  <c r="AJ985" i="5"/>
  <c r="AK985" i="5"/>
  <c r="AL985" i="5"/>
  <c r="AM985" i="5"/>
  <c r="AN985" i="5"/>
  <c r="AO985" i="5"/>
  <c r="AI986" i="5"/>
  <c r="AJ986" i="5"/>
  <c r="AK986" i="5"/>
  <c r="AL986" i="5"/>
  <c r="AM986" i="5"/>
  <c r="AN986" i="5"/>
  <c r="AO986" i="5"/>
  <c r="AI987" i="5"/>
  <c r="AJ987" i="5"/>
  <c r="AK987" i="5"/>
  <c r="AL987" i="5"/>
  <c r="AM987" i="5"/>
  <c r="AN987" i="5"/>
  <c r="AO987" i="5"/>
  <c r="AI988" i="5"/>
  <c r="AJ988" i="5"/>
  <c r="AK988" i="5"/>
  <c r="AL988" i="5"/>
  <c r="AM988" i="5"/>
  <c r="AN988" i="5"/>
  <c r="AO988" i="5"/>
  <c r="AI989" i="5"/>
  <c r="AJ989" i="5"/>
  <c r="AK989" i="5"/>
  <c r="AL989" i="5"/>
  <c r="AM989" i="5"/>
  <c r="AN989" i="5"/>
  <c r="AO989" i="5"/>
  <c r="AI990" i="5"/>
  <c r="AJ990" i="5"/>
  <c r="AK990" i="5"/>
  <c r="AL990" i="5"/>
  <c r="AM990" i="5"/>
  <c r="AN990" i="5"/>
  <c r="AO990" i="5"/>
  <c r="AI991" i="5"/>
  <c r="AJ991" i="5"/>
  <c r="AK991" i="5"/>
  <c r="AL991" i="5"/>
  <c r="AM991" i="5"/>
  <c r="AN991" i="5"/>
  <c r="AO991" i="5"/>
  <c r="AI992" i="5"/>
  <c r="AJ992" i="5"/>
  <c r="AK992" i="5"/>
  <c r="AL992" i="5"/>
  <c r="AM992" i="5"/>
  <c r="AN992" i="5"/>
  <c r="AO992" i="5"/>
  <c r="AI993" i="5"/>
  <c r="AJ993" i="5"/>
  <c r="AK993" i="5"/>
  <c r="AL993" i="5"/>
  <c r="AM993" i="5"/>
  <c r="AN993" i="5"/>
  <c r="AO993" i="5"/>
  <c r="AI994" i="5"/>
  <c r="AJ994" i="5"/>
  <c r="AK994" i="5"/>
  <c r="AL994" i="5"/>
  <c r="AM994" i="5"/>
  <c r="AN994" i="5"/>
  <c r="AO994" i="5"/>
  <c r="AI995" i="5"/>
  <c r="AJ995" i="5"/>
  <c r="AK995" i="5"/>
  <c r="AL995" i="5"/>
  <c r="AM995" i="5"/>
  <c r="AN995" i="5"/>
  <c r="AO995" i="5"/>
  <c r="AI996" i="5"/>
  <c r="AJ996" i="5"/>
  <c r="AK996" i="5"/>
  <c r="AL996" i="5"/>
  <c r="AM996" i="5"/>
  <c r="AN996" i="5"/>
  <c r="AO996" i="5"/>
  <c r="AI997" i="5"/>
  <c r="AJ997" i="5"/>
  <c r="AK997" i="5"/>
  <c r="AL997" i="5"/>
  <c r="AM997" i="5"/>
  <c r="AN997" i="5"/>
  <c r="AO997" i="5"/>
  <c r="AI998" i="5"/>
  <c r="AJ998" i="5"/>
  <c r="AK998" i="5"/>
  <c r="AL998" i="5"/>
  <c r="AM998" i="5"/>
  <c r="AN998" i="5"/>
  <c r="AO998" i="5"/>
  <c r="AI999" i="5"/>
  <c r="AJ999" i="5"/>
  <c r="AK999" i="5"/>
  <c r="AL999" i="5"/>
  <c r="AM999" i="5"/>
  <c r="AN999" i="5"/>
  <c r="AO999" i="5"/>
  <c r="AI1000" i="5"/>
  <c r="AJ1000" i="5"/>
  <c r="AK1000" i="5"/>
  <c r="AL1000" i="5"/>
  <c r="AM1000" i="5"/>
  <c r="AN1000" i="5"/>
  <c r="AO1000" i="5"/>
  <c r="AI1001" i="5"/>
  <c r="AJ1001" i="5"/>
  <c r="AK1001" i="5"/>
  <c r="AL1001" i="5"/>
  <c r="AM1001" i="5"/>
  <c r="AN1001" i="5"/>
  <c r="AO1001" i="5"/>
  <c r="AI1002" i="5"/>
  <c r="AJ1002" i="5"/>
  <c r="AK1002" i="5"/>
  <c r="AL1002" i="5"/>
  <c r="AM1002" i="5"/>
  <c r="AN1002" i="5"/>
  <c r="AO1002" i="5"/>
  <c r="AI1003" i="5"/>
  <c r="AJ1003" i="5"/>
  <c r="AK1003" i="5"/>
  <c r="AL1003" i="5"/>
  <c r="AM1003" i="5"/>
  <c r="AN1003" i="5"/>
  <c r="AO1003" i="5"/>
  <c r="AI1004" i="5"/>
  <c r="AJ1004" i="5"/>
  <c r="AK1004" i="5"/>
  <c r="AL1004" i="5"/>
  <c r="AM1004" i="5"/>
  <c r="AN1004" i="5"/>
  <c r="AO1004" i="5"/>
  <c r="AI1005" i="5"/>
  <c r="AJ1005" i="5"/>
  <c r="AK1005" i="5"/>
  <c r="AL1005" i="5"/>
  <c r="AM1005" i="5"/>
  <c r="AN1005" i="5"/>
  <c r="AO1005" i="5"/>
  <c r="AI1006" i="5"/>
  <c r="AJ1006" i="5"/>
  <c r="AK1006" i="5"/>
  <c r="AL1006" i="5"/>
  <c r="AM1006" i="5"/>
  <c r="AN1006" i="5"/>
  <c r="AO1006" i="5"/>
  <c r="AI1007" i="5"/>
  <c r="AJ1007" i="5"/>
  <c r="AK1007" i="5"/>
  <c r="AL1007" i="5"/>
  <c r="AM1007" i="5"/>
  <c r="AN1007" i="5"/>
  <c r="AO1007" i="5"/>
  <c r="AI1008" i="5"/>
  <c r="AJ1008" i="5"/>
  <c r="AK1008" i="5"/>
  <c r="AL1008" i="5"/>
  <c r="AM1008" i="5"/>
  <c r="AN1008" i="5"/>
  <c r="AO1008" i="5"/>
  <c r="AI1009" i="5"/>
  <c r="AJ1009" i="5"/>
  <c r="AK1009" i="5"/>
  <c r="AL1009" i="5"/>
  <c r="AM1009" i="5"/>
  <c r="AN1009" i="5"/>
  <c r="AO1009" i="5"/>
  <c r="AI1010" i="5"/>
  <c r="AJ1010" i="5"/>
  <c r="AK1010" i="5"/>
  <c r="AL1010" i="5"/>
  <c r="AM1010" i="5"/>
  <c r="AN1010" i="5"/>
  <c r="AO1010" i="5"/>
  <c r="AI1011" i="5"/>
  <c r="AJ1011" i="5"/>
  <c r="AK1011" i="5"/>
  <c r="AL1011" i="5"/>
  <c r="AM1011" i="5"/>
  <c r="AN1011" i="5"/>
  <c r="AO1011" i="5"/>
  <c r="AI1012" i="5"/>
  <c r="AJ1012" i="5"/>
  <c r="AK1012" i="5"/>
  <c r="AL1012" i="5"/>
  <c r="AM1012" i="5"/>
  <c r="AN1012" i="5"/>
  <c r="AO1012" i="5"/>
  <c r="AI1013" i="5"/>
  <c r="AJ1013" i="5"/>
  <c r="AK1013" i="5"/>
  <c r="AL1013" i="5"/>
  <c r="AM1013" i="5"/>
  <c r="AN1013" i="5"/>
  <c r="AO1013" i="5"/>
  <c r="AI1014" i="5"/>
  <c r="AJ1014" i="5"/>
  <c r="AK1014" i="5"/>
  <c r="AL1014" i="5"/>
  <c r="AM1014" i="5"/>
  <c r="AN1014" i="5"/>
  <c r="AO1014" i="5"/>
  <c r="AI1015" i="5"/>
  <c r="AJ1015" i="5"/>
  <c r="AK1015" i="5"/>
  <c r="AL1015" i="5"/>
  <c r="AM1015" i="5"/>
  <c r="AN1015" i="5"/>
  <c r="AO1015" i="5"/>
  <c r="AI1016" i="5"/>
  <c r="AJ1016" i="5"/>
  <c r="AK1016" i="5"/>
  <c r="AL1016" i="5"/>
  <c r="AM1016" i="5"/>
  <c r="AN1016" i="5"/>
  <c r="AO1016" i="5"/>
  <c r="AI1017" i="5"/>
  <c r="AJ1017" i="5"/>
  <c r="AK1017" i="5"/>
  <c r="AL1017" i="5"/>
  <c r="AM1017" i="5"/>
  <c r="AN1017" i="5"/>
  <c r="AO1017" i="5"/>
  <c r="AI1018" i="5"/>
  <c r="AJ1018" i="5"/>
  <c r="AK1018" i="5"/>
  <c r="AL1018" i="5"/>
  <c r="AM1018" i="5"/>
  <c r="AN1018" i="5"/>
  <c r="AO1018" i="5"/>
  <c r="AI1019" i="5"/>
  <c r="AJ1019" i="5"/>
  <c r="AK1019" i="5"/>
  <c r="AL1019" i="5"/>
  <c r="AM1019" i="5"/>
  <c r="AN1019" i="5"/>
  <c r="AO1019" i="5"/>
  <c r="AI1020" i="5"/>
  <c r="AJ1020" i="5"/>
  <c r="AK1020" i="5"/>
  <c r="AL1020" i="5"/>
  <c r="AM1020" i="5"/>
  <c r="AN1020" i="5"/>
  <c r="AO1020" i="5"/>
  <c r="AI1021" i="5"/>
  <c r="AJ1021" i="5"/>
  <c r="AK1021" i="5"/>
  <c r="AL1021" i="5"/>
  <c r="AM1021" i="5"/>
  <c r="AN1021" i="5"/>
  <c r="AO1021" i="5"/>
  <c r="AI1022" i="5"/>
  <c r="AJ1022" i="5"/>
  <c r="AK1022" i="5"/>
  <c r="AL1022" i="5"/>
  <c r="AM1022" i="5"/>
  <c r="AN1022" i="5"/>
  <c r="AO1022" i="5"/>
  <c r="AI1023" i="5"/>
  <c r="AJ1023" i="5"/>
  <c r="AK1023" i="5"/>
  <c r="AL1023" i="5"/>
  <c r="AM1023" i="5"/>
  <c r="AN1023" i="5"/>
  <c r="AO1023" i="5"/>
  <c r="AI1024" i="5"/>
  <c r="AJ1024" i="5"/>
  <c r="AK1024" i="5"/>
  <c r="AL1024" i="5"/>
  <c r="AM1024" i="5"/>
  <c r="AN1024" i="5"/>
  <c r="AO1024" i="5"/>
  <c r="AI1025" i="5"/>
  <c r="AJ1025" i="5"/>
  <c r="AK1025" i="5"/>
  <c r="AL1025" i="5"/>
  <c r="AM1025" i="5"/>
  <c r="AN1025" i="5"/>
  <c r="AO1025" i="5"/>
  <c r="AI1026" i="5"/>
  <c r="AJ1026" i="5"/>
  <c r="AK1026" i="5"/>
  <c r="AL1026" i="5"/>
  <c r="AM1026" i="5"/>
  <c r="AN1026" i="5"/>
  <c r="AO1026" i="5"/>
  <c r="AI1027" i="5"/>
  <c r="AJ1027" i="5"/>
  <c r="AK1027" i="5"/>
  <c r="AL1027" i="5"/>
  <c r="AM1027" i="5"/>
  <c r="AN1027" i="5"/>
  <c r="AO1027" i="5"/>
  <c r="AI1028" i="5"/>
  <c r="AJ1028" i="5"/>
  <c r="AK1028" i="5"/>
  <c r="AL1028" i="5"/>
  <c r="AM1028" i="5"/>
  <c r="AN1028" i="5"/>
  <c r="AO1028" i="5"/>
  <c r="AI1029" i="5"/>
  <c r="AJ1029" i="5"/>
  <c r="AK1029" i="5"/>
  <c r="AL1029" i="5"/>
  <c r="AM1029" i="5"/>
  <c r="AN1029" i="5"/>
  <c r="AO1029" i="5"/>
  <c r="AI1030" i="5"/>
  <c r="AJ1030" i="5"/>
  <c r="AK1030" i="5"/>
  <c r="AL1030" i="5"/>
  <c r="AM1030" i="5"/>
  <c r="AN1030" i="5"/>
  <c r="AO1030" i="5"/>
  <c r="AI1031" i="5"/>
  <c r="AJ1031" i="5"/>
  <c r="AK1031" i="5"/>
  <c r="AL1031" i="5"/>
  <c r="AM1031" i="5"/>
  <c r="AN1031" i="5"/>
  <c r="AO1031" i="5"/>
  <c r="AI1032" i="5"/>
  <c r="AJ1032" i="5"/>
  <c r="AK1032" i="5"/>
  <c r="AL1032" i="5"/>
  <c r="AM1032" i="5"/>
  <c r="AN1032" i="5"/>
  <c r="AO1032" i="5"/>
  <c r="AI1033" i="5"/>
  <c r="AJ1033" i="5"/>
  <c r="AK1033" i="5"/>
  <c r="AL1033" i="5"/>
  <c r="AM1033" i="5"/>
  <c r="AN1033" i="5"/>
  <c r="AO1033" i="5"/>
  <c r="AI1034" i="5"/>
  <c r="AJ1034" i="5"/>
  <c r="AK1034" i="5"/>
  <c r="AL1034" i="5"/>
  <c r="AM1034" i="5"/>
  <c r="AN1034" i="5"/>
  <c r="AO1034" i="5"/>
  <c r="AI1035" i="5"/>
  <c r="AJ1035" i="5"/>
  <c r="AK1035" i="5"/>
  <c r="AL1035" i="5"/>
  <c r="AM1035" i="5"/>
  <c r="AN1035" i="5"/>
  <c r="AO1035" i="5"/>
  <c r="AI1036" i="5"/>
  <c r="AJ1036" i="5"/>
  <c r="AK1036" i="5"/>
  <c r="AL1036" i="5"/>
  <c r="AM1036" i="5"/>
  <c r="AN1036" i="5"/>
  <c r="AO1036" i="5"/>
  <c r="AI1037" i="5"/>
  <c r="AJ1037" i="5"/>
  <c r="AK1037" i="5"/>
  <c r="AL1037" i="5"/>
  <c r="AM1037" i="5"/>
  <c r="AN1037" i="5"/>
  <c r="AO1037" i="5"/>
  <c r="AI1038" i="5"/>
  <c r="AJ1038" i="5"/>
  <c r="AK1038" i="5"/>
  <c r="AL1038" i="5"/>
  <c r="AM1038" i="5"/>
  <c r="AN1038" i="5"/>
  <c r="AO1038" i="5"/>
  <c r="AI1039" i="5"/>
  <c r="AJ1039" i="5"/>
  <c r="AK1039" i="5"/>
  <c r="AL1039" i="5"/>
  <c r="AM1039" i="5"/>
  <c r="AN1039" i="5"/>
  <c r="AO1039" i="5"/>
  <c r="AI1040" i="5"/>
  <c r="AJ1040" i="5"/>
  <c r="AK1040" i="5"/>
  <c r="AL1040" i="5"/>
  <c r="AM1040" i="5"/>
  <c r="AN1040" i="5"/>
  <c r="AO1040" i="5"/>
  <c r="AI1041" i="5"/>
  <c r="AJ1041" i="5"/>
  <c r="AK1041" i="5"/>
  <c r="AL1041" i="5"/>
  <c r="AM1041" i="5"/>
  <c r="AN1041" i="5"/>
  <c r="AO1041" i="5"/>
  <c r="AI1042" i="5"/>
  <c r="AJ1042" i="5"/>
  <c r="AK1042" i="5"/>
  <c r="AL1042" i="5"/>
  <c r="AM1042" i="5"/>
  <c r="AN1042" i="5"/>
  <c r="AO1042" i="5"/>
  <c r="AI1043" i="5"/>
  <c r="AJ1043" i="5"/>
  <c r="AK1043" i="5"/>
  <c r="AL1043" i="5"/>
  <c r="AM1043" i="5"/>
  <c r="AN1043" i="5"/>
  <c r="AO1043" i="5"/>
  <c r="AI1044" i="5"/>
  <c r="AJ1044" i="5"/>
  <c r="AK1044" i="5"/>
  <c r="AL1044" i="5"/>
  <c r="AM1044" i="5"/>
  <c r="AN1044" i="5"/>
  <c r="AO1044" i="5"/>
  <c r="AI1045" i="5"/>
  <c r="AJ1045" i="5"/>
  <c r="AK1045" i="5"/>
  <c r="AL1045" i="5"/>
  <c r="AM1045" i="5"/>
  <c r="AN1045" i="5"/>
  <c r="AO1045" i="5"/>
  <c r="AI1046" i="5"/>
  <c r="AJ1046" i="5"/>
  <c r="AK1046" i="5"/>
  <c r="AL1046" i="5"/>
  <c r="AM1046" i="5"/>
  <c r="AN1046" i="5"/>
  <c r="AO1046" i="5"/>
  <c r="AI1047" i="5"/>
  <c r="AJ1047" i="5"/>
  <c r="AK1047" i="5"/>
  <c r="AL1047" i="5"/>
  <c r="AM1047" i="5"/>
  <c r="AN1047" i="5"/>
  <c r="AO1047" i="5"/>
  <c r="AI1048" i="5"/>
  <c r="AJ1048" i="5"/>
  <c r="AK1048" i="5"/>
  <c r="AL1048" i="5"/>
  <c r="AM1048" i="5"/>
  <c r="AN1048" i="5"/>
  <c r="AO1048" i="5"/>
  <c r="AI1049" i="5"/>
  <c r="AJ1049" i="5"/>
  <c r="AK1049" i="5"/>
  <c r="AL1049" i="5"/>
  <c r="AM1049" i="5"/>
  <c r="AN1049" i="5"/>
  <c r="AO1049" i="5"/>
  <c r="AI1050" i="5"/>
  <c r="AJ1050" i="5"/>
  <c r="AK1050" i="5"/>
  <c r="AL1050" i="5"/>
  <c r="AM1050" i="5"/>
  <c r="AN1050" i="5"/>
  <c r="AO1050" i="5"/>
  <c r="AI1051" i="5"/>
  <c r="AJ1051" i="5"/>
  <c r="AK1051" i="5"/>
  <c r="AL1051" i="5"/>
  <c r="AM1051" i="5"/>
  <c r="AN1051" i="5"/>
  <c r="AO1051" i="5"/>
  <c r="AI1052" i="5"/>
  <c r="AJ1052" i="5"/>
  <c r="AK1052" i="5"/>
  <c r="AL1052" i="5"/>
  <c r="AM1052" i="5"/>
  <c r="AN1052" i="5"/>
  <c r="AO1052" i="5"/>
  <c r="AI1053" i="5"/>
  <c r="AJ1053" i="5"/>
  <c r="AK1053" i="5"/>
  <c r="AL1053" i="5"/>
  <c r="AM1053" i="5"/>
  <c r="AN1053" i="5"/>
  <c r="AO1053" i="5"/>
  <c r="AI1054" i="5"/>
  <c r="AJ1054" i="5"/>
  <c r="AK1054" i="5"/>
  <c r="AL1054" i="5"/>
  <c r="AM1054" i="5"/>
  <c r="AN1054" i="5"/>
  <c r="AO1054" i="5"/>
  <c r="AI1055" i="5"/>
  <c r="AJ1055" i="5"/>
  <c r="AK1055" i="5"/>
  <c r="AL1055" i="5"/>
  <c r="AM1055" i="5"/>
  <c r="AN1055" i="5"/>
  <c r="AO1055" i="5"/>
  <c r="AI1056" i="5"/>
  <c r="AJ1056" i="5"/>
  <c r="AK1056" i="5"/>
  <c r="AL1056" i="5"/>
  <c r="AM1056" i="5"/>
  <c r="AN1056" i="5"/>
  <c r="AO1056" i="5"/>
  <c r="AI1057" i="5"/>
  <c r="AJ1057" i="5"/>
  <c r="AK1057" i="5"/>
  <c r="AL1057" i="5"/>
  <c r="AM1057" i="5"/>
  <c r="AN1057" i="5"/>
  <c r="AO1057" i="5"/>
  <c r="AI1058" i="5"/>
  <c r="AJ1058" i="5"/>
  <c r="AK1058" i="5"/>
  <c r="AL1058" i="5"/>
  <c r="AM1058" i="5"/>
  <c r="AN1058" i="5"/>
  <c r="AO1058" i="5"/>
  <c r="AI1059" i="5"/>
  <c r="AJ1059" i="5"/>
  <c r="AK1059" i="5"/>
  <c r="AL1059" i="5"/>
  <c r="AM1059" i="5"/>
  <c r="AN1059" i="5"/>
  <c r="AO1059" i="5"/>
  <c r="AI1060" i="5"/>
  <c r="AJ1060" i="5"/>
  <c r="AK1060" i="5"/>
  <c r="AL1060" i="5"/>
  <c r="AM1060" i="5"/>
  <c r="AN1060" i="5"/>
  <c r="AO1060" i="5"/>
  <c r="AI1061" i="5"/>
  <c r="AJ1061" i="5"/>
  <c r="AK1061" i="5"/>
  <c r="AL1061" i="5"/>
  <c r="AM1061" i="5"/>
  <c r="AN1061" i="5"/>
  <c r="AO1061" i="5"/>
  <c r="AI1062" i="5"/>
  <c r="AJ1062" i="5"/>
  <c r="AK1062" i="5"/>
  <c r="AL1062" i="5"/>
  <c r="AM1062" i="5"/>
  <c r="AN1062" i="5"/>
  <c r="AO1062" i="5"/>
  <c r="AI1063" i="5"/>
  <c r="AJ1063" i="5"/>
  <c r="AK1063" i="5"/>
  <c r="AL1063" i="5"/>
  <c r="AM1063" i="5"/>
  <c r="AN1063" i="5"/>
  <c r="AO1063" i="5"/>
  <c r="AI1064" i="5"/>
  <c r="AJ1064" i="5"/>
  <c r="AK1064" i="5"/>
  <c r="AL1064" i="5"/>
  <c r="AM1064" i="5"/>
  <c r="AN1064" i="5"/>
  <c r="AO1064" i="5"/>
  <c r="AI1065" i="5"/>
  <c r="AJ1065" i="5"/>
  <c r="AK1065" i="5"/>
  <c r="AL1065" i="5"/>
  <c r="AM1065" i="5"/>
  <c r="AN1065" i="5"/>
  <c r="AO1065" i="5"/>
  <c r="AI1066" i="5"/>
  <c r="AJ1066" i="5"/>
  <c r="AK1066" i="5"/>
  <c r="AL1066" i="5"/>
  <c r="AM1066" i="5"/>
  <c r="AN1066" i="5"/>
  <c r="AO1066" i="5"/>
  <c r="AI1067" i="5"/>
  <c r="AJ1067" i="5"/>
  <c r="AK1067" i="5"/>
  <c r="AL1067" i="5"/>
  <c r="AM1067" i="5"/>
  <c r="AN1067" i="5"/>
  <c r="AO1067" i="5"/>
  <c r="AI1068" i="5"/>
  <c r="AJ1068" i="5"/>
  <c r="AK1068" i="5"/>
  <c r="AL1068" i="5"/>
  <c r="AM1068" i="5"/>
  <c r="AN1068" i="5"/>
  <c r="AO1068" i="5"/>
  <c r="AI1069" i="5"/>
  <c r="AJ1069" i="5"/>
  <c r="AK1069" i="5"/>
  <c r="AL1069" i="5"/>
  <c r="AM1069" i="5"/>
  <c r="AN1069" i="5"/>
  <c r="AO1069" i="5"/>
  <c r="AI1070" i="5"/>
  <c r="AJ1070" i="5"/>
  <c r="AK1070" i="5"/>
  <c r="AL1070" i="5"/>
  <c r="AM1070" i="5"/>
  <c r="AN1070" i="5"/>
  <c r="AO1070" i="5"/>
  <c r="AI1071" i="5"/>
  <c r="AJ1071" i="5"/>
  <c r="AK1071" i="5"/>
  <c r="AL1071" i="5"/>
  <c r="AM1071" i="5"/>
  <c r="AN1071" i="5"/>
  <c r="AO1071" i="5"/>
  <c r="AI1072" i="5"/>
  <c r="AJ1072" i="5"/>
  <c r="AK1072" i="5"/>
  <c r="AL1072" i="5"/>
  <c r="AM1072" i="5"/>
  <c r="AN1072" i="5"/>
  <c r="AO1072" i="5"/>
  <c r="AI1073" i="5"/>
  <c r="AJ1073" i="5"/>
  <c r="AK1073" i="5"/>
  <c r="AL1073" i="5"/>
  <c r="AM1073" i="5"/>
  <c r="AN1073" i="5"/>
  <c r="AO1073" i="5"/>
  <c r="AI1074" i="5"/>
  <c r="AJ1074" i="5"/>
  <c r="AK1074" i="5"/>
  <c r="AL1074" i="5"/>
  <c r="AM1074" i="5"/>
  <c r="AN1074" i="5"/>
  <c r="AO1074" i="5"/>
  <c r="AI1075" i="5"/>
  <c r="AJ1075" i="5"/>
  <c r="AK1075" i="5"/>
  <c r="AL1075" i="5"/>
  <c r="AM1075" i="5"/>
  <c r="AN1075" i="5"/>
  <c r="AO1075" i="5"/>
  <c r="AI1076" i="5"/>
  <c r="AJ1076" i="5"/>
  <c r="AK1076" i="5"/>
  <c r="AL1076" i="5"/>
  <c r="AM1076" i="5"/>
  <c r="AN1076" i="5"/>
  <c r="AO1076" i="5"/>
  <c r="AI1077" i="5"/>
  <c r="AJ1077" i="5"/>
  <c r="AK1077" i="5"/>
  <c r="AL1077" i="5"/>
  <c r="AM1077" i="5"/>
  <c r="AN1077" i="5"/>
  <c r="AO1077" i="5"/>
  <c r="AI1078" i="5"/>
  <c r="AJ1078" i="5"/>
  <c r="AK1078" i="5"/>
  <c r="AL1078" i="5"/>
  <c r="AM1078" i="5"/>
  <c r="AN1078" i="5"/>
  <c r="AO1078" i="5"/>
  <c r="AI1079" i="5"/>
  <c r="AJ1079" i="5"/>
  <c r="AK1079" i="5"/>
  <c r="AL1079" i="5"/>
  <c r="AM1079" i="5"/>
  <c r="AN1079" i="5"/>
  <c r="AO1079" i="5"/>
  <c r="AI1080" i="5"/>
  <c r="AJ1080" i="5"/>
  <c r="AK1080" i="5"/>
  <c r="AL1080" i="5"/>
  <c r="AM1080" i="5"/>
  <c r="AN1080" i="5"/>
  <c r="AO1080" i="5"/>
  <c r="AI1081" i="5"/>
  <c r="AJ1081" i="5"/>
  <c r="AK1081" i="5"/>
  <c r="AL1081" i="5"/>
  <c r="AM1081" i="5"/>
  <c r="AN1081" i="5"/>
  <c r="AO1081" i="5"/>
  <c r="AI1082" i="5"/>
  <c r="AJ1082" i="5"/>
  <c r="AK1082" i="5"/>
  <c r="AL1082" i="5"/>
  <c r="AM1082" i="5"/>
  <c r="AN1082" i="5"/>
  <c r="AO1082" i="5"/>
  <c r="AI1083" i="5"/>
  <c r="AJ1083" i="5"/>
  <c r="AK1083" i="5"/>
  <c r="AL1083" i="5"/>
  <c r="AM1083" i="5"/>
  <c r="AN1083" i="5"/>
  <c r="AO1083" i="5"/>
  <c r="AI1084" i="5"/>
  <c r="AJ1084" i="5"/>
  <c r="AK1084" i="5"/>
  <c r="AL1084" i="5"/>
  <c r="AM1084" i="5"/>
  <c r="AN1084" i="5"/>
  <c r="AO1084" i="5"/>
  <c r="AI1085" i="5"/>
  <c r="AJ1085" i="5"/>
  <c r="AK1085" i="5"/>
  <c r="AL1085" i="5"/>
  <c r="AM1085" i="5"/>
  <c r="AN1085" i="5"/>
  <c r="AO1085" i="5"/>
  <c r="AI1086" i="5"/>
  <c r="AJ1086" i="5"/>
  <c r="AK1086" i="5"/>
  <c r="AL1086" i="5"/>
  <c r="AM1086" i="5"/>
  <c r="AN1086" i="5"/>
  <c r="AO1086" i="5"/>
  <c r="AI1087" i="5"/>
  <c r="AJ1087" i="5"/>
  <c r="AK1087" i="5"/>
  <c r="AL1087" i="5"/>
  <c r="AM1087" i="5"/>
  <c r="AN1087" i="5"/>
  <c r="AO1087" i="5"/>
  <c r="AI1088" i="5"/>
  <c r="AJ1088" i="5"/>
  <c r="AK1088" i="5"/>
  <c r="AL1088" i="5"/>
  <c r="AM1088" i="5"/>
  <c r="AN1088" i="5"/>
  <c r="AO1088" i="5"/>
  <c r="AI1089" i="5"/>
  <c r="AJ1089" i="5"/>
  <c r="AK1089" i="5"/>
  <c r="AL1089" i="5"/>
  <c r="AM1089" i="5"/>
  <c r="AN1089" i="5"/>
  <c r="AO1089" i="5"/>
  <c r="AI1090" i="5"/>
  <c r="AJ1090" i="5"/>
  <c r="AK1090" i="5"/>
  <c r="AL1090" i="5"/>
  <c r="AM1090" i="5"/>
  <c r="AN1090" i="5"/>
  <c r="AO1090" i="5"/>
  <c r="AI1091" i="5"/>
  <c r="AJ1091" i="5"/>
  <c r="AK1091" i="5"/>
  <c r="AL1091" i="5"/>
  <c r="AM1091" i="5"/>
  <c r="AN1091" i="5"/>
  <c r="AO1091" i="5"/>
  <c r="AI1092" i="5"/>
  <c r="AJ1092" i="5"/>
  <c r="AK1092" i="5"/>
  <c r="AL1092" i="5"/>
  <c r="AM1092" i="5"/>
  <c r="AN1092" i="5"/>
  <c r="AO1092" i="5"/>
  <c r="AI1093" i="5"/>
  <c r="AJ1093" i="5"/>
  <c r="AK1093" i="5"/>
  <c r="AL1093" i="5"/>
  <c r="AM1093" i="5"/>
  <c r="AN1093" i="5"/>
  <c r="AO1093" i="5"/>
  <c r="AI1094" i="5"/>
  <c r="AJ1094" i="5"/>
  <c r="AK1094" i="5"/>
  <c r="AL1094" i="5"/>
  <c r="AM1094" i="5"/>
  <c r="AN1094" i="5"/>
  <c r="AO1094" i="5"/>
  <c r="AI1095" i="5"/>
  <c r="AJ1095" i="5"/>
  <c r="AK1095" i="5"/>
  <c r="AL1095" i="5"/>
  <c r="AM1095" i="5"/>
  <c r="AN1095" i="5"/>
  <c r="AO1095" i="5"/>
  <c r="AI1096" i="5"/>
  <c r="AJ1096" i="5"/>
  <c r="AK1096" i="5"/>
  <c r="AL1096" i="5"/>
  <c r="AM1096" i="5"/>
  <c r="AN1096" i="5"/>
  <c r="AO1096" i="5"/>
  <c r="AI1097" i="5"/>
  <c r="AJ1097" i="5"/>
  <c r="AK1097" i="5"/>
  <c r="AL1097" i="5"/>
  <c r="AM1097" i="5"/>
  <c r="AN1097" i="5"/>
  <c r="AO1097" i="5"/>
  <c r="AI1098" i="5"/>
  <c r="AJ1098" i="5"/>
  <c r="AK1098" i="5"/>
  <c r="AL1098" i="5"/>
  <c r="AM1098" i="5"/>
  <c r="AN1098" i="5"/>
  <c r="AO1098" i="5"/>
  <c r="AI1099" i="5"/>
  <c r="AJ1099" i="5"/>
  <c r="AK1099" i="5"/>
  <c r="AL1099" i="5"/>
  <c r="AM1099" i="5"/>
  <c r="AN1099" i="5"/>
  <c r="AO1099" i="5"/>
  <c r="AI1100" i="5"/>
  <c r="AJ1100" i="5"/>
  <c r="AK1100" i="5"/>
  <c r="AL1100" i="5"/>
  <c r="AM1100" i="5"/>
  <c r="AN1100" i="5"/>
  <c r="AO1100" i="5"/>
  <c r="AI1101" i="5"/>
  <c r="AJ1101" i="5"/>
  <c r="AK1101" i="5"/>
  <c r="AL1101" i="5"/>
  <c r="AM1101" i="5"/>
  <c r="AN1101" i="5"/>
  <c r="AO1101" i="5"/>
  <c r="AI1102" i="5"/>
  <c r="AJ1102" i="5"/>
  <c r="AK1102" i="5"/>
  <c r="AL1102" i="5"/>
  <c r="AM1102" i="5"/>
  <c r="AN1102" i="5"/>
  <c r="AO1102" i="5"/>
  <c r="AI1103" i="5"/>
  <c r="AJ1103" i="5"/>
  <c r="AK1103" i="5"/>
  <c r="AL1103" i="5"/>
  <c r="AM1103" i="5"/>
  <c r="AN1103" i="5"/>
  <c r="AO1103" i="5"/>
  <c r="AI1104" i="5"/>
  <c r="AJ1104" i="5"/>
  <c r="AK1104" i="5"/>
  <c r="AL1104" i="5"/>
  <c r="AM1104" i="5"/>
  <c r="AN1104" i="5"/>
  <c r="AO1104" i="5"/>
  <c r="AI1105" i="5"/>
  <c r="AJ1105" i="5"/>
  <c r="AK1105" i="5"/>
  <c r="AL1105" i="5"/>
  <c r="AM1105" i="5"/>
  <c r="AN1105" i="5"/>
  <c r="AO1105" i="5"/>
  <c r="AI1106" i="5"/>
  <c r="AJ1106" i="5"/>
  <c r="AK1106" i="5"/>
  <c r="AL1106" i="5"/>
  <c r="AM1106" i="5"/>
  <c r="AN1106" i="5"/>
  <c r="AO1106" i="5"/>
  <c r="AI1107" i="5"/>
  <c r="AJ1107" i="5"/>
  <c r="AK1107" i="5"/>
  <c r="AL1107" i="5"/>
  <c r="AM1107" i="5"/>
  <c r="AN1107" i="5"/>
  <c r="AO1107" i="5"/>
  <c r="AI1108" i="5"/>
  <c r="AJ1108" i="5"/>
  <c r="AK1108" i="5"/>
  <c r="AL1108" i="5"/>
  <c r="AM1108" i="5"/>
  <c r="AN1108" i="5"/>
  <c r="AO1108" i="5"/>
  <c r="AI1109" i="5"/>
  <c r="AJ1109" i="5"/>
  <c r="AK1109" i="5"/>
  <c r="AL1109" i="5"/>
  <c r="AM1109" i="5"/>
  <c r="AN1109" i="5"/>
  <c r="AO1109" i="5"/>
  <c r="AI1110" i="5"/>
  <c r="AJ1110" i="5"/>
  <c r="AK1110" i="5"/>
  <c r="AL1110" i="5"/>
  <c r="AM1110" i="5"/>
  <c r="AN1110" i="5"/>
  <c r="AO1110" i="5"/>
  <c r="AI1111" i="5"/>
  <c r="AJ1111" i="5"/>
  <c r="AK1111" i="5"/>
  <c r="AL1111" i="5"/>
  <c r="AM1111" i="5"/>
  <c r="AN1111" i="5"/>
  <c r="AO1111" i="5"/>
  <c r="AI1112" i="5"/>
  <c r="AJ1112" i="5"/>
  <c r="AK1112" i="5"/>
  <c r="AL1112" i="5"/>
  <c r="AM1112" i="5"/>
  <c r="AN1112" i="5"/>
  <c r="AO1112" i="5"/>
  <c r="AI1113" i="5"/>
  <c r="AJ1113" i="5"/>
  <c r="AK1113" i="5"/>
  <c r="AL1113" i="5"/>
  <c r="AM1113" i="5"/>
  <c r="AN1113" i="5"/>
  <c r="AO1113" i="5"/>
  <c r="AI1114" i="5"/>
  <c r="AJ1114" i="5"/>
  <c r="AK1114" i="5"/>
  <c r="AL1114" i="5"/>
  <c r="AM1114" i="5"/>
  <c r="AN1114" i="5"/>
  <c r="AO1114" i="5"/>
  <c r="AI1115" i="5"/>
  <c r="AJ1115" i="5"/>
  <c r="AK1115" i="5"/>
  <c r="AL1115" i="5"/>
  <c r="AM1115" i="5"/>
  <c r="AN1115" i="5"/>
  <c r="AO1115" i="5"/>
  <c r="AI1116" i="5"/>
  <c r="AJ1116" i="5"/>
  <c r="AK1116" i="5"/>
  <c r="AL1116" i="5"/>
  <c r="AM1116" i="5"/>
  <c r="AN1116" i="5"/>
  <c r="AO1116" i="5"/>
  <c r="AI1117" i="5"/>
  <c r="AJ1117" i="5"/>
  <c r="AK1117" i="5"/>
  <c r="AL1117" i="5"/>
  <c r="AM1117" i="5"/>
  <c r="AN1117" i="5"/>
  <c r="AO1117" i="5"/>
  <c r="AI1118" i="5"/>
  <c r="AJ1118" i="5"/>
  <c r="AK1118" i="5"/>
  <c r="AL1118" i="5"/>
  <c r="AM1118" i="5"/>
  <c r="AN1118" i="5"/>
  <c r="AO1118" i="5"/>
  <c r="AI1119" i="5"/>
  <c r="AJ1119" i="5"/>
  <c r="AK1119" i="5"/>
  <c r="AL1119" i="5"/>
  <c r="AM1119" i="5"/>
  <c r="AN1119" i="5"/>
  <c r="AO1119" i="5"/>
  <c r="AI1120" i="5"/>
  <c r="AJ1120" i="5"/>
  <c r="AK1120" i="5"/>
  <c r="AL1120" i="5"/>
  <c r="AM1120" i="5"/>
  <c r="AN1120" i="5"/>
  <c r="AO1120" i="5"/>
  <c r="AI1121" i="5"/>
  <c r="AJ1121" i="5"/>
  <c r="AK1121" i="5"/>
  <c r="AL1121" i="5"/>
  <c r="AM1121" i="5"/>
  <c r="AN1121" i="5"/>
  <c r="AO1121" i="5"/>
  <c r="AI1122" i="5"/>
  <c r="AJ1122" i="5"/>
  <c r="AK1122" i="5"/>
  <c r="AL1122" i="5"/>
  <c r="AM1122" i="5"/>
  <c r="AN1122" i="5"/>
  <c r="AO1122" i="5"/>
  <c r="AI1123" i="5"/>
  <c r="AJ1123" i="5"/>
  <c r="AK1123" i="5"/>
  <c r="AL1123" i="5"/>
  <c r="AM1123" i="5"/>
  <c r="AN1123" i="5"/>
  <c r="AO1123" i="5"/>
  <c r="AI1124" i="5"/>
  <c r="AJ1124" i="5"/>
  <c r="AK1124" i="5"/>
  <c r="AL1124" i="5"/>
  <c r="AM1124" i="5"/>
  <c r="AN1124" i="5"/>
  <c r="AO1124" i="5"/>
  <c r="AI1125" i="5"/>
  <c r="AJ1125" i="5"/>
  <c r="AK1125" i="5"/>
  <c r="AL1125" i="5"/>
  <c r="AM1125" i="5"/>
  <c r="AN1125" i="5"/>
  <c r="AO1125" i="5"/>
  <c r="AI1126" i="5"/>
  <c r="AJ1126" i="5"/>
  <c r="AK1126" i="5"/>
  <c r="AL1126" i="5"/>
  <c r="AM1126" i="5"/>
  <c r="AN1126" i="5"/>
  <c r="AO1126" i="5"/>
  <c r="AI1127" i="5"/>
  <c r="AJ1127" i="5"/>
  <c r="AK1127" i="5"/>
  <c r="AL1127" i="5"/>
  <c r="AM1127" i="5"/>
  <c r="AN1127" i="5"/>
  <c r="AO1127" i="5"/>
  <c r="AI1128" i="5"/>
  <c r="AJ1128" i="5"/>
  <c r="AK1128" i="5"/>
  <c r="AL1128" i="5"/>
  <c r="AM1128" i="5"/>
  <c r="AN1128" i="5"/>
  <c r="AO1128" i="5"/>
  <c r="AI1129" i="5"/>
  <c r="AJ1129" i="5"/>
  <c r="AK1129" i="5"/>
  <c r="AL1129" i="5"/>
  <c r="AM1129" i="5"/>
  <c r="AN1129" i="5"/>
  <c r="AO1129" i="5"/>
  <c r="AI1130" i="5"/>
  <c r="AJ1130" i="5"/>
  <c r="AK1130" i="5"/>
  <c r="AL1130" i="5"/>
  <c r="AM1130" i="5"/>
  <c r="AN1130" i="5"/>
  <c r="AO1130" i="5"/>
  <c r="AI1131" i="5"/>
  <c r="AJ1131" i="5"/>
  <c r="AK1131" i="5"/>
  <c r="AL1131" i="5"/>
  <c r="AM1131" i="5"/>
  <c r="AN1131" i="5"/>
  <c r="AO1131" i="5"/>
  <c r="AI1132" i="5"/>
  <c r="AJ1132" i="5"/>
  <c r="AK1132" i="5"/>
  <c r="AL1132" i="5"/>
  <c r="AM1132" i="5"/>
  <c r="AN1132" i="5"/>
  <c r="AO1132" i="5"/>
  <c r="AI1133" i="5"/>
  <c r="AJ1133" i="5"/>
  <c r="AK1133" i="5"/>
  <c r="AL1133" i="5"/>
  <c r="AM1133" i="5"/>
  <c r="AN1133" i="5"/>
  <c r="AO1133" i="5"/>
  <c r="AI1134" i="5"/>
  <c r="AJ1134" i="5"/>
  <c r="AK1134" i="5"/>
  <c r="AL1134" i="5"/>
  <c r="AM1134" i="5"/>
  <c r="AN1134" i="5"/>
  <c r="AO1134" i="5"/>
  <c r="AI1135" i="5"/>
  <c r="AJ1135" i="5"/>
  <c r="AK1135" i="5"/>
  <c r="AL1135" i="5"/>
  <c r="AM1135" i="5"/>
  <c r="AN1135" i="5"/>
  <c r="AO1135" i="5"/>
  <c r="AI1136" i="5"/>
  <c r="AJ1136" i="5"/>
  <c r="AK1136" i="5"/>
  <c r="AL1136" i="5"/>
  <c r="AM1136" i="5"/>
  <c r="AN1136" i="5"/>
  <c r="AO1136" i="5"/>
  <c r="AI1137" i="5"/>
  <c r="AJ1137" i="5"/>
  <c r="AK1137" i="5"/>
  <c r="AL1137" i="5"/>
  <c r="AM1137" i="5"/>
  <c r="AN1137" i="5"/>
  <c r="AO1137" i="5"/>
  <c r="AI1138" i="5"/>
  <c r="AJ1138" i="5"/>
  <c r="AK1138" i="5"/>
  <c r="AL1138" i="5"/>
  <c r="AM1138" i="5"/>
  <c r="AN1138" i="5"/>
  <c r="AO1138" i="5"/>
  <c r="AI1139" i="5"/>
  <c r="AJ1139" i="5"/>
  <c r="AK1139" i="5"/>
  <c r="AL1139" i="5"/>
  <c r="AM1139" i="5"/>
  <c r="AN1139" i="5"/>
  <c r="AO1139" i="5"/>
  <c r="AI1140" i="5"/>
  <c r="AJ1140" i="5"/>
  <c r="AK1140" i="5"/>
  <c r="AL1140" i="5"/>
  <c r="AM1140" i="5"/>
  <c r="AN1140" i="5"/>
  <c r="AO1140" i="5"/>
  <c r="AI1141" i="5"/>
  <c r="AJ1141" i="5"/>
  <c r="AK1141" i="5"/>
  <c r="AL1141" i="5"/>
  <c r="AM1141" i="5"/>
  <c r="AN1141" i="5"/>
  <c r="AO1141" i="5"/>
  <c r="AI1142" i="5"/>
  <c r="AJ1142" i="5"/>
  <c r="AK1142" i="5"/>
  <c r="AL1142" i="5"/>
  <c r="AM1142" i="5"/>
  <c r="AN1142" i="5"/>
  <c r="AO1142" i="5"/>
  <c r="AI1143" i="5"/>
  <c r="AJ1143" i="5"/>
  <c r="AK1143" i="5"/>
  <c r="AL1143" i="5"/>
  <c r="AM1143" i="5"/>
  <c r="AN1143" i="5"/>
  <c r="AO1143" i="5"/>
  <c r="AI1144" i="5"/>
  <c r="AJ1144" i="5"/>
  <c r="AK1144" i="5"/>
  <c r="AL1144" i="5"/>
  <c r="AM1144" i="5"/>
  <c r="AN1144" i="5"/>
  <c r="AO1144" i="5"/>
  <c r="AI1145" i="5"/>
  <c r="AJ1145" i="5"/>
  <c r="AK1145" i="5"/>
  <c r="AL1145" i="5"/>
  <c r="AM1145" i="5"/>
  <c r="AN1145" i="5"/>
  <c r="AO1145" i="5"/>
  <c r="AI1146" i="5"/>
  <c r="AJ1146" i="5"/>
  <c r="AK1146" i="5"/>
  <c r="AL1146" i="5"/>
  <c r="AM1146" i="5"/>
  <c r="AN1146" i="5"/>
  <c r="AO1146" i="5"/>
  <c r="AI1147" i="5"/>
  <c r="AJ1147" i="5"/>
  <c r="AK1147" i="5"/>
  <c r="AL1147" i="5"/>
  <c r="AM1147" i="5"/>
  <c r="AN1147" i="5"/>
  <c r="AO1147" i="5"/>
  <c r="AI1148" i="5"/>
  <c r="AJ1148" i="5"/>
  <c r="AK1148" i="5"/>
  <c r="AL1148" i="5"/>
  <c r="AM1148" i="5"/>
  <c r="AN1148" i="5"/>
  <c r="AO1148" i="5"/>
  <c r="AI1149" i="5"/>
  <c r="AJ1149" i="5"/>
  <c r="AK1149" i="5"/>
  <c r="AL1149" i="5"/>
  <c r="AM1149" i="5"/>
  <c r="AN1149" i="5"/>
  <c r="AO1149" i="5"/>
  <c r="AI1150" i="5"/>
  <c r="AJ1150" i="5"/>
  <c r="AK1150" i="5"/>
  <c r="AL1150" i="5"/>
  <c r="AM1150" i="5"/>
  <c r="AN1150" i="5"/>
  <c r="AO1150" i="5"/>
  <c r="AI1151" i="5"/>
  <c r="AJ1151" i="5"/>
  <c r="AK1151" i="5"/>
  <c r="AL1151" i="5"/>
  <c r="AM1151" i="5"/>
  <c r="AN1151" i="5"/>
  <c r="AO1151" i="5"/>
  <c r="AI1152" i="5"/>
  <c r="AJ1152" i="5"/>
  <c r="AK1152" i="5"/>
  <c r="AL1152" i="5"/>
  <c r="AM1152" i="5"/>
  <c r="AN1152" i="5"/>
  <c r="AO1152" i="5"/>
  <c r="AI1153" i="5"/>
  <c r="AJ1153" i="5"/>
  <c r="AK1153" i="5"/>
  <c r="AL1153" i="5"/>
  <c r="AM1153" i="5"/>
  <c r="AN1153" i="5"/>
  <c r="AO1153" i="5"/>
  <c r="AI1154" i="5"/>
  <c r="AJ1154" i="5"/>
  <c r="AK1154" i="5"/>
  <c r="AL1154" i="5"/>
  <c r="AM1154" i="5"/>
  <c r="AN1154" i="5"/>
  <c r="AO1154" i="5"/>
  <c r="AI1155" i="5"/>
  <c r="AJ1155" i="5"/>
  <c r="AK1155" i="5"/>
  <c r="AL1155" i="5"/>
  <c r="AM1155" i="5"/>
  <c r="AN1155" i="5"/>
  <c r="AO1155" i="5"/>
  <c r="AI1156" i="5"/>
  <c r="AJ1156" i="5"/>
  <c r="AK1156" i="5"/>
  <c r="AL1156" i="5"/>
  <c r="AM1156" i="5"/>
  <c r="AN1156" i="5"/>
  <c r="AO1156" i="5"/>
  <c r="AI1157" i="5"/>
  <c r="AJ1157" i="5"/>
  <c r="AK1157" i="5"/>
  <c r="AL1157" i="5"/>
  <c r="AM1157" i="5"/>
  <c r="AN1157" i="5"/>
  <c r="AO1157" i="5"/>
  <c r="AI1158" i="5"/>
  <c r="AJ1158" i="5"/>
  <c r="AK1158" i="5"/>
  <c r="AL1158" i="5"/>
  <c r="AM1158" i="5"/>
  <c r="AN1158" i="5"/>
  <c r="AO1158" i="5"/>
  <c r="AI1159" i="5"/>
  <c r="AJ1159" i="5"/>
  <c r="AK1159" i="5"/>
  <c r="AL1159" i="5"/>
  <c r="AM1159" i="5"/>
  <c r="AN1159" i="5"/>
  <c r="AO1159" i="5"/>
  <c r="AI1160" i="5"/>
  <c r="AJ1160" i="5"/>
  <c r="AK1160" i="5"/>
  <c r="AL1160" i="5"/>
  <c r="AM1160" i="5"/>
  <c r="AN1160" i="5"/>
  <c r="AO1160" i="5"/>
  <c r="AI1161" i="5"/>
  <c r="AJ1161" i="5"/>
  <c r="AK1161" i="5"/>
  <c r="AL1161" i="5"/>
  <c r="AM1161" i="5"/>
  <c r="AN1161" i="5"/>
  <c r="AO1161" i="5"/>
  <c r="AI1162" i="5"/>
  <c r="AJ1162" i="5"/>
  <c r="AK1162" i="5"/>
  <c r="AL1162" i="5"/>
  <c r="AM1162" i="5"/>
  <c r="AN1162" i="5"/>
  <c r="AO1162" i="5"/>
  <c r="AI1163" i="5"/>
  <c r="AJ1163" i="5"/>
  <c r="AK1163" i="5"/>
  <c r="AL1163" i="5"/>
  <c r="AM1163" i="5"/>
  <c r="AN1163" i="5"/>
  <c r="AO1163" i="5"/>
  <c r="AI1164" i="5"/>
  <c r="AJ1164" i="5"/>
  <c r="AK1164" i="5"/>
  <c r="AL1164" i="5"/>
  <c r="AM1164" i="5"/>
  <c r="AN1164" i="5"/>
  <c r="AO1164" i="5"/>
  <c r="AI1165" i="5"/>
  <c r="AJ1165" i="5"/>
  <c r="AK1165" i="5"/>
  <c r="AL1165" i="5"/>
  <c r="AM1165" i="5"/>
  <c r="AN1165" i="5"/>
  <c r="AO1165" i="5"/>
  <c r="AI1166" i="5"/>
  <c r="AJ1166" i="5"/>
  <c r="AK1166" i="5"/>
  <c r="AL1166" i="5"/>
  <c r="AM1166" i="5"/>
  <c r="AN1166" i="5"/>
  <c r="AO1166" i="5"/>
  <c r="AI1167" i="5"/>
  <c r="AJ1167" i="5"/>
  <c r="AK1167" i="5"/>
  <c r="AL1167" i="5"/>
  <c r="AM1167" i="5"/>
  <c r="AN1167" i="5"/>
  <c r="AO1167" i="5"/>
  <c r="AI1168" i="5"/>
  <c r="AJ1168" i="5"/>
  <c r="AK1168" i="5"/>
  <c r="AL1168" i="5"/>
  <c r="AM1168" i="5"/>
  <c r="AN1168" i="5"/>
  <c r="AO1168" i="5"/>
  <c r="AI1169" i="5"/>
  <c r="AJ1169" i="5"/>
  <c r="AK1169" i="5"/>
  <c r="AL1169" i="5"/>
  <c r="AM1169" i="5"/>
  <c r="AN1169" i="5"/>
  <c r="AO1169" i="5"/>
  <c r="AI1170" i="5"/>
  <c r="AJ1170" i="5"/>
  <c r="AK1170" i="5"/>
  <c r="AL1170" i="5"/>
  <c r="AM1170" i="5"/>
  <c r="AN1170" i="5"/>
  <c r="AO1170" i="5"/>
  <c r="AI1171" i="5"/>
  <c r="AJ1171" i="5"/>
  <c r="AK1171" i="5"/>
  <c r="AL1171" i="5"/>
  <c r="AM1171" i="5"/>
  <c r="AN1171" i="5"/>
  <c r="AO1171" i="5"/>
  <c r="AI1172" i="5"/>
  <c r="AJ1172" i="5"/>
  <c r="AK1172" i="5"/>
  <c r="AL1172" i="5"/>
  <c r="AM1172" i="5"/>
  <c r="AN1172" i="5"/>
  <c r="AO1172" i="5"/>
  <c r="AI1173" i="5"/>
  <c r="AJ1173" i="5"/>
  <c r="AK1173" i="5"/>
  <c r="AL1173" i="5"/>
  <c r="AM1173" i="5"/>
  <c r="AN1173" i="5"/>
  <c r="AO1173" i="5"/>
  <c r="AI1174" i="5"/>
  <c r="AJ1174" i="5"/>
  <c r="AK1174" i="5"/>
  <c r="AL1174" i="5"/>
  <c r="AM1174" i="5"/>
  <c r="AN1174" i="5"/>
  <c r="AO1174" i="5"/>
  <c r="AI1175" i="5"/>
  <c r="AJ1175" i="5"/>
  <c r="AK1175" i="5"/>
  <c r="AL1175" i="5"/>
  <c r="AM1175" i="5"/>
  <c r="AN1175" i="5"/>
  <c r="AO1175" i="5"/>
  <c r="AI1176" i="5"/>
  <c r="AJ1176" i="5"/>
  <c r="AK1176" i="5"/>
  <c r="AL1176" i="5"/>
  <c r="AM1176" i="5"/>
  <c r="AN1176" i="5"/>
  <c r="AO1176" i="5"/>
  <c r="AI1177" i="5"/>
  <c r="AJ1177" i="5"/>
  <c r="AK1177" i="5"/>
  <c r="AL1177" i="5"/>
  <c r="AM1177" i="5"/>
  <c r="AN1177" i="5"/>
  <c r="AO1177" i="5"/>
  <c r="AI1178" i="5"/>
  <c r="AJ1178" i="5"/>
  <c r="AK1178" i="5"/>
  <c r="AL1178" i="5"/>
  <c r="AM1178" i="5"/>
  <c r="AN1178" i="5"/>
  <c r="AO1178" i="5"/>
  <c r="AI1179" i="5"/>
  <c r="AJ1179" i="5"/>
  <c r="AK1179" i="5"/>
  <c r="AL1179" i="5"/>
  <c r="AM1179" i="5"/>
  <c r="AN1179" i="5"/>
  <c r="AO1179" i="5"/>
  <c r="AI1180" i="5"/>
  <c r="AJ1180" i="5"/>
  <c r="AK1180" i="5"/>
  <c r="AL1180" i="5"/>
  <c r="AM1180" i="5"/>
  <c r="AN1180" i="5"/>
  <c r="AO1180" i="5"/>
  <c r="AI1181" i="5"/>
  <c r="AJ1181" i="5"/>
  <c r="AK1181" i="5"/>
  <c r="AL1181" i="5"/>
  <c r="AM1181" i="5"/>
  <c r="AN1181" i="5"/>
  <c r="AO1181" i="5"/>
  <c r="AI1182" i="5"/>
  <c r="AJ1182" i="5"/>
  <c r="AK1182" i="5"/>
  <c r="AL1182" i="5"/>
  <c r="AM1182" i="5"/>
  <c r="AN1182" i="5"/>
  <c r="AO1182" i="5"/>
  <c r="AI1183" i="5"/>
  <c r="AJ1183" i="5"/>
  <c r="AK1183" i="5"/>
  <c r="AL1183" i="5"/>
  <c r="AM1183" i="5"/>
  <c r="AN1183" i="5"/>
  <c r="AO1183" i="5"/>
  <c r="AI1184" i="5"/>
  <c r="AJ1184" i="5"/>
  <c r="AK1184" i="5"/>
  <c r="AL1184" i="5"/>
  <c r="AM1184" i="5"/>
  <c r="AN1184" i="5"/>
  <c r="AO1184" i="5"/>
  <c r="AI1185" i="5"/>
  <c r="AJ1185" i="5"/>
  <c r="AK1185" i="5"/>
  <c r="AL1185" i="5"/>
  <c r="AM1185" i="5"/>
  <c r="AN1185" i="5"/>
  <c r="AO1185" i="5"/>
  <c r="AI1186" i="5"/>
  <c r="AJ1186" i="5"/>
  <c r="AK1186" i="5"/>
  <c r="AL1186" i="5"/>
  <c r="AM1186" i="5"/>
  <c r="AN1186" i="5"/>
  <c r="AO1186" i="5"/>
  <c r="AI1187" i="5"/>
  <c r="AJ1187" i="5"/>
  <c r="AK1187" i="5"/>
  <c r="AL1187" i="5"/>
  <c r="AM1187" i="5"/>
  <c r="AN1187" i="5"/>
  <c r="AO1187" i="5"/>
  <c r="AI1188" i="5"/>
  <c r="AJ1188" i="5"/>
  <c r="AK1188" i="5"/>
  <c r="AL1188" i="5"/>
  <c r="AM1188" i="5"/>
  <c r="AN1188" i="5"/>
  <c r="AO1188" i="5"/>
  <c r="AI1189" i="5"/>
  <c r="AJ1189" i="5"/>
  <c r="AK1189" i="5"/>
  <c r="AL1189" i="5"/>
  <c r="AM1189" i="5"/>
  <c r="AN1189" i="5"/>
  <c r="AO1189" i="5"/>
  <c r="AI1190" i="5"/>
  <c r="AJ1190" i="5"/>
  <c r="AK1190" i="5"/>
  <c r="AL1190" i="5"/>
  <c r="AM1190" i="5"/>
  <c r="AN1190" i="5"/>
  <c r="AO1190" i="5"/>
  <c r="AI1191" i="5"/>
  <c r="AJ1191" i="5"/>
  <c r="AK1191" i="5"/>
  <c r="AL1191" i="5"/>
  <c r="AM1191" i="5"/>
  <c r="AN1191" i="5"/>
  <c r="AO1191" i="5"/>
  <c r="AI1192" i="5"/>
  <c r="AJ1192" i="5"/>
  <c r="AK1192" i="5"/>
  <c r="AL1192" i="5"/>
  <c r="AM1192" i="5"/>
  <c r="AN1192" i="5"/>
  <c r="AO1192" i="5"/>
  <c r="AI1193" i="5"/>
  <c r="AJ1193" i="5"/>
  <c r="AK1193" i="5"/>
  <c r="AL1193" i="5"/>
  <c r="AM1193" i="5"/>
  <c r="AN1193" i="5"/>
  <c r="AO1193" i="5"/>
  <c r="AI1194" i="5"/>
  <c r="AJ1194" i="5"/>
  <c r="AK1194" i="5"/>
  <c r="AL1194" i="5"/>
  <c r="AM1194" i="5"/>
  <c r="AN1194" i="5"/>
  <c r="AO1194" i="5"/>
  <c r="AI1195" i="5"/>
  <c r="AJ1195" i="5"/>
  <c r="AK1195" i="5"/>
  <c r="AL1195" i="5"/>
  <c r="AM1195" i="5"/>
  <c r="AN1195" i="5"/>
  <c r="AO1195" i="5"/>
  <c r="AI1196" i="5"/>
  <c r="AJ1196" i="5"/>
  <c r="AK1196" i="5"/>
  <c r="AL1196" i="5"/>
  <c r="AM1196" i="5"/>
  <c r="AN1196" i="5"/>
  <c r="AO1196" i="5"/>
  <c r="AI1197" i="5"/>
  <c r="AJ1197" i="5"/>
  <c r="AK1197" i="5"/>
  <c r="AL1197" i="5"/>
  <c r="AM1197" i="5"/>
  <c r="AN1197" i="5"/>
  <c r="AO1197" i="5"/>
  <c r="AI1198" i="5"/>
  <c r="AJ1198" i="5"/>
  <c r="AK1198" i="5"/>
  <c r="AL1198" i="5"/>
  <c r="AM1198" i="5"/>
  <c r="AN1198" i="5"/>
  <c r="AO1198" i="5"/>
  <c r="AI1199" i="5"/>
  <c r="AJ1199" i="5"/>
  <c r="AK1199" i="5"/>
  <c r="AL1199" i="5"/>
  <c r="AM1199" i="5"/>
  <c r="AN1199" i="5"/>
  <c r="AO1199" i="5"/>
  <c r="AI1200" i="5"/>
  <c r="AJ1200" i="5"/>
  <c r="AK1200" i="5"/>
  <c r="AL1200" i="5"/>
  <c r="AM1200" i="5"/>
  <c r="AN1200" i="5"/>
  <c r="AO1200" i="5"/>
  <c r="AI1201" i="5"/>
  <c r="AJ1201" i="5"/>
  <c r="AK1201" i="5"/>
  <c r="AL1201" i="5"/>
  <c r="AM1201" i="5"/>
  <c r="AN1201" i="5"/>
  <c r="AO1201" i="5"/>
  <c r="AI1202" i="5"/>
  <c r="AJ1202" i="5"/>
  <c r="AK1202" i="5"/>
  <c r="AL1202" i="5"/>
  <c r="AM1202" i="5"/>
  <c r="AN1202" i="5"/>
  <c r="AO1202" i="5"/>
  <c r="AI1203" i="5"/>
  <c r="AJ1203" i="5"/>
  <c r="AK1203" i="5"/>
  <c r="AL1203" i="5"/>
  <c r="AM1203" i="5"/>
  <c r="AN1203" i="5"/>
  <c r="AO1203" i="5"/>
  <c r="AI1204" i="5"/>
  <c r="AJ1204" i="5"/>
  <c r="AK1204" i="5"/>
  <c r="AL1204" i="5"/>
  <c r="AM1204" i="5"/>
  <c r="AN1204" i="5"/>
  <c r="AO1204" i="5"/>
  <c r="AI1205" i="5"/>
  <c r="AJ1205" i="5"/>
  <c r="AK1205" i="5"/>
  <c r="AL1205" i="5"/>
  <c r="AM1205" i="5"/>
  <c r="AN1205" i="5"/>
  <c r="AO1205" i="5"/>
  <c r="AI1206" i="5"/>
  <c r="AJ1206" i="5"/>
  <c r="AK1206" i="5"/>
  <c r="AL1206" i="5"/>
  <c r="AM1206" i="5"/>
  <c r="AN1206" i="5"/>
  <c r="AO1206" i="5"/>
  <c r="AI1207" i="5"/>
  <c r="AJ1207" i="5"/>
  <c r="AK1207" i="5"/>
  <c r="AL1207" i="5"/>
  <c r="AM1207" i="5"/>
  <c r="AN1207" i="5"/>
  <c r="AO1207" i="5"/>
  <c r="AI1208" i="5"/>
  <c r="AJ1208" i="5"/>
  <c r="AK1208" i="5"/>
  <c r="AL1208" i="5"/>
  <c r="AM1208" i="5"/>
  <c r="AN1208" i="5"/>
  <c r="AO1208" i="5"/>
  <c r="AI1209" i="5"/>
  <c r="AJ1209" i="5"/>
  <c r="AK1209" i="5"/>
  <c r="AL1209" i="5"/>
  <c r="AM1209" i="5"/>
  <c r="AN1209" i="5"/>
  <c r="AO1209" i="5"/>
  <c r="AI1210" i="5"/>
  <c r="AJ1210" i="5"/>
  <c r="AK1210" i="5"/>
  <c r="AL1210" i="5"/>
  <c r="AM1210" i="5"/>
  <c r="AN1210" i="5"/>
  <c r="AO1210" i="5"/>
  <c r="AI1211" i="5"/>
  <c r="AJ1211" i="5"/>
  <c r="AK1211" i="5"/>
  <c r="AL1211" i="5"/>
  <c r="AM1211" i="5"/>
  <c r="AN1211" i="5"/>
  <c r="AO1211" i="5"/>
  <c r="AI1212" i="5"/>
  <c r="AJ1212" i="5"/>
  <c r="AK1212" i="5"/>
  <c r="AL1212" i="5"/>
  <c r="AM1212" i="5"/>
  <c r="AN1212" i="5"/>
  <c r="AO1212" i="5"/>
  <c r="AI1213" i="5"/>
  <c r="AJ1213" i="5"/>
  <c r="AK1213" i="5"/>
  <c r="AL1213" i="5"/>
  <c r="AM1213" i="5"/>
  <c r="AN1213" i="5"/>
  <c r="AO1213" i="5"/>
  <c r="AI1214" i="5"/>
  <c r="AJ1214" i="5"/>
  <c r="AK1214" i="5"/>
  <c r="AL1214" i="5"/>
  <c r="AM1214" i="5"/>
  <c r="AN1214" i="5"/>
  <c r="AO1214" i="5"/>
  <c r="AI1215" i="5"/>
  <c r="AJ1215" i="5"/>
  <c r="AK1215" i="5"/>
  <c r="AL1215" i="5"/>
  <c r="AM1215" i="5"/>
  <c r="AN1215" i="5"/>
  <c r="AO1215" i="5"/>
  <c r="AI1216" i="5"/>
  <c r="AJ1216" i="5"/>
  <c r="AK1216" i="5"/>
  <c r="AL1216" i="5"/>
  <c r="AM1216" i="5"/>
  <c r="AN1216" i="5"/>
  <c r="AO1216" i="5"/>
  <c r="AI1217" i="5"/>
  <c r="AJ1217" i="5"/>
  <c r="AK1217" i="5"/>
  <c r="AL1217" i="5"/>
  <c r="AM1217" i="5"/>
  <c r="AN1217" i="5"/>
  <c r="AO1217" i="5"/>
  <c r="AI1218" i="5"/>
  <c r="AJ1218" i="5"/>
  <c r="AK1218" i="5"/>
  <c r="AL1218" i="5"/>
  <c r="AM1218" i="5"/>
  <c r="AN1218" i="5"/>
  <c r="AO1218" i="5"/>
  <c r="AI1219" i="5"/>
  <c r="AJ1219" i="5"/>
  <c r="AK1219" i="5"/>
  <c r="AL1219" i="5"/>
  <c r="AM1219" i="5"/>
  <c r="AN1219" i="5"/>
  <c r="AO1219" i="5"/>
  <c r="AI1220" i="5"/>
  <c r="AJ1220" i="5"/>
  <c r="AK1220" i="5"/>
  <c r="AL1220" i="5"/>
  <c r="AM1220" i="5"/>
  <c r="AN1220" i="5"/>
  <c r="AO1220" i="5"/>
  <c r="AI1221" i="5"/>
  <c r="AJ1221" i="5"/>
  <c r="AK1221" i="5"/>
  <c r="AL1221" i="5"/>
  <c r="AM1221" i="5"/>
  <c r="AN1221" i="5"/>
  <c r="AO1221" i="5"/>
  <c r="AI1222" i="5"/>
  <c r="AJ1222" i="5"/>
  <c r="AK1222" i="5"/>
  <c r="AL1222" i="5"/>
  <c r="AM1222" i="5"/>
  <c r="AN1222" i="5"/>
  <c r="AO1222" i="5"/>
  <c r="AI1223" i="5"/>
  <c r="AJ1223" i="5"/>
  <c r="AK1223" i="5"/>
  <c r="AL1223" i="5"/>
  <c r="AM1223" i="5"/>
  <c r="AN1223" i="5"/>
  <c r="AO1223" i="5"/>
  <c r="AI1224" i="5"/>
  <c r="AJ1224" i="5"/>
  <c r="AK1224" i="5"/>
  <c r="AL1224" i="5"/>
  <c r="AM1224" i="5"/>
  <c r="AN1224" i="5"/>
  <c r="AO1224" i="5"/>
  <c r="AI1225" i="5"/>
  <c r="AJ1225" i="5"/>
  <c r="AK1225" i="5"/>
  <c r="AL1225" i="5"/>
  <c r="AM1225" i="5"/>
  <c r="AN1225" i="5"/>
  <c r="AO1225" i="5"/>
  <c r="AI1226" i="5"/>
  <c r="AJ1226" i="5"/>
  <c r="AK1226" i="5"/>
  <c r="AL1226" i="5"/>
  <c r="AM1226" i="5"/>
  <c r="AN1226" i="5"/>
  <c r="AO1226" i="5"/>
  <c r="AI1227" i="5"/>
  <c r="AJ1227" i="5"/>
  <c r="AK1227" i="5"/>
  <c r="AL1227" i="5"/>
  <c r="AM1227" i="5"/>
  <c r="AN1227" i="5"/>
  <c r="AO1227" i="5"/>
  <c r="AI1228" i="5"/>
  <c r="AJ1228" i="5"/>
  <c r="AK1228" i="5"/>
  <c r="AL1228" i="5"/>
  <c r="AM1228" i="5"/>
  <c r="AN1228" i="5"/>
  <c r="AO1228" i="5"/>
  <c r="AI1229" i="5"/>
  <c r="AJ1229" i="5"/>
  <c r="AK1229" i="5"/>
  <c r="AL1229" i="5"/>
  <c r="AM1229" i="5"/>
  <c r="AN1229" i="5"/>
  <c r="AO1229" i="5"/>
  <c r="AI1230" i="5"/>
  <c r="AJ1230" i="5"/>
  <c r="AK1230" i="5"/>
  <c r="AL1230" i="5"/>
  <c r="AM1230" i="5"/>
  <c r="AN1230" i="5"/>
  <c r="AO1230" i="5"/>
  <c r="AI1231" i="5"/>
  <c r="AJ1231" i="5"/>
  <c r="AK1231" i="5"/>
  <c r="AL1231" i="5"/>
  <c r="AM1231" i="5"/>
  <c r="AN1231" i="5"/>
  <c r="AO1231" i="5"/>
  <c r="AI1232" i="5"/>
  <c r="AJ1232" i="5"/>
  <c r="AK1232" i="5"/>
  <c r="AL1232" i="5"/>
  <c r="AM1232" i="5"/>
  <c r="AN1232" i="5"/>
  <c r="AO1232" i="5"/>
  <c r="AI1233" i="5"/>
  <c r="AJ1233" i="5"/>
  <c r="AK1233" i="5"/>
  <c r="AL1233" i="5"/>
  <c r="AM1233" i="5"/>
  <c r="AN1233" i="5"/>
  <c r="AO1233" i="5"/>
  <c r="AI1234" i="5"/>
  <c r="AJ1234" i="5"/>
  <c r="AK1234" i="5"/>
  <c r="AL1234" i="5"/>
  <c r="AM1234" i="5"/>
  <c r="AN1234" i="5"/>
  <c r="AO1234" i="5"/>
  <c r="AI1235" i="5"/>
  <c r="AJ1235" i="5"/>
  <c r="AK1235" i="5"/>
  <c r="AL1235" i="5"/>
  <c r="AM1235" i="5"/>
  <c r="AN1235" i="5"/>
  <c r="AO1235" i="5"/>
  <c r="AI1236" i="5"/>
  <c r="AJ1236" i="5"/>
  <c r="AK1236" i="5"/>
  <c r="AL1236" i="5"/>
  <c r="AM1236" i="5"/>
  <c r="AN1236" i="5"/>
  <c r="AO1236" i="5"/>
  <c r="AI1237" i="5"/>
  <c r="AJ1237" i="5"/>
  <c r="AK1237" i="5"/>
  <c r="AL1237" i="5"/>
  <c r="AM1237" i="5"/>
  <c r="AN1237" i="5"/>
  <c r="AO1237" i="5"/>
  <c r="AI1238" i="5"/>
  <c r="AJ1238" i="5"/>
  <c r="AK1238" i="5"/>
  <c r="AL1238" i="5"/>
  <c r="AM1238" i="5"/>
  <c r="AN1238" i="5"/>
  <c r="AO1238" i="5"/>
  <c r="AI1239" i="5"/>
  <c r="AJ1239" i="5"/>
  <c r="AK1239" i="5"/>
  <c r="AL1239" i="5"/>
  <c r="AM1239" i="5"/>
  <c r="AN1239" i="5"/>
  <c r="AO1239" i="5"/>
  <c r="AI1240" i="5"/>
  <c r="AJ1240" i="5"/>
  <c r="AK1240" i="5"/>
  <c r="AL1240" i="5"/>
  <c r="AM1240" i="5"/>
  <c r="AN1240" i="5"/>
  <c r="AO1240" i="5"/>
  <c r="AI1241" i="5"/>
  <c r="AJ1241" i="5"/>
  <c r="AK1241" i="5"/>
  <c r="AL1241" i="5"/>
  <c r="AM1241" i="5"/>
  <c r="AN1241" i="5"/>
  <c r="AO1241" i="5"/>
  <c r="AI1242" i="5"/>
  <c r="AJ1242" i="5"/>
  <c r="AK1242" i="5"/>
  <c r="AL1242" i="5"/>
  <c r="AM1242" i="5"/>
  <c r="AN1242" i="5"/>
  <c r="AO1242" i="5"/>
  <c r="AI1243" i="5"/>
  <c r="AJ1243" i="5"/>
  <c r="AK1243" i="5"/>
  <c r="AL1243" i="5"/>
  <c r="AM1243" i="5"/>
  <c r="AN1243" i="5"/>
  <c r="AO1243" i="5"/>
  <c r="AI1244" i="5"/>
  <c r="AJ1244" i="5"/>
  <c r="AK1244" i="5"/>
  <c r="AL1244" i="5"/>
  <c r="AM1244" i="5"/>
  <c r="AN1244" i="5"/>
  <c r="AO1244" i="5"/>
  <c r="AI1245" i="5"/>
  <c r="AJ1245" i="5"/>
  <c r="AK1245" i="5"/>
  <c r="AL1245" i="5"/>
  <c r="AM1245" i="5"/>
  <c r="AN1245" i="5"/>
  <c r="AO1245" i="5"/>
  <c r="AI1246" i="5"/>
  <c r="AJ1246" i="5"/>
  <c r="AK1246" i="5"/>
  <c r="AL1246" i="5"/>
  <c r="AM1246" i="5"/>
  <c r="AN1246" i="5"/>
  <c r="AO1246" i="5"/>
  <c r="AI1247" i="5"/>
  <c r="AJ1247" i="5"/>
  <c r="AK1247" i="5"/>
  <c r="AL1247" i="5"/>
  <c r="AM1247" i="5"/>
  <c r="AN1247" i="5"/>
  <c r="AO1247" i="5"/>
  <c r="AI1248" i="5"/>
  <c r="AJ1248" i="5"/>
  <c r="AK1248" i="5"/>
  <c r="AL1248" i="5"/>
  <c r="AM1248" i="5"/>
  <c r="AN1248" i="5"/>
  <c r="AO1248" i="5"/>
  <c r="AI1249" i="5"/>
  <c r="AJ1249" i="5"/>
  <c r="AK1249" i="5"/>
  <c r="AL1249" i="5"/>
  <c r="AM1249" i="5"/>
  <c r="AN1249" i="5"/>
  <c r="AO1249" i="5"/>
  <c r="AI1250" i="5"/>
  <c r="AJ1250" i="5"/>
  <c r="AK1250" i="5"/>
  <c r="AL1250" i="5"/>
  <c r="AM1250" i="5"/>
  <c r="AN1250" i="5"/>
  <c r="AO1250" i="5"/>
  <c r="AI1251" i="5"/>
  <c r="AJ1251" i="5"/>
  <c r="AK1251" i="5"/>
  <c r="AL1251" i="5"/>
  <c r="AM1251" i="5"/>
  <c r="AN1251" i="5"/>
  <c r="AO1251" i="5"/>
  <c r="AI1252" i="5"/>
  <c r="AJ1252" i="5"/>
  <c r="AK1252" i="5"/>
  <c r="AL1252" i="5"/>
  <c r="AM1252" i="5"/>
  <c r="AN1252" i="5"/>
  <c r="AO1252" i="5"/>
  <c r="AI1253" i="5"/>
  <c r="AJ1253" i="5"/>
  <c r="AK1253" i="5"/>
  <c r="AL1253" i="5"/>
  <c r="AM1253" i="5"/>
  <c r="AN1253" i="5"/>
  <c r="AO1253" i="5"/>
  <c r="AI1254" i="5"/>
  <c r="AJ1254" i="5"/>
  <c r="AK1254" i="5"/>
  <c r="AL1254" i="5"/>
  <c r="AM1254" i="5"/>
  <c r="AN1254" i="5"/>
  <c r="AO1254" i="5"/>
  <c r="AI1255" i="5"/>
  <c r="AJ1255" i="5"/>
  <c r="AK1255" i="5"/>
  <c r="AL1255" i="5"/>
  <c r="AM1255" i="5"/>
  <c r="AN1255" i="5"/>
  <c r="AO1255" i="5"/>
  <c r="AI1256" i="5"/>
  <c r="AJ1256" i="5"/>
  <c r="AK1256" i="5"/>
  <c r="AL1256" i="5"/>
  <c r="AM1256" i="5"/>
  <c r="AN1256" i="5"/>
  <c r="AO1256" i="5"/>
  <c r="AI1257" i="5"/>
  <c r="AJ1257" i="5"/>
  <c r="AK1257" i="5"/>
  <c r="AL1257" i="5"/>
  <c r="AM1257" i="5"/>
  <c r="AN1257" i="5"/>
  <c r="AO1257" i="5"/>
  <c r="AI1258" i="5"/>
  <c r="AJ1258" i="5"/>
  <c r="AK1258" i="5"/>
  <c r="AL1258" i="5"/>
  <c r="AM1258" i="5"/>
  <c r="AN1258" i="5"/>
  <c r="AO1258" i="5"/>
  <c r="AI1259" i="5"/>
  <c r="AJ1259" i="5"/>
  <c r="AK1259" i="5"/>
  <c r="AL1259" i="5"/>
  <c r="AM1259" i="5"/>
  <c r="AN1259" i="5"/>
  <c r="AO1259" i="5"/>
  <c r="AI1260" i="5"/>
  <c r="AJ1260" i="5"/>
  <c r="AK1260" i="5"/>
  <c r="AL1260" i="5"/>
  <c r="AM1260" i="5"/>
  <c r="AN1260" i="5"/>
  <c r="AO1260" i="5"/>
  <c r="AI1261" i="5"/>
  <c r="AJ1261" i="5"/>
  <c r="AK1261" i="5"/>
  <c r="AL1261" i="5"/>
  <c r="AM1261" i="5"/>
  <c r="AN1261" i="5"/>
  <c r="AO1261" i="5"/>
  <c r="AI1262" i="5"/>
  <c r="AJ1262" i="5"/>
  <c r="AK1262" i="5"/>
  <c r="AL1262" i="5"/>
  <c r="AM1262" i="5"/>
  <c r="AN1262" i="5"/>
  <c r="AO1262" i="5"/>
  <c r="AI1263" i="5"/>
  <c r="AJ1263" i="5"/>
  <c r="AK1263" i="5"/>
  <c r="AL1263" i="5"/>
  <c r="AM1263" i="5"/>
  <c r="AN1263" i="5"/>
  <c r="AO1263" i="5"/>
  <c r="AI1264" i="5"/>
  <c r="AJ1264" i="5"/>
  <c r="AK1264" i="5"/>
  <c r="AL1264" i="5"/>
  <c r="AM1264" i="5"/>
  <c r="AN1264" i="5"/>
  <c r="AO1264" i="5"/>
  <c r="AI1265" i="5"/>
  <c r="AJ1265" i="5"/>
  <c r="AK1265" i="5"/>
  <c r="AL1265" i="5"/>
  <c r="AM1265" i="5"/>
  <c r="AN1265" i="5"/>
  <c r="AO1265" i="5"/>
  <c r="AI1266" i="5"/>
  <c r="AJ1266" i="5"/>
  <c r="AK1266" i="5"/>
  <c r="AL1266" i="5"/>
  <c r="AM1266" i="5"/>
  <c r="AN1266" i="5"/>
  <c r="AO1266" i="5"/>
  <c r="AI1267" i="5"/>
  <c r="AJ1267" i="5"/>
  <c r="AK1267" i="5"/>
  <c r="AL1267" i="5"/>
  <c r="AM1267" i="5"/>
  <c r="AN1267" i="5"/>
  <c r="AO1267" i="5"/>
  <c r="AI1268" i="5"/>
  <c r="AJ1268" i="5"/>
  <c r="AK1268" i="5"/>
  <c r="AL1268" i="5"/>
  <c r="AM1268" i="5"/>
  <c r="AN1268" i="5"/>
  <c r="AO1268" i="5"/>
  <c r="AI1269" i="5"/>
  <c r="AJ1269" i="5"/>
  <c r="AK1269" i="5"/>
  <c r="AL1269" i="5"/>
  <c r="AM1269" i="5"/>
  <c r="AN1269" i="5"/>
  <c r="AO1269" i="5"/>
  <c r="AI1270" i="5"/>
  <c r="AJ1270" i="5"/>
  <c r="AK1270" i="5"/>
  <c r="AL1270" i="5"/>
  <c r="AM1270" i="5"/>
  <c r="AN1270" i="5"/>
  <c r="AO1270" i="5"/>
  <c r="AI1271" i="5"/>
  <c r="AJ1271" i="5"/>
  <c r="AK1271" i="5"/>
  <c r="AL1271" i="5"/>
  <c r="AM1271" i="5"/>
  <c r="AN1271" i="5"/>
  <c r="AO1271" i="5"/>
  <c r="AI1272" i="5"/>
  <c r="AJ1272" i="5"/>
  <c r="AK1272" i="5"/>
  <c r="AL1272" i="5"/>
  <c r="AM1272" i="5"/>
  <c r="AN1272" i="5"/>
  <c r="AO1272" i="5"/>
  <c r="AI1273" i="5"/>
  <c r="AJ1273" i="5"/>
  <c r="AK1273" i="5"/>
  <c r="AL1273" i="5"/>
  <c r="AM1273" i="5"/>
  <c r="AN1273" i="5"/>
  <c r="AO1273" i="5"/>
  <c r="AI1274" i="5"/>
  <c r="AJ1274" i="5"/>
  <c r="AK1274" i="5"/>
  <c r="AL1274" i="5"/>
  <c r="AM1274" i="5"/>
  <c r="AN1274" i="5"/>
  <c r="AO1274" i="5"/>
  <c r="AI1275" i="5"/>
  <c r="AJ1275" i="5"/>
  <c r="AK1275" i="5"/>
  <c r="AL1275" i="5"/>
  <c r="AM1275" i="5"/>
  <c r="AN1275" i="5"/>
  <c r="AO1275" i="5"/>
  <c r="AI1276" i="5"/>
  <c r="AJ1276" i="5"/>
  <c r="AK1276" i="5"/>
  <c r="AL1276" i="5"/>
  <c r="AM1276" i="5"/>
  <c r="AN1276" i="5"/>
  <c r="AO1276" i="5"/>
  <c r="AI1277" i="5"/>
  <c r="AJ1277" i="5"/>
  <c r="AK1277" i="5"/>
  <c r="AL1277" i="5"/>
  <c r="AM1277" i="5"/>
  <c r="AN1277" i="5"/>
  <c r="AO1277" i="5"/>
  <c r="AI1278" i="5"/>
  <c r="AJ1278" i="5"/>
  <c r="AK1278" i="5"/>
  <c r="AL1278" i="5"/>
  <c r="AM1278" i="5"/>
  <c r="AN1278" i="5"/>
  <c r="AO1278" i="5"/>
  <c r="AI1279" i="5"/>
  <c r="AJ1279" i="5"/>
  <c r="AK1279" i="5"/>
  <c r="AL1279" i="5"/>
  <c r="AM1279" i="5"/>
  <c r="AN1279" i="5"/>
  <c r="AO1279" i="5"/>
  <c r="AI1280" i="5"/>
  <c r="AJ1280" i="5"/>
  <c r="AK1280" i="5"/>
  <c r="AL1280" i="5"/>
  <c r="AM1280" i="5"/>
  <c r="AN1280" i="5"/>
  <c r="AO1280" i="5"/>
  <c r="AI1281" i="5"/>
  <c r="AJ1281" i="5"/>
  <c r="AK1281" i="5"/>
  <c r="AL1281" i="5"/>
  <c r="AM1281" i="5"/>
  <c r="AN1281" i="5"/>
  <c r="AO1281" i="5"/>
  <c r="AI1282" i="5"/>
  <c r="AJ1282" i="5"/>
  <c r="AK1282" i="5"/>
  <c r="AL1282" i="5"/>
  <c r="AM1282" i="5"/>
  <c r="AN1282" i="5"/>
  <c r="AO1282" i="5"/>
  <c r="AI1283" i="5"/>
  <c r="AJ1283" i="5"/>
  <c r="AK1283" i="5"/>
  <c r="AL1283" i="5"/>
  <c r="AM1283" i="5"/>
  <c r="AN1283" i="5"/>
  <c r="AO1283" i="5"/>
  <c r="AI1284" i="5"/>
  <c r="AJ1284" i="5"/>
  <c r="AK1284" i="5"/>
  <c r="AL1284" i="5"/>
  <c r="AM1284" i="5"/>
  <c r="AN1284" i="5"/>
  <c r="AO1284" i="5"/>
  <c r="AI1285" i="5"/>
  <c r="AJ1285" i="5"/>
  <c r="AK1285" i="5"/>
  <c r="AL1285" i="5"/>
  <c r="AM1285" i="5"/>
  <c r="AN1285" i="5"/>
  <c r="AO1285" i="5"/>
  <c r="AI1286" i="5"/>
  <c r="AJ1286" i="5"/>
  <c r="AK1286" i="5"/>
  <c r="AL1286" i="5"/>
  <c r="AM1286" i="5"/>
  <c r="AN1286" i="5"/>
  <c r="AO1286" i="5"/>
  <c r="AI1287" i="5"/>
  <c r="AJ1287" i="5"/>
  <c r="AK1287" i="5"/>
  <c r="AL1287" i="5"/>
  <c r="AM1287" i="5"/>
  <c r="AN1287" i="5"/>
  <c r="AO1287" i="5"/>
  <c r="AI1288" i="5"/>
  <c r="AJ1288" i="5"/>
  <c r="AK1288" i="5"/>
  <c r="AL1288" i="5"/>
  <c r="AM1288" i="5"/>
  <c r="AN1288" i="5"/>
  <c r="AO1288" i="5"/>
  <c r="AI1289" i="5"/>
  <c r="AJ1289" i="5"/>
  <c r="AK1289" i="5"/>
  <c r="AL1289" i="5"/>
  <c r="AM1289" i="5"/>
  <c r="AN1289" i="5"/>
  <c r="AO1289" i="5"/>
  <c r="AI1290" i="5"/>
  <c r="AJ1290" i="5"/>
  <c r="AK1290" i="5"/>
  <c r="AL1290" i="5"/>
  <c r="AM1290" i="5"/>
  <c r="AN1290" i="5"/>
  <c r="AO1290" i="5"/>
  <c r="AI1291" i="5"/>
  <c r="AJ1291" i="5"/>
  <c r="AK1291" i="5"/>
  <c r="AL1291" i="5"/>
  <c r="AM1291" i="5"/>
  <c r="AN1291" i="5"/>
  <c r="AO1291" i="5"/>
  <c r="AI1292" i="5"/>
  <c r="AJ1292" i="5"/>
  <c r="AK1292" i="5"/>
  <c r="AL1292" i="5"/>
  <c r="AM1292" i="5"/>
  <c r="AN1292" i="5"/>
  <c r="AO1292" i="5"/>
  <c r="AI1293" i="5"/>
  <c r="AJ1293" i="5"/>
  <c r="AK1293" i="5"/>
  <c r="AL1293" i="5"/>
  <c r="AM1293" i="5"/>
  <c r="AN1293" i="5"/>
  <c r="AO1293" i="5"/>
  <c r="AI1294" i="5"/>
  <c r="AJ1294" i="5"/>
  <c r="AK1294" i="5"/>
  <c r="AL1294" i="5"/>
  <c r="AM1294" i="5"/>
  <c r="AN1294" i="5"/>
  <c r="AO1294" i="5"/>
  <c r="AI1295" i="5"/>
  <c r="AJ1295" i="5"/>
  <c r="AK1295" i="5"/>
  <c r="AL1295" i="5"/>
  <c r="AM1295" i="5"/>
  <c r="AN1295" i="5"/>
  <c r="AO1295" i="5"/>
  <c r="AI1296" i="5"/>
  <c r="AJ1296" i="5"/>
  <c r="AK1296" i="5"/>
  <c r="AL1296" i="5"/>
  <c r="AM1296" i="5"/>
  <c r="AN1296" i="5"/>
  <c r="AO1296" i="5"/>
  <c r="AI1297" i="5"/>
  <c r="AJ1297" i="5"/>
  <c r="AK1297" i="5"/>
  <c r="AL1297" i="5"/>
  <c r="AM1297" i="5"/>
  <c r="AN1297" i="5"/>
  <c r="AO1297" i="5"/>
  <c r="AI1298" i="5"/>
  <c r="AJ1298" i="5"/>
  <c r="AK1298" i="5"/>
  <c r="AL1298" i="5"/>
  <c r="AM1298" i="5"/>
  <c r="AN1298" i="5"/>
  <c r="AO1298" i="5"/>
  <c r="AI1299" i="5"/>
  <c r="AJ1299" i="5"/>
  <c r="AK1299" i="5"/>
  <c r="AL1299" i="5"/>
  <c r="AM1299" i="5"/>
  <c r="AN1299" i="5"/>
  <c r="AO1299" i="5"/>
  <c r="AI1300" i="5"/>
  <c r="AJ1300" i="5"/>
  <c r="AK1300" i="5"/>
  <c r="AL1300" i="5"/>
  <c r="AM1300" i="5"/>
  <c r="AN1300" i="5"/>
  <c r="AO1300" i="5"/>
  <c r="AI1301" i="5"/>
  <c r="AJ1301" i="5"/>
  <c r="AK1301" i="5"/>
  <c r="AL1301" i="5"/>
  <c r="AM1301" i="5"/>
  <c r="AN1301" i="5"/>
  <c r="AO1301" i="5"/>
  <c r="AI1302" i="5"/>
  <c r="AJ1302" i="5"/>
  <c r="AK1302" i="5"/>
  <c r="AL1302" i="5"/>
  <c r="AM1302" i="5"/>
  <c r="AN1302" i="5"/>
  <c r="AO1302" i="5"/>
  <c r="AI1303" i="5"/>
  <c r="AJ1303" i="5"/>
  <c r="AK1303" i="5"/>
  <c r="AL1303" i="5"/>
  <c r="AM1303" i="5"/>
  <c r="AN1303" i="5"/>
  <c r="AO1303" i="5"/>
  <c r="AI1304" i="5"/>
  <c r="AJ1304" i="5"/>
  <c r="AK1304" i="5"/>
  <c r="AL1304" i="5"/>
  <c r="AM1304" i="5"/>
  <c r="AN1304" i="5"/>
  <c r="AO1304" i="5"/>
  <c r="AI1305" i="5"/>
  <c r="AJ1305" i="5"/>
  <c r="AK1305" i="5"/>
  <c r="AL1305" i="5"/>
  <c r="AM1305" i="5"/>
  <c r="AN1305" i="5"/>
  <c r="AO1305" i="5"/>
  <c r="AI1306" i="5"/>
  <c r="AJ1306" i="5"/>
  <c r="AK1306" i="5"/>
  <c r="AL1306" i="5"/>
  <c r="AM1306" i="5"/>
  <c r="AN1306" i="5"/>
  <c r="AO1306" i="5"/>
  <c r="AI1307" i="5"/>
  <c r="AJ1307" i="5"/>
  <c r="AK1307" i="5"/>
  <c r="AL1307" i="5"/>
  <c r="AM1307" i="5"/>
  <c r="AN1307" i="5"/>
  <c r="AO1307" i="5"/>
  <c r="AI1308" i="5"/>
  <c r="AJ1308" i="5"/>
  <c r="AK1308" i="5"/>
  <c r="AL1308" i="5"/>
  <c r="AM1308" i="5"/>
  <c r="AN1308" i="5"/>
  <c r="AO1308" i="5"/>
  <c r="AI1309" i="5"/>
  <c r="AJ1309" i="5"/>
  <c r="AK1309" i="5"/>
  <c r="AL1309" i="5"/>
  <c r="AM1309" i="5"/>
  <c r="AN1309" i="5"/>
  <c r="AO1309" i="5"/>
  <c r="AI1310" i="5"/>
  <c r="AJ1310" i="5"/>
  <c r="AK1310" i="5"/>
  <c r="AL1310" i="5"/>
  <c r="AM1310" i="5"/>
  <c r="AN1310" i="5"/>
  <c r="AO1310" i="5"/>
  <c r="AI1311" i="5"/>
  <c r="AJ1311" i="5"/>
  <c r="AK1311" i="5"/>
  <c r="AL1311" i="5"/>
  <c r="AM1311" i="5"/>
  <c r="AN1311" i="5"/>
  <c r="AO1311" i="5"/>
  <c r="AI1312" i="5"/>
  <c r="AJ1312" i="5"/>
  <c r="AK1312" i="5"/>
  <c r="AL1312" i="5"/>
  <c r="AM1312" i="5"/>
  <c r="AN1312" i="5"/>
  <c r="AO1312" i="5"/>
  <c r="AI1313" i="5"/>
  <c r="AJ1313" i="5"/>
  <c r="AK1313" i="5"/>
  <c r="AL1313" i="5"/>
  <c r="AM1313" i="5"/>
  <c r="AN1313" i="5"/>
  <c r="AO1313" i="5"/>
  <c r="AI1314" i="5"/>
  <c r="AJ1314" i="5"/>
  <c r="AK1314" i="5"/>
  <c r="AL1314" i="5"/>
  <c r="AM1314" i="5"/>
  <c r="AN1314" i="5"/>
  <c r="AO1314" i="5"/>
  <c r="AI1315" i="5"/>
  <c r="AJ1315" i="5"/>
  <c r="AK1315" i="5"/>
  <c r="AL1315" i="5"/>
  <c r="AM1315" i="5"/>
  <c r="AN1315" i="5"/>
  <c r="AO1315" i="5"/>
  <c r="AI1316" i="5"/>
  <c r="AJ1316" i="5"/>
  <c r="AK1316" i="5"/>
  <c r="AL1316" i="5"/>
  <c r="AM1316" i="5"/>
  <c r="AN1316" i="5"/>
  <c r="AO1316" i="5"/>
  <c r="AI1317" i="5"/>
  <c r="AJ1317" i="5"/>
  <c r="AK1317" i="5"/>
  <c r="AL1317" i="5"/>
  <c r="AM1317" i="5"/>
  <c r="AN1317" i="5"/>
  <c r="AO1317" i="5"/>
  <c r="AI1318" i="5"/>
  <c r="AJ1318" i="5"/>
  <c r="AK1318" i="5"/>
  <c r="AL1318" i="5"/>
  <c r="AM1318" i="5"/>
  <c r="AN1318" i="5"/>
  <c r="AO1318" i="5"/>
  <c r="AI1319" i="5"/>
  <c r="AJ1319" i="5"/>
  <c r="AK1319" i="5"/>
  <c r="AL1319" i="5"/>
  <c r="AM1319" i="5"/>
  <c r="AN1319" i="5"/>
  <c r="AO1319" i="5"/>
  <c r="AI1320" i="5"/>
  <c r="AJ1320" i="5"/>
  <c r="AK1320" i="5"/>
  <c r="AL1320" i="5"/>
  <c r="AM1320" i="5"/>
  <c r="AN1320" i="5"/>
  <c r="AO1320" i="5"/>
  <c r="AI1321" i="5"/>
  <c r="AJ1321" i="5"/>
  <c r="AK1321" i="5"/>
  <c r="AL1321" i="5"/>
  <c r="AM1321" i="5"/>
  <c r="AN1321" i="5"/>
  <c r="AO1321" i="5"/>
  <c r="AI1322" i="5"/>
  <c r="AJ1322" i="5"/>
  <c r="AK1322" i="5"/>
  <c r="AL1322" i="5"/>
  <c r="AM1322" i="5"/>
  <c r="AN1322" i="5"/>
  <c r="AO1322" i="5"/>
  <c r="AI1323" i="5"/>
  <c r="AJ1323" i="5"/>
  <c r="AK1323" i="5"/>
  <c r="AL1323" i="5"/>
  <c r="AM1323" i="5"/>
  <c r="AN1323" i="5"/>
  <c r="AO1323" i="5"/>
  <c r="AI1324" i="5"/>
  <c r="AJ1324" i="5"/>
  <c r="AK1324" i="5"/>
  <c r="AL1324" i="5"/>
  <c r="AM1324" i="5"/>
  <c r="AN1324" i="5"/>
  <c r="AO1324" i="5"/>
  <c r="AI1325" i="5"/>
  <c r="AJ1325" i="5"/>
  <c r="AK1325" i="5"/>
  <c r="AL1325" i="5"/>
  <c r="AM1325" i="5"/>
  <c r="AN1325" i="5"/>
  <c r="AO1325" i="5"/>
  <c r="AI1326" i="5"/>
  <c r="AJ1326" i="5"/>
  <c r="AK1326" i="5"/>
  <c r="AL1326" i="5"/>
  <c r="AM1326" i="5"/>
  <c r="AN1326" i="5"/>
  <c r="AO1326" i="5"/>
  <c r="AI1327" i="5"/>
  <c r="AJ1327" i="5"/>
  <c r="AK1327" i="5"/>
  <c r="AL1327" i="5"/>
  <c r="AM1327" i="5"/>
  <c r="AN1327" i="5"/>
  <c r="AO1327" i="5"/>
  <c r="AI1328" i="5"/>
  <c r="AJ1328" i="5"/>
  <c r="AK1328" i="5"/>
  <c r="AL1328" i="5"/>
  <c r="AM1328" i="5"/>
  <c r="AN1328" i="5"/>
  <c r="AO1328" i="5"/>
  <c r="AI1329" i="5"/>
  <c r="AJ1329" i="5"/>
  <c r="AK1329" i="5"/>
  <c r="AL1329" i="5"/>
  <c r="AM1329" i="5"/>
  <c r="AN1329" i="5"/>
  <c r="AO1329" i="5"/>
  <c r="AI1330" i="5"/>
  <c r="AJ1330" i="5"/>
  <c r="AK1330" i="5"/>
  <c r="AL1330" i="5"/>
  <c r="AM1330" i="5"/>
  <c r="AN1330" i="5"/>
  <c r="AO1330" i="5"/>
  <c r="AI1331" i="5"/>
  <c r="AJ1331" i="5"/>
  <c r="AK1331" i="5"/>
  <c r="AL1331" i="5"/>
  <c r="AM1331" i="5"/>
  <c r="AN1331" i="5"/>
  <c r="AO1331" i="5"/>
  <c r="AI1332" i="5"/>
  <c r="AJ1332" i="5"/>
  <c r="AK1332" i="5"/>
  <c r="AL1332" i="5"/>
  <c r="AM1332" i="5"/>
  <c r="AN1332" i="5"/>
  <c r="AO1332" i="5"/>
  <c r="AI1333" i="5"/>
  <c r="AJ1333" i="5"/>
  <c r="AK1333" i="5"/>
  <c r="AL1333" i="5"/>
  <c r="AM1333" i="5"/>
  <c r="AN1333" i="5"/>
  <c r="AO1333" i="5"/>
  <c r="AI1334" i="5"/>
  <c r="AJ1334" i="5"/>
  <c r="AK1334" i="5"/>
  <c r="AL1334" i="5"/>
  <c r="AM1334" i="5"/>
  <c r="AN1334" i="5"/>
  <c r="AO1334" i="5"/>
  <c r="AI1335" i="5"/>
  <c r="AJ1335" i="5"/>
  <c r="AK1335" i="5"/>
  <c r="AL1335" i="5"/>
  <c r="AM1335" i="5"/>
  <c r="AN1335" i="5"/>
  <c r="AO1335" i="5"/>
  <c r="AI1336" i="5"/>
  <c r="AJ1336" i="5"/>
  <c r="AK1336" i="5"/>
  <c r="AL1336" i="5"/>
  <c r="AM1336" i="5"/>
  <c r="AN1336" i="5"/>
  <c r="AO1336" i="5"/>
  <c r="AI1337" i="5"/>
  <c r="AJ1337" i="5"/>
  <c r="AK1337" i="5"/>
  <c r="AL1337" i="5"/>
  <c r="AM1337" i="5"/>
  <c r="AN1337" i="5"/>
  <c r="AO1337" i="5"/>
  <c r="AI1338" i="5"/>
  <c r="AJ1338" i="5"/>
  <c r="AK1338" i="5"/>
  <c r="AL1338" i="5"/>
  <c r="AM1338" i="5"/>
  <c r="AN1338" i="5"/>
  <c r="AO1338" i="5"/>
  <c r="AI1339" i="5"/>
  <c r="AJ1339" i="5"/>
  <c r="AK1339" i="5"/>
  <c r="AL1339" i="5"/>
  <c r="AM1339" i="5"/>
  <c r="AN1339" i="5"/>
  <c r="AO1339" i="5"/>
  <c r="AI1340" i="5"/>
  <c r="AJ1340" i="5"/>
  <c r="AK1340" i="5"/>
  <c r="AL1340" i="5"/>
  <c r="AM1340" i="5"/>
  <c r="AN1340" i="5"/>
  <c r="AO1340" i="5"/>
  <c r="AI1341" i="5"/>
  <c r="AJ1341" i="5"/>
  <c r="AK1341" i="5"/>
  <c r="AL1341" i="5"/>
  <c r="AM1341" i="5"/>
  <c r="AN1341" i="5"/>
  <c r="AO1341" i="5"/>
  <c r="AI1342" i="5"/>
  <c r="AJ1342" i="5"/>
  <c r="AK1342" i="5"/>
  <c r="AL1342" i="5"/>
  <c r="AM1342" i="5"/>
  <c r="AN1342" i="5"/>
  <c r="AO1342" i="5"/>
  <c r="AI1343" i="5"/>
  <c r="AJ1343" i="5"/>
  <c r="AK1343" i="5"/>
  <c r="AL1343" i="5"/>
  <c r="AM1343" i="5"/>
  <c r="AN1343" i="5"/>
  <c r="AO1343" i="5"/>
  <c r="AI1344" i="5"/>
  <c r="AJ1344" i="5"/>
  <c r="AK1344" i="5"/>
  <c r="AL1344" i="5"/>
  <c r="AM1344" i="5"/>
  <c r="AN1344" i="5"/>
  <c r="AO1344" i="5"/>
  <c r="AI1345" i="5"/>
  <c r="AJ1345" i="5"/>
  <c r="AK1345" i="5"/>
  <c r="AL1345" i="5"/>
  <c r="AM1345" i="5"/>
  <c r="AN1345" i="5"/>
  <c r="AO1345" i="5"/>
  <c r="AI1346" i="5"/>
  <c r="AJ1346" i="5"/>
  <c r="AK1346" i="5"/>
  <c r="AL1346" i="5"/>
  <c r="AM1346" i="5"/>
  <c r="AN1346" i="5"/>
  <c r="AO1346" i="5"/>
  <c r="AI1347" i="5"/>
  <c r="AJ1347" i="5"/>
  <c r="AK1347" i="5"/>
  <c r="AL1347" i="5"/>
  <c r="AM1347" i="5"/>
  <c r="AN1347" i="5"/>
  <c r="AO1347" i="5"/>
  <c r="AI1348" i="5"/>
  <c r="AJ1348" i="5"/>
  <c r="AK1348" i="5"/>
  <c r="AL1348" i="5"/>
  <c r="AM1348" i="5"/>
  <c r="AN1348" i="5"/>
  <c r="AO1348" i="5"/>
  <c r="AI1349" i="5"/>
  <c r="AJ1349" i="5"/>
  <c r="AK1349" i="5"/>
  <c r="AL1349" i="5"/>
  <c r="AM1349" i="5"/>
  <c r="AN1349" i="5"/>
  <c r="AO1349" i="5"/>
  <c r="AI1350" i="5"/>
  <c r="AJ1350" i="5"/>
  <c r="AK1350" i="5"/>
  <c r="AL1350" i="5"/>
  <c r="AM1350" i="5"/>
  <c r="AN1350" i="5"/>
  <c r="AO1350" i="5"/>
  <c r="AI1351" i="5"/>
  <c r="AJ1351" i="5"/>
  <c r="AK1351" i="5"/>
  <c r="AL1351" i="5"/>
  <c r="AM1351" i="5"/>
  <c r="AN1351" i="5"/>
  <c r="AO1351" i="5"/>
  <c r="AI1352" i="5"/>
  <c r="AJ1352" i="5"/>
  <c r="AK1352" i="5"/>
  <c r="AL1352" i="5"/>
  <c r="AM1352" i="5"/>
  <c r="AN1352" i="5"/>
  <c r="AO1352" i="5"/>
  <c r="AI1353" i="5"/>
  <c r="AJ1353" i="5"/>
  <c r="AK1353" i="5"/>
  <c r="AL1353" i="5"/>
  <c r="AM1353" i="5"/>
  <c r="AN1353" i="5"/>
  <c r="AO1353" i="5"/>
  <c r="AI1354" i="5"/>
  <c r="AJ1354" i="5"/>
  <c r="AK1354" i="5"/>
  <c r="AL1354" i="5"/>
  <c r="AM1354" i="5"/>
  <c r="AN1354" i="5"/>
  <c r="AO1354" i="5"/>
  <c r="AI1355" i="5"/>
  <c r="AJ1355" i="5"/>
  <c r="AK1355" i="5"/>
  <c r="AL1355" i="5"/>
  <c r="AM1355" i="5"/>
  <c r="AN1355" i="5"/>
  <c r="AO1355" i="5"/>
  <c r="AI1356" i="5"/>
  <c r="AJ1356" i="5"/>
  <c r="AK1356" i="5"/>
  <c r="AL1356" i="5"/>
  <c r="AM1356" i="5"/>
  <c r="AN1356" i="5"/>
  <c r="AO1356" i="5"/>
  <c r="AI1357" i="5"/>
  <c r="AJ1357" i="5"/>
  <c r="AK1357" i="5"/>
  <c r="AL1357" i="5"/>
  <c r="AM1357" i="5"/>
  <c r="AN1357" i="5"/>
  <c r="AO1357" i="5"/>
  <c r="AI1358" i="5"/>
  <c r="AJ1358" i="5"/>
  <c r="AK1358" i="5"/>
  <c r="AL1358" i="5"/>
  <c r="AM1358" i="5"/>
  <c r="AN1358" i="5"/>
  <c r="AO1358" i="5"/>
  <c r="AI1359" i="5"/>
  <c r="AJ1359" i="5"/>
  <c r="AK1359" i="5"/>
  <c r="AL1359" i="5"/>
  <c r="AM1359" i="5"/>
  <c r="AN1359" i="5"/>
  <c r="AO1359" i="5"/>
  <c r="AI1360" i="5"/>
  <c r="AJ1360" i="5"/>
  <c r="AK1360" i="5"/>
  <c r="AL1360" i="5"/>
  <c r="AM1360" i="5"/>
  <c r="AN1360" i="5"/>
  <c r="AO1360" i="5"/>
  <c r="AI1361" i="5"/>
  <c r="AJ1361" i="5"/>
  <c r="AK1361" i="5"/>
  <c r="AL1361" i="5"/>
  <c r="AM1361" i="5"/>
  <c r="AN1361" i="5"/>
  <c r="AO1361" i="5"/>
  <c r="AI1362" i="5"/>
  <c r="AJ1362" i="5"/>
  <c r="AK1362" i="5"/>
  <c r="AL1362" i="5"/>
  <c r="AM1362" i="5"/>
  <c r="AN1362" i="5"/>
  <c r="AO1362" i="5"/>
  <c r="AI1363" i="5"/>
  <c r="AJ1363" i="5"/>
  <c r="AK1363" i="5"/>
  <c r="AL1363" i="5"/>
  <c r="AM1363" i="5"/>
  <c r="AN1363" i="5"/>
  <c r="AO1363" i="5"/>
  <c r="AI1364" i="5"/>
  <c r="AJ1364" i="5"/>
  <c r="AK1364" i="5"/>
  <c r="AL1364" i="5"/>
  <c r="AM1364" i="5"/>
  <c r="AN1364" i="5"/>
  <c r="AO1364" i="5"/>
  <c r="AI1365" i="5"/>
  <c r="AJ1365" i="5"/>
  <c r="AK1365" i="5"/>
  <c r="AL1365" i="5"/>
  <c r="AM1365" i="5"/>
  <c r="AN1365" i="5"/>
  <c r="AO1365" i="5"/>
  <c r="AI1366" i="5"/>
  <c r="AJ1366" i="5"/>
  <c r="AK1366" i="5"/>
  <c r="AL1366" i="5"/>
  <c r="AM1366" i="5"/>
  <c r="AN1366" i="5"/>
  <c r="AO1366" i="5"/>
  <c r="AI1367" i="5"/>
  <c r="AJ1367" i="5"/>
  <c r="AK1367" i="5"/>
  <c r="AL1367" i="5"/>
  <c r="AM1367" i="5"/>
  <c r="AN1367" i="5"/>
  <c r="AO1367" i="5"/>
  <c r="AI1368" i="5"/>
  <c r="AJ1368" i="5"/>
  <c r="AK1368" i="5"/>
  <c r="AL1368" i="5"/>
  <c r="AM1368" i="5"/>
  <c r="AN1368" i="5"/>
  <c r="AO1368" i="5"/>
  <c r="AI1369" i="5"/>
  <c r="AJ1369" i="5"/>
  <c r="AK1369" i="5"/>
  <c r="AL1369" i="5"/>
  <c r="AM1369" i="5"/>
  <c r="AN1369" i="5"/>
  <c r="AO1369" i="5"/>
  <c r="AI1370" i="5"/>
  <c r="AJ1370" i="5"/>
  <c r="AK1370" i="5"/>
  <c r="AL1370" i="5"/>
  <c r="AM1370" i="5"/>
  <c r="AN1370" i="5"/>
  <c r="AO1370" i="5"/>
  <c r="AI1371" i="5"/>
  <c r="AJ1371" i="5"/>
  <c r="AK1371" i="5"/>
  <c r="AL1371" i="5"/>
  <c r="AM1371" i="5"/>
  <c r="AN1371" i="5"/>
  <c r="AO1371" i="5"/>
  <c r="AI1372" i="5"/>
  <c r="AJ1372" i="5"/>
  <c r="AK1372" i="5"/>
  <c r="AL1372" i="5"/>
  <c r="AM1372" i="5"/>
  <c r="AN1372" i="5"/>
  <c r="AO1372" i="5"/>
  <c r="AI1373" i="5"/>
  <c r="AJ1373" i="5"/>
  <c r="AK1373" i="5"/>
  <c r="AL1373" i="5"/>
  <c r="AM1373" i="5"/>
  <c r="AN1373" i="5"/>
  <c r="AO1373" i="5"/>
  <c r="AI1374" i="5"/>
  <c r="AJ1374" i="5"/>
  <c r="AK1374" i="5"/>
  <c r="AL1374" i="5"/>
  <c r="AM1374" i="5"/>
  <c r="AN1374" i="5"/>
  <c r="AO1374" i="5"/>
  <c r="AI1375" i="5"/>
  <c r="AJ1375" i="5"/>
  <c r="AK1375" i="5"/>
  <c r="AL1375" i="5"/>
  <c r="AM1375" i="5"/>
  <c r="AN1375" i="5"/>
  <c r="AO1375" i="5"/>
  <c r="AI1376" i="5"/>
  <c r="AJ1376" i="5"/>
  <c r="AK1376" i="5"/>
  <c r="AL1376" i="5"/>
  <c r="AM1376" i="5"/>
  <c r="AN1376" i="5"/>
  <c r="AO1376" i="5"/>
  <c r="AI1377" i="5"/>
  <c r="AJ1377" i="5"/>
  <c r="AK1377" i="5"/>
  <c r="AL1377" i="5"/>
  <c r="AM1377" i="5"/>
  <c r="AN1377" i="5"/>
  <c r="AO1377" i="5"/>
  <c r="AI1378" i="5"/>
  <c r="AJ1378" i="5"/>
  <c r="AK1378" i="5"/>
  <c r="AL1378" i="5"/>
  <c r="AM1378" i="5"/>
  <c r="AN1378" i="5"/>
  <c r="AO1378" i="5"/>
  <c r="AI1379" i="5"/>
  <c r="AJ1379" i="5"/>
  <c r="AK1379" i="5"/>
  <c r="AL1379" i="5"/>
  <c r="AM1379" i="5"/>
  <c r="AN1379" i="5"/>
  <c r="AO1379" i="5"/>
  <c r="AI1380" i="5"/>
  <c r="AJ1380" i="5"/>
  <c r="AK1380" i="5"/>
  <c r="AL1380" i="5"/>
  <c r="AM1380" i="5"/>
  <c r="AN1380" i="5"/>
  <c r="AO1380" i="5"/>
  <c r="AI1381" i="5"/>
  <c r="AJ1381" i="5"/>
  <c r="AK1381" i="5"/>
  <c r="AL1381" i="5"/>
  <c r="AM1381" i="5"/>
  <c r="AN1381" i="5"/>
  <c r="AO1381" i="5"/>
  <c r="AI1382" i="5"/>
  <c r="AJ1382" i="5"/>
  <c r="AK1382" i="5"/>
  <c r="AL1382" i="5"/>
  <c r="AM1382" i="5"/>
  <c r="AN1382" i="5"/>
  <c r="AO1382" i="5"/>
  <c r="AI1383" i="5"/>
  <c r="AJ1383" i="5"/>
  <c r="AK1383" i="5"/>
  <c r="AL1383" i="5"/>
  <c r="AM1383" i="5"/>
  <c r="AN1383" i="5"/>
  <c r="AO1383" i="5"/>
  <c r="AI1384" i="5"/>
  <c r="AJ1384" i="5"/>
  <c r="AK1384" i="5"/>
  <c r="AL1384" i="5"/>
  <c r="AM1384" i="5"/>
  <c r="AN1384" i="5"/>
  <c r="AO1384" i="5"/>
  <c r="AI1385" i="5"/>
  <c r="AJ1385" i="5"/>
  <c r="AK1385" i="5"/>
  <c r="AL1385" i="5"/>
  <c r="AM1385" i="5"/>
  <c r="AN1385" i="5"/>
  <c r="AO1385" i="5"/>
  <c r="AI1386" i="5"/>
  <c r="AJ1386" i="5"/>
  <c r="AK1386" i="5"/>
  <c r="AL1386" i="5"/>
  <c r="AM1386" i="5"/>
  <c r="AN1386" i="5"/>
  <c r="AO1386" i="5"/>
  <c r="AI1387" i="5"/>
  <c r="AJ1387" i="5"/>
  <c r="AK1387" i="5"/>
  <c r="AL1387" i="5"/>
  <c r="AM1387" i="5"/>
  <c r="AN1387" i="5"/>
  <c r="AO1387" i="5"/>
  <c r="AI1388" i="5"/>
  <c r="AJ1388" i="5"/>
  <c r="AK1388" i="5"/>
  <c r="AL1388" i="5"/>
  <c r="AM1388" i="5"/>
  <c r="AN1388" i="5"/>
  <c r="AO1388" i="5"/>
  <c r="AI1389" i="5"/>
  <c r="AJ1389" i="5"/>
  <c r="AK1389" i="5"/>
  <c r="AL1389" i="5"/>
  <c r="AM1389" i="5"/>
  <c r="AN1389" i="5"/>
  <c r="AO1389" i="5"/>
  <c r="AI1390" i="5"/>
  <c r="AJ1390" i="5"/>
  <c r="AK1390" i="5"/>
  <c r="AL1390" i="5"/>
  <c r="AM1390" i="5"/>
  <c r="AN1390" i="5"/>
  <c r="AO1390" i="5"/>
  <c r="AI1391" i="5"/>
  <c r="AJ1391" i="5"/>
  <c r="AK1391" i="5"/>
  <c r="AL1391" i="5"/>
  <c r="AM1391" i="5"/>
  <c r="AN1391" i="5"/>
  <c r="AO1391" i="5"/>
  <c r="AI1392" i="5"/>
  <c r="AJ1392" i="5"/>
  <c r="AK1392" i="5"/>
  <c r="AL1392" i="5"/>
  <c r="AM1392" i="5"/>
  <c r="AN1392" i="5"/>
  <c r="AO1392" i="5"/>
  <c r="AI1393" i="5"/>
  <c r="AJ1393" i="5"/>
  <c r="AK1393" i="5"/>
  <c r="AL1393" i="5"/>
  <c r="AM1393" i="5"/>
  <c r="AN1393" i="5"/>
  <c r="AO1393" i="5"/>
  <c r="AI1394" i="5"/>
  <c r="AJ1394" i="5"/>
  <c r="AK1394" i="5"/>
  <c r="AL1394" i="5"/>
  <c r="AM1394" i="5"/>
  <c r="AN1394" i="5"/>
  <c r="AO1394" i="5"/>
  <c r="AI1395" i="5"/>
  <c r="AJ1395" i="5"/>
  <c r="AK1395" i="5"/>
  <c r="AL1395" i="5"/>
  <c r="AM1395" i="5"/>
  <c r="AN1395" i="5"/>
  <c r="AO1395" i="5"/>
  <c r="AI1396" i="5"/>
  <c r="AJ1396" i="5"/>
  <c r="AK1396" i="5"/>
  <c r="AL1396" i="5"/>
  <c r="AM1396" i="5"/>
  <c r="AN1396" i="5"/>
  <c r="AO1396" i="5"/>
  <c r="AI1397" i="5"/>
  <c r="AJ1397" i="5"/>
  <c r="AK1397" i="5"/>
  <c r="AL1397" i="5"/>
  <c r="AM1397" i="5"/>
  <c r="AN1397" i="5"/>
  <c r="AO1397" i="5"/>
  <c r="AI1398" i="5"/>
  <c r="AJ1398" i="5"/>
  <c r="AK1398" i="5"/>
  <c r="AL1398" i="5"/>
  <c r="AM1398" i="5"/>
  <c r="AN1398" i="5"/>
  <c r="AO1398" i="5"/>
  <c r="AI1399" i="5"/>
  <c r="AJ1399" i="5"/>
  <c r="AK1399" i="5"/>
  <c r="AL1399" i="5"/>
  <c r="AM1399" i="5"/>
  <c r="AN1399" i="5"/>
  <c r="AO1399" i="5"/>
  <c r="AI1400" i="5"/>
  <c r="AJ1400" i="5"/>
  <c r="AK1400" i="5"/>
  <c r="AL1400" i="5"/>
  <c r="AM1400" i="5"/>
  <c r="AN1400" i="5"/>
  <c r="AO1400" i="5"/>
  <c r="AI1401" i="5"/>
  <c r="AJ1401" i="5"/>
  <c r="AK1401" i="5"/>
  <c r="AL1401" i="5"/>
  <c r="AM1401" i="5"/>
  <c r="AN1401" i="5"/>
  <c r="AO1401" i="5"/>
  <c r="AI1402" i="5"/>
  <c r="AJ1402" i="5"/>
  <c r="AK1402" i="5"/>
  <c r="AL1402" i="5"/>
  <c r="AM1402" i="5"/>
  <c r="AN1402" i="5"/>
  <c r="AO1402" i="5"/>
  <c r="AI1403" i="5"/>
  <c r="AJ1403" i="5"/>
  <c r="AK1403" i="5"/>
  <c r="AL1403" i="5"/>
  <c r="AM1403" i="5"/>
  <c r="AN1403" i="5"/>
  <c r="AO1403" i="5"/>
  <c r="AI1404" i="5"/>
  <c r="AJ1404" i="5"/>
  <c r="AK1404" i="5"/>
  <c r="AL1404" i="5"/>
  <c r="AM1404" i="5"/>
  <c r="AN1404" i="5"/>
  <c r="AO1404" i="5"/>
  <c r="AI1405" i="5"/>
  <c r="AJ1405" i="5"/>
  <c r="AK1405" i="5"/>
  <c r="AL1405" i="5"/>
  <c r="AM1405" i="5"/>
  <c r="AN1405" i="5"/>
  <c r="AO1405" i="5"/>
  <c r="AI1406" i="5"/>
  <c r="AJ1406" i="5"/>
  <c r="AK1406" i="5"/>
  <c r="AL1406" i="5"/>
  <c r="AM1406" i="5"/>
  <c r="AN1406" i="5"/>
  <c r="AO1406" i="5"/>
  <c r="AI1407" i="5"/>
  <c r="AJ1407" i="5"/>
  <c r="AK1407" i="5"/>
  <c r="AL1407" i="5"/>
  <c r="AM1407" i="5"/>
  <c r="AN1407" i="5"/>
  <c r="AO1407" i="5"/>
  <c r="AI1408" i="5"/>
  <c r="AJ1408" i="5"/>
  <c r="AK1408" i="5"/>
  <c r="AL1408" i="5"/>
  <c r="AM1408" i="5"/>
  <c r="AN1408" i="5"/>
  <c r="AO1408" i="5"/>
  <c r="AI1409" i="5"/>
  <c r="AJ1409" i="5"/>
  <c r="AK1409" i="5"/>
  <c r="AL1409" i="5"/>
  <c r="AM1409" i="5"/>
  <c r="AN1409" i="5"/>
  <c r="AO1409" i="5"/>
  <c r="AI1410" i="5"/>
  <c r="AJ1410" i="5"/>
  <c r="AK1410" i="5"/>
  <c r="AL1410" i="5"/>
  <c r="AM1410" i="5"/>
  <c r="AN1410" i="5"/>
  <c r="AO1410" i="5"/>
  <c r="AI1411" i="5"/>
  <c r="AJ1411" i="5"/>
  <c r="AK1411" i="5"/>
  <c r="AL1411" i="5"/>
  <c r="AM1411" i="5"/>
  <c r="AN1411" i="5"/>
  <c r="AO1411" i="5"/>
  <c r="AI1412" i="5"/>
  <c r="AJ1412" i="5"/>
  <c r="AK1412" i="5"/>
  <c r="AL1412" i="5"/>
  <c r="AM1412" i="5"/>
  <c r="AN1412" i="5"/>
  <c r="AO1412" i="5"/>
  <c r="AI1413" i="5"/>
  <c r="AJ1413" i="5"/>
  <c r="AK1413" i="5"/>
  <c r="AL1413" i="5"/>
  <c r="AM1413" i="5"/>
  <c r="AN1413" i="5"/>
  <c r="AO1413" i="5"/>
  <c r="AI1414" i="5"/>
  <c r="AJ1414" i="5"/>
  <c r="AK1414" i="5"/>
  <c r="AL1414" i="5"/>
  <c r="AM1414" i="5"/>
  <c r="AN1414" i="5"/>
  <c r="AO1414" i="5"/>
  <c r="AI1415" i="5"/>
  <c r="AJ1415" i="5"/>
  <c r="AK1415" i="5"/>
  <c r="AL1415" i="5"/>
  <c r="AM1415" i="5"/>
  <c r="AN1415" i="5"/>
  <c r="AO1415" i="5"/>
  <c r="AI1416" i="5"/>
  <c r="AJ1416" i="5"/>
  <c r="AK1416" i="5"/>
  <c r="AL1416" i="5"/>
  <c r="AM1416" i="5"/>
  <c r="AN1416" i="5"/>
  <c r="AO1416" i="5"/>
  <c r="AI1417" i="5"/>
  <c r="AJ1417" i="5"/>
  <c r="AK1417" i="5"/>
  <c r="AL1417" i="5"/>
  <c r="AM1417" i="5"/>
  <c r="AN1417" i="5"/>
  <c r="AO1417" i="5"/>
  <c r="AI1418" i="5"/>
  <c r="AJ1418" i="5"/>
  <c r="AK1418" i="5"/>
  <c r="AL1418" i="5"/>
  <c r="AM1418" i="5"/>
  <c r="AN1418" i="5"/>
  <c r="AO1418" i="5"/>
  <c r="AI1419" i="5"/>
  <c r="AJ1419" i="5"/>
  <c r="AK1419" i="5"/>
  <c r="AL1419" i="5"/>
  <c r="AM1419" i="5"/>
  <c r="AN1419" i="5"/>
  <c r="AO1419" i="5"/>
  <c r="AI1420" i="5"/>
  <c r="AJ1420" i="5"/>
  <c r="AK1420" i="5"/>
  <c r="AL1420" i="5"/>
  <c r="AM1420" i="5"/>
  <c r="AN1420" i="5"/>
  <c r="AO1420" i="5"/>
  <c r="AI1421" i="5"/>
  <c r="AJ1421" i="5"/>
  <c r="AK1421" i="5"/>
  <c r="AL1421" i="5"/>
  <c r="AM1421" i="5"/>
  <c r="AN1421" i="5"/>
  <c r="AO1421" i="5"/>
  <c r="AI1422" i="5"/>
  <c r="AJ1422" i="5"/>
  <c r="AK1422" i="5"/>
  <c r="AL1422" i="5"/>
  <c r="AM1422" i="5"/>
  <c r="AN1422" i="5"/>
  <c r="AO1422" i="5"/>
  <c r="AI1423" i="5"/>
  <c r="AJ1423" i="5"/>
  <c r="AK1423" i="5"/>
  <c r="AL1423" i="5"/>
  <c r="AM1423" i="5"/>
  <c r="AN1423" i="5"/>
  <c r="AO1423" i="5"/>
  <c r="AI1424" i="5"/>
  <c r="AJ1424" i="5"/>
  <c r="AK1424" i="5"/>
  <c r="AL1424" i="5"/>
  <c r="AM1424" i="5"/>
  <c r="AN1424" i="5"/>
  <c r="AO1424" i="5"/>
  <c r="AI1425" i="5"/>
  <c r="AJ1425" i="5"/>
  <c r="AK1425" i="5"/>
  <c r="AL1425" i="5"/>
  <c r="AM1425" i="5"/>
  <c r="AN1425" i="5"/>
  <c r="AO1425" i="5"/>
  <c r="AI1426" i="5"/>
  <c r="AJ1426" i="5"/>
  <c r="AK1426" i="5"/>
  <c r="AL1426" i="5"/>
  <c r="AM1426" i="5"/>
  <c r="AN1426" i="5"/>
  <c r="AO1426" i="5"/>
  <c r="AI1427" i="5"/>
  <c r="AJ1427" i="5"/>
  <c r="AK1427" i="5"/>
  <c r="AL1427" i="5"/>
  <c r="AM1427" i="5"/>
  <c r="AN1427" i="5"/>
  <c r="AO1427" i="5"/>
  <c r="AI1428" i="5"/>
  <c r="AJ1428" i="5"/>
  <c r="AK1428" i="5"/>
  <c r="AL1428" i="5"/>
  <c r="AM1428" i="5"/>
  <c r="AN1428" i="5"/>
  <c r="AO1428" i="5"/>
  <c r="AI1429" i="5"/>
  <c r="AJ1429" i="5"/>
  <c r="AK1429" i="5"/>
  <c r="AL1429" i="5"/>
  <c r="AM1429" i="5"/>
  <c r="AN1429" i="5"/>
  <c r="AO1429" i="5"/>
  <c r="AI1430" i="5"/>
  <c r="AJ1430" i="5"/>
  <c r="AK1430" i="5"/>
  <c r="AL1430" i="5"/>
  <c r="AM1430" i="5"/>
  <c r="AN1430" i="5"/>
  <c r="AO1430" i="5"/>
  <c r="AI1431" i="5"/>
  <c r="AJ1431" i="5"/>
  <c r="AK1431" i="5"/>
  <c r="AL1431" i="5"/>
  <c r="AM1431" i="5"/>
  <c r="AN1431" i="5"/>
  <c r="AO1431" i="5"/>
  <c r="AI1432" i="5"/>
  <c r="AJ1432" i="5"/>
  <c r="AK1432" i="5"/>
  <c r="AL1432" i="5"/>
  <c r="AM1432" i="5"/>
  <c r="AN1432" i="5"/>
  <c r="AO1432" i="5"/>
  <c r="AI1433" i="5"/>
  <c r="AJ1433" i="5"/>
  <c r="AK1433" i="5"/>
  <c r="AL1433" i="5"/>
  <c r="AM1433" i="5"/>
  <c r="AN1433" i="5"/>
  <c r="AO1433" i="5"/>
  <c r="AI1434" i="5"/>
  <c r="AJ1434" i="5"/>
  <c r="AK1434" i="5"/>
  <c r="AL1434" i="5"/>
  <c r="AM1434" i="5"/>
  <c r="AN1434" i="5"/>
  <c r="AO1434" i="5"/>
  <c r="AI1435" i="5"/>
  <c r="AJ1435" i="5"/>
  <c r="AK1435" i="5"/>
  <c r="AL1435" i="5"/>
  <c r="AM1435" i="5"/>
  <c r="AN1435" i="5"/>
  <c r="AO1435" i="5"/>
  <c r="AI1436" i="5"/>
  <c r="AJ1436" i="5"/>
  <c r="AK1436" i="5"/>
  <c r="AL1436" i="5"/>
  <c r="AM1436" i="5"/>
  <c r="AN1436" i="5"/>
  <c r="AO1436" i="5"/>
  <c r="AI1437" i="5"/>
  <c r="AJ1437" i="5"/>
  <c r="AK1437" i="5"/>
  <c r="AL1437" i="5"/>
  <c r="AM1437" i="5"/>
  <c r="AN1437" i="5"/>
  <c r="AO1437" i="5"/>
  <c r="AI1438" i="5"/>
  <c r="AJ1438" i="5"/>
  <c r="AK1438" i="5"/>
  <c r="AL1438" i="5"/>
  <c r="AM1438" i="5"/>
  <c r="AN1438" i="5"/>
  <c r="AO1438" i="5"/>
  <c r="AI1439" i="5"/>
  <c r="AJ1439" i="5"/>
  <c r="AK1439" i="5"/>
  <c r="AL1439" i="5"/>
  <c r="AM1439" i="5"/>
  <c r="AN1439" i="5"/>
  <c r="AO1439" i="5"/>
  <c r="AI1440" i="5"/>
  <c r="AJ1440" i="5"/>
  <c r="AK1440" i="5"/>
  <c r="AL1440" i="5"/>
  <c r="AM1440" i="5"/>
  <c r="AN1440" i="5"/>
  <c r="AO1440" i="5"/>
  <c r="AI1441" i="5"/>
  <c r="AJ1441" i="5"/>
  <c r="AK1441" i="5"/>
  <c r="AL1441" i="5"/>
  <c r="AM1441" i="5"/>
  <c r="AN1441" i="5"/>
  <c r="AO1441" i="5"/>
  <c r="AI1442" i="5"/>
  <c r="AJ1442" i="5"/>
  <c r="AK1442" i="5"/>
  <c r="AL1442" i="5"/>
  <c r="AM1442" i="5"/>
  <c r="AN1442" i="5"/>
  <c r="AO1442" i="5"/>
  <c r="AI1443" i="5"/>
  <c r="AJ1443" i="5"/>
  <c r="AK1443" i="5"/>
  <c r="AL1443" i="5"/>
  <c r="AM1443" i="5"/>
  <c r="AN1443" i="5"/>
  <c r="AO1443" i="5"/>
  <c r="AI1444" i="5"/>
  <c r="AJ1444" i="5"/>
  <c r="AK1444" i="5"/>
  <c r="AL1444" i="5"/>
  <c r="AM1444" i="5"/>
  <c r="AN1444" i="5"/>
  <c r="AO1444" i="5"/>
  <c r="AI1445" i="5"/>
  <c r="AJ1445" i="5"/>
  <c r="AK1445" i="5"/>
  <c r="AL1445" i="5"/>
  <c r="AM1445" i="5"/>
  <c r="AN1445" i="5"/>
  <c r="AO1445" i="5"/>
  <c r="AI1446" i="5"/>
  <c r="AJ1446" i="5"/>
  <c r="AK1446" i="5"/>
  <c r="AL1446" i="5"/>
  <c r="AM1446" i="5"/>
  <c r="AN1446" i="5"/>
  <c r="AO1446" i="5"/>
  <c r="AI1447" i="5"/>
  <c r="AJ1447" i="5"/>
  <c r="AK1447" i="5"/>
  <c r="AL1447" i="5"/>
  <c r="AM1447" i="5"/>
  <c r="AN1447" i="5"/>
  <c r="AO1447" i="5"/>
  <c r="AI1448" i="5"/>
  <c r="AJ1448" i="5"/>
  <c r="AK1448" i="5"/>
  <c r="AL1448" i="5"/>
  <c r="AM1448" i="5"/>
  <c r="AN1448" i="5"/>
  <c r="AO1448" i="5"/>
  <c r="AI1449" i="5"/>
  <c r="AJ1449" i="5"/>
  <c r="AK1449" i="5"/>
  <c r="AL1449" i="5"/>
  <c r="AM1449" i="5"/>
  <c r="AN1449" i="5"/>
  <c r="AO1449" i="5"/>
  <c r="AI1450" i="5"/>
  <c r="AJ1450" i="5"/>
  <c r="AK1450" i="5"/>
  <c r="AL1450" i="5"/>
  <c r="AM1450" i="5"/>
  <c r="AN1450" i="5"/>
  <c r="AO1450" i="5"/>
  <c r="AI1451" i="5"/>
  <c r="AJ1451" i="5"/>
  <c r="AK1451" i="5"/>
  <c r="AL1451" i="5"/>
  <c r="AM1451" i="5"/>
  <c r="AN1451" i="5"/>
  <c r="AO1451" i="5"/>
  <c r="AI1452" i="5"/>
  <c r="AJ1452" i="5"/>
  <c r="AK1452" i="5"/>
  <c r="AL1452" i="5"/>
  <c r="AM1452" i="5"/>
  <c r="AN1452" i="5"/>
  <c r="AO1452" i="5"/>
  <c r="AI1453" i="5"/>
  <c r="AJ1453" i="5"/>
  <c r="AK1453" i="5"/>
  <c r="AL1453" i="5"/>
  <c r="AM1453" i="5"/>
  <c r="AN1453" i="5"/>
  <c r="AO1453" i="5"/>
  <c r="AI1454" i="5"/>
  <c r="AJ1454" i="5"/>
  <c r="AK1454" i="5"/>
  <c r="AL1454" i="5"/>
  <c r="AM1454" i="5"/>
  <c r="AN1454" i="5"/>
  <c r="AO1454" i="5"/>
  <c r="AI1455" i="5"/>
  <c r="AJ1455" i="5"/>
  <c r="AK1455" i="5"/>
  <c r="AL1455" i="5"/>
  <c r="AM1455" i="5"/>
  <c r="AN1455" i="5"/>
  <c r="AO1455" i="5"/>
  <c r="AI1456" i="5"/>
  <c r="AJ1456" i="5"/>
  <c r="AK1456" i="5"/>
  <c r="AL1456" i="5"/>
  <c r="AM1456" i="5"/>
  <c r="AN1456" i="5"/>
  <c r="AO1456" i="5"/>
  <c r="AI1457" i="5"/>
  <c r="AJ1457" i="5"/>
  <c r="AK1457" i="5"/>
  <c r="AL1457" i="5"/>
  <c r="AM1457" i="5"/>
  <c r="AN1457" i="5"/>
  <c r="AO1457" i="5"/>
  <c r="AI1458" i="5"/>
  <c r="AJ1458" i="5"/>
  <c r="AK1458" i="5"/>
  <c r="AL1458" i="5"/>
  <c r="AM1458" i="5"/>
  <c r="AN1458" i="5"/>
  <c r="AO1458" i="5"/>
  <c r="AI1459" i="5"/>
  <c r="AJ1459" i="5"/>
  <c r="AK1459" i="5"/>
  <c r="AL1459" i="5"/>
  <c r="AM1459" i="5"/>
  <c r="AN1459" i="5"/>
  <c r="AO1459" i="5"/>
  <c r="AI1460" i="5"/>
  <c r="AJ1460" i="5"/>
  <c r="AK1460" i="5"/>
  <c r="AL1460" i="5"/>
  <c r="AM1460" i="5"/>
  <c r="AN1460" i="5"/>
  <c r="AO1460" i="5"/>
  <c r="AI1461" i="5"/>
  <c r="AJ1461" i="5"/>
  <c r="AK1461" i="5"/>
  <c r="AL1461" i="5"/>
  <c r="AM1461" i="5"/>
  <c r="AN1461" i="5"/>
  <c r="AO1461" i="5"/>
  <c r="AI1463" i="5"/>
  <c r="AJ1463" i="5"/>
  <c r="AK1463" i="5"/>
  <c r="AL1463" i="5"/>
  <c r="AM1463" i="5"/>
  <c r="AN1463" i="5"/>
  <c r="AO1463" i="5"/>
  <c r="AI1464" i="5"/>
  <c r="AJ1464" i="5"/>
  <c r="AK1464" i="5"/>
  <c r="AL1464" i="5"/>
  <c r="AM1464" i="5"/>
  <c r="AN1464" i="5"/>
  <c r="AO1464" i="5"/>
  <c r="AI1465" i="5"/>
  <c r="AJ1465" i="5"/>
  <c r="AK1465" i="5"/>
  <c r="AL1465" i="5"/>
  <c r="AM1465" i="5"/>
  <c r="AN1465" i="5"/>
  <c r="AO1465" i="5"/>
  <c r="AI1466" i="5"/>
  <c r="AJ1466" i="5"/>
  <c r="AK1466" i="5"/>
  <c r="AL1466" i="5"/>
  <c r="AM1466" i="5"/>
  <c r="AN1466" i="5"/>
  <c r="AO1466" i="5"/>
  <c r="AI1467" i="5"/>
  <c r="AJ1467" i="5"/>
  <c r="AK1467" i="5"/>
  <c r="AL1467" i="5"/>
  <c r="AM1467" i="5"/>
  <c r="AN1467" i="5"/>
  <c r="AO1467" i="5"/>
  <c r="AI1468" i="5"/>
  <c r="AJ1468" i="5"/>
  <c r="AK1468" i="5"/>
  <c r="AL1468" i="5"/>
  <c r="AM1468" i="5"/>
  <c r="AN1468" i="5"/>
  <c r="AO1468" i="5"/>
  <c r="AI1469" i="5"/>
  <c r="AJ1469" i="5"/>
  <c r="AK1469" i="5"/>
  <c r="AL1469" i="5"/>
  <c r="AM1469" i="5"/>
  <c r="AN1469" i="5"/>
  <c r="AO1469" i="5"/>
  <c r="AI1470" i="5"/>
  <c r="AJ1470" i="5"/>
  <c r="AK1470" i="5"/>
  <c r="AL1470" i="5"/>
  <c r="AM1470" i="5"/>
  <c r="AN1470" i="5"/>
  <c r="AO1470" i="5"/>
  <c r="AI1471" i="5"/>
  <c r="AJ1471" i="5"/>
  <c r="AK1471" i="5"/>
  <c r="AL1471" i="5"/>
  <c r="AM1471" i="5"/>
  <c r="AN1471" i="5"/>
  <c r="AO1471" i="5"/>
  <c r="AI1472" i="5"/>
  <c r="AJ1472" i="5"/>
  <c r="AK1472" i="5"/>
  <c r="AL1472" i="5"/>
  <c r="AM1472" i="5"/>
  <c r="AN1472" i="5"/>
  <c r="AO1472" i="5"/>
  <c r="AI1473" i="5"/>
  <c r="AJ1473" i="5"/>
  <c r="AK1473" i="5"/>
  <c r="AL1473" i="5"/>
  <c r="AM1473" i="5"/>
  <c r="AN1473" i="5"/>
  <c r="AO1473" i="5"/>
  <c r="AI1474" i="5"/>
  <c r="AJ1474" i="5"/>
  <c r="AK1474" i="5"/>
  <c r="AL1474" i="5"/>
  <c r="AM1474" i="5"/>
  <c r="AN1474" i="5"/>
  <c r="AO1474" i="5"/>
  <c r="AI1475" i="5"/>
  <c r="AJ1475" i="5"/>
  <c r="AK1475" i="5"/>
  <c r="AL1475" i="5"/>
  <c r="AM1475" i="5"/>
  <c r="AN1475" i="5"/>
  <c r="AO1475" i="5"/>
  <c r="AI1476" i="5"/>
  <c r="AJ1476" i="5"/>
  <c r="AK1476" i="5"/>
  <c r="AL1476" i="5"/>
  <c r="AM1476" i="5"/>
  <c r="AN1476" i="5"/>
  <c r="AO1476" i="5"/>
  <c r="AI1477" i="5"/>
  <c r="AJ1477" i="5"/>
  <c r="AK1477" i="5"/>
  <c r="AL1477" i="5"/>
  <c r="AM1477" i="5"/>
  <c r="AN1477" i="5"/>
  <c r="AO1477" i="5"/>
  <c r="AI1478" i="5"/>
  <c r="AJ1478" i="5"/>
  <c r="AK1478" i="5"/>
  <c r="AL1478" i="5"/>
  <c r="AM1478" i="5"/>
  <c r="AN1478" i="5"/>
  <c r="AO1478" i="5"/>
  <c r="AI1479" i="5"/>
  <c r="AJ1479" i="5"/>
  <c r="AK1479" i="5"/>
  <c r="AL1479" i="5"/>
  <c r="AM1479" i="5"/>
  <c r="AN1479" i="5"/>
  <c r="AO1479" i="5"/>
  <c r="AI1480" i="5"/>
  <c r="AJ1480" i="5"/>
  <c r="AK1480" i="5"/>
  <c r="AL1480" i="5"/>
  <c r="AM1480" i="5"/>
  <c r="AN1480" i="5"/>
  <c r="AO1480" i="5"/>
  <c r="AI1481" i="5"/>
  <c r="AJ1481" i="5"/>
  <c r="AK1481" i="5"/>
  <c r="AL1481" i="5"/>
  <c r="AM1481" i="5"/>
  <c r="AN1481" i="5"/>
  <c r="AO1481" i="5"/>
  <c r="AI1482" i="5"/>
  <c r="AJ1482" i="5"/>
  <c r="AK1482" i="5"/>
  <c r="AL1482" i="5"/>
  <c r="AM1482" i="5"/>
  <c r="AN1482" i="5"/>
  <c r="AO1482" i="5"/>
  <c r="AI1483" i="5"/>
  <c r="AJ1483" i="5"/>
  <c r="AK1483" i="5"/>
  <c r="AL1483" i="5"/>
  <c r="AM1483" i="5"/>
  <c r="AN1483" i="5"/>
  <c r="AO1483" i="5"/>
  <c r="AI1484" i="5"/>
  <c r="AJ1484" i="5"/>
  <c r="AK1484" i="5"/>
  <c r="AL1484" i="5"/>
  <c r="AM1484" i="5"/>
  <c r="AN1484" i="5"/>
  <c r="AO1484" i="5"/>
  <c r="AI1485" i="5"/>
  <c r="AJ1485" i="5"/>
  <c r="AK1485" i="5"/>
  <c r="AL1485" i="5"/>
  <c r="AM1485" i="5"/>
  <c r="AN1485" i="5"/>
  <c r="AO1485" i="5"/>
  <c r="AI1486" i="5"/>
  <c r="AJ1486" i="5"/>
  <c r="AK1486" i="5"/>
  <c r="AL1486" i="5"/>
  <c r="AM1486" i="5"/>
  <c r="AN1486" i="5"/>
  <c r="AO1486" i="5"/>
  <c r="AI1487" i="5"/>
  <c r="AJ1487" i="5"/>
  <c r="AK1487" i="5"/>
  <c r="AL1487" i="5"/>
  <c r="AM1487" i="5"/>
  <c r="AN1487" i="5"/>
  <c r="AO1487" i="5"/>
  <c r="AI1488" i="5"/>
  <c r="AJ1488" i="5"/>
  <c r="AK1488" i="5"/>
  <c r="AL1488" i="5"/>
  <c r="AM1488" i="5"/>
  <c r="AN1488" i="5"/>
  <c r="AO1488" i="5"/>
  <c r="AI1489" i="5"/>
  <c r="AJ1489" i="5"/>
  <c r="AK1489" i="5"/>
  <c r="AL1489" i="5"/>
  <c r="AM1489" i="5"/>
  <c r="AN1489" i="5"/>
  <c r="AO1489" i="5"/>
  <c r="AI1490" i="5"/>
  <c r="AJ1490" i="5"/>
  <c r="AK1490" i="5"/>
  <c r="AL1490" i="5"/>
  <c r="AM1490" i="5"/>
  <c r="AN1490" i="5"/>
  <c r="AO1490" i="5"/>
  <c r="AI1491" i="5"/>
  <c r="AJ1491" i="5"/>
  <c r="AK1491" i="5"/>
  <c r="AL1491" i="5"/>
  <c r="AM1491" i="5"/>
  <c r="AN1491" i="5"/>
  <c r="AO1491" i="5"/>
  <c r="AI1492" i="5"/>
  <c r="AJ1492" i="5"/>
  <c r="AK1492" i="5"/>
  <c r="AL1492" i="5"/>
  <c r="AM1492" i="5"/>
  <c r="AN1492" i="5"/>
  <c r="AO1492" i="5"/>
  <c r="AI1493" i="5"/>
  <c r="AJ1493" i="5"/>
  <c r="AK1493" i="5"/>
  <c r="AL1493" i="5"/>
  <c r="AM1493" i="5"/>
  <c r="AN1493" i="5"/>
  <c r="AO1493" i="5"/>
  <c r="AI1494" i="5"/>
  <c r="AJ1494" i="5"/>
  <c r="AK1494" i="5"/>
  <c r="AL1494" i="5"/>
  <c r="AM1494" i="5"/>
  <c r="AN1494" i="5"/>
  <c r="AO1494" i="5"/>
  <c r="AI1495" i="5"/>
  <c r="AJ1495" i="5"/>
  <c r="AK1495" i="5"/>
  <c r="AL1495" i="5"/>
  <c r="AM1495" i="5"/>
  <c r="AN1495" i="5"/>
  <c r="AO1495" i="5"/>
  <c r="AI1496" i="5"/>
  <c r="AJ1496" i="5"/>
  <c r="AK1496" i="5"/>
  <c r="AL1496" i="5"/>
  <c r="AM1496" i="5"/>
  <c r="AN1496" i="5"/>
  <c r="AO1496" i="5"/>
  <c r="AI1497" i="5"/>
  <c r="AJ1497" i="5"/>
  <c r="AK1497" i="5"/>
  <c r="AL1497" i="5"/>
  <c r="AM1497" i="5"/>
  <c r="AN1497" i="5"/>
  <c r="AO1497" i="5"/>
  <c r="AI1498" i="5"/>
  <c r="AJ1498" i="5"/>
  <c r="AK1498" i="5"/>
  <c r="AL1498" i="5"/>
  <c r="AM1498" i="5"/>
  <c r="AN1498" i="5"/>
  <c r="AO1498" i="5"/>
  <c r="AI1499" i="5"/>
  <c r="AJ1499" i="5"/>
  <c r="AK1499" i="5"/>
  <c r="AL1499" i="5"/>
  <c r="AM1499" i="5"/>
  <c r="AN1499" i="5"/>
  <c r="AO1499" i="5"/>
  <c r="AI1500" i="5"/>
  <c r="AJ1500" i="5"/>
  <c r="AK1500" i="5"/>
  <c r="AL1500" i="5"/>
  <c r="AM1500" i="5"/>
  <c r="AN1500" i="5"/>
  <c r="AO1500" i="5"/>
  <c r="AI1501" i="5"/>
  <c r="AJ1501" i="5"/>
  <c r="AK1501" i="5"/>
  <c r="AL1501" i="5"/>
  <c r="AM1501" i="5"/>
  <c r="AN1501" i="5"/>
  <c r="AO1501" i="5"/>
  <c r="AI1502" i="5"/>
  <c r="AJ1502" i="5"/>
  <c r="AK1502" i="5"/>
  <c r="AL1502" i="5"/>
  <c r="AM1502" i="5"/>
  <c r="AN1502" i="5"/>
  <c r="AO1502" i="5"/>
  <c r="AI1503" i="5"/>
  <c r="AJ1503" i="5"/>
  <c r="AK1503" i="5"/>
  <c r="AL1503" i="5"/>
  <c r="AM1503" i="5"/>
  <c r="AN1503" i="5"/>
  <c r="AO1503" i="5"/>
  <c r="AI1504" i="5"/>
  <c r="AJ1504" i="5"/>
  <c r="AK1504" i="5"/>
  <c r="AL1504" i="5"/>
  <c r="AM1504" i="5"/>
  <c r="AN1504" i="5"/>
  <c r="AO1504" i="5"/>
  <c r="AI1505" i="5"/>
  <c r="AJ1505" i="5"/>
  <c r="AK1505" i="5"/>
  <c r="AL1505" i="5"/>
  <c r="AM1505" i="5"/>
  <c r="AN1505" i="5"/>
  <c r="AO1505" i="5"/>
  <c r="AI1506" i="5"/>
  <c r="AJ1506" i="5"/>
  <c r="AK1506" i="5"/>
  <c r="AL1506" i="5"/>
  <c r="AM1506" i="5"/>
  <c r="AN1506" i="5"/>
  <c r="AO1506" i="5"/>
  <c r="AI1507" i="5"/>
  <c r="AJ1507" i="5"/>
  <c r="AK1507" i="5"/>
  <c r="AL1507" i="5"/>
  <c r="AM1507" i="5"/>
  <c r="AN1507" i="5"/>
  <c r="AO1507" i="5"/>
  <c r="AI1508" i="5"/>
  <c r="AJ1508" i="5"/>
  <c r="AK1508" i="5"/>
  <c r="AL1508" i="5"/>
  <c r="AM1508" i="5"/>
  <c r="AN1508" i="5"/>
  <c r="AO1508" i="5"/>
  <c r="AI1509" i="5"/>
  <c r="AJ1509" i="5"/>
  <c r="AK1509" i="5"/>
  <c r="AL1509" i="5"/>
  <c r="AM1509" i="5"/>
  <c r="AN1509" i="5"/>
  <c r="AO1509" i="5"/>
  <c r="AI1510" i="5"/>
  <c r="AJ1510" i="5"/>
  <c r="AK1510" i="5"/>
  <c r="AL1510" i="5"/>
  <c r="AM1510" i="5"/>
  <c r="AN1510" i="5"/>
  <c r="AO1510" i="5"/>
  <c r="AI1511" i="5"/>
  <c r="AJ1511" i="5"/>
  <c r="AK1511" i="5"/>
  <c r="AL1511" i="5"/>
  <c r="AM1511" i="5"/>
  <c r="AN1511" i="5"/>
  <c r="AO1511" i="5"/>
  <c r="AI1512" i="5"/>
  <c r="AJ1512" i="5"/>
  <c r="AK1512" i="5"/>
  <c r="AL1512" i="5"/>
  <c r="AM1512" i="5"/>
  <c r="AN1512" i="5"/>
  <c r="AO1512" i="5"/>
  <c r="AI1513" i="5"/>
  <c r="AJ1513" i="5"/>
  <c r="AK1513" i="5"/>
  <c r="AL1513" i="5"/>
  <c r="AM1513" i="5"/>
  <c r="AN1513" i="5"/>
  <c r="AO1513" i="5"/>
  <c r="AI1514" i="5"/>
  <c r="AJ1514" i="5"/>
  <c r="AK1514" i="5"/>
  <c r="AL1514" i="5"/>
  <c r="AM1514" i="5"/>
  <c r="AN1514" i="5"/>
  <c r="AO1514" i="5"/>
  <c r="AI1515" i="5"/>
  <c r="AJ1515" i="5"/>
  <c r="AK1515" i="5"/>
  <c r="AL1515" i="5"/>
  <c r="AM1515" i="5"/>
  <c r="AN1515" i="5"/>
  <c r="AO1515" i="5"/>
  <c r="AI1516" i="5"/>
  <c r="AJ1516" i="5"/>
  <c r="AK1516" i="5"/>
  <c r="AL1516" i="5"/>
  <c r="AM1516" i="5"/>
  <c r="AN1516" i="5"/>
  <c r="AO1516" i="5"/>
  <c r="AI1517" i="5"/>
  <c r="AJ1517" i="5"/>
  <c r="AK1517" i="5"/>
  <c r="AL1517" i="5"/>
  <c r="AM1517" i="5"/>
  <c r="AN1517" i="5"/>
  <c r="AO1517" i="5"/>
  <c r="AI1518" i="5"/>
  <c r="AJ1518" i="5"/>
  <c r="AK1518" i="5"/>
  <c r="AL1518" i="5"/>
  <c r="AM1518" i="5"/>
  <c r="AN1518" i="5"/>
  <c r="AO1518" i="5"/>
  <c r="AI1519" i="5"/>
  <c r="AJ1519" i="5"/>
  <c r="AK1519" i="5"/>
  <c r="AL1519" i="5"/>
  <c r="AM1519" i="5"/>
  <c r="AN1519" i="5"/>
  <c r="AO1519" i="5"/>
  <c r="AI1520" i="5"/>
  <c r="AJ1520" i="5"/>
  <c r="AK1520" i="5"/>
  <c r="AL1520" i="5"/>
  <c r="AM1520" i="5"/>
  <c r="AN1520" i="5"/>
  <c r="AO1520" i="5"/>
  <c r="AI1521" i="5"/>
  <c r="AJ1521" i="5"/>
  <c r="AK1521" i="5"/>
  <c r="AL1521" i="5"/>
  <c r="AM1521" i="5"/>
  <c r="AN1521" i="5"/>
  <c r="AO1521" i="5"/>
  <c r="AI1522" i="5"/>
  <c r="AJ1522" i="5"/>
  <c r="AK1522" i="5"/>
  <c r="AL1522" i="5"/>
  <c r="AM1522" i="5"/>
  <c r="AN1522" i="5"/>
  <c r="AO1522" i="5"/>
  <c r="AI1523" i="5"/>
  <c r="AJ1523" i="5"/>
  <c r="AK1523" i="5"/>
  <c r="AL1523" i="5"/>
  <c r="AM1523" i="5"/>
  <c r="AN1523" i="5"/>
  <c r="AO1523" i="5"/>
  <c r="AI1524" i="5"/>
  <c r="AJ1524" i="5"/>
  <c r="AK1524" i="5"/>
  <c r="AL1524" i="5"/>
  <c r="AM1524" i="5"/>
  <c r="AN1524" i="5"/>
  <c r="AO1524" i="5"/>
  <c r="AI1525" i="5"/>
  <c r="AJ1525" i="5"/>
  <c r="AK1525" i="5"/>
  <c r="AL1525" i="5"/>
  <c r="AM1525" i="5"/>
  <c r="AN1525" i="5"/>
  <c r="AO1525" i="5"/>
  <c r="AI1526" i="5"/>
  <c r="AJ1526" i="5"/>
  <c r="AK1526" i="5"/>
  <c r="AL1526" i="5"/>
  <c r="AM1526" i="5"/>
  <c r="AN1526" i="5"/>
  <c r="AO1526" i="5"/>
  <c r="AI1527" i="5"/>
  <c r="AJ1527" i="5"/>
  <c r="AK1527" i="5"/>
  <c r="AL1527" i="5"/>
  <c r="AM1527" i="5"/>
  <c r="AN1527" i="5"/>
  <c r="AO1527" i="5"/>
  <c r="AI1528" i="5"/>
  <c r="AJ1528" i="5"/>
  <c r="AK1528" i="5"/>
  <c r="AL1528" i="5"/>
  <c r="AM1528" i="5"/>
  <c r="AN1528" i="5"/>
  <c r="AO1528" i="5"/>
  <c r="AI1529" i="5"/>
  <c r="AJ1529" i="5"/>
  <c r="AK1529" i="5"/>
  <c r="AL1529" i="5"/>
  <c r="AM1529" i="5"/>
  <c r="AN1529" i="5"/>
  <c r="AO1529" i="5"/>
  <c r="AI1530" i="5"/>
  <c r="AJ1530" i="5"/>
  <c r="AK1530" i="5"/>
  <c r="AL1530" i="5"/>
  <c r="AM1530" i="5"/>
  <c r="AN1530" i="5"/>
  <c r="AO1530" i="5"/>
  <c r="AI1531" i="5"/>
  <c r="AJ1531" i="5"/>
  <c r="AK1531" i="5"/>
  <c r="AL1531" i="5"/>
  <c r="AM1531" i="5"/>
  <c r="AN1531" i="5"/>
  <c r="AO1531" i="5"/>
  <c r="AI1532" i="5"/>
  <c r="AJ1532" i="5"/>
  <c r="AK1532" i="5"/>
  <c r="AL1532" i="5"/>
  <c r="AM1532" i="5"/>
  <c r="AN1532" i="5"/>
  <c r="AO1532" i="5"/>
  <c r="AI1533" i="5"/>
  <c r="AJ1533" i="5"/>
  <c r="AK1533" i="5"/>
  <c r="AL1533" i="5"/>
  <c r="AM1533" i="5"/>
  <c r="AN1533" i="5"/>
  <c r="AO1533" i="5"/>
  <c r="AI1534" i="5"/>
  <c r="AJ1534" i="5"/>
  <c r="AK1534" i="5"/>
  <c r="AL1534" i="5"/>
  <c r="AM1534" i="5"/>
  <c r="AN1534" i="5"/>
  <c r="AO1534" i="5"/>
  <c r="AI1535" i="5"/>
  <c r="AJ1535" i="5"/>
  <c r="AK1535" i="5"/>
  <c r="AL1535" i="5"/>
  <c r="AM1535" i="5"/>
  <c r="AN1535" i="5"/>
  <c r="AO1535" i="5"/>
  <c r="AI1536" i="5"/>
  <c r="AJ1536" i="5"/>
  <c r="AK1536" i="5"/>
  <c r="AL1536" i="5"/>
  <c r="AM1536" i="5"/>
  <c r="AN1536" i="5"/>
  <c r="AO1536" i="5"/>
  <c r="AI1537" i="5"/>
  <c r="AJ1537" i="5"/>
  <c r="AK1537" i="5"/>
  <c r="AL1537" i="5"/>
  <c r="AM1537" i="5"/>
  <c r="AN1537" i="5"/>
  <c r="AO1537" i="5"/>
  <c r="AI1538" i="5"/>
  <c r="AJ1538" i="5"/>
  <c r="AK1538" i="5"/>
  <c r="AL1538" i="5"/>
  <c r="AM1538" i="5"/>
  <c r="AN1538" i="5"/>
  <c r="AO1538" i="5"/>
  <c r="AI1539" i="5"/>
  <c r="AJ1539" i="5"/>
  <c r="AK1539" i="5"/>
  <c r="AL1539" i="5"/>
  <c r="AM1539" i="5"/>
  <c r="AN1539" i="5"/>
  <c r="AO1539" i="5"/>
  <c r="AI1540" i="5"/>
  <c r="AJ1540" i="5"/>
  <c r="AK1540" i="5"/>
  <c r="AL1540" i="5"/>
  <c r="AM1540" i="5"/>
  <c r="AN1540" i="5"/>
  <c r="AO1540" i="5"/>
  <c r="AI1541" i="5"/>
  <c r="AJ1541" i="5"/>
  <c r="AK1541" i="5"/>
  <c r="AL1541" i="5"/>
  <c r="AM1541" i="5"/>
  <c r="AN1541" i="5"/>
  <c r="AO1541" i="5"/>
  <c r="AI1542" i="5"/>
  <c r="AJ1542" i="5"/>
  <c r="AK1542" i="5"/>
  <c r="AL1542" i="5"/>
  <c r="AM1542" i="5"/>
  <c r="AN1542" i="5"/>
  <c r="AO1542" i="5"/>
  <c r="AI1543" i="5"/>
  <c r="AJ1543" i="5"/>
  <c r="AK1543" i="5"/>
  <c r="AL1543" i="5"/>
  <c r="AM1543" i="5"/>
  <c r="AN1543" i="5"/>
  <c r="AO1543" i="5"/>
  <c r="AI1544" i="5"/>
  <c r="AJ1544" i="5"/>
  <c r="AK1544" i="5"/>
  <c r="AL1544" i="5"/>
  <c r="AM1544" i="5"/>
  <c r="AN1544" i="5"/>
  <c r="AO1544" i="5"/>
  <c r="AI1545" i="5"/>
  <c r="AJ1545" i="5"/>
  <c r="AK1545" i="5"/>
  <c r="AL1545" i="5"/>
  <c r="AM1545" i="5"/>
  <c r="AN1545" i="5"/>
  <c r="AO1545" i="5"/>
  <c r="AI1546" i="5"/>
  <c r="AJ1546" i="5"/>
  <c r="AK1546" i="5"/>
  <c r="AL1546" i="5"/>
  <c r="AM1546" i="5"/>
  <c r="AN1546" i="5"/>
  <c r="AO1546" i="5"/>
  <c r="AI1547" i="5"/>
  <c r="AJ1547" i="5"/>
  <c r="AK1547" i="5"/>
  <c r="AL1547" i="5"/>
  <c r="AM1547" i="5"/>
  <c r="AN1547" i="5"/>
  <c r="AO1547" i="5"/>
  <c r="AI1548" i="5"/>
  <c r="AJ1548" i="5"/>
  <c r="AK1548" i="5"/>
  <c r="AL1548" i="5"/>
  <c r="AM1548" i="5"/>
  <c r="AN1548" i="5"/>
  <c r="AO1548" i="5"/>
  <c r="AI1549" i="5"/>
  <c r="AJ1549" i="5"/>
  <c r="AK1549" i="5"/>
  <c r="AL1549" i="5"/>
  <c r="AM1549" i="5"/>
  <c r="AN1549" i="5"/>
  <c r="AO1549" i="5"/>
  <c r="AI1550" i="5"/>
  <c r="AJ1550" i="5"/>
  <c r="AK1550" i="5"/>
  <c r="AL1550" i="5"/>
  <c r="AM1550" i="5"/>
  <c r="AN1550" i="5"/>
  <c r="AO1550" i="5"/>
  <c r="AI1551" i="5"/>
  <c r="AJ1551" i="5"/>
  <c r="AK1551" i="5"/>
  <c r="AL1551" i="5"/>
  <c r="AM1551" i="5"/>
  <c r="AN1551" i="5"/>
  <c r="AO1551" i="5"/>
  <c r="AI1552" i="5"/>
  <c r="AJ1552" i="5"/>
  <c r="AK1552" i="5"/>
  <c r="AL1552" i="5"/>
  <c r="AM1552" i="5"/>
  <c r="AN1552" i="5"/>
  <c r="AO1552" i="5"/>
  <c r="AI1553" i="5"/>
  <c r="AJ1553" i="5"/>
  <c r="AK1553" i="5"/>
  <c r="AL1553" i="5"/>
  <c r="AM1553" i="5"/>
  <c r="AN1553" i="5"/>
  <c r="AO1553" i="5"/>
  <c r="AI1554" i="5"/>
  <c r="AJ1554" i="5"/>
  <c r="AK1554" i="5"/>
  <c r="AL1554" i="5"/>
  <c r="AM1554" i="5"/>
  <c r="AN1554" i="5"/>
  <c r="AO1554" i="5"/>
  <c r="AI1555" i="5"/>
  <c r="AJ1555" i="5"/>
  <c r="AK1555" i="5"/>
  <c r="AL1555" i="5"/>
  <c r="AM1555" i="5"/>
  <c r="AN1555" i="5"/>
  <c r="AO1555" i="5"/>
  <c r="AI1556" i="5"/>
  <c r="AJ1556" i="5"/>
  <c r="AK1556" i="5"/>
  <c r="AL1556" i="5"/>
  <c r="AM1556" i="5"/>
  <c r="AN1556" i="5"/>
  <c r="AO1556" i="5"/>
  <c r="AI1557" i="5"/>
  <c r="AJ1557" i="5"/>
  <c r="AK1557" i="5"/>
  <c r="AL1557" i="5"/>
  <c r="AM1557" i="5"/>
  <c r="AN1557" i="5"/>
  <c r="AO1557" i="5"/>
  <c r="AI1558" i="5"/>
  <c r="AJ1558" i="5"/>
  <c r="AK1558" i="5"/>
  <c r="AL1558" i="5"/>
  <c r="AM1558" i="5"/>
  <c r="AN1558" i="5"/>
  <c r="AO1558" i="5"/>
  <c r="AI1559" i="5"/>
  <c r="AJ1559" i="5"/>
  <c r="AK1559" i="5"/>
  <c r="AL1559" i="5"/>
  <c r="AM1559" i="5"/>
  <c r="AN1559" i="5"/>
  <c r="AO1559" i="5"/>
  <c r="AI1560" i="5"/>
  <c r="AJ1560" i="5"/>
  <c r="AK1560" i="5"/>
  <c r="AL1560" i="5"/>
  <c r="AM1560" i="5"/>
  <c r="AN1560" i="5"/>
  <c r="AO1560" i="5"/>
  <c r="AI1561" i="5"/>
  <c r="AJ1561" i="5"/>
  <c r="AK1561" i="5"/>
  <c r="AL1561" i="5"/>
  <c r="AM1561" i="5"/>
  <c r="AN1561" i="5"/>
  <c r="AO1561" i="5"/>
  <c r="AI1562" i="5"/>
  <c r="AJ1562" i="5"/>
  <c r="AK1562" i="5"/>
  <c r="AL1562" i="5"/>
  <c r="AM1562" i="5"/>
  <c r="AN1562" i="5"/>
  <c r="AO1562" i="5"/>
  <c r="AI1563" i="5"/>
  <c r="AJ1563" i="5"/>
  <c r="AK1563" i="5"/>
  <c r="AL1563" i="5"/>
  <c r="AM1563" i="5"/>
  <c r="AN1563" i="5"/>
  <c r="AO1563" i="5"/>
  <c r="AI1564" i="5"/>
  <c r="AJ1564" i="5"/>
  <c r="AK1564" i="5"/>
  <c r="AL1564" i="5"/>
  <c r="AM1564" i="5"/>
  <c r="AN1564" i="5"/>
  <c r="AO1564" i="5"/>
  <c r="AI1565" i="5"/>
  <c r="AJ1565" i="5"/>
  <c r="AK1565" i="5"/>
  <c r="AL1565" i="5"/>
  <c r="AM1565" i="5"/>
  <c r="AN1565" i="5"/>
  <c r="AO1565" i="5"/>
  <c r="AI1566" i="5"/>
  <c r="AJ1566" i="5"/>
  <c r="AK1566" i="5"/>
  <c r="AL1566" i="5"/>
  <c r="AM1566" i="5"/>
  <c r="AN1566" i="5"/>
  <c r="AO1566" i="5"/>
  <c r="AI1567" i="5"/>
  <c r="AJ1567" i="5"/>
  <c r="AK1567" i="5"/>
  <c r="AL1567" i="5"/>
  <c r="AM1567" i="5"/>
  <c r="AN1567" i="5"/>
  <c r="AO1567" i="5"/>
  <c r="AI1568" i="5"/>
  <c r="AJ1568" i="5"/>
  <c r="AK1568" i="5"/>
  <c r="AL1568" i="5"/>
  <c r="AM1568" i="5"/>
  <c r="AN1568" i="5"/>
  <c r="AO1568" i="5"/>
  <c r="AI1569" i="5"/>
  <c r="AJ1569" i="5"/>
  <c r="AK1569" i="5"/>
  <c r="AL1569" i="5"/>
  <c r="AM1569" i="5"/>
  <c r="AN1569" i="5"/>
  <c r="AO1569" i="5"/>
  <c r="AI1570" i="5"/>
  <c r="AJ1570" i="5"/>
  <c r="AK1570" i="5"/>
  <c r="AL1570" i="5"/>
  <c r="AM1570" i="5"/>
  <c r="AN1570" i="5"/>
  <c r="AO1570" i="5"/>
  <c r="AI1571" i="5"/>
  <c r="AJ1571" i="5"/>
  <c r="AK1571" i="5"/>
  <c r="AL1571" i="5"/>
  <c r="AM1571" i="5"/>
  <c r="AN1571" i="5"/>
  <c r="AO1571" i="5"/>
  <c r="AI1572" i="5"/>
  <c r="AJ1572" i="5"/>
  <c r="AK1572" i="5"/>
  <c r="AL1572" i="5"/>
  <c r="AM1572" i="5"/>
  <c r="AN1572" i="5"/>
  <c r="AO1572" i="5"/>
  <c r="AI1573" i="5"/>
  <c r="AJ1573" i="5"/>
  <c r="AK1573" i="5"/>
  <c r="AL1573" i="5"/>
  <c r="AM1573" i="5"/>
  <c r="AN1573" i="5"/>
  <c r="AO1573" i="5"/>
  <c r="AI1574" i="5"/>
  <c r="AJ1574" i="5"/>
  <c r="AK1574" i="5"/>
  <c r="AL1574" i="5"/>
  <c r="AM1574" i="5"/>
  <c r="AN1574" i="5"/>
  <c r="AO1574" i="5"/>
  <c r="AI1575" i="5"/>
  <c r="AJ1575" i="5"/>
  <c r="AK1575" i="5"/>
  <c r="AL1575" i="5"/>
  <c r="AM1575" i="5"/>
  <c r="AN1575" i="5"/>
  <c r="AO1575" i="5"/>
  <c r="AI1576" i="5"/>
  <c r="AJ1576" i="5"/>
  <c r="AK1576" i="5"/>
  <c r="AL1576" i="5"/>
  <c r="AM1576" i="5"/>
  <c r="AN1576" i="5"/>
  <c r="AO1576" i="5"/>
  <c r="AI1577" i="5"/>
  <c r="AJ1577" i="5"/>
  <c r="AK1577" i="5"/>
  <c r="AL1577" i="5"/>
  <c r="AM1577" i="5"/>
  <c r="AN1577" i="5"/>
  <c r="AO1577" i="5"/>
  <c r="AI1578" i="5"/>
  <c r="AJ1578" i="5"/>
  <c r="AK1578" i="5"/>
  <c r="AL1578" i="5"/>
  <c r="AM1578" i="5"/>
  <c r="AN1578" i="5"/>
  <c r="AO1578" i="5"/>
  <c r="AI1579" i="5"/>
  <c r="AJ1579" i="5"/>
  <c r="AK1579" i="5"/>
  <c r="AL1579" i="5"/>
  <c r="AM1579" i="5"/>
  <c r="AN1579" i="5"/>
  <c r="AO1579" i="5"/>
  <c r="AI1580" i="5"/>
  <c r="AJ1580" i="5"/>
  <c r="AK1580" i="5"/>
  <c r="AL1580" i="5"/>
  <c r="AM1580" i="5"/>
  <c r="AN1580" i="5"/>
  <c r="AO1580" i="5"/>
  <c r="AI1581" i="5"/>
  <c r="AJ1581" i="5"/>
  <c r="AK1581" i="5"/>
  <c r="AL1581" i="5"/>
  <c r="AM1581" i="5"/>
  <c r="AN1581" i="5"/>
  <c r="AO1581" i="5"/>
  <c r="AI1582" i="5"/>
  <c r="AJ1582" i="5"/>
  <c r="AK1582" i="5"/>
  <c r="AL1582" i="5"/>
  <c r="AM1582" i="5"/>
  <c r="AN1582" i="5"/>
  <c r="AO1582" i="5"/>
  <c r="AI1583" i="5"/>
  <c r="AJ1583" i="5"/>
  <c r="AK1583" i="5"/>
  <c r="AL1583" i="5"/>
  <c r="AM1583" i="5"/>
  <c r="AN1583" i="5"/>
  <c r="AO1583" i="5"/>
  <c r="AI1584" i="5"/>
  <c r="AJ1584" i="5"/>
  <c r="AK1584" i="5"/>
  <c r="AL1584" i="5"/>
  <c r="AM1584" i="5"/>
  <c r="AN1584" i="5"/>
  <c r="AO1584" i="5"/>
  <c r="AI1585" i="5"/>
  <c r="AJ1585" i="5"/>
  <c r="AK1585" i="5"/>
  <c r="AL1585" i="5"/>
  <c r="AM1585" i="5"/>
  <c r="AN1585" i="5"/>
  <c r="AO1585" i="5"/>
  <c r="AI1586" i="5"/>
  <c r="AJ1586" i="5"/>
  <c r="AK1586" i="5"/>
  <c r="AL1586" i="5"/>
  <c r="AM1586" i="5"/>
  <c r="AN1586" i="5"/>
  <c r="AO1586" i="5"/>
  <c r="AI1587" i="5"/>
  <c r="AJ1587" i="5"/>
  <c r="AK1587" i="5"/>
  <c r="AL1587" i="5"/>
  <c r="AM1587" i="5"/>
  <c r="AN1587" i="5"/>
  <c r="AO1587" i="5"/>
  <c r="AI1588" i="5"/>
  <c r="AJ1588" i="5"/>
  <c r="AK1588" i="5"/>
  <c r="AL1588" i="5"/>
  <c r="AM1588" i="5"/>
  <c r="AN1588" i="5"/>
  <c r="AO1588" i="5"/>
  <c r="AI1589" i="5"/>
  <c r="AJ1589" i="5"/>
  <c r="AK1589" i="5"/>
  <c r="AL1589" i="5"/>
  <c r="AM1589" i="5"/>
  <c r="AN1589" i="5"/>
  <c r="AO1589" i="5"/>
  <c r="AI1590" i="5"/>
  <c r="AJ1590" i="5"/>
  <c r="AK1590" i="5"/>
  <c r="AL1590" i="5"/>
  <c r="AM1590" i="5"/>
  <c r="AN1590" i="5"/>
  <c r="AO1590" i="5"/>
  <c r="AI1591" i="5"/>
  <c r="AJ1591" i="5"/>
  <c r="AK1591" i="5"/>
  <c r="AL1591" i="5"/>
  <c r="AM1591" i="5"/>
  <c r="AN1591" i="5"/>
  <c r="AO1591" i="5"/>
  <c r="AI1592" i="5"/>
  <c r="AJ1592" i="5"/>
  <c r="AK1592" i="5"/>
  <c r="AL1592" i="5"/>
  <c r="AM1592" i="5"/>
  <c r="AN1592" i="5"/>
  <c r="AO1592" i="5"/>
  <c r="AI1593" i="5"/>
  <c r="AJ1593" i="5"/>
  <c r="AK1593" i="5"/>
  <c r="AL1593" i="5"/>
  <c r="AM1593" i="5"/>
  <c r="AN1593" i="5"/>
  <c r="AO1593" i="5"/>
  <c r="AI1594" i="5"/>
  <c r="AJ1594" i="5"/>
  <c r="AK1594" i="5"/>
  <c r="AL1594" i="5"/>
  <c r="AM1594" i="5"/>
  <c r="AN1594" i="5"/>
  <c r="AO1594" i="5"/>
  <c r="AI1595" i="5"/>
  <c r="AJ1595" i="5"/>
  <c r="AK1595" i="5"/>
  <c r="AL1595" i="5"/>
  <c r="AM1595" i="5"/>
  <c r="AN1595" i="5"/>
  <c r="AO1595" i="5"/>
  <c r="AI1596" i="5"/>
  <c r="AJ1596" i="5"/>
  <c r="AK1596" i="5"/>
  <c r="AL1596" i="5"/>
  <c r="AM1596" i="5"/>
  <c r="AN1596" i="5"/>
  <c r="AO1596" i="5"/>
  <c r="AI1597" i="5"/>
  <c r="AJ1597" i="5"/>
  <c r="AK1597" i="5"/>
  <c r="AL1597" i="5"/>
  <c r="AM1597" i="5"/>
  <c r="AN1597" i="5"/>
  <c r="AO1597" i="5"/>
  <c r="AI1598" i="5"/>
  <c r="AJ1598" i="5"/>
  <c r="AK1598" i="5"/>
  <c r="AL1598" i="5"/>
  <c r="AM1598" i="5"/>
  <c r="AN1598" i="5"/>
  <c r="AO1598" i="5"/>
  <c r="AI1599" i="5"/>
  <c r="AJ1599" i="5"/>
  <c r="AK1599" i="5"/>
  <c r="AL1599" i="5"/>
  <c r="AM1599" i="5"/>
  <c r="AN1599" i="5"/>
  <c r="AO1599" i="5"/>
  <c r="AI1600" i="5"/>
  <c r="AJ1600" i="5"/>
  <c r="AK1600" i="5"/>
  <c r="AL1600" i="5"/>
  <c r="AM1600" i="5"/>
  <c r="AN1600" i="5"/>
  <c r="AO1600" i="5"/>
  <c r="AI1601" i="5"/>
  <c r="AJ1601" i="5"/>
  <c r="AK1601" i="5"/>
  <c r="AL1601" i="5"/>
  <c r="AM1601" i="5"/>
  <c r="AN1601" i="5"/>
  <c r="AO1601" i="5"/>
  <c r="AI1602" i="5"/>
  <c r="AJ1602" i="5"/>
  <c r="AK1602" i="5"/>
  <c r="AL1602" i="5"/>
  <c r="AM1602" i="5"/>
  <c r="AN1602" i="5"/>
  <c r="AO1602" i="5"/>
  <c r="AI1603" i="5"/>
  <c r="AJ1603" i="5"/>
  <c r="AK1603" i="5"/>
  <c r="AL1603" i="5"/>
  <c r="AM1603" i="5"/>
  <c r="AN1603" i="5"/>
  <c r="AO1603" i="5"/>
  <c r="AI1604" i="5"/>
  <c r="AJ1604" i="5"/>
  <c r="AK1604" i="5"/>
  <c r="AL1604" i="5"/>
  <c r="AM1604" i="5"/>
  <c r="AN1604" i="5"/>
  <c r="AO1604" i="5"/>
  <c r="AI1605" i="5"/>
  <c r="AJ1605" i="5"/>
  <c r="AK1605" i="5"/>
  <c r="AL1605" i="5"/>
  <c r="AM1605" i="5"/>
  <c r="AN1605" i="5"/>
  <c r="AO1605" i="5"/>
  <c r="AI1606" i="5"/>
  <c r="AJ1606" i="5"/>
  <c r="AK1606" i="5"/>
  <c r="AL1606" i="5"/>
  <c r="AM1606" i="5"/>
  <c r="AN1606" i="5"/>
  <c r="AO1606" i="5"/>
  <c r="AI1607" i="5"/>
  <c r="AJ1607" i="5"/>
  <c r="AK1607" i="5"/>
  <c r="AL1607" i="5"/>
  <c r="AM1607" i="5"/>
  <c r="AN1607" i="5"/>
  <c r="AO1607" i="5"/>
  <c r="AI1608" i="5"/>
  <c r="AJ1608" i="5"/>
  <c r="AK1608" i="5"/>
  <c r="AL1608" i="5"/>
  <c r="AM1608" i="5"/>
  <c r="AN1608" i="5"/>
  <c r="AO1608" i="5"/>
  <c r="AI1609" i="5"/>
  <c r="AJ1609" i="5"/>
  <c r="AK1609" i="5"/>
  <c r="AL1609" i="5"/>
  <c r="AM1609" i="5"/>
  <c r="AN1609" i="5"/>
  <c r="AO1609" i="5"/>
  <c r="AI1610" i="5"/>
  <c r="AJ1610" i="5"/>
  <c r="AK1610" i="5"/>
  <c r="AL1610" i="5"/>
  <c r="AM1610" i="5"/>
  <c r="AN1610" i="5"/>
  <c r="AO1610" i="5"/>
  <c r="AI1611" i="5"/>
  <c r="AJ1611" i="5"/>
  <c r="AK1611" i="5"/>
  <c r="AL1611" i="5"/>
  <c r="AM1611" i="5"/>
  <c r="AN1611" i="5"/>
  <c r="AO1611" i="5"/>
  <c r="AI1612" i="5"/>
  <c r="AJ1612" i="5"/>
  <c r="AK1612" i="5"/>
  <c r="AL1612" i="5"/>
  <c r="AM1612" i="5"/>
  <c r="AN1612" i="5"/>
  <c r="AO1612" i="5"/>
  <c r="AI1613" i="5"/>
  <c r="AJ1613" i="5"/>
  <c r="AK1613" i="5"/>
  <c r="AL1613" i="5"/>
  <c r="AM1613" i="5"/>
  <c r="AN1613" i="5"/>
  <c r="AO1613" i="5"/>
  <c r="AI1614" i="5"/>
  <c r="AJ1614" i="5"/>
  <c r="AK1614" i="5"/>
  <c r="AL1614" i="5"/>
  <c r="AM1614" i="5"/>
  <c r="AN1614" i="5"/>
  <c r="AO1614" i="5"/>
  <c r="AI1615" i="5"/>
  <c r="AJ1615" i="5"/>
  <c r="AK1615" i="5"/>
  <c r="AL1615" i="5"/>
  <c r="AM1615" i="5"/>
  <c r="AN1615" i="5"/>
  <c r="AO1615" i="5"/>
  <c r="AI1616" i="5"/>
  <c r="AJ1616" i="5"/>
  <c r="AK1616" i="5"/>
  <c r="AL1616" i="5"/>
  <c r="AM1616" i="5"/>
  <c r="AN1616" i="5"/>
  <c r="AO1616" i="5"/>
  <c r="AI1617" i="5"/>
  <c r="AJ1617" i="5"/>
  <c r="AK1617" i="5"/>
  <c r="AL1617" i="5"/>
  <c r="AM1617" i="5"/>
  <c r="AN1617" i="5"/>
  <c r="AO1617" i="5"/>
  <c r="AI1618" i="5"/>
  <c r="AJ1618" i="5"/>
  <c r="AK1618" i="5"/>
  <c r="AL1618" i="5"/>
  <c r="AM1618" i="5"/>
  <c r="AN1618" i="5"/>
  <c r="AO1618" i="5"/>
  <c r="AI1619" i="5"/>
  <c r="AJ1619" i="5"/>
  <c r="AK1619" i="5"/>
  <c r="AL1619" i="5"/>
  <c r="AM1619" i="5"/>
  <c r="AN1619" i="5"/>
  <c r="AO1619" i="5"/>
  <c r="AI1620" i="5"/>
  <c r="AJ1620" i="5"/>
  <c r="AK1620" i="5"/>
  <c r="AL1620" i="5"/>
  <c r="AM1620" i="5"/>
  <c r="AN1620" i="5"/>
  <c r="AO1620" i="5"/>
  <c r="AI1621" i="5"/>
  <c r="AJ1621" i="5"/>
  <c r="AK1621" i="5"/>
  <c r="AL1621" i="5"/>
  <c r="AM1621" i="5"/>
  <c r="AN1621" i="5"/>
  <c r="AO1621" i="5"/>
  <c r="AI1622" i="5"/>
  <c r="AJ1622" i="5"/>
  <c r="AK1622" i="5"/>
  <c r="AL1622" i="5"/>
  <c r="AM1622" i="5"/>
  <c r="AN1622" i="5"/>
  <c r="AO1622" i="5"/>
  <c r="AI1623" i="5"/>
  <c r="AJ1623" i="5"/>
  <c r="AK1623" i="5"/>
  <c r="AL1623" i="5"/>
  <c r="AM1623" i="5"/>
  <c r="AN1623" i="5"/>
  <c r="AO1623" i="5"/>
  <c r="AI1624" i="5"/>
  <c r="AJ1624" i="5"/>
  <c r="AK1624" i="5"/>
  <c r="AL1624" i="5"/>
  <c r="AM1624" i="5"/>
  <c r="AN1624" i="5"/>
  <c r="AO1624" i="5"/>
  <c r="AI1625" i="5"/>
  <c r="AJ1625" i="5"/>
  <c r="AK1625" i="5"/>
  <c r="AL1625" i="5"/>
  <c r="AM1625" i="5"/>
  <c r="AN1625" i="5"/>
  <c r="AO1625" i="5"/>
  <c r="AI1626" i="5"/>
  <c r="AJ1626" i="5"/>
  <c r="AK1626" i="5"/>
  <c r="AL1626" i="5"/>
  <c r="AM1626" i="5"/>
  <c r="AN1626" i="5"/>
  <c r="AO1626" i="5"/>
  <c r="AI1627" i="5"/>
  <c r="AJ1627" i="5"/>
  <c r="AK1627" i="5"/>
  <c r="AL1627" i="5"/>
  <c r="AM1627" i="5"/>
  <c r="AN1627" i="5"/>
  <c r="AO1627" i="5"/>
  <c r="AI1628" i="5"/>
  <c r="AJ1628" i="5"/>
  <c r="AK1628" i="5"/>
  <c r="AL1628" i="5"/>
  <c r="AM1628" i="5"/>
  <c r="AN1628" i="5"/>
  <c r="AO1628" i="5"/>
  <c r="AI1629" i="5"/>
  <c r="AJ1629" i="5"/>
  <c r="AK1629" i="5"/>
  <c r="AL1629" i="5"/>
  <c r="AM1629" i="5"/>
  <c r="AN1629" i="5"/>
  <c r="AO1629" i="5"/>
  <c r="AI1630" i="5"/>
  <c r="AJ1630" i="5"/>
  <c r="AK1630" i="5"/>
  <c r="AL1630" i="5"/>
  <c r="AM1630" i="5"/>
  <c r="AN1630" i="5"/>
  <c r="AO1630" i="5"/>
  <c r="AI1631" i="5"/>
  <c r="AJ1631" i="5"/>
  <c r="AK1631" i="5"/>
  <c r="AL1631" i="5"/>
  <c r="AM1631" i="5"/>
  <c r="AN1631" i="5"/>
  <c r="AO1631" i="5"/>
  <c r="AI1632" i="5"/>
  <c r="AJ1632" i="5"/>
  <c r="AK1632" i="5"/>
  <c r="AL1632" i="5"/>
  <c r="AM1632" i="5"/>
  <c r="AN1632" i="5"/>
  <c r="AO1632" i="5"/>
  <c r="AI1633" i="5"/>
  <c r="AJ1633" i="5"/>
  <c r="AK1633" i="5"/>
  <c r="AL1633" i="5"/>
  <c r="AM1633" i="5"/>
  <c r="AN1633" i="5"/>
  <c r="AO1633" i="5"/>
  <c r="AI1634" i="5"/>
  <c r="AJ1634" i="5"/>
  <c r="AK1634" i="5"/>
  <c r="AL1634" i="5"/>
  <c r="AM1634" i="5"/>
  <c r="AN1634" i="5"/>
  <c r="AO1634" i="5"/>
  <c r="AI1635" i="5"/>
  <c r="AJ1635" i="5"/>
  <c r="AK1635" i="5"/>
  <c r="AL1635" i="5"/>
  <c r="AM1635" i="5"/>
  <c r="AN1635" i="5"/>
  <c r="AO1635" i="5"/>
  <c r="AI1636" i="5"/>
  <c r="AJ1636" i="5"/>
  <c r="AK1636" i="5"/>
  <c r="AL1636" i="5"/>
  <c r="AM1636" i="5"/>
  <c r="AN1636" i="5"/>
  <c r="AO1636" i="5"/>
  <c r="AI1637" i="5"/>
  <c r="AJ1637" i="5"/>
  <c r="AK1637" i="5"/>
  <c r="AL1637" i="5"/>
  <c r="AM1637" i="5"/>
  <c r="AN1637" i="5"/>
  <c r="AO1637" i="5"/>
  <c r="AI1638" i="5"/>
  <c r="AJ1638" i="5"/>
  <c r="AK1638" i="5"/>
  <c r="AL1638" i="5"/>
  <c r="AM1638" i="5"/>
  <c r="AN1638" i="5"/>
  <c r="AO1638" i="5"/>
  <c r="AI1639" i="5"/>
  <c r="AJ1639" i="5"/>
  <c r="AK1639" i="5"/>
  <c r="AL1639" i="5"/>
  <c r="AM1639" i="5"/>
  <c r="AN1639" i="5"/>
  <c r="AO1639" i="5"/>
  <c r="AI1640" i="5"/>
  <c r="AJ1640" i="5"/>
  <c r="AK1640" i="5"/>
  <c r="AL1640" i="5"/>
  <c r="AM1640" i="5"/>
  <c r="AN1640" i="5"/>
  <c r="AO1640" i="5"/>
  <c r="AI1641" i="5"/>
  <c r="AJ1641" i="5"/>
  <c r="AK1641" i="5"/>
  <c r="AL1641" i="5"/>
  <c r="AM1641" i="5"/>
  <c r="AN1641" i="5"/>
  <c r="AO1641" i="5"/>
  <c r="AI1642" i="5"/>
  <c r="AJ1642" i="5"/>
  <c r="AK1642" i="5"/>
  <c r="AL1642" i="5"/>
  <c r="AM1642" i="5"/>
  <c r="AN1642" i="5"/>
  <c r="AO1642" i="5"/>
  <c r="AI1643" i="5"/>
  <c r="AJ1643" i="5"/>
  <c r="AK1643" i="5"/>
  <c r="AL1643" i="5"/>
  <c r="AM1643" i="5"/>
  <c r="AN1643" i="5"/>
  <c r="AO1643" i="5"/>
  <c r="AI1644" i="5"/>
  <c r="AJ1644" i="5"/>
  <c r="AK1644" i="5"/>
  <c r="AL1644" i="5"/>
  <c r="AM1644" i="5"/>
  <c r="AN1644" i="5"/>
  <c r="AO1644" i="5"/>
  <c r="AI1645" i="5"/>
  <c r="AJ1645" i="5"/>
  <c r="AK1645" i="5"/>
  <c r="AL1645" i="5"/>
  <c r="AM1645" i="5"/>
  <c r="AN1645" i="5"/>
  <c r="AO1645" i="5"/>
  <c r="AI1646" i="5"/>
  <c r="AJ1646" i="5"/>
  <c r="AK1646" i="5"/>
  <c r="AL1646" i="5"/>
  <c r="AM1646" i="5"/>
  <c r="AN1646" i="5"/>
  <c r="AO1646" i="5"/>
  <c r="AI1647" i="5"/>
  <c r="AJ1647" i="5"/>
  <c r="AK1647" i="5"/>
  <c r="AL1647" i="5"/>
  <c r="AM1647" i="5"/>
  <c r="AN1647" i="5"/>
  <c r="AO1647" i="5"/>
  <c r="AI1648" i="5"/>
  <c r="AJ1648" i="5"/>
  <c r="AK1648" i="5"/>
  <c r="AL1648" i="5"/>
  <c r="AM1648" i="5"/>
  <c r="AN1648" i="5"/>
  <c r="AO1648" i="5"/>
  <c r="AI1649" i="5"/>
  <c r="AJ1649" i="5"/>
  <c r="AK1649" i="5"/>
  <c r="AL1649" i="5"/>
  <c r="AM1649" i="5"/>
  <c r="AN1649" i="5"/>
  <c r="AO1649" i="5"/>
  <c r="AI1650" i="5"/>
  <c r="AJ1650" i="5"/>
  <c r="AK1650" i="5"/>
  <c r="AL1650" i="5"/>
  <c r="AM1650" i="5"/>
  <c r="AN1650" i="5"/>
  <c r="AO1650" i="5"/>
  <c r="AI1651" i="5"/>
  <c r="AJ1651" i="5"/>
  <c r="AK1651" i="5"/>
  <c r="AL1651" i="5"/>
  <c r="AM1651" i="5"/>
  <c r="AN1651" i="5"/>
  <c r="AO1651" i="5"/>
  <c r="AI1652" i="5"/>
  <c r="AJ1652" i="5"/>
  <c r="AK1652" i="5"/>
  <c r="AL1652" i="5"/>
  <c r="AM1652" i="5"/>
  <c r="AN1652" i="5"/>
  <c r="AO1652" i="5"/>
  <c r="AI1653" i="5"/>
  <c r="AJ1653" i="5"/>
  <c r="AK1653" i="5"/>
  <c r="AL1653" i="5"/>
  <c r="AM1653" i="5"/>
  <c r="AN1653" i="5"/>
  <c r="AO1653" i="5"/>
  <c r="AI1654" i="5"/>
  <c r="AJ1654" i="5"/>
  <c r="AK1654" i="5"/>
  <c r="AL1654" i="5"/>
  <c r="AM1654" i="5"/>
  <c r="AN1654" i="5"/>
  <c r="AO1654" i="5"/>
  <c r="AI1655" i="5"/>
  <c r="AJ1655" i="5"/>
  <c r="AK1655" i="5"/>
  <c r="AL1655" i="5"/>
  <c r="AM1655" i="5"/>
  <c r="AN1655" i="5"/>
  <c r="AO1655" i="5"/>
  <c r="AI1656" i="5"/>
  <c r="AJ1656" i="5"/>
  <c r="AK1656" i="5"/>
  <c r="AL1656" i="5"/>
  <c r="AM1656" i="5"/>
  <c r="AN1656" i="5"/>
  <c r="AO1656" i="5"/>
  <c r="AI1657" i="5"/>
  <c r="AJ1657" i="5"/>
  <c r="AK1657" i="5"/>
  <c r="AL1657" i="5"/>
  <c r="AM1657" i="5"/>
  <c r="AN1657" i="5"/>
  <c r="AO1657" i="5"/>
  <c r="AI1658" i="5"/>
  <c r="AJ1658" i="5"/>
  <c r="AK1658" i="5"/>
  <c r="AL1658" i="5"/>
  <c r="AM1658" i="5"/>
  <c r="AN1658" i="5"/>
  <c r="AO1658" i="5"/>
  <c r="AI1659" i="5"/>
  <c r="AJ1659" i="5"/>
  <c r="AK1659" i="5"/>
  <c r="AL1659" i="5"/>
  <c r="AM1659" i="5"/>
  <c r="AN1659" i="5"/>
  <c r="AO1659" i="5"/>
  <c r="AI1660" i="5"/>
  <c r="AJ1660" i="5"/>
  <c r="AK1660" i="5"/>
  <c r="AL1660" i="5"/>
  <c r="AM1660" i="5"/>
  <c r="AN1660" i="5"/>
  <c r="AO1660" i="5"/>
  <c r="AI1661" i="5"/>
  <c r="AJ1661" i="5"/>
  <c r="AK1661" i="5"/>
  <c r="AL1661" i="5"/>
  <c r="AM1661" i="5"/>
  <c r="AN1661" i="5"/>
  <c r="AO1661" i="5"/>
  <c r="AI1662" i="5"/>
  <c r="AJ1662" i="5"/>
  <c r="AK1662" i="5"/>
  <c r="AL1662" i="5"/>
  <c r="AM1662" i="5"/>
  <c r="AN1662" i="5"/>
  <c r="AO1662" i="5"/>
  <c r="AI1663" i="5"/>
  <c r="AJ1663" i="5"/>
  <c r="AK1663" i="5"/>
  <c r="AL1663" i="5"/>
  <c r="AM1663" i="5"/>
  <c r="AN1663" i="5"/>
  <c r="AO1663" i="5"/>
  <c r="AI1664" i="5"/>
  <c r="AJ1664" i="5"/>
  <c r="AK1664" i="5"/>
  <c r="AL1664" i="5"/>
  <c r="AM1664" i="5"/>
  <c r="AN1664" i="5"/>
  <c r="AO1664" i="5"/>
  <c r="AI1665" i="5"/>
  <c r="AJ1665" i="5"/>
  <c r="AK1665" i="5"/>
  <c r="AL1665" i="5"/>
  <c r="AM1665" i="5"/>
  <c r="AN1665" i="5"/>
  <c r="AO1665" i="5"/>
  <c r="AI1666" i="5"/>
  <c r="AJ1666" i="5"/>
  <c r="AK1666" i="5"/>
  <c r="AL1666" i="5"/>
  <c r="AM1666" i="5"/>
  <c r="AN1666" i="5"/>
  <c r="AO1666" i="5"/>
  <c r="AI1667" i="5"/>
  <c r="AJ1667" i="5"/>
  <c r="AK1667" i="5"/>
  <c r="AL1667" i="5"/>
  <c r="AM1667" i="5"/>
  <c r="AN1667" i="5"/>
  <c r="AO1667" i="5"/>
  <c r="AI1668" i="5"/>
  <c r="AJ1668" i="5"/>
  <c r="AK1668" i="5"/>
  <c r="AL1668" i="5"/>
  <c r="AM1668" i="5"/>
  <c r="AN1668" i="5"/>
  <c r="AO1668" i="5"/>
  <c r="AI1669" i="5"/>
  <c r="AJ1669" i="5"/>
  <c r="AK1669" i="5"/>
  <c r="AL1669" i="5"/>
  <c r="AM1669" i="5"/>
  <c r="AN1669" i="5"/>
  <c r="AO1669" i="5"/>
  <c r="AI1670" i="5"/>
  <c r="AJ1670" i="5"/>
  <c r="AK1670" i="5"/>
  <c r="AL1670" i="5"/>
  <c r="AM1670" i="5"/>
  <c r="AN1670" i="5"/>
  <c r="AO1670" i="5"/>
  <c r="AI1671" i="5"/>
  <c r="AJ1671" i="5"/>
  <c r="AK1671" i="5"/>
  <c r="AL1671" i="5"/>
  <c r="AM1671" i="5"/>
  <c r="AN1671" i="5"/>
  <c r="AO1671" i="5"/>
  <c r="AI1672" i="5"/>
  <c r="AJ1672" i="5"/>
  <c r="AK1672" i="5"/>
  <c r="AL1672" i="5"/>
  <c r="AM1672" i="5"/>
  <c r="AN1672" i="5"/>
  <c r="AO1672" i="5"/>
  <c r="AI1673" i="5"/>
  <c r="AJ1673" i="5"/>
  <c r="AK1673" i="5"/>
  <c r="AL1673" i="5"/>
  <c r="AM1673" i="5"/>
  <c r="AN1673" i="5"/>
  <c r="AO1673" i="5"/>
  <c r="AI1674" i="5"/>
  <c r="AJ1674" i="5"/>
  <c r="AK1674" i="5"/>
  <c r="AL1674" i="5"/>
  <c r="AM1674" i="5"/>
  <c r="AN1674" i="5"/>
  <c r="AO1674" i="5"/>
  <c r="AI1675" i="5"/>
  <c r="AJ1675" i="5"/>
  <c r="AK1675" i="5"/>
  <c r="AL1675" i="5"/>
  <c r="AM1675" i="5"/>
  <c r="AN1675" i="5"/>
  <c r="AO1675" i="5"/>
  <c r="AI1676" i="5"/>
  <c r="AJ1676" i="5"/>
  <c r="AK1676" i="5"/>
  <c r="AL1676" i="5"/>
  <c r="AM1676" i="5"/>
  <c r="AN1676" i="5"/>
  <c r="AO1676" i="5"/>
  <c r="AI1677" i="5"/>
  <c r="AJ1677" i="5"/>
  <c r="AK1677" i="5"/>
  <c r="AL1677" i="5"/>
  <c r="AM1677" i="5"/>
  <c r="AN1677" i="5"/>
  <c r="AO1677" i="5"/>
  <c r="AI1678" i="5"/>
  <c r="AJ1678" i="5"/>
  <c r="AK1678" i="5"/>
  <c r="AL1678" i="5"/>
  <c r="AM1678" i="5"/>
  <c r="AN1678" i="5"/>
  <c r="AO1678" i="5"/>
  <c r="AI1679" i="5"/>
  <c r="AJ1679" i="5"/>
  <c r="AK1679" i="5"/>
  <c r="AL1679" i="5"/>
  <c r="AM1679" i="5"/>
  <c r="AN1679" i="5"/>
  <c r="AO1679" i="5"/>
  <c r="AI1680" i="5"/>
  <c r="AJ1680" i="5"/>
  <c r="AK1680" i="5"/>
  <c r="AL1680" i="5"/>
  <c r="AM1680" i="5"/>
  <c r="AN1680" i="5"/>
  <c r="AO1680" i="5"/>
  <c r="AI1681" i="5"/>
  <c r="AJ1681" i="5"/>
  <c r="AK1681" i="5"/>
  <c r="AL1681" i="5"/>
  <c r="AM1681" i="5"/>
  <c r="AN1681" i="5"/>
  <c r="AO1681" i="5"/>
  <c r="AI1682" i="5"/>
  <c r="AJ1682" i="5"/>
  <c r="AK1682" i="5"/>
  <c r="AL1682" i="5"/>
  <c r="AM1682" i="5"/>
  <c r="AN1682" i="5"/>
  <c r="AO1682" i="5"/>
  <c r="AI1683" i="5"/>
  <c r="AJ1683" i="5"/>
  <c r="AK1683" i="5"/>
  <c r="AL1683" i="5"/>
  <c r="AM1683" i="5"/>
  <c r="AN1683" i="5"/>
  <c r="AO1683" i="5"/>
  <c r="AI1684" i="5"/>
  <c r="AJ1684" i="5"/>
  <c r="AK1684" i="5"/>
  <c r="AL1684" i="5"/>
  <c r="AM1684" i="5"/>
  <c r="AN1684" i="5"/>
  <c r="AO1684" i="5"/>
  <c r="AI1685" i="5"/>
  <c r="AJ1685" i="5"/>
  <c r="AK1685" i="5"/>
  <c r="AL1685" i="5"/>
  <c r="AM1685" i="5"/>
  <c r="AN1685" i="5"/>
  <c r="AO1685" i="5"/>
  <c r="AI1686" i="5"/>
  <c r="AJ1686" i="5"/>
  <c r="AK1686" i="5"/>
  <c r="AL1686" i="5"/>
  <c r="AM1686" i="5"/>
  <c r="AN1686" i="5"/>
  <c r="AO1686" i="5"/>
  <c r="AI1687" i="5"/>
  <c r="AJ1687" i="5"/>
  <c r="AK1687" i="5"/>
  <c r="AL1687" i="5"/>
  <c r="AM1687" i="5"/>
  <c r="AN1687" i="5"/>
  <c r="AO1687" i="5"/>
  <c r="AI1688" i="5"/>
  <c r="AJ1688" i="5"/>
  <c r="AK1688" i="5"/>
  <c r="AL1688" i="5"/>
  <c r="AM1688" i="5"/>
  <c r="AN1688" i="5"/>
  <c r="AO1688" i="5"/>
  <c r="AI1689" i="5"/>
  <c r="AJ1689" i="5"/>
  <c r="AK1689" i="5"/>
  <c r="AL1689" i="5"/>
  <c r="AM1689" i="5"/>
  <c r="AN1689" i="5"/>
  <c r="AO1689" i="5"/>
  <c r="AI1690" i="5"/>
  <c r="AJ1690" i="5"/>
  <c r="AK1690" i="5"/>
  <c r="AL1690" i="5"/>
  <c r="AM1690" i="5"/>
  <c r="AN1690" i="5"/>
  <c r="AO1690" i="5"/>
  <c r="AI1691" i="5"/>
  <c r="AJ1691" i="5"/>
  <c r="AK1691" i="5"/>
  <c r="AL1691" i="5"/>
  <c r="AM1691" i="5"/>
  <c r="AN1691" i="5"/>
  <c r="AO1691" i="5"/>
  <c r="AI1692" i="5"/>
  <c r="AJ1692" i="5"/>
  <c r="AK1692" i="5"/>
  <c r="AL1692" i="5"/>
  <c r="AM1692" i="5"/>
  <c r="AN1692" i="5"/>
  <c r="AO1692" i="5"/>
  <c r="AI1693" i="5"/>
  <c r="AJ1693" i="5"/>
  <c r="AK1693" i="5"/>
  <c r="AL1693" i="5"/>
  <c r="AM1693" i="5"/>
  <c r="AN1693" i="5"/>
  <c r="AO1693" i="5"/>
  <c r="AI1694" i="5"/>
  <c r="AJ1694" i="5"/>
  <c r="AK1694" i="5"/>
  <c r="AL1694" i="5"/>
  <c r="AM1694" i="5"/>
  <c r="AN1694" i="5"/>
  <c r="AO1694" i="5"/>
  <c r="AI1695" i="5"/>
  <c r="AJ1695" i="5"/>
  <c r="AK1695" i="5"/>
  <c r="AL1695" i="5"/>
  <c r="AM1695" i="5"/>
  <c r="AN1695" i="5"/>
  <c r="AO1695" i="5"/>
  <c r="AI1696" i="5"/>
  <c r="AJ1696" i="5"/>
  <c r="AK1696" i="5"/>
  <c r="AL1696" i="5"/>
  <c r="AM1696" i="5"/>
  <c r="AN1696" i="5"/>
  <c r="AO1696" i="5"/>
  <c r="AI1697" i="5"/>
  <c r="AJ1697" i="5"/>
  <c r="AK1697" i="5"/>
  <c r="AL1697" i="5"/>
  <c r="AM1697" i="5"/>
  <c r="AN1697" i="5"/>
  <c r="AO1697" i="5"/>
  <c r="AI1698" i="5"/>
  <c r="AJ1698" i="5"/>
  <c r="AK1698" i="5"/>
  <c r="AL1698" i="5"/>
  <c r="AM1698" i="5"/>
  <c r="AN1698" i="5"/>
  <c r="AO1698" i="5"/>
  <c r="AI1699" i="5"/>
  <c r="AJ1699" i="5"/>
  <c r="AK1699" i="5"/>
  <c r="AL1699" i="5"/>
  <c r="AM1699" i="5"/>
  <c r="AN1699" i="5"/>
  <c r="AO1699" i="5"/>
  <c r="AI1700" i="5"/>
  <c r="AJ1700" i="5"/>
  <c r="AK1700" i="5"/>
  <c r="AL1700" i="5"/>
  <c r="AM1700" i="5"/>
  <c r="AN1700" i="5"/>
  <c r="AO1700" i="5"/>
  <c r="AI1701" i="5"/>
  <c r="AJ1701" i="5"/>
  <c r="AK1701" i="5"/>
  <c r="AL1701" i="5"/>
  <c r="AM1701" i="5"/>
  <c r="AN1701" i="5"/>
  <c r="AO1701" i="5"/>
  <c r="AI1702" i="5"/>
  <c r="AJ1702" i="5"/>
  <c r="AK1702" i="5"/>
  <c r="AL1702" i="5"/>
  <c r="AM1702" i="5"/>
  <c r="AN1702" i="5"/>
  <c r="AO1702" i="5"/>
  <c r="AI1703" i="5"/>
  <c r="AJ1703" i="5"/>
  <c r="AK1703" i="5"/>
  <c r="AL1703" i="5"/>
  <c r="AM1703" i="5"/>
  <c r="AN1703" i="5"/>
  <c r="AO1703" i="5"/>
  <c r="AI1704" i="5"/>
  <c r="AJ1704" i="5"/>
  <c r="AK1704" i="5"/>
  <c r="AL1704" i="5"/>
  <c r="AM1704" i="5"/>
  <c r="AN1704" i="5"/>
  <c r="AO1704" i="5"/>
  <c r="AI1705" i="5"/>
  <c r="AJ1705" i="5"/>
  <c r="AK1705" i="5"/>
  <c r="AL1705" i="5"/>
  <c r="AM1705" i="5"/>
  <c r="AN1705" i="5"/>
  <c r="AO1705" i="5"/>
  <c r="AI1706" i="5"/>
  <c r="AJ1706" i="5"/>
  <c r="AK1706" i="5"/>
  <c r="AL1706" i="5"/>
  <c r="AM1706" i="5"/>
  <c r="AN1706" i="5"/>
  <c r="AO1706" i="5"/>
  <c r="AI1707" i="5"/>
  <c r="AJ1707" i="5"/>
  <c r="AK1707" i="5"/>
  <c r="AL1707" i="5"/>
  <c r="AM1707" i="5"/>
  <c r="AN1707" i="5"/>
  <c r="AO1707" i="5"/>
  <c r="AI1708" i="5"/>
  <c r="AJ1708" i="5"/>
  <c r="AK1708" i="5"/>
  <c r="AL1708" i="5"/>
  <c r="AM1708" i="5"/>
  <c r="AN1708" i="5"/>
  <c r="AO1708" i="5"/>
  <c r="AI1709" i="5"/>
  <c r="AJ1709" i="5"/>
  <c r="AK1709" i="5"/>
  <c r="AL1709" i="5"/>
  <c r="AM1709" i="5"/>
  <c r="AN1709" i="5"/>
  <c r="AO1709" i="5"/>
  <c r="AI1710" i="5"/>
  <c r="AJ1710" i="5"/>
  <c r="AK1710" i="5"/>
  <c r="AL1710" i="5"/>
  <c r="AM1710" i="5"/>
  <c r="AN1710" i="5"/>
  <c r="AO1710" i="5"/>
  <c r="AI1711" i="5"/>
  <c r="AJ1711" i="5"/>
  <c r="AK1711" i="5"/>
  <c r="AL1711" i="5"/>
  <c r="AM1711" i="5"/>
  <c r="AN1711" i="5"/>
  <c r="AO1711" i="5"/>
  <c r="AI1712" i="5"/>
  <c r="AJ1712" i="5"/>
  <c r="AK1712" i="5"/>
  <c r="AL1712" i="5"/>
  <c r="AM1712" i="5"/>
  <c r="AN1712" i="5"/>
  <c r="AO1712" i="5"/>
  <c r="AI1713" i="5"/>
  <c r="AJ1713" i="5"/>
  <c r="AK1713" i="5"/>
  <c r="AL1713" i="5"/>
  <c r="AM1713" i="5"/>
  <c r="AN1713" i="5"/>
  <c r="AO1713" i="5"/>
  <c r="AI1714" i="5"/>
  <c r="AJ1714" i="5"/>
  <c r="AK1714" i="5"/>
  <c r="AL1714" i="5"/>
  <c r="AM1714" i="5"/>
  <c r="AN1714" i="5"/>
  <c r="AO1714" i="5"/>
  <c r="AI1715" i="5"/>
  <c r="AJ1715" i="5"/>
  <c r="AK1715" i="5"/>
  <c r="AL1715" i="5"/>
  <c r="AM1715" i="5"/>
  <c r="AN1715" i="5"/>
  <c r="AO1715" i="5"/>
  <c r="AI1716" i="5"/>
  <c r="AJ1716" i="5"/>
  <c r="AK1716" i="5"/>
  <c r="AL1716" i="5"/>
  <c r="AM1716" i="5"/>
  <c r="AN1716" i="5"/>
  <c r="AO1716" i="5"/>
  <c r="AI1717" i="5"/>
  <c r="AJ1717" i="5"/>
  <c r="AK1717" i="5"/>
  <c r="AL1717" i="5"/>
  <c r="AM1717" i="5"/>
  <c r="AN1717" i="5"/>
  <c r="AO1717" i="5"/>
  <c r="AI1718" i="5"/>
  <c r="AJ1718" i="5"/>
  <c r="AK1718" i="5"/>
  <c r="AL1718" i="5"/>
  <c r="AM1718" i="5"/>
  <c r="AN1718" i="5"/>
  <c r="AO1718" i="5"/>
  <c r="AI1719" i="5"/>
  <c r="AJ1719" i="5"/>
  <c r="AK1719" i="5"/>
  <c r="AL1719" i="5"/>
  <c r="AM1719" i="5"/>
  <c r="AN1719" i="5"/>
  <c r="AO1719" i="5"/>
  <c r="AI1720" i="5"/>
  <c r="AJ1720" i="5"/>
  <c r="AK1720" i="5"/>
  <c r="AL1720" i="5"/>
  <c r="AM1720" i="5"/>
  <c r="AN1720" i="5"/>
  <c r="AO1720" i="5"/>
  <c r="AI1721" i="5"/>
  <c r="AJ1721" i="5"/>
  <c r="AK1721" i="5"/>
  <c r="AL1721" i="5"/>
  <c r="AM1721" i="5"/>
  <c r="AN1721" i="5"/>
  <c r="AO1721" i="5"/>
  <c r="AI1722" i="5"/>
  <c r="AJ1722" i="5"/>
  <c r="AK1722" i="5"/>
  <c r="AL1722" i="5"/>
  <c r="AM1722" i="5"/>
  <c r="AN1722" i="5"/>
  <c r="AO1722" i="5"/>
  <c r="AI1723" i="5"/>
  <c r="AJ1723" i="5"/>
  <c r="AK1723" i="5"/>
  <c r="AL1723" i="5"/>
  <c r="AM1723" i="5"/>
  <c r="AN1723" i="5"/>
  <c r="AO1723" i="5"/>
  <c r="AI1724" i="5"/>
  <c r="AJ1724" i="5"/>
  <c r="AK1724" i="5"/>
  <c r="AL1724" i="5"/>
  <c r="AM1724" i="5"/>
  <c r="AN1724" i="5"/>
  <c r="AO1724" i="5"/>
  <c r="AI1725" i="5"/>
  <c r="AJ1725" i="5"/>
  <c r="AK1725" i="5"/>
  <c r="AL1725" i="5"/>
  <c r="AM1725" i="5"/>
  <c r="AN1725" i="5"/>
  <c r="AO1725" i="5"/>
  <c r="AI1726" i="5"/>
  <c r="AJ1726" i="5"/>
  <c r="AK1726" i="5"/>
  <c r="AL1726" i="5"/>
  <c r="AM1726" i="5"/>
  <c r="AN1726" i="5"/>
  <c r="AO1726" i="5"/>
  <c r="AI1727" i="5"/>
  <c r="AJ1727" i="5"/>
  <c r="AK1727" i="5"/>
  <c r="AL1727" i="5"/>
  <c r="AM1727" i="5"/>
  <c r="AN1727" i="5"/>
  <c r="AO1727" i="5"/>
  <c r="AI1728" i="5"/>
  <c r="AJ1728" i="5"/>
  <c r="AK1728" i="5"/>
  <c r="AL1728" i="5"/>
  <c r="AM1728" i="5"/>
  <c r="AN1728" i="5"/>
  <c r="AO1728" i="5"/>
  <c r="AI1729" i="5"/>
  <c r="AJ1729" i="5"/>
  <c r="AK1729" i="5"/>
  <c r="AL1729" i="5"/>
  <c r="AM1729" i="5"/>
  <c r="AN1729" i="5"/>
  <c r="AO1729" i="5"/>
  <c r="AI1730" i="5"/>
  <c r="AJ1730" i="5"/>
  <c r="AK1730" i="5"/>
  <c r="AL1730" i="5"/>
  <c r="AM1730" i="5"/>
  <c r="AN1730" i="5"/>
  <c r="AO1730" i="5"/>
  <c r="AI1731" i="5"/>
  <c r="AJ1731" i="5"/>
  <c r="AK1731" i="5"/>
  <c r="AL1731" i="5"/>
  <c r="AM1731" i="5"/>
  <c r="AN1731" i="5"/>
  <c r="AO1731" i="5"/>
  <c r="AI1732" i="5"/>
  <c r="AJ1732" i="5"/>
  <c r="AK1732" i="5"/>
  <c r="AL1732" i="5"/>
  <c r="AM1732" i="5"/>
  <c r="AN1732" i="5"/>
  <c r="AO1732" i="5"/>
  <c r="AI1733" i="5"/>
  <c r="AJ1733" i="5"/>
  <c r="AK1733" i="5"/>
  <c r="AL1733" i="5"/>
  <c r="AM1733" i="5"/>
  <c r="AN1733" i="5"/>
  <c r="AO1733" i="5"/>
  <c r="AI1734" i="5"/>
  <c r="AJ1734" i="5"/>
  <c r="AK1734" i="5"/>
  <c r="AL1734" i="5"/>
  <c r="AM1734" i="5"/>
  <c r="AN1734" i="5"/>
  <c r="AO1734" i="5"/>
  <c r="AI1735" i="5"/>
  <c r="AJ1735" i="5"/>
  <c r="AK1735" i="5"/>
  <c r="AL1735" i="5"/>
  <c r="AM1735" i="5"/>
  <c r="AN1735" i="5"/>
  <c r="AO1735" i="5"/>
  <c r="AI1736" i="5"/>
  <c r="AJ1736" i="5"/>
  <c r="AK1736" i="5"/>
  <c r="AL1736" i="5"/>
  <c r="AM1736" i="5"/>
  <c r="AN1736" i="5"/>
  <c r="AO1736" i="5"/>
  <c r="AJ1462" i="5"/>
  <c r="AK1462" i="5"/>
  <c r="AL1462" i="5"/>
  <c r="AM1462" i="5"/>
  <c r="AN1462" i="5"/>
  <c r="AO1462" i="5"/>
  <c r="AI1462" i="5"/>
  <c r="E607" i="5"/>
  <c r="A618" i="5"/>
  <c r="B618" i="5"/>
  <c r="Q618" i="5" s="1"/>
  <c r="C618" i="5"/>
  <c r="E618" i="5"/>
  <c r="A619" i="5"/>
  <c r="B619" i="5"/>
  <c r="Q619" i="5" s="1"/>
  <c r="C619" i="5"/>
  <c r="E619" i="5"/>
  <c r="A620" i="5"/>
  <c r="B620" i="5"/>
  <c r="Q620" i="5" s="1"/>
  <c r="C620" i="5"/>
  <c r="E620" i="5"/>
  <c r="A621" i="5"/>
  <c r="B621" i="5"/>
  <c r="Q621" i="5" s="1"/>
  <c r="C621" i="5"/>
  <c r="E621" i="5"/>
  <c r="A622" i="5"/>
  <c r="B622" i="5"/>
  <c r="Q622" i="5" s="1"/>
  <c r="C622" i="5"/>
  <c r="E622" i="5"/>
  <c r="A623" i="5"/>
  <c r="B623" i="5"/>
  <c r="Q623" i="5" s="1"/>
  <c r="C623" i="5"/>
  <c r="E623" i="5"/>
  <c r="A624" i="5"/>
  <c r="B624" i="5"/>
  <c r="Q624" i="5" s="1"/>
  <c r="C624" i="5"/>
  <c r="E624" i="5"/>
  <c r="A625" i="5"/>
  <c r="B625" i="5"/>
  <c r="Q625" i="5" s="1"/>
  <c r="C625" i="5"/>
  <c r="E625" i="5"/>
  <c r="A626" i="5"/>
  <c r="B626" i="5"/>
  <c r="Q626" i="5" s="1"/>
  <c r="C626" i="5"/>
  <c r="E626" i="5"/>
  <c r="A627" i="5"/>
  <c r="B627" i="5"/>
  <c r="Q627" i="5" s="1"/>
  <c r="C627" i="5"/>
  <c r="E627" i="5"/>
  <c r="A628" i="5"/>
  <c r="B628" i="5"/>
  <c r="Q628" i="5" s="1"/>
  <c r="C628" i="5"/>
  <c r="E628" i="5"/>
  <c r="A629" i="5"/>
  <c r="B629" i="5"/>
  <c r="Q629" i="5" s="1"/>
  <c r="C629" i="5"/>
  <c r="E629" i="5"/>
  <c r="A630" i="5"/>
  <c r="B630" i="5"/>
  <c r="Q630" i="5" s="1"/>
  <c r="C630" i="5"/>
  <c r="E630" i="5"/>
  <c r="A631" i="5"/>
  <c r="B631" i="5"/>
  <c r="Q631" i="5" s="1"/>
  <c r="C631" i="5"/>
  <c r="E631" i="5"/>
  <c r="A632" i="5"/>
  <c r="B632" i="5"/>
  <c r="Q632" i="5" s="1"/>
  <c r="C632" i="5"/>
  <c r="E632" i="5"/>
  <c r="A633" i="5"/>
  <c r="B633" i="5"/>
  <c r="Q633" i="5" s="1"/>
  <c r="C633" i="5"/>
  <c r="E633" i="5"/>
  <c r="A634" i="5"/>
  <c r="B634" i="5"/>
  <c r="Q634" i="5" s="1"/>
  <c r="C634" i="5"/>
  <c r="E634" i="5"/>
  <c r="A635" i="5"/>
  <c r="B635" i="5"/>
  <c r="Q635" i="5" s="1"/>
  <c r="C635" i="5"/>
  <c r="E635" i="5"/>
  <c r="A636" i="5"/>
  <c r="B636" i="5"/>
  <c r="Q636" i="5" s="1"/>
  <c r="C636" i="5"/>
  <c r="E636" i="5"/>
  <c r="A637" i="5"/>
  <c r="B637" i="5"/>
  <c r="Q637" i="5" s="1"/>
  <c r="C637" i="5"/>
  <c r="E637" i="5"/>
  <c r="A638" i="5"/>
  <c r="B638" i="5"/>
  <c r="Q638" i="5" s="1"/>
  <c r="C638" i="5"/>
  <c r="E638" i="5"/>
  <c r="A639" i="5"/>
  <c r="B639" i="5"/>
  <c r="Q639" i="5" s="1"/>
  <c r="C639" i="5"/>
  <c r="E639" i="5"/>
  <c r="A640" i="5"/>
  <c r="B640" i="5"/>
  <c r="Q640" i="5" s="1"/>
  <c r="C640" i="5"/>
  <c r="E640" i="5"/>
  <c r="A606" i="5"/>
  <c r="B606" i="5"/>
  <c r="Q606" i="5" s="1"/>
  <c r="C606" i="5"/>
  <c r="E606" i="5"/>
  <c r="A607" i="5"/>
  <c r="B607" i="5"/>
  <c r="Q607" i="5" s="1"/>
  <c r="C607" i="5"/>
  <c r="A608" i="5"/>
  <c r="B608" i="5"/>
  <c r="Q608" i="5" s="1"/>
  <c r="C608" i="5"/>
  <c r="E608" i="5"/>
  <c r="A609" i="5"/>
  <c r="B609" i="5"/>
  <c r="Q609" i="5" s="1"/>
  <c r="C609" i="5"/>
  <c r="E609" i="5"/>
  <c r="A610" i="5"/>
  <c r="B610" i="5"/>
  <c r="Q610" i="5" s="1"/>
  <c r="C610" i="5"/>
  <c r="E610" i="5"/>
  <c r="A611" i="5"/>
  <c r="B611" i="5"/>
  <c r="Q611" i="5" s="1"/>
  <c r="C611" i="5"/>
  <c r="E611" i="5"/>
  <c r="A612" i="5"/>
  <c r="B612" i="5"/>
  <c r="Q612" i="5" s="1"/>
  <c r="C612" i="5"/>
  <c r="E612" i="5"/>
  <c r="A613" i="5"/>
  <c r="B613" i="5"/>
  <c r="Q613" i="5" s="1"/>
  <c r="C613" i="5"/>
  <c r="E613" i="5"/>
  <c r="A614" i="5"/>
  <c r="B614" i="5"/>
  <c r="Q614" i="5" s="1"/>
  <c r="C614" i="5"/>
  <c r="E614" i="5"/>
  <c r="A615" i="5"/>
  <c r="B615" i="5"/>
  <c r="Q615" i="5" s="1"/>
  <c r="C615" i="5"/>
  <c r="E615" i="5"/>
  <c r="A616" i="5"/>
  <c r="B616" i="5"/>
  <c r="Q616" i="5" s="1"/>
  <c r="C616" i="5"/>
  <c r="E616" i="5"/>
  <c r="A617" i="5"/>
  <c r="B617" i="5"/>
  <c r="Q617" i="5" s="1"/>
  <c r="C617" i="5"/>
  <c r="E617" i="5"/>
  <c r="H640" i="5" l="1"/>
  <c r="H638" i="5"/>
  <c r="H629" i="5"/>
  <c r="H636" i="5"/>
  <c r="H639" i="5"/>
  <c r="H630" i="5"/>
  <c r="L614" i="5"/>
  <c r="N614" i="5"/>
  <c r="O614" i="5"/>
  <c r="K614" i="5"/>
  <c r="L610" i="5"/>
  <c r="N610" i="5"/>
  <c r="O610" i="5"/>
  <c r="K610" i="5"/>
  <c r="L640" i="5"/>
  <c r="N640" i="5"/>
  <c r="K640" i="5"/>
  <c r="L636" i="5"/>
  <c r="N636" i="5"/>
  <c r="O636" i="5"/>
  <c r="K636" i="5"/>
  <c r="L632" i="5"/>
  <c r="N632" i="5"/>
  <c r="O632" i="5"/>
  <c r="K632" i="5"/>
  <c r="L628" i="5"/>
  <c r="N628" i="5"/>
  <c r="O628" i="5"/>
  <c r="K628" i="5"/>
  <c r="L624" i="5"/>
  <c r="N624" i="5"/>
  <c r="O624" i="5"/>
  <c r="K624" i="5"/>
  <c r="L620" i="5"/>
  <c r="N620" i="5"/>
  <c r="O620" i="5"/>
  <c r="K620" i="5"/>
  <c r="O617" i="5"/>
  <c r="K617" i="5"/>
  <c r="L617" i="5"/>
  <c r="N617" i="5"/>
  <c r="O613" i="5"/>
  <c r="K613" i="5"/>
  <c r="L613" i="5"/>
  <c r="N613" i="5"/>
  <c r="O609" i="5"/>
  <c r="K609" i="5"/>
  <c r="L609" i="5"/>
  <c r="N609" i="5"/>
  <c r="K639" i="5"/>
  <c r="L639" i="5"/>
  <c r="N639" i="5"/>
  <c r="O635" i="5"/>
  <c r="K635" i="5"/>
  <c r="L635" i="5"/>
  <c r="N635" i="5"/>
  <c r="O631" i="5"/>
  <c r="K631" i="5"/>
  <c r="L631" i="5"/>
  <c r="N631" i="5"/>
  <c r="O627" i="5"/>
  <c r="K627" i="5"/>
  <c r="L627" i="5"/>
  <c r="N627" i="5"/>
  <c r="O623" i="5"/>
  <c r="K623" i="5"/>
  <c r="L623" i="5"/>
  <c r="N623" i="5"/>
  <c r="O619" i="5"/>
  <c r="K619" i="5"/>
  <c r="L619" i="5"/>
  <c r="N619" i="5"/>
  <c r="L616" i="5"/>
  <c r="N616" i="5"/>
  <c r="O616" i="5"/>
  <c r="K616" i="5"/>
  <c r="L612" i="5"/>
  <c r="N612" i="5"/>
  <c r="O612" i="5"/>
  <c r="K612" i="5"/>
  <c r="L608" i="5"/>
  <c r="N608" i="5"/>
  <c r="O608" i="5"/>
  <c r="K608" i="5"/>
  <c r="O607" i="5"/>
  <c r="K607" i="5"/>
  <c r="L607" i="5"/>
  <c r="N607" i="5"/>
  <c r="L638" i="5"/>
  <c r="N638" i="5"/>
  <c r="O638" i="5"/>
  <c r="K638" i="5"/>
  <c r="L634" i="5"/>
  <c r="N634" i="5"/>
  <c r="O634" i="5"/>
  <c r="K634" i="5"/>
  <c r="L630" i="5"/>
  <c r="N630" i="5"/>
  <c r="O630" i="5"/>
  <c r="K630" i="5"/>
  <c r="L626" i="5"/>
  <c r="N626" i="5"/>
  <c r="O626" i="5"/>
  <c r="K626" i="5"/>
  <c r="L622" i="5"/>
  <c r="N622" i="5"/>
  <c r="O622" i="5"/>
  <c r="K622" i="5"/>
  <c r="L618" i="5"/>
  <c r="N618" i="5"/>
  <c r="O618" i="5"/>
  <c r="K618" i="5"/>
  <c r="O615" i="5"/>
  <c r="K615" i="5"/>
  <c r="L615" i="5"/>
  <c r="N615" i="5"/>
  <c r="O611" i="5"/>
  <c r="K611" i="5"/>
  <c r="L611" i="5"/>
  <c r="N611" i="5"/>
  <c r="L606" i="5"/>
  <c r="N606" i="5"/>
  <c r="O606" i="5"/>
  <c r="K606" i="5"/>
  <c r="O637" i="5"/>
  <c r="K637" i="5"/>
  <c r="L637" i="5"/>
  <c r="N637" i="5"/>
  <c r="O633" i="5"/>
  <c r="K633" i="5"/>
  <c r="L633" i="5"/>
  <c r="N633" i="5"/>
  <c r="O629" i="5"/>
  <c r="K629" i="5"/>
  <c r="L629" i="5"/>
  <c r="N629" i="5"/>
  <c r="O625" i="5"/>
  <c r="K625" i="5"/>
  <c r="L625" i="5"/>
  <c r="N625" i="5"/>
  <c r="O621" i="5"/>
  <c r="K621" i="5"/>
  <c r="L621" i="5"/>
  <c r="N621" i="5"/>
  <c r="F606" i="5"/>
  <c r="I639" i="5"/>
  <c r="I635" i="5"/>
  <c r="I622" i="5"/>
  <c r="F640" i="5"/>
  <c r="F632" i="5"/>
  <c r="F634" i="5"/>
  <c r="F636" i="5"/>
  <c r="F638" i="5"/>
  <c r="F630" i="5"/>
  <c r="F628" i="5"/>
  <c r="F626" i="5"/>
  <c r="F624" i="5"/>
  <c r="F622" i="5"/>
  <c r="F620" i="5"/>
  <c r="F618" i="5"/>
  <c r="F639" i="5"/>
  <c r="F637" i="5"/>
  <c r="F635" i="5"/>
  <c r="F633" i="5"/>
  <c r="F631" i="5"/>
  <c r="F629" i="5"/>
  <c r="F627" i="5"/>
  <c r="F625" i="5"/>
  <c r="F623" i="5"/>
  <c r="F621" i="5"/>
  <c r="F619" i="5"/>
  <c r="F617" i="5"/>
  <c r="F615" i="5"/>
  <c r="F613" i="5"/>
  <c r="F611" i="5"/>
  <c r="F609" i="5"/>
  <c r="F607" i="5"/>
  <c r="F616" i="5"/>
  <c r="F614" i="5"/>
  <c r="F612" i="5"/>
  <c r="F610" i="5"/>
  <c r="F608" i="5"/>
  <c r="I638" i="5"/>
  <c r="I640" i="5"/>
  <c r="O639" i="5"/>
  <c r="O640" i="5"/>
  <c r="I636" i="5"/>
  <c r="I629" i="5"/>
  <c r="I630" i="5"/>
  <c r="I621" i="5"/>
  <c r="I624" i="5"/>
  <c r="I623" i="5"/>
  <c r="I620" i="5"/>
  <c r="I619" i="5"/>
  <c r="I626" i="5" l="1"/>
  <c r="I628" i="5"/>
  <c r="I610" i="5" l="1"/>
  <c r="C128" i="5" l="1"/>
  <c r="C127" i="5"/>
  <c r="A275" i="5"/>
  <c r="B275" i="5"/>
  <c r="Q275" i="5" s="1"/>
  <c r="C275" i="5"/>
  <c r="E275" i="5"/>
  <c r="A276" i="5"/>
  <c r="B276" i="5"/>
  <c r="Q276" i="5" s="1"/>
  <c r="C276" i="5"/>
  <c r="E276" i="5"/>
  <c r="A277" i="5"/>
  <c r="B277" i="5"/>
  <c r="Q277" i="5" s="1"/>
  <c r="C277" i="5"/>
  <c r="E277" i="5"/>
  <c r="A278" i="5"/>
  <c r="B278" i="5"/>
  <c r="Q278" i="5" s="1"/>
  <c r="C278" i="5"/>
  <c r="E278" i="5"/>
  <c r="A279" i="5"/>
  <c r="B279" i="5"/>
  <c r="Q279" i="5" s="1"/>
  <c r="C279" i="5"/>
  <c r="E279" i="5"/>
  <c r="A280" i="5"/>
  <c r="B280" i="5"/>
  <c r="Q280" i="5" s="1"/>
  <c r="C280" i="5"/>
  <c r="E280" i="5"/>
  <c r="A281" i="5"/>
  <c r="B281" i="5"/>
  <c r="Q281" i="5" s="1"/>
  <c r="C281" i="5"/>
  <c r="E281" i="5"/>
  <c r="A282" i="5"/>
  <c r="B282" i="5"/>
  <c r="Q282" i="5" s="1"/>
  <c r="C282" i="5"/>
  <c r="E282" i="5"/>
  <c r="A283" i="5"/>
  <c r="B283" i="5"/>
  <c r="Q283" i="5" s="1"/>
  <c r="C283" i="5"/>
  <c r="E283" i="5"/>
  <c r="A284" i="5"/>
  <c r="B284" i="5"/>
  <c r="Q284" i="5" s="1"/>
  <c r="C284" i="5"/>
  <c r="E284" i="5"/>
  <c r="A285" i="5"/>
  <c r="B285" i="5"/>
  <c r="Q285" i="5" s="1"/>
  <c r="C285" i="5"/>
  <c r="E285" i="5"/>
  <c r="A286" i="5"/>
  <c r="B286" i="5"/>
  <c r="Q286" i="5" s="1"/>
  <c r="C286" i="5"/>
  <c r="E286" i="5"/>
  <c r="A287" i="5"/>
  <c r="B287" i="5"/>
  <c r="Q287" i="5" s="1"/>
  <c r="C287" i="5"/>
  <c r="E287" i="5"/>
  <c r="A288" i="5"/>
  <c r="B288" i="5"/>
  <c r="Q288" i="5" s="1"/>
  <c r="C288" i="5"/>
  <c r="E288" i="5"/>
  <c r="A289" i="5"/>
  <c r="B289" i="5"/>
  <c r="Q289" i="5" s="1"/>
  <c r="C289" i="5"/>
  <c r="E289" i="5"/>
  <c r="A290" i="5"/>
  <c r="B290" i="5"/>
  <c r="Q290" i="5" s="1"/>
  <c r="C290" i="5"/>
  <c r="E290" i="5"/>
  <c r="A291" i="5"/>
  <c r="B291" i="5"/>
  <c r="Q291" i="5" s="1"/>
  <c r="C291" i="5"/>
  <c r="E291" i="5"/>
  <c r="A292" i="5"/>
  <c r="B292" i="5"/>
  <c r="Q292" i="5" s="1"/>
  <c r="C292" i="5"/>
  <c r="E292" i="5"/>
  <c r="A293" i="5"/>
  <c r="B293" i="5"/>
  <c r="Q293" i="5" s="1"/>
  <c r="C293" i="5"/>
  <c r="E293" i="5"/>
  <c r="A294" i="5"/>
  <c r="B294" i="5"/>
  <c r="Q294" i="5" s="1"/>
  <c r="C294" i="5"/>
  <c r="E294" i="5"/>
  <c r="A295" i="5"/>
  <c r="B295" i="5"/>
  <c r="Q295" i="5" s="1"/>
  <c r="C295" i="5"/>
  <c r="E295" i="5"/>
  <c r="A296" i="5"/>
  <c r="B296" i="5"/>
  <c r="Q296" i="5" s="1"/>
  <c r="C296" i="5"/>
  <c r="E296" i="5"/>
  <c r="A297" i="5"/>
  <c r="B297" i="5"/>
  <c r="Q297" i="5" s="1"/>
  <c r="C297" i="5"/>
  <c r="E297" i="5"/>
  <c r="A298" i="5"/>
  <c r="B298" i="5"/>
  <c r="Q298" i="5" s="1"/>
  <c r="C298" i="5"/>
  <c r="E298" i="5"/>
  <c r="A299" i="5"/>
  <c r="B299" i="5"/>
  <c r="Q299" i="5" s="1"/>
  <c r="C299" i="5"/>
  <c r="E299" i="5"/>
  <c r="A300" i="5"/>
  <c r="B300" i="5"/>
  <c r="Q300" i="5" s="1"/>
  <c r="C300" i="5"/>
  <c r="E300" i="5"/>
  <c r="A301" i="5"/>
  <c r="B301" i="5"/>
  <c r="Q301" i="5" s="1"/>
  <c r="C301" i="5"/>
  <c r="E301" i="5"/>
  <c r="A302" i="5"/>
  <c r="B302" i="5"/>
  <c r="Q302" i="5" s="1"/>
  <c r="C302" i="5"/>
  <c r="E302" i="5"/>
  <c r="A303" i="5"/>
  <c r="B303" i="5"/>
  <c r="Q303" i="5" s="1"/>
  <c r="C303" i="5"/>
  <c r="E303" i="5"/>
  <c r="A304" i="5"/>
  <c r="B304" i="5"/>
  <c r="Q304" i="5" s="1"/>
  <c r="C304" i="5"/>
  <c r="E304" i="5"/>
  <c r="A305" i="5"/>
  <c r="B305" i="5"/>
  <c r="Q305" i="5" s="1"/>
  <c r="C305" i="5"/>
  <c r="E305" i="5"/>
  <c r="A306" i="5"/>
  <c r="B306" i="5"/>
  <c r="Q306" i="5" s="1"/>
  <c r="C306" i="5"/>
  <c r="E306" i="5"/>
  <c r="A307" i="5"/>
  <c r="B307" i="5"/>
  <c r="Q307" i="5" s="1"/>
  <c r="C307" i="5"/>
  <c r="E307" i="5"/>
  <c r="A308" i="5"/>
  <c r="B308" i="5"/>
  <c r="Q308" i="5" s="1"/>
  <c r="C308" i="5"/>
  <c r="E308" i="5"/>
  <c r="A309" i="5"/>
  <c r="B309" i="5"/>
  <c r="Q309" i="5" s="1"/>
  <c r="C309" i="5"/>
  <c r="E309" i="5"/>
  <c r="A310" i="5"/>
  <c r="B310" i="5"/>
  <c r="Q310" i="5" s="1"/>
  <c r="C310" i="5"/>
  <c r="E310" i="5"/>
  <c r="A311" i="5"/>
  <c r="B311" i="5"/>
  <c r="Q311" i="5" s="1"/>
  <c r="C311" i="5"/>
  <c r="E311" i="5"/>
  <c r="A312" i="5"/>
  <c r="B312" i="5"/>
  <c r="Q312" i="5" s="1"/>
  <c r="C312" i="5"/>
  <c r="E312" i="5"/>
  <c r="A313" i="5"/>
  <c r="B313" i="5"/>
  <c r="Q313" i="5" s="1"/>
  <c r="C313" i="5"/>
  <c r="E313" i="5"/>
  <c r="A314" i="5"/>
  <c r="B314" i="5"/>
  <c r="Q314" i="5" s="1"/>
  <c r="C314" i="5"/>
  <c r="E314" i="5"/>
  <c r="A315" i="5"/>
  <c r="B315" i="5"/>
  <c r="Q315" i="5" s="1"/>
  <c r="C315" i="5"/>
  <c r="E315" i="5"/>
  <c r="A316" i="5"/>
  <c r="B316" i="5"/>
  <c r="Q316" i="5" s="1"/>
  <c r="C316" i="5"/>
  <c r="E316" i="5"/>
  <c r="A317" i="5"/>
  <c r="B317" i="5"/>
  <c r="Q317" i="5" s="1"/>
  <c r="C317" i="5"/>
  <c r="E317" i="5"/>
  <c r="A318" i="5"/>
  <c r="B318" i="5"/>
  <c r="Q318" i="5" s="1"/>
  <c r="C318" i="5"/>
  <c r="E318" i="5"/>
  <c r="A319" i="5"/>
  <c r="B319" i="5"/>
  <c r="Q319" i="5" s="1"/>
  <c r="C319" i="5"/>
  <c r="E319" i="5"/>
  <c r="A320" i="5"/>
  <c r="B320" i="5"/>
  <c r="Q320" i="5" s="1"/>
  <c r="C320" i="5"/>
  <c r="E320" i="5"/>
  <c r="A321" i="5"/>
  <c r="B321" i="5"/>
  <c r="Q321" i="5" s="1"/>
  <c r="C321" i="5"/>
  <c r="E321" i="5"/>
  <c r="A322" i="5"/>
  <c r="B322" i="5"/>
  <c r="Q322" i="5" s="1"/>
  <c r="C322" i="5"/>
  <c r="E322" i="5"/>
  <c r="A323" i="5"/>
  <c r="B323" i="5"/>
  <c r="Q323" i="5" s="1"/>
  <c r="C323" i="5"/>
  <c r="E323" i="5"/>
  <c r="A324" i="5"/>
  <c r="B324" i="5"/>
  <c r="Q324" i="5" s="1"/>
  <c r="C324" i="5"/>
  <c r="E324" i="5"/>
  <c r="A325" i="5"/>
  <c r="B325" i="5"/>
  <c r="Q325" i="5" s="1"/>
  <c r="C325" i="5"/>
  <c r="E325" i="5"/>
  <c r="A326" i="5"/>
  <c r="B326" i="5"/>
  <c r="Q326" i="5" s="1"/>
  <c r="C326" i="5"/>
  <c r="E326" i="5"/>
  <c r="A327" i="5"/>
  <c r="B327" i="5"/>
  <c r="Q327" i="5" s="1"/>
  <c r="C327" i="5"/>
  <c r="E327" i="5"/>
  <c r="A328" i="5"/>
  <c r="B328" i="5"/>
  <c r="Q328" i="5" s="1"/>
  <c r="C328" i="5"/>
  <c r="E328" i="5"/>
  <c r="A329" i="5"/>
  <c r="B329" i="5"/>
  <c r="Q329" i="5" s="1"/>
  <c r="C329" i="5"/>
  <c r="E329" i="5"/>
  <c r="A330" i="5"/>
  <c r="B330" i="5"/>
  <c r="Q330" i="5" s="1"/>
  <c r="C330" i="5"/>
  <c r="E330" i="5"/>
  <c r="A331" i="5"/>
  <c r="B331" i="5"/>
  <c r="Q331" i="5" s="1"/>
  <c r="C331" i="5"/>
  <c r="E331" i="5"/>
  <c r="A332" i="5"/>
  <c r="B332" i="5"/>
  <c r="Q332" i="5" s="1"/>
  <c r="C332" i="5"/>
  <c r="E332" i="5"/>
  <c r="A333" i="5"/>
  <c r="B333" i="5"/>
  <c r="Q333" i="5" s="1"/>
  <c r="C333" i="5"/>
  <c r="E333" i="5"/>
  <c r="A334" i="5"/>
  <c r="B334" i="5"/>
  <c r="Q334" i="5" s="1"/>
  <c r="C334" i="5"/>
  <c r="E334" i="5"/>
  <c r="A335" i="5"/>
  <c r="B335" i="5"/>
  <c r="Q335" i="5" s="1"/>
  <c r="C335" i="5"/>
  <c r="E335" i="5"/>
  <c r="A336" i="5"/>
  <c r="B336" i="5"/>
  <c r="Q336" i="5" s="1"/>
  <c r="C336" i="5"/>
  <c r="E336" i="5"/>
  <c r="A337" i="5"/>
  <c r="B337" i="5"/>
  <c r="Q337" i="5" s="1"/>
  <c r="C337" i="5"/>
  <c r="E337" i="5"/>
  <c r="A338" i="5"/>
  <c r="B338" i="5"/>
  <c r="Q338" i="5" s="1"/>
  <c r="C338" i="5"/>
  <c r="E338" i="5"/>
  <c r="A339" i="5"/>
  <c r="B339" i="5"/>
  <c r="Q339" i="5" s="1"/>
  <c r="C339" i="5"/>
  <c r="E339" i="5"/>
  <c r="A340" i="5"/>
  <c r="B340" i="5"/>
  <c r="Q340" i="5" s="1"/>
  <c r="C340" i="5"/>
  <c r="E340" i="5"/>
  <c r="A341" i="5"/>
  <c r="B341" i="5"/>
  <c r="Q341" i="5" s="1"/>
  <c r="C341" i="5"/>
  <c r="E341" i="5"/>
  <c r="A342" i="5"/>
  <c r="B342" i="5"/>
  <c r="Q342" i="5" s="1"/>
  <c r="C342" i="5"/>
  <c r="E342" i="5"/>
  <c r="A343" i="5"/>
  <c r="B343" i="5"/>
  <c r="Q343" i="5" s="1"/>
  <c r="C343" i="5"/>
  <c r="E343" i="5"/>
  <c r="A344" i="5"/>
  <c r="B344" i="5"/>
  <c r="Q344" i="5" s="1"/>
  <c r="C344" i="5"/>
  <c r="E344" i="5"/>
  <c r="A345" i="5"/>
  <c r="B345" i="5"/>
  <c r="Q345" i="5" s="1"/>
  <c r="C345" i="5"/>
  <c r="E345" i="5"/>
  <c r="A346" i="5"/>
  <c r="B346" i="5"/>
  <c r="Q346" i="5" s="1"/>
  <c r="C346" i="5"/>
  <c r="E346" i="5"/>
  <c r="A347" i="5"/>
  <c r="B347" i="5"/>
  <c r="Q347" i="5" s="1"/>
  <c r="C347" i="5"/>
  <c r="E347" i="5"/>
  <c r="A348" i="5"/>
  <c r="B348" i="5"/>
  <c r="Q348" i="5" s="1"/>
  <c r="C348" i="5"/>
  <c r="E348" i="5"/>
  <c r="A349" i="5"/>
  <c r="B349" i="5"/>
  <c r="Q349" i="5" s="1"/>
  <c r="C349" i="5"/>
  <c r="E349" i="5"/>
  <c r="A350" i="5"/>
  <c r="B350" i="5"/>
  <c r="Q350" i="5" s="1"/>
  <c r="C350" i="5"/>
  <c r="E350" i="5"/>
  <c r="A351" i="5"/>
  <c r="B351" i="5"/>
  <c r="Q351" i="5" s="1"/>
  <c r="C351" i="5"/>
  <c r="E351" i="5"/>
  <c r="A352" i="5"/>
  <c r="B352" i="5"/>
  <c r="Q352" i="5" s="1"/>
  <c r="C352" i="5"/>
  <c r="E352" i="5"/>
  <c r="A353" i="5"/>
  <c r="B353" i="5"/>
  <c r="Q353" i="5" s="1"/>
  <c r="C353" i="5"/>
  <c r="E353" i="5"/>
  <c r="A354" i="5"/>
  <c r="B354" i="5"/>
  <c r="Q354" i="5" s="1"/>
  <c r="C354" i="5"/>
  <c r="E354" i="5"/>
  <c r="A355" i="5"/>
  <c r="B355" i="5"/>
  <c r="Q355" i="5" s="1"/>
  <c r="C355" i="5"/>
  <c r="E355" i="5"/>
  <c r="A356" i="5"/>
  <c r="B356" i="5"/>
  <c r="Q356" i="5" s="1"/>
  <c r="C356" i="5"/>
  <c r="E356" i="5"/>
  <c r="A357" i="5"/>
  <c r="B357" i="5"/>
  <c r="Q357" i="5" s="1"/>
  <c r="C357" i="5"/>
  <c r="E357" i="5"/>
  <c r="A358" i="5"/>
  <c r="B358" i="5"/>
  <c r="Q358" i="5" s="1"/>
  <c r="C358" i="5"/>
  <c r="E358" i="5"/>
  <c r="A359" i="5"/>
  <c r="B359" i="5"/>
  <c r="Q359" i="5" s="1"/>
  <c r="C359" i="5"/>
  <c r="E359" i="5"/>
  <c r="A360" i="5"/>
  <c r="B360" i="5"/>
  <c r="Q360" i="5" s="1"/>
  <c r="C360" i="5"/>
  <c r="E360" i="5"/>
  <c r="A361" i="5"/>
  <c r="B361" i="5"/>
  <c r="Q361" i="5" s="1"/>
  <c r="C361" i="5"/>
  <c r="E361" i="5"/>
  <c r="A362" i="5"/>
  <c r="B362" i="5"/>
  <c r="Q362" i="5" s="1"/>
  <c r="C362" i="5"/>
  <c r="E362" i="5"/>
  <c r="A363" i="5"/>
  <c r="B363" i="5"/>
  <c r="Q363" i="5" s="1"/>
  <c r="C363" i="5"/>
  <c r="E363" i="5"/>
  <c r="A364" i="5"/>
  <c r="B364" i="5"/>
  <c r="Q364" i="5" s="1"/>
  <c r="C364" i="5"/>
  <c r="E364" i="5"/>
  <c r="A365" i="5"/>
  <c r="B365" i="5"/>
  <c r="Q365" i="5" s="1"/>
  <c r="C365" i="5"/>
  <c r="E365" i="5"/>
  <c r="A366" i="5"/>
  <c r="B366" i="5"/>
  <c r="Q366" i="5" s="1"/>
  <c r="C366" i="5"/>
  <c r="E366" i="5"/>
  <c r="A367" i="5"/>
  <c r="B367" i="5"/>
  <c r="Q367" i="5" s="1"/>
  <c r="C367" i="5"/>
  <c r="E367" i="5"/>
  <c r="A368" i="5"/>
  <c r="B368" i="5"/>
  <c r="Q368" i="5" s="1"/>
  <c r="C368" i="5"/>
  <c r="E368" i="5"/>
  <c r="A369" i="5"/>
  <c r="B369" i="5"/>
  <c r="Q369" i="5" s="1"/>
  <c r="C369" i="5"/>
  <c r="E369" i="5"/>
  <c r="A370" i="5"/>
  <c r="B370" i="5"/>
  <c r="Q370" i="5" s="1"/>
  <c r="C370" i="5"/>
  <c r="E370" i="5"/>
  <c r="A371" i="5"/>
  <c r="B371" i="5"/>
  <c r="Q371" i="5" s="1"/>
  <c r="C371" i="5"/>
  <c r="E371" i="5"/>
  <c r="A372" i="5"/>
  <c r="B372" i="5"/>
  <c r="Q372" i="5" s="1"/>
  <c r="C372" i="5"/>
  <c r="E372" i="5"/>
  <c r="A373" i="5"/>
  <c r="B373" i="5"/>
  <c r="Q373" i="5" s="1"/>
  <c r="C373" i="5"/>
  <c r="E373" i="5"/>
  <c r="A374" i="5"/>
  <c r="B374" i="5"/>
  <c r="Q374" i="5" s="1"/>
  <c r="C374" i="5"/>
  <c r="E374" i="5"/>
  <c r="A375" i="5"/>
  <c r="B375" i="5"/>
  <c r="Q375" i="5" s="1"/>
  <c r="C375" i="5"/>
  <c r="E375" i="5"/>
  <c r="A376" i="5"/>
  <c r="B376" i="5"/>
  <c r="Q376" i="5" s="1"/>
  <c r="C376" i="5"/>
  <c r="E376" i="5"/>
  <c r="A377" i="5"/>
  <c r="B377" i="5"/>
  <c r="Q377" i="5" s="1"/>
  <c r="C377" i="5"/>
  <c r="E377" i="5"/>
  <c r="A378" i="5"/>
  <c r="B378" i="5"/>
  <c r="Q378" i="5" s="1"/>
  <c r="C378" i="5"/>
  <c r="E378" i="5"/>
  <c r="A379" i="5"/>
  <c r="B379" i="5"/>
  <c r="Q379" i="5" s="1"/>
  <c r="C379" i="5"/>
  <c r="E379" i="5"/>
  <c r="A380" i="5"/>
  <c r="B380" i="5"/>
  <c r="Q380" i="5" s="1"/>
  <c r="C380" i="5"/>
  <c r="E380" i="5"/>
  <c r="A381" i="5"/>
  <c r="B381" i="5"/>
  <c r="Q381" i="5" s="1"/>
  <c r="C381" i="5"/>
  <c r="E381" i="5"/>
  <c r="A382" i="5"/>
  <c r="B382" i="5"/>
  <c r="Q382" i="5" s="1"/>
  <c r="C382" i="5"/>
  <c r="E382" i="5"/>
  <c r="A383" i="5"/>
  <c r="B383" i="5"/>
  <c r="Q383" i="5" s="1"/>
  <c r="C383" i="5"/>
  <c r="E383" i="5"/>
  <c r="A384" i="5"/>
  <c r="B384" i="5"/>
  <c r="Q384" i="5" s="1"/>
  <c r="C384" i="5"/>
  <c r="E384" i="5"/>
  <c r="A385" i="5"/>
  <c r="B385" i="5"/>
  <c r="Q385" i="5" s="1"/>
  <c r="C385" i="5"/>
  <c r="E385" i="5"/>
  <c r="A386" i="5"/>
  <c r="B386" i="5"/>
  <c r="Q386" i="5" s="1"/>
  <c r="C386" i="5"/>
  <c r="E386" i="5"/>
  <c r="A387" i="5"/>
  <c r="B387" i="5"/>
  <c r="Q387" i="5" s="1"/>
  <c r="C387" i="5"/>
  <c r="E387" i="5"/>
  <c r="A388" i="5"/>
  <c r="B388" i="5"/>
  <c r="Q388" i="5" s="1"/>
  <c r="C388" i="5"/>
  <c r="E388" i="5"/>
  <c r="A389" i="5"/>
  <c r="B389" i="5"/>
  <c r="Q389" i="5" s="1"/>
  <c r="C389" i="5"/>
  <c r="E389" i="5"/>
  <c r="A390" i="5"/>
  <c r="B390" i="5"/>
  <c r="Q390" i="5" s="1"/>
  <c r="C390" i="5"/>
  <c r="E390" i="5"/>
  <c r="A391" i="5"/>
  <c r="B391" i="5"/>
  <c r="Q391" i="5" s="1"/>
  <c r="C391" i="5"/>
  <c r="E391" i="5"/>
  <c r="A392" i="5"/>
  <c r="B392" i="5"/>
  <c r="Q392" i="5" s="1"/>
  <c r="C392" i="5"/>
  <c r="E392" i="5"/>
  <c r="A393" i="5"/>
  <c r="B393" i="5"/>
  <c r="Q393" i="5" s="1"/>
  <c r="C393" i="5"/>
  <c r="E393" i="5"/>
  <c r="A394" i="5"/>
  <c r="B394" i="5"/>
  <c r="Q394" i="5" s="1"/>
  <c r="C394" i="5"/>
  <c r="E394" i="5"/>
  <c r="A395" i="5"/>
  <c r="B395" i="5"/>
  <c r="Q395" i="5" s="1"/>
  <c r="C395" i="5"/>
  <c r="E395" i="5"/>
  <c r="A396" i="5"/>
  <c r="B396" i="5"/>
  <c r="Q396" i="5" s="1"/>
  <c r="C396" i="5"/>
  <c r="E396" i="5"/>
  <c r="A397" i="5"/>
  <c r="B397" i="5"/>
  <c r="Q397" i="5" s="1"/>
  <c r="C397" i="5"/>
  <c r="E397" i="5"/>
  <c r="A398" i="5"/>
  <c r="B398" i="5"/>
  <c r="Q398" i="5" s="1"/>
  <c r="C398" i="5"/>
  <c r="E398" i="5"/>
  <c r="A399" i="5"/>
  <c r="B399" i="5"/>
  <c r="Q399" i="5" s="1"/>
  <c r="C399" i="5"/>
  <c r="E399" i="5"/>
  <c r="A400" i="5"/>
  <c r="B400" i="5"/>
  <c r="Q400" i="5" s="1"/>
  <c r="C400" i="5"/>
  <c r="E400" i="5"/>
  <c r="A401" i="5"/>
  <c r="B401" i="5"/>
  <c r="Q401" i="5" s="1"/>
  <c r="C401" i="5"/>
  <c r="E401" i="5"/>
  <c r="A402" i="5"/>
  <c r="B402" i="5"/>
  <c r="Q402" i="5" s="1"/>
  <c r="C402" i="5"/>
  <c r="E402" i="5"/>
  <c r="A403" i="5"/>
  <c r="B403" i="5"/>
  <c r="Q403" i="5" s="1"/>
  <c r="C403" i="5"/>
  <c r="E403" i="5"/>
  <c r="A404" i="5"/>
  <c r="B404" i="5"/>
  <c r="Q404" i="5" s="1"/>
  <c r="C404" i="5"/>
  <c r="E404" i="5"/>
  <c r="A405" i="5"/>
  <c r="B405" i="5"/>
  <c r="Q405" i="5" s="1"/>
  <c r="C405" i="5"/>
  <c r="E405" i="5"/>
  <c r="A406" i="5"/>
  <c r="B406" i="5"/>
  <c r="Q406" i="5" s="1"/>
  <c r="C406" i="5"/>
  <c r="E406" i="5"/>
  <c r="A407" i="5"/>
  <c r="B407" i="5"/>
  <c r="Q407" i="5" s="1"/>
  <c r="C407" i="5"/>
  <c r="E407" i="5"/>
  <c r="A408" i="5"/>
  <c r="B408" i="5"/>
  <c r="Q408" i="5" s="1"/>
  <c r="C408" i="5"/>
  <c r="E408" i="5"/>
  <c r="A409" i="5"/>
  <c r="B409" i="5"/>
  <c r="Q409" i="5" s="1"/>
  <c r="C409" i="5"/>
  <c r="E409" i="5"/>
  <c r="A410" i="5"/>
  <c r="B410" i="5"/>
  <c r="Q410" i="5" s="1"/>
  <c r="C410" i="5"/>
  <c r="E410" i="5"/>
  <c r="A411" i="5"/>
  <c r="B411" i="5"/>
  <c r="Q411" i="5" s="1"/>
  <c r="C411" i="5"/>
  <c r="E411" i="5"/>
  <c r="A412" i="5"/>
  <c r="B412" i="5"/>
  <c r="Q412" i="5" s="1"/>
  <c r="C412" i="5"/>
  <c r="E412" i="5"/>
  <c r="A413" i="5"/>
  <c r="B413" i="5"/>
  <c r="Q413" i="5" s="1"/>
  <c r="C413" i="5"/>
  <c r="E413" i="5"/>
  <c r="A414" i="5"/>
  <c r="B414" i="5"/>
  <c r="Q414" i="5" s="1"/>
  <c r="C414" i="5"/>
  <c r="E414" i="5"/>
  <c r="A415" i="5"/>
  <c r="B415" i="5"/>
  <c r="Q415" i="5" s="1"/>
  <c r="C415" i="5"/>
  <c r="E415" i="5"/>
  <c r="A416" i="5"/>
  <c r="B416" i="5"/>
  <c r="Q416" i="5" s="1"/>
  <c r="C416" i="5"/>
  <c r="E416" i="5"/>
  <c r="A417" i="5"/>
  <c r="B417" i="5"/>
  <c r="Q417" i="5" s="1"/>
  <c r="C417" i="5"/>
  <c r="E417" i="5"/>
  <c r="A418" i="5"/>
  <c r="B418" i="5"/>
  <c r="Q418" i="5" s="1"/>
  <c r="C418" i="5"/>
  <c r="E418" i="5"/>
  <c r="A419" i="5"/>
  <c r="B419" i="5"/>
  <c r="Q419" i="5" s="1"/>
  <c r="C419" i="5"/>
  <c r="E419" i="5"/>
  <c r="A420" i="5"/>
  <c r="B420" i="5"/>
  <c r="Q420" i="5" s="1"/>
  <c r="C420" i="5"/>
  <c r="E420" i="5"/>
  <c r="A421" i="5"/>
  <c r="B421" i="5"/>
  <c r="Q421" i="5" s="1"/>
  <c r="C421" i="5"/>
  <c r="E421" i="5"/>
  <c r="A422" i="5"/>
  <c r="B422" i="5"/>
  <c r="Q422" i="5" s="1"/>
  <c r="C422" i="5"/>
  <c r="E422" i="5"/>
  <c r="A423" i="5"/>
  <c r="B423" i="5"/>
  <c r="Q423" i="5" s="1"/>
  <c r="C423" i="5"/>
  <c r="E423" i="5"/>
  <c r="A424" i="5"/>
  <c r="B424" i="5"/>
  <c r="Q424" i="5" s="1"/>
  <c r="C424" i="5"/>
  <c r="E424" i="5"/>
  <c r="A425" i="5"/>
  <c r="B425" i="5"/>
  <c r="Q425" i="5" s="1"/>
  <c r="C425" i="5"/>
  <c r="E425" i="5"/>
  <c r="A426" i="5"/>
  <c r="B426" i="5"/>
  <c r="Q426" i="5" s="1"/>
  <c r="C426" i="5"/>
  <c r="E426" i="5"/>
  <c r="A427" i="5"/>
  <c r="B427" i="5"/>
  <c r="Q427" i="5" s="1"/>
  <c r="C427" i="5"/>
  <c r="E427" i="5"/>
  <c r="A428" i="5"/>
  <c r="B428" i="5"/>
  <c r="Q428" i="5" s="1"/>
  <c r="C428" i="5"/>
  <c r="E428" i="5"/>
  <c r="A429" i="5"/>
  <c r="B429" i="5"/>
  <c r="Q429" i="5" s="1"/>
  <c r="C429" i="5"/>
  <c r="E429" i="5"/>
  <c r="A430" i="5"/>
  <c r="B430" i="5"/>
  <c r="Q430" i="5" s="1"/>
  <c r="C430" i="5"/>
  <c r="E430" i="5"/>
  <c r="A431" i="5"/>
  <c r="B431" i="5"/>
  <c r="Q431" i="5" s="1"/>
  <c r="C431" i="5"/>
  <c r="E431" i="5"/>
  <c r="A432" i="5"/>
  <c r="B432" i="5"/>
  <c r="Q432" i="5" s="1"/>
  <c r="C432" i="5"/>
  <c r="E432" i="5"/>
  <c r="A433" i="5"/>
  <c r="B433" i="5"/>
  <c r="Q433" i="5" s="1"/>
  <c r="C433" i="5"/>
  <c r="E433" i="5"/>
  <c r="A434" i="5"/>
  <c r="B434" i="5"/>
  <c r="Q434" i="5" s="1"/>
  <c r="C434" i="5"/>
  <c r="E434" i="5"/>
  <c r="A435" i="5"/>
  <c r="B435" i="5"/>
  <c r="Q435" i="5" s="1"/>
  <c r="C435" i="5"/>
  <c r="E435" i="5"/>
  <c r="A436" i="5"/>
  <c r="B436" i="5"/>
  <c r="Q436" i="5" s="1"/>
  <c r="C436" i="5"/>
  <c r="E436" i="5"/>
  <c r="A437" i="5"/>
  <c r="B437" i="5"/>
  <c r="Q437" i="5" s="1"/>
  <c r="C437" i="5"/>
  <c r="E437" i="5"/>
  <c r="A438" i="5"/>
  <c r="B438" i="5"/>
  <c r="Q438" i="5" s="1"/>
  <c r="C438" i="5"/>
  <c r="E438" i="5"/>
  <c r="A439" i="5"/>
  <c r="B439" i="5"/>
  <c r="Q439" i="5" s="1"/>
  <c r="C439" i="5"/>
  <c r="E439" i="5"/>
  <c r="A440" i="5"/>
  <c r="B440" i="5"/>
  <c r="Q440" i="5" s="1"/>
  <c r="C440" i="5"/>
  <c r="E440" i="5"/>
  <c r="A441" i="5"/>
  <c r="B441" i="5"/>
  <c r="Q441" i="5" s="1"/>
  <c r="C441" i="5"/>
  <c r="E441" i="5"/>
  <c r="A442" i="5"/>
  <c r="B442" i="5"/>
  <c r="Q442" i="5" s="1"/>
  <c r="C442" i="5"/>
  <c r="E442" i="5"/>
  <c r="A443" i="5"/>
  <c r="B443" i="5"/>
  <c r="Q443" i="5" s="1"/>
  <c r="C443" i="5"/>
  <c r="E443" i="5"/>
  <c r="A444" i="5"/>
  <c r="B444" i="5"/>
  <c r="Q444" i="5" s="1"/>
  <c r="C444" i="5"/>
  <c r="E444" i="5"/>
  <c r="A445" i="5"/>
  <c r="B445" i="5"/>
  <c r="Q445" i="5" s="1"/>
  <c r="C445" i="5"/>
  <c r="E445" i="5"/>
  <c r="A446" i="5"/>
  <c r="B446" i="5"/>
  <c r="Q446" i="5" s="1"/>
  <c r="C446" i="5"/>
  <c r="E446" i="5"/>
  <c r="A447" i="5"/>
  <c r="B447" i="5"/>
  <c r="Q447" i="5" s="1"/>
  <c r="C447" i="5"/>
  <c r="E447" i="5"/>
  <c r="A448" i="5"/>
  <c r="B448" i="5"/>
  <c r="Q448" i="5" s="1"/>
  <c r="C448" i="5"/>
  <c r="E448" i="5"/>
  <c r="A449" i="5"/>
  <c r="B449" i="5"/>
  <c r="Q449" i="5" s="1"/>
  <c r="C449" i="5"/>
  <c r="E449" i="5"/>
  <c r="A450" i="5"/>
  <c r="B450" i="5"/>
  <c r="Q450" i="5" s="1"/>
  <c r="C450" i="5"/>
  <c r="E450" i="5"/>
  <c r="A451" i="5"/>
  <c r="B451" i="5"/>
  <c r="Q451" i="5" s="1"/>
  <c r="C451" i="5"/>
  <c r="E451" i="5"/>
  <c r="A452" i="5"/>
  <c r="B452" i="5"/>
  <c r="Q452" i="5" s="1"/>
  <c r="C452" i="5"/>
  <c r="E452" i="5"/>
  <c r="A453" i="5"/>
  <c r="B453" i="5"/>
  <c r="Q453" i="5" s="1"/>
  <c r="C453" i="5"/>
  <c r="E453" i="5"/>
  <c r="A454" i="5"/>
  <c r="B454" i="5"/>
  <c r="Q454" i="5" s="1"/>
  <c r="C454" i="5"/>
  <c r="E454" i="5"/>
  <c r="A455" i="5"/>
  <c r="B455" i="5"/>
  <c r="Q455" i="5" s="1"/>
  <c r="C455" i="5"/>
  <c r="E455" i="5"/>
  <c r="A456" i="5"/>
  <c r="B456" i="5"/>
  <c r="Q456" i="5" s="1"/>
  <c r="C456" i="5"/>
  <c r="E456" i="5"/>
  <c r="A457" i="5"/>
  <c r="B457" i="5"/>
  <c r="Q457" i="5" s="1"/>
  <c r="C457" i="5"/>
  <c r="E457" i="5"/>
  <c r="A458" i="5"/>
  <c r="B458" i="5"/>
  <c r="Q458" i="5" s="1"/>
  <c r="C458" i="5"/>
  <c r="E458" i="5"/>
  <c r="A459" i="5"/>
  <c r="B459" i="5"/>
  <c r="Q459" i="5" s="1"/>
  <c r="C459" i="5"/>
  <c r="E459" i="5"/>
  <c r="A460" i="5"/>
  <c r="B460" i="5"/>
  <c r="Q460" i="5" s="1"/>
  <c r="C460" i="5"/>
  <c r="E460" i="5"/>
  <c r="A461" i="5"/>
  <c r="B461" i="5"/>
  <c r="Q461" i="5" s="1"/>
  <c r="C461" i="5"/>
  <c r="E461" i="5"/>
  <c r="A462" i="5"/>
  <c r="B462" i="5"/>
  <c r="Q462" i="5" s="1"/>
  <c r="C462" i="5"/>
  <c r="E462" i="5"/>
  <c r="A463" i="5"/>
  <c r="B463" i="5"/>
  <c r="Q463" i="5" s="1"/>
  <c r="C463" i="5"/>
  <c r="E463" i="5"/>
  <c r="A464" i="5"/>
  <c r="B464" i="5"/>
  <c r="Q464" i="5" s="1"/>
  <c r="C464" i="5"/>
  <c r="E464" i="5"/>
  <c r="A465" i="5"/>
  <c r="B465" i="5"/>
  <c r="Q465" i="5" s="1"/>
  <c r="C465" i="5"/>
  <c r="E465" i="5"/>
  <c r="A466" i="5"/>
  <c r="B466" i="5"/>
  <c r="Q466" i="5" s="1"/>
  <c r="C466" i="5"/>
  <c r="E466" i="5"/>
  <c r="A467" i="5"/>
  <c r="B467" i="5"/>
  <c r="Q467" i="5" s="1"/>
  <c r="C467" i="5"/>
  <c r="E467" i="5"/>
  <c r="A468" i="5"/>
  <c r="B468" i="5"/>
  <c r="Q468" i="5" s="1"/>
  <c r="C468" i="5"/>
  <c r="E468" i="5"/>
  <c r="A469" i="5"/>
  <c r="B469" i="5"/>
  <c r="Q469" i="5" s="1"/>
  <c r="C469" i="5"/>
  <c r="E469" i="5"/>
  <c r="A470" i="5"/>
  <c r="B470" i="5"/>
  <c r="Q470" i="5" s="1"/>
  <c r="C470" i="5"/>
  <c r="E470" i="5"/>
  <c r="A471" i="5"/>
  <c r="B471" i="5"/>
  <c r="Q471" i="5" s="1"/>
  <c r="C471" i="5"/>
  <c r="E471" i="5"/>
  <c r="A472" i="5"/>
  <c r="B472" i="5"/>
  <c r="Q472" i="5" s="1"/>
  <c r="C472" i="5"/>
  <c r="E472" i="5"/>
  <c r="A473" i="5"/>
  <c r="B473" i="5"/>
  <c r="Q473" i="5" s="1"/>
  <c r="C473" i="5"/>
  <c r="E473" i="5"/>
  <c r="A474" i="5"/>
  <c r="B474" i="5"/>
  <c r="Q474" i="5" s="1"/>
  <c r="C474" i="5"/>
  <c r="E474" i="5"/>
  <c r="A475" i="5"/>
  <c r="B475" i="5"/>
  <c r="Q475" i="5" s="1"/>
  <c r="C475" i="5"/>
  <c r="E475" i="5"/>
  <c r="A476" i="5"/>
  <c r="B476" i="5"/>
  <c r="Q476" i="5" s="1"/>
  <c r="C476" i="5"/>
  <c r="E476" i="5"/>
  <c r="A477" i="5"/>
  <c r="B477" i="5"/>
  <c r="Q477" i="5" s="1"/>
  <c r="C477" i="5"/>
  <c r="E477" i="5"/>
  <c r="A478" i="5"/>
  <c r="B478" i="5"/>
  <c r="Q478" i="5" s="1"/>
  <c r="C478" i="5"/>
  <c r="E478" i="5"/>
  <c r="A479" i="5"/>
  <c r="B479" i="5"/>
  <c r="Q479" i="5" s="1"/>
  <c r="C479" i="5"/>
  <c r="E479" i="5"/>
  <c r="A480" i="5"/>
  <c r="B480" i="5"/>
  <c r="Q480" i="5" s="1"/>
  <c r="C480" i="5"/>
  <c r="E480" i="5"/>
  <c r="A481" i="5"/>
  <c r="B481" i="5"/>
  <c r="Q481" i="5" s="1"/>
  <c r="C481" i="5"/>
  <c r="E481" i="5"/>
  <c r="A482" i="5"/>
  <c r="B482" i="5"/>
  <c r="Q482" i="5" s="1"/>
  <c r="C482" i="5"/>
  <c r="E482" i="5"/>
  <c r="A483" i="5"/>
  <c r="B483" i="5"/>
  <c r="Q483" i="5" s="1"/>
  <c r="C483" i="5"/>
  <c r="E483" i="5"/>
  <c r="A484" i="5"/>
  <c r="B484" i="5"/>
  <c r="Q484" i="5" s="1"/>
  <c r="C484" i="5"/>
  <c r="E484" i="5"/>
  <c r="A485" i="5"/>
  <c r="B485" i="5"/>
  <c r="Q485" i="5" s="1"/>
  <c r="C485" i="5"/>
  <c r="E485" i="5"/>
  <c r="A486" i="5"/>
  <c r="B486" i="5"/>
  <c r="Q486" i="5" s="1"/>
  <c r="C486" i="5"/>
  <c r="E486" i="5"/>
  <c r="A487" i="5"/>
  <c r="B487" i="5"/>
  <c r="Q487" i="5" s="1"/>
  <c r="C487" i="5"/>
  <c r="E487" i="5"/>
  <c r="A488" i="5"/>
  <c r="B488" i="5"/>
  <c r="Q488" i="5" s="1"/>
  <c r="C488" i="5"/>
  <c r="E488" i="5"/>
  <c r="A489" i="5"/>
  <c r="B489" i="5"/>
  <c r="Q489" i="5" s="1"/>
  <c r="C489" i="5"/>
  <c r="E489" i="5"/>
  <c r="A490" i="5"/>
  <c r="B490" i="5"/>
  <c r="Q490" i="5" s="1"/>
  <c r="C490" i="5"/>
  <c r="E490" i="5"/>
  <c r="A491" i="5"/>
  <c r="B491" i="5"/>
  <c r="Q491" i="5" s="1"/>
  <c r="C491" i="5"/>
  <c r="E491" i="5"/>
  <c r="A492" i="5"/>
  <c r="B492" i="5"/>
  <c r="Q492" i="5" s="1"/>
  <c r="C492" i="5"/>
  <c r="E492" i="5"/>
  <c r="A493" i="5"/>
  <c r="B493" i="5"/>
  <c r="Q493" i="5" s="1"/>
  <c r="C493" i="5"/>
  <c r="E493" i="5"/>
  <c r="A494" i="5"/>
  <c r="B494" i="5"/>
  <c r="Q494" i="5" s="1"/>
  <c r="C494" i="5"/>
  <c r="E494" i="5"/>
  <c r="A495" i="5"/>
  <c r="B495" i="5"/>
  <c r="Q495" i="5" s="1"/>
  <c r="C495" i="5"/>
  <c r="E495" i="5"/>
  <c r="A496" i="5"/>
  <c r="B496" i="5"/>
  <c r="Q496" i="5" s="1"/>
  <c r="C496" i="5"/>
  <c r="E496" i="5"/>
  <c r="A497" i="5"/>
  <c r="B497" i="5"/>
  <c r="Q497" i="5" s="1"/>
  <c r="C497" i="5"/>
  <c r="E497" i="5"/>
  <c r="A498" i="5"/>
  <c r="B498" i="5"/>
  <c r="Q498" i="5" s="1"/>
  <c r="C498" i="5"/>
  <c r="E498" i="5"/>
  <c r="A499" i="5"/>
  <c r="B499" i="5"/>
  <c r="Q499" i="5" s="1"/>
  <c r="C499" i="5"/>
  <c r="E499" i="5"/>
  <c r="A500" i="5"/>
  <c r="B500" i="5"/>
  <c r="Q500" i="5" s="1"/>
  <c r="C500" i="5"/>
  <c r="E500" i="5"/>
  <c r="A501" i="5"/>
  <c r="B501" i="5"/>
  <c r="Q501" i="5" s="1"/>
  <c r="C501" i="5"/>
  <c r="E501" i="5"/>
  <c r="A502" i="5"/>
  <c r="B502" i="5"/>
  <c r="Q502" i="5" s="1"/>
  <c r="C502" i="5"/>
  <c r="E502" i="5"/>
  <c r="A503" i="5"/>
  <c r="B503" i="5"/>
  <c r="Q503" i="5" s="1"/>
  <c r="C503" i="5"/>
  <c r="E503" i="5"/>
  <c r="A504" i="5"/>
  <c r="B504" i="5"/>
  <c r="Q504" i="5" s="1"/>
  <c r="C504" i="5"/>
  <c r="E504" i="5"/>
  <c r="A505" i="5"/>
  <c r="B505" i="5"/>
  <c r="Q505" i="5" s="1"/>
  <c r="C505" i="5"/>
  <c r="E505" i="5"/>
  <c r="A506" i="5"/>
  <c r="B506" i="5"/>
  <c r="Q506" i="5" s="1"/>
  <c r="C506" i="5"/>
  <c r="E506" i="5"/>
  <c r="A507" i="5"/>
  <c r="B507" i="5"/>
  <c r="Q507" i="5" s="1"/>
  <c r="C507" i="5"/>
  <c r="E507" i="5"/>
  <c r="A508" i="5"/>
  <c r="B508" i="5"/>
  <c r="Q508" i="5" s="1"/>
  <c r="C508" i="5"/>
  <c r="E508" i="5"/>
  <c r="A509" i="5"/>
  <c r="B509" i="5"/>
  <c r="Q509" i="5" s="1"/>
  <c r="C509" i="5"/>
  <c r="E509" i="5"/>
  <c r="A510" i="5"/>
  <c r="B510" i="5"/>
  <c r="Q510" i="5" s="1"/>
  <c r="C510" i="5"/>
  <c r="E510" i="5"/>
  <c r="A511" i="5"/>
  <c r="B511" i="5"/>
  <c r="Q511" i="5" s="1"/>
  <c r="C511" i="5"/>
  <c r="E511" i="5"/>
  <c r="A512" i="5"/>
  <c r="B512" i="5"/>
  <c r="Q512" i="5" s="1"/>
  <c r="C512" i="5"/>
  <c r="E512" i="5"/>
  <c r="A513" i="5"/>
  <c r="B513" i="5"/>
  <c r="Q513" i="5" s="1"/>
  <c r="C513" i="5"/>
  <c r="E513" i="5"/>
  <c r="A514" i="5"/>
  <c r="B514" i="5"/>
  <c r="Q514" i="5" s="1"/>
  <c r="C514" i="5"/>
  <c r="E514" i="5"/>
  <c r="A515" i="5"/>
  <c r="B515" i="5"/>
  <c r="Q515" i="5" s="1"/>
  <c r="C515" i="5"/>
  <c r="E515" i="5"/>
  <c r="A516" i="5"/>
  <c r="B516" i="5"/>
  <c r="Q516" i="5" s="1"/>
  <c r="C516" i="5"/>
  <c r="E516" i="5"/>
  <c r="A517" i="5"/>
  <c r="B517" i="5"/>
  <c r="Q517" i="5" s="1"/>
  <c r="C517" i="5"/>
  <c r="E517" i="5"/>
  <c r="A518" i="5"/>
  <c r="B518" i="5"/>
  <c r="Q518" i="5" s="1"/>
  <c r="C518" i="5"/>
  <c r="E518" i="5"/>
  <c r="A519" i="5"/>
  <c r="B519" i="5"/>
  <c r="Q519" i="5" s="1"/>
  <c r="C519" i="5"/>
  <c r="E519" i="5"/>
  <c r="A520" i="5"/>
  <c r="B520" i="5"/>
  <c r="Q520" i="5" s="1"/>
  <c r="C520" i="5"/>
  <c r="E520" i="5"/>
  <c r="A521" i="5"/>
  <c r="B521" i="5"/>
  <c r="Q521" i="5" s="1"/>
  <c r="C521" i="5"/>
  <c r="E521" i="5"/>
  <c r="A522" i="5"/>
  <c r="B522" i="5"/>
  <c r="Q522" i="5" s="1"/>
  <c r="C522" i="5"/>
  <c r="E522" i="5"/>
  <c r="A523" i="5"/>
  <c r="B523" i="5"/>
  <c r="Q523" i="5" s="1"/>
  <c r="C523" i="5"/>
  <c r="E523" i="5"/>
  <c r="A524" i="5"/>
  <c r="B524" i="5"/>
  <c r="Q524" i="5" s="1"/>
  <c r="C524" i="5"/>
  <c r="E524" i="5"/>
  <c r="A525" i="5"/>
  <c r="B525" i="5"/>
  <c r="Q525" i="5" s="1"/>
  <c r="C525" i="5"/>
  <c r="E525" i="5"/>
  <c r="A526" i="5"/>
  <c r="B526" i="5"/>
  <c r="Q526" i="5" s="1"/>
  <c r="C526" i="5"/>
  <c r="E526" i="5"/>
  <c r="A527" i="5"/>
  <c r="B527" i="5"/>
  <c r="Q527" i="5" s="1"/>
  <c r="C527" i="5"/>
  <c r="E527" i="5"/>
  <c r="A528" i="5"/>
  <c r="B528" i="5"/>
  <c r="Q528" i="5" s="1"/>
  <c r="C528" i="5"/>
  <c r="E528" i="5"/>
  <c r="A529" i="5"/>
  <c r="B529" i="5"/>
  <c r="Q529" i="5" s="1"/>
  <c r="C529" i="5"/>
  <c r="E529" i="5"/>
  <c r="A530" i="5"/>
  <c r="B530" i="5"/>
  <c r="Q530" i="5" s="1"/>
  <c r="C530" i="5"/>
  <c r="E530" i="5"/>
  <c r="A531" i="5"/>
  <c r="B531" i="5"/>
  <c r="Q531" i="5" s="1"/>
  <c r="C531" i="5"/>
  <c r="E531" i="5"/>
  <c r="A532" i="5"/>
  <c r="B532" i="5"/>
  <c r="Q532" i="5" s="1"/>
  <c r="C532" i="5"/>
  <c r="E532" i="5"/>
  <c r="A533" i="5"/>
  <c r="B533" i="5"/>
  <c r="Q533" i="5" s="1"/>
  <c r="C533" i="5"/>
  <c r="E533" i="5"/>
  <c r="A534" i="5"/>
  <c r="B534" i="5"/>
  <c r="Q534" i="5" s="1"/>
  <c r="C534" i="5"/>
  <c r="E534" i="5"/>
  <c r="A535" i="5"/>
  <c r="B535" i="5"/>
  <c r="Q535" i="5" s="1"/>
  <c r="C535" i="5"/>
  <c r="E535" i="5"/>
  <c r="A536" i="5"/>
  <c r="B536" i="5"/>
  <c r="Q536" i="5" s="1"/>
  <c r="C536" i="5"/>
  <c r="E536" i="5"/>
  <c r="A537" i="5"/>
  <c r="B537" i="5"/>
  <c r="Q537" i="5" s="1"/>
  <c r="C537" i="5"/>
  <c r="E537" i="5"/>
  <c r="A538" i="5"/>
  <c r="B538" i="5"/>
  <c r="Q538" i="5" s="1"/>
  <c r="C538" i="5"/>
  <c r="E538" i="5"/>
  <c r="A539" i="5"/>
  <c r="B539" i="5"/>
  <c r="Q539" i="5" s="1"/>
  <c r="C539" i="5"/>
  <c r="E539" i="5"/>
  <c r="A540" i="5"/>
  <c r="B540" i="5"/>
  <c r="Q540" i="5" s="1"/>
  <c r="C540" i="5"/>
  <c r="E540" i="5"/>
  <c r="A541" i="5"/>
  <c r="B541" i="5"/>
  <c r="Q541" i="5" s="1"/>
  <c r="C541" i="5"/>
  <c r="E541" i="5"/>
  <c r="A542" i="5"/>
  <c r="B542" i="5"/>
  <c r="Q542" i="5" s="1"/>
  <c r="C542" i="5"/>
  <c r="E542" i="5"/>
  <c r="A543" i="5"/>
  <c r="B543" i="5"/>
  <c r="Q543" i="5" s="1"/>
  <c r="C543" i="5"/>
  <c r="E543" i="5"/>
  <c r="A544" i="5"/>
  <c r="B544" i="5"/>
  <c r="Q544" i="5" s="1"/>
  <c r="C544" i="5"/>
  <c r="E544" i="5"/>
  <c r="A545" i="5"/>
  <c r="B545" i="5"/>
  <c r="Q545" i="5" s="1"/>
  <c r="C545" i="5"/>
  <c r="E545" i="5"/>
  <c r="A546" i="5"/>
  <c r="B546" i="5"/>
  <c r="Q546" i="5" s="1"/>
  <c r="C546" i="5"/>
  <c r="E546" i="5"/>
  <c r="A547" i="5"/>
  <c r="B547" i="5"/>
  <c r="Q547" i="5" s="1"/>
  <c r="C547" i="5"/>
  <c r="E547" i="5"/>
  <c r="A548" i="5"/>
  <c r="B548" i="5"/>
  <c r="Q548" i="5" s="1"/>
  <c r="C548" i="5"/>
  <c r="E548" i="5"/>
  <c r="A549" i="5"/>
  <c r="B549" i="5"/>
  <c r="Q549" i="5" s="1"/>
  <c r="C549" i="5"/>
  <c r="E549" i="5"/>
  <c r="A550" i="5"/>
  <c r="B550" i="5"/>
  <c r="Q550" i="5" s="1"/>
  <c r="C550" i="5"/>
  <c r="E550" i="5"/>
  <c r="A551" i="5"/>
  <c r="B551" i="5"/>
  <c r="Q551" i="5" s="1"/>
  <c r="C551" i="5"/>
  <c r="E551" i="5"/>
  <c r="A552" i="5"/>
  <c r="B552" i="5"/>
  <c r="Q552" i="5" s="1"/>
  <c r="C552" i="5"/>
  <c r="E552" i="5"/>
  <c r="A553" i="5"/>
  <c r="B553" i="5"/>
  <c r="Q553" i="5" s="1"/>
  <c r="C553" i="5"/>
  <c r="E553" i="5"/>
  <c r="A554" i="5"/>
  <c r="B554" i="5"/>
  <c r="Q554" i="5" s="1"/>
  <c r="C554" i="5"/>
  <c r="E554" i="5"/>
  <c r="A555" i="5"/>
  <c r="B555" i="5"/>
  <c r="Q555" i="5" s="1"/>
  <c r="C555" i="5"/>
  <c r="E555" i="5"/>
  <c r="A556" i="5"/>
  <c r="B556" i="5"/>
  <c r="Q556" i="5" s="1"/>
  <c r="C556" i="5"/>
  <c r="E556" i="5"/>
  <c r="A557" i="5"/>
  <c r="B557" i="5"/>
  <c r="Q557" i="5" s="1"/>
  <c r="C557" i="5"/>
  <c r="E557" i="5"/>
  <c r="A558" i="5"/>
  <c r="B558" i="5"/>
  <c r="Q558" i="5" s="1"/>
  <c r="C558" i="5"/>
  <c r="E558" i="5"/>
  <c r="A559" i="5"/>
  <c r="B559" i="5"/>
  <c r="Q559" i="5" s="1"/>
  <c r="C559" i="5"/>
  <c r="E559" i="5"/>
  <c r="A560" i="5"/>
  <c r="B560" i="5"/>
  <c r="Q560" i="5" s="1"/>
  <c r="C560" i="5"/>
  <c r="E560" i="5"/>
  <c r="A561" i="5"/>
  <c r="B561" i="5"/>
  <c r="Q561" i="5" s="1"/>
  <c r="C561" i="5"/>
  <c r="E561" i="5"/>
  <c r="A562" i="5"/>
  <c r="B562" i="5"/>
  <c r="Q562" i="5" s="1"/>
  <c r="C562" i="5"/>
  <c r="E562" i="5"/>
  <c r="A563" i="5"/>
  <c r="B563" i="5"/>
  <c r="Q563" i="5" s="1"/>
  <c r="C563" i="5"/>
  <c r="E563" i="5"/>
  <c r="A564" i="5"/>
  <c r="B564" i="5"/>
  <c r="Q564" i="5" s="1"/>
  <c r="C564" i="5"/>
  <c r="E564" i="5"/>
  <c r="A565" i="5"/>
  <c r="B565" i="5"/>
  <c r="Q565" i="5" s="1"/>
  <c r="C565" i="5"/>
  <c r="E565" i="5"/>
  <c r="A566" i="5"/>
  <c r="B566" i="5"/>
  <c r="Q566" i="5" s="1"/>
  <c r="C566" i="5"/>
  <c r="E566" i="5"/>
  <c r="A567" i="5"/>
  <c r="B567" i="5"/>
  <c r="Q567" i="5" s="1"/>
  <c r="C567" i="5"/>
  <c r="E567" i="5"/>
  <c r="A568" i="5"/>
  <c r="B568" i="5"/>
  <c r="Q568" i="5" s="1"/>
  <c r="C568" i="5"/>
  <c r="E568" i="5"/>
  <c r="A569" i="5"/>
  <c r="B569" i="5"/>
  <c r="Q569" i="5" s="1"/>
  <c r="C569" i="5"/>
  <c r="E569" i="5"/>
  <c r="A570" i="5"/>
  <c r="B570" i="5"/>
  <c r="Q570" i="5" s="1"/>
  <c r="C570" i="5"/>
  <c r="E570" i="5"/>
  <c r="A571" i="5"/>
  <c r="B571" i="5"/>
  <c r="Q571" i="5" s="1"/>
  <c r="C571" i="5"/>
  <c r="E571" i="5"/>
  <c r="A572" i="5"/>
  <c r="B572" i="5"/>
  <c r="Q572" i="5" s="1"/>
  <c r="C572" i="5"/>
  <c r="E572" i="5"/>
  <c r="A573" i="5"/>
  <c r="B573" i="5"/>
  <c r="Q573" i="5" s="1"/>
  <c r="C573" i="5"/>
  <c r="E573" i="5"/>
  <c r="A574" i="5"/>
  <c r="B574" i="5"/>
  <c r="Q574" i="5" s="1"/>
  <c r="C574" i="5"/>
  <c r="E574" i="5"/>
  <c r="A575" i="5"/>
  <c r="B575" i="5"/>
  <c r="Q575" i="5" s="1"/>
  <c r="C575" i="5"/>
  <c r="E575" i="5"/>
  <c r="A576" i="5"/>
  <c r="B576" i="5"/>
  <c r="Q576" i="5" s="1"/>
  <c r="C576" i="5"/>
  <c r="E576" i="5"/>
  <c r="A577" i="5"/>
  <c r="B577" i="5"/>
  <c r="Q577" i="5" s="1"/>
  <c r="C577" i="5"/>
  <c r="E577" i="5"/>
  <c r="A578" i="5"/>
  <c r="B578" i="5"/>
  <c r="Q578" i="5" s="1"/>
  <c r="C578" i="5"/>
  <c r="E578" i="5"/>
  <c r="A579" i="5"/>
  <c r="B579" i="5"/>
  <c r="Q579" i="5" s="1"/>
  <c r="C579" i="5"/>
  <c r="E579" i="5"/>
  <c r="A580" i="5"/>
  <c r="B580" i="5"/>
  <c r="Q580" i="5" s="1"/>
  <c r="C580" i="5"/>
  <c r="E580" i="5"/>
  <c r="A581" i="5"/>
  <c r="B581" i="5"/>
  <c r="Q581" i="5" s="1"/>
  <c r="C581" i="5"/>
  <c r="E581" i="5"/>
  <c r="A582" i="5"/>
  <c r="B582" i="5"/>
  <c r="Q582" i="5" s="1"/>
  <c r="C582" i="5"/>
  <c r="E582" i="5"/>
  <c r="A583" i="5"/>
  <c r="B583" i="5"/>
  <c r="Q583" i="5" s="1"/>
  <c r="C583" i="5"/>
  <c r="E583" i="5"/>
  <c r="A584" i="5"/>
  <c r="B584" i="5"/>
  <c r="Q584" i="5" s="1"/>
  <c r="C584" i="5"/>
  <c r="E584" i="5"/>
  <c r="A585" i="5"/>
  <c r="B585" i="5"/>
  <c r="Q585" i="5" s="1"/>
  <c r="C585" i="5"/>
  <c r="E585" i="5"/>
  <c r="A586" i="5"/>
  <c r="B586" i="5"/>
  <c r="Q586" i="5" s="1"/>
  <c r="C586" i="5"/>
  <c r="E586" i="5"/>
  <c r="A587" i="5"/>
  <c r="B587" i="5"/>
  <c r="Q587" i="5" s="1"/>
  <c r="C587" i="5"/>
  <c r="E587" i="5"/>
  <c r="A588" i="5"/>
  <c r="B588" i="5"/>
  <c r="Q588" i="5" s="1"/>
  <c r="C588" i="5"/>
  <c r="E588" i="5"/>
  <c r="A589" i="5"/>
  <c r="B589" i="5"/>
  <c r="Q589" i="5" s="1"/>
  <c r="C589" i="5"/>
  <c r="E589" i="5"/>
  <c r="A590" i="5"/>
  <c r="B590" i="5"/>
  <c r="Q590" i="5" s="1"/>
  <c r="C590" i="5"/>
  <c r="E590" i="5"/>
  <c r="A591" i="5"/>
  <c r="B591" i="5"/>
  <c r="Q591" i="5" s="1"/>
  <c r="C591" i="5"/>
  <c r="E591" i="5"/>
  <c r="A592" i="5"/>
  <c r="B592" i="5"/>
  <c r="Q592" i="5" s="1"/>
  <c r="C592" i="5"/>
  <c r="E592" i="5"/>
  <c r="A593" i="5"/>
  <c r="B593" i="5"/>
  <c r="Q593" i="5" s="1"/>
  <c r="C593" i="5"/>
  <c r="E593" i="5"/>
  <c r="A594" i="5"/>
  <c r="B594" i="5"/>
  <c r="Q594" i="5" s="1"/>
  <c r="C594" i="5"/>
  <c r="E594" i="5"/>
  <c r="A595" i="5"/>
  <c r="B595" i="5"/>
  <c r="Q595" i="5" s="1"/>
  <c r="C595" i="5"/>
  <c r="E595" i="5"/>
  <c r="A596" i="5"/>
  <c r="B596" i="5"/>
  <c r="Q596" i="5" s="1"/>
  <c r="C596" i="5"/>
  <c r="E596" i="5"/>
  <c r="A597" i="5"/>
  <c r="B597" i="5"/>
  <c r="Q597" i="5" s="1"/>
  <c r="C597" i="5"/>
  <c r="E597" i="5"/>
  <c r="A598" i="5"/>
  <c r="B598" i="5"/>
  <c r="Q598" i="5" s="1"/>
  <c r="C598" i="5"/>
  <c r="E598" i="5"/>
  <c r="A599" i="5"/>
  <c r="B599" i="5"/>
  <c r="Q599" i="5" s="1"/>
  <c r="C599" i="5"/>
  <c r="E599" i="5"/>
  <c r="A600" i="5"/>
  <c r="B600" i="5"/>
  <c r="Q600" i="5" s="1"/>
  <c r="C600" i="5"/>
  <c r="E600" i="5"/>
  <c r="A601" i="5"/>
  <c r="B601" i="5"/>
  <c r="Q601" i="5" s="1"/>
  <c r="C601" i="5"/>
  <c r="E601" i="5"/>
  <c r="A602" i="5"/>
  <c r="B602" i="5"/>
  <c r="Q602" i="5" s="1"/>
  <c r="C602" i="5"/>
  <c r="E602" i="5"/>
  <c r="A603" i="5"/>
  <c r="B603" i="5"/>
  <c r="Q603" i="5" s="1"/>
  <c r="C603" i="5"/>
  <c r="E603" i="5"/>
  <c r="A604" i="5"/>
  <c r="B604" i="5"/>
  <c r="Q604" i="5" s="1"/>
  <c r="C604" i="5"/>
  <c r="E604" i="5"/>
  <c r="A605" i="5"/>
  <c r="B605" i="5"/>
  <c r="Q605" i="5" s="1"/>
  <c r="C605" i="5"/>
  <c r="E605" i="5"/>
  <c r="A266" i="5"/>
  <c r="B266" i="5"/>
  <c r="Q266" i="5" s="1"/>
  <c r="C266" i="5"/>
  <c r="E266" i="5"/>
  <c r="A267" i="5"/>
  <c r="B267" i="5"/>
  <c r="Q267" i="5" s="1"/>
  <c r="C267" i="5"/>
  <c r="E267" i="5"/>
  <c r="A268" i="5"/>
  <c r="B268" i="5"/>
  <c r="Q268" i="5" s="1"/>
  <c r="C268" i="5"/>
  <c r="E268" i="5"/>
  <c r="A269" i="5"/>
  <c r="B269" i="5"/>
  <c r="Q269" i="5" s="1"/>
  <c r="C269" i="5"/>
  <c r="E269" i="5"/>
  <c r="A270" i="5"/>
  <c r="B270" i="5"/>
  <c r="Q270" i="5" s="1"/>
  <c r="C270" i="5"/>
  <c r="E270" i="5"/>
  <c r="A271" i="5"/>
  <c r="B271" i="5"/>
  <c r="Q271" i="5" s="1"/>
  <c r="C271" i="5"/>
  <c r="E271" i="5"/>
  <c r="A272" i="5"/>
  <c r="B272" i="5"/>
  <c r="Q272" i="5" s="1"/>
  <c r="C272" i="5"/>
  <c r="E272" i="5"/>
  <c r="A273" i="5"/>
  <c r="B273" i="5"/>
  <c r="Q273" i="5" s="1"/>
  <c r="C273" i="5"/>
  <c r="E273" i="5"/>
  <c r="A274" i="5"/>
  <c r="B274" i="5"/>
  <c r="Q274" i="5" s="1"/>
  <c r="C274" i="5"/>
  <c r="E274" i="5"/>
  <c r="O274" i="5" l="1"/>
  <c r="K274" i="5"/>
  <c r="L274" i="5"/>
  <c r="N274" i="5"/>
  <c r="L273" i="5"/>
  <c r="N273" i="5"/>
  <c r="O273" i="5"/>
  <c r="K273" i="5"/>
  <c r="O272" i="5"/>
  <c r="K272" i="5"/>
  <c r="L272" i="5"/>
  <c r="N272" i="5"/>
  <c r="L271" i="5"/>
  <c r="N271" i="5"/>
  <c r="O271" i="5"/>
  <c r="K271" i="5"/>
  <c r="O270" i="5"/>
  <c r="K270" i="5"/>
  <c r="L270" i="5"/>
  <c r="N270" i="5"/>
  <c r="L269" i="5"/>
  <c r="N269" i="5"/>
  <c r="O269" i="5"/>
  <c r="K269" i="5"/>
  <c r="O268" i="5"/>
  <c r="K268" i="5"/>
  <c r="L268" i="5"/>
  <c r="N268" i="5"/>
  <c r="L267" i="5"/>
  <c r="N267" i="5"/>
  <c r="O267" i="5"/>
  <c r="K267" i="5"/>
  <c r="O266" i="5"/>
  <c r="K266" i="5"/>
  <c r="L266" i="5"/>
  <c r="N266" i="5"/>
  <c r="O605" i="5"/>
  <c r="K605" i="5"/>
  <c r="L605" i="5"/>
  <c r="N605" i="5"/>
  <c r="L604" i="5"/>
  <c r="N604" i="5"/>
  <c r="O604" i="5"/>
  <c r="K604" i="5"/>
  <c r="O603" i="5"/>
  <c r="K603" i="5"/>
  <c r="L603" i="5"/>
  <c r="N603" i="5"/>
  <c r="L602" i="5"/>
  <c r="N602" i="5"/>
  <c r="O602" i="5"/>
  <c r="K602" i="5"/>
  <c r="O601" i="5"/>
  <c r="K601" i="5"/>
  <c r="L601" i="5"/>
  <c r="N601" i="5"/>
  <c r="L600" i="5"/>
  <c r="N600" i="5"/>
  <c r="O600" i="5"/>
  <c r="K600" i="5"/>
  <c r="O599" i="5"/>
  <c r="K599" i="5"/>
  <c r="L599" i="5"/>
  <c r="N599" i="5"/>
  <c r="L598" i="5"/>
  <c r="N598" i="5"/>
  <c r="O598" i="5"/>
  <c r="K598" i="5"/>
  <c r="O597" i="5"/>
  <c r="K597" i="5"/>
  <c r="L597" i="5"/>
  <c r="N597" i="5"/>
  <c r="L596" i="5"/>
  <c r="N596" i="5"/>
  <c r="O596" i="5"/>
  <c r="K596" i="5"/>
  <c r="O595" i="5"/>
  <c r="K595" i="5"/>
  <c r="L595" i="5"/>
  <c r="N595" i="5"/>
  <c r="L594" i="5"/>
  <c r="N594" i="5"/>
  <c r="O594" i="5"/>
  <c r="K594" i="5"/>
  <c r="O593" i="5"/>
  <c r="K593" i="5"/>
  <c r="L593" i="5"/>
  <c r="N593" i="5"/>
  <c r="L592" i="5"/>
  <c r="N592" i="5"/>
  <c r="O592" i="5"/>
  <c r="K592" i="5"/>
  <c r="O591" i="5"/>
  <c r="K591" i="5"/>
  <c r="L591" i="5"/>
  <c r="N591" i="5"/>
  <c r="L590" i="5"/>
  <c r="N590" i="5"/>
  <c r="O590" i="5"/>
  <c r="K590" i="5"/>
  <c r="O589" i="5"/>
  <c r="K589" i="5"/>
  <c r="L589" i="5"/>
  <c r="N589" i="5"/>
  <c r="L588" i="5"/>
  <c r="N588" i="5"/>
  <c r="O588" i="5"/>
  <c r="K588" i="5"/>
  <c r="O587" i="5"/>
  <c r="K587" i="5"/>
  <c r="L587" i="5"/>
  <c r="N587" i="5"/>
  <c r="K586" i="5"/>
  <c r="L586" i="5"/>
  <c r="N586" i="5"/>
  <c r="O586" i="5"/>
  <c r="N585" i="5"/>
  <c r="O585" i="5"/>
  <c r="K585" i="5"/>
  <c r="L585" i="5"/>
  <c r="K584" i="5"/>
  <c r="L584" i="5"/>
  <c r="N584" i="5"/>
  <c r="O584" i="5"/>
  <c r="N583" i="5"/>
  <c r="O583" i="5"/>
  <c r="K583" i="5"/>
  <c r="L583" i="5"/>
  <c r="K582" i="5"/>
  <c r="L582" i="5"/>
  <c r="N582" i="5"/>
  <c r="O582" i="5"/>
  <c r="N581" i="5"/>
  <c r="O581" i="5"/>
  <c r="K581" i="5"/>
  <c r="L581" i="5"/>
  <c r="K580" i="5"/>
  <c r="L580" i="5"/>
  <c r="N580" i="5"/>
  <c r="O580" i="5"/>
  <c r="N579" i="5"/>
  <c r="O579" i="5"/>
  <c r="K579" i="5"/>
  <c r="L579" i="5"/>
  <c r="K578" i="5"/>
  <c r="L578" i="5"/>
  <c r="N578" i="5"/>
  <c r="O578" i="5"/>
  <c r="N577" i="5"/>
  <c r="O577" i="5"/>
  <c r="K577" i="5"/>
  <c r="L577" i="5"/>
  <c r="K576" i="5"/>
  <c r="L576" i="5"/>
  <c r="N576" i="5"/>
  <c r="O576" i="5"/>
  <c r="N575" i="5"/>
  <c r="O575" i="5"/>
  <c r="K575" i="5"/>
  <c r="L575" i="5"/>
  <c r="K574" i="5"/>
  <c r="L574" i="5"/>
  <c r="N574" i="5"/>
  <c r="O574" i="5"/>
  <c r="N573" i="5"/>
  <c r="O573" i="5"/>
  <c r="K573" i="5"/>
  <c r="L573" i="5"/>
  <c r="K572" i="5"/>
  <c r="L572" i="5"/>
  <c r="N572" i="5"/>
  <c r="O572" i="5"/>
  <c r="N571" i="5"/>
  <c r="O571" i="5"/>
  <c r="K571" i="5"/>
  <c r="L571" i="5"/>
  <c r="K570" i="5"/>
  <c r="L570" i="5"/>
  <c r="N570" i="5"/>
  <c r="O570" i="5"/>
  <c r="N569" i="5"/>
  <c r="O569" i="5"/>
  <c r="K569" i="5"/>
  <c r="L569" i="5"/>
  <c r="K568" i="5"/>
  <c r="L568" i="5"/>
  <c r="N568" i="5"/>
  <c r="O568" i="5"/>
  <c r="N567" i="5"/>
  <c r="O567" i="5"/>
  <c r="K567" i="5"/>
  <c r="L567" i="5"/>
  <c r="K566" i="5"/>
  <c r="L566" i="5"/>
  <c r="N566" i="5"/>
  <c r="O566" i="5"/>
  <c r="N565" i="5"/>
  <c r="O565" i="5"/>
  <c r="K565" i="5"/>
  <c r="L565" i="5"/>
  <c r="K564" i="5"/>
  <c r="L564" i="5"/>
  <c r="N564" i="5"/>
  <c r="O564" i="5"/>
  <c r="N563" i="5"/>
  <c r="O563" i="5"/>
  <c r="K563" i="5"/>
  <c r="L563" i="5"/>
  <c r="K562" i="5"/>
  <c r="L562" i="5"/>
  <c r="N562" i="5"/>
  <c r="O562" i="5"/>
  <c r="N561" i="5"/>
  <c r="O561" i="5"/>
  <c r="K561" i="5"/>
  <c r="L561" i="5"/>
  <c r="K560" i="5"/>
  <c r="L560" i="5"/>
  <c r="N560" i="5"/>
  <c r="O560" i="5"/>
  <c r="N559" i="5"/>
  <c r="O559" i="5"/>
  <c r="K559" i="5"/>
  <c r="L559" i="5"/>
  <c r="K558" i="5"/>
  <c r="L558" i="5"/>
  <c r="N558" i="5"/>
  <c r="O558" i="5"/>
  <c r="N557" i="5"/>
  <c r="O557" i="5"/>
  <c r="K557" i="5"/>
  <c r="L557" i="5"/>
  <c r="K556" i="5"/>
  <c r="L556" i="5"/>
  <c r="N556" i="5"/>
  <c r="O556" i="5"/>
  <c r="N555" i="5"/>
  <c r="O555" i="5"/>
  <c r="K555" i="5"/>
  <c r="L555" i="5"/>
  <c r="K554" i="5"/>
  <c r="L554" i="5"/>
  <c r="N554" i="5"/>
  <c r="O554" i="5"/>
  <c r="N553" i="5"/>
  <c r="O553" i="5"/>
  <c r="K553" i="5"/>
  <c r="L553" i="5"/>
  <c r="K552" i="5"/>
  <c r="L552" i="5"/>
  <c r="N552" i="5"/>
  <c r="O552" i="5"/>
  <c r="N551" i="5"/>
  <c r="O551" i="5"/>
  <c r="K551" i="5"/>
  <c r="L551" i="5"/>
  <c r="K550" i="5"/>
  <c r="L550" i="5"/>
  <c r="N550" i="5"/>
  <c r="O550" i="5"/>
  <c r="N549" i="5"/>
  <c r="O549" i="5"/>
  <c r="K549" i="5"/>
  <c r="L549" i="5"/>
  <c r="K548" i="5"/>
  <c r="L548" i="5"/>
  <c r="N548" i="5"/>
  <c r="O548" i="5"/>
  <c r="N547" i="5"/>
  <c r="O547" i="5"/>
  <c r="K547" i="5"/>
  <c r="L547" i="5"/>
  <c r="K546" i="5"/>
  <c r="L546" i="5"/>
  <c r="N546" i="5"/>
  <c r="O546" i="5"/>
  <c r="N545" i="5"/>
  <c r="O545" i="5"/>
  <c r="K545" i="5"/>
  <c r="L545" i="5"/>
  <c r="K544" i="5"/>
  <c r="L544" i="5"/>
  <c r="N544" i="5"/>
  <c r="O544" i="5"/>
  <c r="N543" i="5"/>
  <c r="O543" i="5"/>
  <c r="K543" i="5"/>
  <c r="L543" i="5"/>
  <c r="K542" i="5"/>
  <c r="L542" i="5"/>
  <c r="N542" i="5"/>
  <c r="O542" i="5"/>
  <c r="N541" i="5"/>
  <c r="O541" i="5"/>
  <c r="K541" i="5"/>
  <c r="L541" i="5"/>
  <c r="K540" i="5"/>
  <c r="L540" i="5"/>
  <c r="N540" i="5"/>
  <c r="O540" i="5"/>
  <c r="N539" i="5"/>
  <c r="O539" i="5"/>
  <c r="K539" i="5"/>
  <c r="L539" i="5"/>
  <c r="K538" i="5"/>
  <c r="L538" i="5"/>
  <c r="N538" i="5"/>
  <c r="O538" i="5"/>
  <c r="N537" i="5"/>
  <c r="O537" i="5"/>
  <c r="K537" i="5"/>
  <c r="L537" i="5"/>
  <c r="K536" i="5"/>
  <c r="L536" i="5"/>
  <c r="N536" i="5"/>
  <c r="O536" i="5"/>
  <c r="N535" i="5"/>
  <c r="O535" i="5"/>
  <c r="K535" i="5"/>
  <c r="L535" i="5"/>
  <c r="K534" i="5"/>
  <c r="L534" i="5"/>
  <c r="N534" i="5"/>
  <c r="O534" i="5"/>
  <c r="N533" i="5"/>
  <c r="O533" i="5"/>
  <c r="K533" i="5"/>
  <c r="L533" i="5"/>
  <c r="K532" i="5"/>
  <c r="L532" i="5"/>
  <c r="N532" i="5"/>
  <c r="O532" i="5"/>
  <c r="N531" i="5"/>
  <c r="O531" i="5"/>
  <c r="K531" i="5"/>
  <c r="L531" i="5"/>
  <c r="K530" i="5"/>
  <c r="L530" i="5"/>
  <c r="N530" i="5"/>
  <c r="O530" i="5"/>
  <c r="N529" i="5"/>
  <c r="O529" i="5"/>
  <c r="K529" i="5"/>
  <c r="L529" i="5"/>
  <c r="K528" i="5"/>
  <c r="L528" i="5"/>
  <c r="N528" i="5"/>
  <c r="O528" i="5"/>
  <c r="N527" i="5"/>
  <c r="O527" i="5"/>
  <c r="K527" i="5"/>
  <c r="L527" i="5"/>
  <c r="K526" i="5"/>
  <c r="L526" i="5"/>
  <c r="N526" i="5"/>
  <c r="O526" i="5"/>
  <c r="N525" i="5"/>
  <c r="O525" i="5"/>
  <c r="K525" i="5"/>
  <c r="L525" i="5"/>
  <c r="K524" i="5"/>
  <c r="L524" i="5"/>
  <c r="N524" i="5"/>
  <c r="O524" i="5"/>
  <c r="N523" i="5"/>
  <c r="O523" i="5"/>
  <c r="K523" i="5"/>
  <c r="L523" i="5"/>
  <c r="K522" i="5"/>
  <c r="L522" i="5"/>
  <c r="N522" i="5"/>
  <c r="O522" i="5"/>
  <c r="N521" i="5"/>
  <c r="O521" i="5"/>
  <c r="K521" i="5"/>
  <c r="L521" i="5"/>
  <c r="K520" i="5"/>
  <c r="L520" i="5"/>
  <c r="N520" i="5"/>
  <c r="O520" i="5"/>
  <c r="N519" i="5"/>
  <c r="O519" i="5"/>
  <c r="K519" i="5"/>
  <c r="L519" i="5"/>
  <c r="K518" i="5"/>
  <c r="L518" i="5"/>
  <c r="N518" i="5"/>
  <c r="O518" i="5"/>
  <c r="N517" i="5"/>
  <c r="O517" i="5"/>
  <c r="K517" i="5"/>
  <c r="L517" i="5"/>
  <c r="K516" i="5"/>
  <c r="L516" i="5"/>
  <c r="N516" i="5"/>
  <c r="O516" i="5"/>
  <c r="N515" i="5"/>
  <c r="O515" i="5"/>
  <c r="K515" i="5"/>
  <c r="L515" i="5"/>
  <c r="K514" i="5"/>
  <c r="L514" i="5"/>
  <c r="N514" i="5"/>
  <c r="O514" i="5"/>
  <c r="N513" i="5"/>
  <c r="O513" i="5"/>
  <c r="K513" i="5"/>
  <c r="L513" i="5"/>
  <c r="K512" i="5"/>
  <c r="L512" i="5"/>
  <c r="N512" i="5"/>
  <c r="O512" i="5"/>
  <c r="N511" i="5"/>
  <c r="O511" i="5"/>
  <c r="K511" i="5"/>
  <c r="L511" i="5"/>
  <c r="K510" i="5"/>
  <c r="L510" i="5"/>
  <c r="N510" i="5"/>
  <c r="O510" i="5"/>
  <c r="N509" i="5"/>
  <c r="O509" i="5"/>
  <c r="K509" i="5"/>
  <c r="L509" i="5"/>
  <c r="K508" i="5"/>
  <c r="L508" i="5"/>
  <c r="N508" i="5"/>
  <c r="O508" i="5"/>
  <c r="N507" i="5"/>
  <c r="O507" i="5"/>
  <c r="K507" i="5"/>
  <c r="L507" i="5"/>
  <c r="K506" i="5"/>
  <c r="L506" i="5"/>
  <c r="N506" i="5"/>
  <c r="O506" i="5"/>
  <c r="N505" i="5"/>
  <c r="O505" i="5"/>
  <c r="K505" i="5"/>
  <c r="L505" i="5"/>
  <c r="K504" i="5"/>
  <c r="L504" i="5"/>
  <c r="N504" i="5"/>
  <c r="O504" i="5"/>
  <c r="N503" i="5"/>
  <c r="O503" i="5"/>
  <c r="K503" i="5"/>
  <c r="L503" i="5"/>
  <c r="K502" i="5"/>
  <c r="L502" i="5"/>
  <c r="N502" i="5"/>
  <c r="O502" i="5"/>
  <c r="N501" i="5"/>
  <c r="O501" i="5"/>
  <c r="K501" i="5"/>
  <c r="L501" i="5"/>
  <c r="K500" i="5"/>
  <c r="L500" i="5"/>
  <c r="N500" i="5"/>
  <c r="O500" i="5"/>
  <c r="N499" i="5"/>
  <c r="O499" i="5"/>
  <c r="K499" i="5"/>
  <c r="L499" i="5"/>
  <c r="K498" i="5"/>
  <c r="L498" i="5"/>
  <c r="N498" i="5"/>
  <c r="O498" i="5"/>
  <c r="N497" i="5"/>
  <c r="O497" i="5"/>
  <c r="K497" i="5"/>
  <c r="L497" i="5"/>
  <c r="K496" i="5"/>
  <c r="L496" i="5"/>
  <c r="N496" i="5"/>
  <c r="O496" i="5"/>
  <c r="N495" i="5"/>
  <c r="O495" i="5"/>
  <c r="K495" i="5"/>
  <c r="L495" i="5"/>
  <c r="K494" i="5"/>
  <c r="L494" i="5"/>
  <c r="N494" i="5"/>
  <c r="O494" i="5"/>
  <c r="N493" i="5"/>
  <c r="O493" i="5"/>
  <c r="K493" i="5"/>
  <c r="L493" i="5"/>
  <c r="K492" i="5"/>
  <c r="L492" i="5"/>
  <c r="N492" i="5"/>
  <c r="O492" i="5"/>
  <c r="N491" i="5"/>
  <c r="O491" i="5"/>
  <c r="K491" i="5"/>
  <c r="L491" i="5"/>
  <c r="K490" i="5"/>
  <c r="L490" i="5"/>
  <c r="N490" i="5"/>
  <c r="O490" i="5"/>
  <c r="N489" i="5"/>
  <c r="O489" i="5"/>
  <c r="K489" i="5"/>
  <c r="L489" i="5"/>
  <c r="K488" i="5"/>
  <c r="L488" i="5"/>
  <c r="N488" i="5"/>
  <c r="O488" i="5"/>
  <c r="N487" i="5"/>
  <c r="O487" i="5"/>
  <c r="K487" i="5"/>
  <c r="L487" i="5"/>
  <c r="K486" i="5"/>
  <c r="L486" i="5"/>
  <c r="N486" i="5"/>
  <c r="O486" i="5"/>
  <c r="N485" i="5"/>
  <c r="O485" i="5"/>
  <c r="K485" i="5"/>
  <c r="L485" i="5"/>
  <c r="K484" i="5"/>
  <c r="L484" i="5"/>
  <c r="N484" i="5"/>
  <c r="O484" i="5"/>
  <c r="N483" i="5"/>
  <c r="O483" i="5"/>
  <c r="K483" i="5"/>
  <c r="L483" i="5"/>
  <c r="K482" i="5"/>
  <c r="L482" i="5"/>
  <c r="N482" i="5"/>
  <c r="O482" i="5"/>
  <c r="N481" i="5"/>
  <c r="O481" i="5"/>
  <c r="K481" i="5"/>
  <c r="L481" i="5"/>
  <c r="K480" i="5"/>
  <c r="L480" i="5"/>
  <c r="N480" i="5"/>
  <c r="O480" i="5"/>
  <c r="N479" i="5"/>
  <c r="O479" i="5"/>
  <c r="K479" i="5"/>
  <c r="L479" i="5"/>
  <c r="K478" i="5"/>
  <c r="L478" i="5"/>
  <c r="N478" i="5"/>
  <c r="O478" i="5"/>
  <c r="N477" i="5"/>
  <c r="O477" i="5"/>
  <c r="K477" i="5"/>
  <c r="L477" i="5"/>
  <c r="K476" i="5"/>
  <c r="L476" i="5"/>
  <c r="N476" i="5"/>
  <c r="O476" i="5"/>
  <c r="N475" i="5"/>
  <c r="O475" i="5"/>
  <c r="K475" i="5"/>
  <c r="L475" i="5"/>
  <c r="K474" i="5"/>
  <c r="L474" i="5"/>
  <c r="N474" i="5"/>
  <c r="O474" i="5"/>
  <c r="N473" i="5"/>
  <c r="O473" i="5"/>
  <c r="K473" i="5"/>
  <c r="L473" i="5"/>
  <c r="K472" i="5"/>
  <c r="L472" i="5"/>
  <c r="N472" i="5"/>
  <c r="O472" i="5"/>
  <c r="N471" i="5"/>
  <c r="O471" i="5"/>
  <c r="K471" i="5"/>
  <c r="L471" i="5"/>
  <c r="K470" i="5"/>
  <c r="L470" i="5"/>
  <c r="N470" i="5"/>
  <c r="O470" i="5"/>
  <c r="N469" i="5"/>
  <c r="O469" i="5"/>
  <c r="K469" i="5"/>
  <c r="L469" i="5"/>
  <c r="K468" i="5"/>
  <c r="L468" i="5"/>
  <c r="N468" i="5"/>
  <c r="O468" i="5"/>
  <c r="N467" i="5"/>
  <c r="O467" i="5"/>
  <c r="K467" i="5"/>
  <c r="L467" i="5"/>
  <c r="K466" i="5"/>
  <c r="L466" i="5"/>
  <c r="N466" i="5"/>
  <c r="O466" i="5"/>
  <c r="N465" i="5"/>
  <c r="O465" i="5"/>
  <c r="K465" i="5"/>
  <c r="L465" i="5"/>
  <c r="K464" i="5"/>
  <c r="L464" i="5"/>
  <c r="N464" i="5"/>
  <c r="O464" i="5"/>
  <c r="N463" i="5"/>
  <c r="O463" i="5"/>
  <c r="K463" i="5"/>
  <c r="L463" i="5"/>
  <c r="K462" i="5"/>
  <c r="L462" i="5"/>
  <c r="N462" i="5"/>
  <c r="O462" i="5"/>
  <c r="N461" i="5"/>
  <c r="O461" i="5"/>
  <c r="K461" i="5"/>
  <c r="L461" i="5"/>
  <c r="K460" i="5"/>
  <c r="L460" i="5"/>
  <c r="N460" i="5"/>
  <c r="O460" i="5"/>
  <c r="N459" i="5"/>
  <c r="O459" i="5"/>
  <c r="K459" i="5"/>
  <c r="L459" i="5"/>
  <c r="K458" i="5"/>
  <c r="L458" i="5"/>
  <c r="N458" i="5"/>
  <c r="O458" i="5"/>
  <c r="N457" i="5"/>
  <c r="O457" i="5"/>
  <c r="K457" i="5"/>
  <c r="L457" i="5"/>
  <c r="K456" i="5"/>
  <c r="L456" i="5"/>
  <c r="N456" i="5"/>
  <c r="O456" i="5"/>
  <c r="N455" i="5"/>
  <c r="O455" i="5"/>
  <c r="K455" i="5"/>
  <c r="L455" i="5"/>
  <c r="K454" i="5"/>
  <c r="L454" i="5"/>
  <c r="N454" i="5"/>
  <c r="O454" i="5"/>
  <c r="N453" i="5"/>
  <c r="O453" i="5"/>
  <c r="K453" i="5"/>
  <c r="L453" i="5"/>
  <c r="K452" i="5"/>
  <c r="L452" i="5"/>
  <c r="N452" i="5"/>
  <c r="O452" i="5"/>
  <c r="N451" i="5"/>
  <c r="O451" i="5"/>
  <c r="K451" i="5"/>
  <c r="L451" i="5"/>
  <c r="K450" i="5"/>
  <c r="L450" i="5"/>
  <c r="N450" i="5"/>
  <c r="O450" i="5"/>
  <c r="N449" i="5"/>
  <c r="O449" i="5"/>
  <c r="K449" i="5"/>
  <c r="L449" i="5"/>
  <c r="K448" i="5"/>
  <c r="L448" i="5"/>
  <c r="N448" i="5"/>
  <c r="O448" i="5"/>
  <c r="N447" i="5"/>
  <c r="O447" i="5"/>
  <c r="K447" i="5"/>
  <c r="L447" i="5"/>
  <c r="K446" i="5"/>
  <c r="L446" i="5"/>
  <c r="N446" i="5"/>
  <c r="O446" i="5"/>
  <c r="N445" i="5"/>
  <c r="O445" i="5"/>
  <c r="K445" i="5"/>
  <c r="L445" i="5"/>
  <c r="K444" i="5"/>
  <c r="L444" i="5"/>
  <c r="N444" i="5"/>
  <c r="O444" i="5"/>
  <c r="N443" i="5"/>
  <c r="O443" i="5"/>
  <c r="K443" i="5"/>
  <c r="L443" i="5"/>
  <c r="K442" i="5"/>
  <c r="L442" i="5"/>
  <c r="N442" i="5"/>
  <c r="O442" i="5"/>
  <c r="N441" i="5"/>
  <c r="O441" i="5"/>
  <c r="K441" i="5"/>
  <c r="L441" i="5"/>
  <c r="K440" i="5"/>
  <c r="L440" i="5"/>
  <c r="N440" i="5"/>
  <c r="O440" i="5"/>
  <c r="N439" i="5"/>
  <c r="O439" i="5"/>
  <c r="K439" i="5"/>
  <c r="L439" i="5"/>
  <c r="K438" i="5"/>
  <c r="L438" i="5"/>
  <c r="N438" i="5"/>
  <c r="O438" i="5"/>
  <c r="N437" i="5"/>
  <c r="O437" i="5"/>
  <c r="K437" i="5"/>
  <c r="L437" i="5"/>
  <c r="K436" i="5"/>
  <c r="L436" i="5"/>
  <c r="N436" i="5"/>
  <c r="O436" i="5"/>
  <c r="N435" i="5"/>
  <c r="O435" i="5"/>
  <c r="K435" i="5"/>
  <c r="L435" i="5"/>
  <c r="K434" i="5"/>
  <c r="L434" i="5"/>
  <c r="N434" i="5"/>
  <c r="O434" i="5"/>
  <c r="N433" i="5"/>
  <c r="O433" i="5"/>
  <c r="K433" i="5"/>
  <c r="L433" i="5"/>
  <c r="K432" i="5"/>
  <c r="L432" i="5"/>
  <c r="N432" i="5"/>
  <c r="O432" i="5"/>
  <c r="N431" i="5"/>
  <c r="O431" i="5"/>
  <c r="K431" i="5"/>
  <c r="L431" i="5"/>
  <c r="K430" i="5"/>
  <c r="L430" i="5"/>
  <c r="N430" i="5"/>
  <c r="O430" i="5"/>
  <c r="N429" i="5"/>
  <c r="O429" i="5"/>
  <c r="K429" i="5"/>
  <c r="L429" i="5"/>
  <c r="K428" i="5"/>
  <c r="L428" i="5"/>
  <c r="N428" i="5"/>
  <c r="O428" i="5"/>
  <c r="N427" i="5"/>
  <c r="O427" i="5"/>
  <c r="K427" i="5"/>
  <c r="L427" i="5"/>
  <c r="K426" i="5"/>
  <c r="L426" i="5"/>
  <c r="N426" i="5"/>
  <c r="O426" i="5"/>
  <c r="N425" i="5"/>
  <c r="O425" i="5"/>
  <c r="K425" i="5"/>
  <c r="L425" i="5"/>
  <c r="K424" i="5"/>
  <c r="L424" i="5"/>
  <c r="N424" i="5"/>
  <c r="O424" i="5"/>
  <c r="N423" i="5"/>
  <c r="O423" i="5"/>
  <c r="K423" i="5"/>
  <c r="L423" i="5"/>
  <c r="K422" i="5"/>
  <c r="L422" i="5"/>
  <c r="N422" i="5"/>
  <c r="O422" i="5"/>
  <c r="N421" i="5"/>
  <c r="O421" i="5"/>
  <c r="K421" i="5"/>
  <c r="L421" i="5"/>
  <c r="K420" i="5"/>
  <c r="L420" i="5"/>
  <c r="N420" i="5"/>
  <c r="O420" i="5"/>
  <c r="N419" i="5"/>
  <c r="O419" i="5"/>
  <c r="K419" i="5"/>
  <c r="L419" i="5"/>
  <c r="K418" i="5"/>
  <c r="L418" i="5"/>
  <c r="N418" i="5"/>
  <c r="O418" i="5"/>
  <c r="N417" i="5"/>
  <c r="O417" i="5"/>
  <c r="K417" i="5"/>
  <c r="L417" i="5"/>
  <c r="K416" i="5"/>
  <c r="L416" i="5"/>
  <c r="N416" i="5"/>
  <c r="O416" i="5"/>
  <c r="N415" i="5"/>
  <c r="O415" i="5"/>
  <c r="K415" i="5"/>
  <c r="L415" i="5"/>
  <c r="K414" i="5"/>
  <c r="L414" i="5"/>
  <c r="N414" i="5"/>
  <c r="O414" i="5"/>
  <c r="N413" i="5"/>
  <c r="O413" i="5"/>
  <c r="K413" i="5"/>
  <c r="L413" i="5"/>
  <c r="K412" i="5"/>
  <c r="L412" i="5"/>
  <c r="N412" i="5"/>
  <c r="O412" i="5"/>
  <c r="N411" i="5"/>
  <c r="O411" i="5"/>
  <c r="K411" i="5"/>
  <c r="L411" i="5"/>
  <c r="K410" i="5"/>
  <c r="L410" i="5"/>
  <c r="N410" i="5"/>
  <c r="O410" i="5"/>
  <c r="N409" i="5"/>
  <c r="O409" i="5"/>
  <c r="K409" i="5"/>
  <c r="L409" i="5"/>
  <c r="K408" i="5"/>
  <c r="L408" i="5"/>
  <c r="N408" i="5"/>
  <c r="O408" i="5"/>
  <c r="N407" i="5"/>
  <c r="O407" i="5"/>
  <c r="K407" i="5"/>
  <c r="L407" i="5"/>
  <c r="K406" i="5"/>
  <c r="L406" i="5"/>
  <c r="N406" i="5"/>
  <c r="O406" i="5"/>
  <c r="N405" i="5"/>
  <c r="O405" i="5"/>
  <c r="K405" i="5"/>
  <c r="L405" i="5"/>
  <c r="K404" i="5"/>
  <c r="L404" i="5"/>
  <c r="N404" i="5"/>
  <c r="O404" i="5"/>
  <c r="N403" i="5"/>
  <c r="O403" i="5"/>
  <c r="K403" i="5"/>
  <c r="L403" i="5"/>
  <c r="K402" i="5"/>
  <c r="L402" i="5"/>
  <c r="N402" i="5"/>
  <c r="O402" i="5"/>
  <c r="N401" i="5"/>
  <c r="O401" i="5"/>
  <c r="K401" i="5"/>
  <c r="L401" i="5"/>
  <c r="K400" i="5"/>
  <c r="L400" i="5"/>
  <c r="N400" i="5"/>
  <c r="O400" i="5"/>
  <c r="N399" i="5"/>
  <c r="O399" i="5"/>
  <c r="K399" i="5"/>
  <c r="L399" i="5"/>
  <c r="K398" i="5"/>
  <c r="L398" i="5"/>
  <c r="N398" i="5"/>
  <c r="O398" i="5"/>
  <c r="N397" i="5"/>
  <c r="O397" i="5"/>
  <c r="K397" i="5"/>
  <c r="L397" i="5"/>
  <c r="K396" i="5"/>
  <c r="L396" i="5"/>
  <c r="N396" i="5"/>
  <c r="O396" i="5"/>
  <c r="N395" i="5"/>
  <c r="O395" i="5"/>
  <c r="K395" i="5"/>
  <c r="L395" i="5"/>
  <c r="K394" i="5"/>
  <c r="L394" i="5"/>
  <c r="N394" i="5"/>
  <c r="O394" i="5"/>
  <c r="N393" i="5"/>
  <c r="O393" i="5"/>
  <c r="K393" i="5"/>
  <c r="L393" i="5"/>
  <c r="K392" i="5"/>
  <c r="L392" i="5"/>
  <c r="N392" i="5"/>
  <c r="O392" i="5"/>
  <c r="N391" i="5"/>
  <c r="O391" i="5"/>
  <c r="K391" i="5"/>
  <c r="L391" i="5"/>
  <c r="K390" i="5"/>
  <c r="L390" i="5"/>
  <c r="N390" i="5"/>
  <c r="O390" i="5"/>
  <c r="N389" i="5"/>
  <c r="O389" i="5"/>
  <c r="K389" i="5"/>
  <c r="L389" i="5"/>
  <c r="K388" i="5"/>
  <c r="L388" i="5"/>
  <c r="N388" i="5"/>
  <c r="O388" i="5"/>
  <c r="N387" i="5"/>
  <c r="O387" i="5"/>
  <c r="K387" i="5"/>
  <c r="L387" i="5"/>
  <c r="K386" i="5"/>
  <c r="L386" i="5"/>
  <c r="N386" i="5"/>
  <c r="O386" i="5"/>
  <c r="N385" i="5"/>
  <c r="O385" i="5"/>
  <c r="K385" i="5"/>
  <c r="L385" i="5"/>
  <c r="K384" i="5"/>
  <c r="L384" i="5"/>
  <c r="N384" i="5"/>
  <c r="O384" i="5"/>
  <c r="N383" i="5"/>
  <c r="O383" i="5"/>
  <c r="K383" i="5"/>
  <c r="L383" i="5"/>
  <c r="K382" i="5"/>
  <c r="L382" i="5"/>
  <c r="N382" i="5"/>
  <c r="O382" i="5"/>
  <c r="N381" i="5"/>
  <c r="O381" i="5"/>
  <c r="K381" i="5"/>
  <c r="L381" i="5"/>
  <c r="K380" i="5"/>
  <c r="L380" i="5"/>
  <c r="N380" i="5"/>
  <c r="O380" i="5"/>
  <c r="N379" i="5"/>
  <c r="O379" i="5"/>
  <c r="K379" i="5"/>
  <c r="L379" i="5"/>
  <c r="K378" i="5"/>
  <c r="L378" i="5"/>
  <c r="N378" i="5"/>
  <c r="O378" i="5"/>
  <c r="N377" i="5"/>
  <c r="O377" i="5"/>
  <c r="K377" i="5"/>
  <c r="L377" i="5"/>
  <c r="K376" i="5"/>
  <c r="L376" i="5"/>
  <c r="N376" i="5"/>
  <c r="O376" i="5"/>
  <c r="N375" i="5"/>
  <c r="O375" i="5"/>
  <c r="K375" i="5"/>
  <c r="L375" i="5"/>
  <c r="K374" i="5"/>
  <c r="L374" i="5"/>
  <c r="N374" i="5"/>
  <c r="O374" i="5"/>
  <c r="N373" i="5"/>
  <c r="O373" i="5"/>
  <c r="K373" i="5"/>
  <c r="L373" i="5"/>
  <c r="K372" i="5"/>
  <c r="L372" i="5"/>
  <c r="N372" i="5"/>
  <c r="O372" i="5"/>
  <c r="N371" i="5"/>
  <c r="O371" i="5"/>
  <c r="K371" i="5"/>
  <c r="L371" i="5"/>
  <c r="K370" i="5"/>
  <c r="L370" i="5"/>
  <c r="N370" i="5"/>
  <c r="O370" i="5"/>
  <c r="N369" i="5"/>
  <c r="O369" i="5"/>
  <c r="K369" i="5"/>
  <c r="L369" i="5"/>
  <c r="K368" i="5"/>
  <c r="L368" i="5"/>
  <c r="N368" i="5"/>
  <c r="O368" i="5"/>
  <c r="N367" i="5"/>
  <c r="O367" i="5"/>
  <c r="K367" i="5"/>
  <c r="L367" i="5"/>
  <c r="K366" i="5"/>
  <c r="L366" i="5"/>
  <c r="N366" i="5"/>
  <c r="O366" i="5"/>
  <c r="N365" i="5"/>
  <c r="O365" i="5"/>
  <c r="K365" i="5"/>
  <c r="L365" i="5"/>
  <c r="K364" i="5"/>
  <c r="L364" i="5"/>
  <c r="N364" i="5"/>
  <c r="O364" i="5"/>
  <c r="N363" i="5"/>
  <c r="O363" i="5"/>
  <c r="K363" i="5"/>
  <c r="L363" i="5"/>
  <c r="K362" i="5"/>
  <c r="L362" i="5"/>
  <c r="N362" i="5"/>
  <c r="O362" i="5"/>
  <c r="N361" i="5"/>
  <c r="O361" i="5"/>
  <c r="K361" i="5"/>
  <c r="L361" i="5"/>
  <c r="K360" i="5"/>
  <c r="L360" i="5"/>
  <c r="N360" i="5"/>
  <c r="O360" i="5"/>
  <c r="K359" i="5"/>
  <c r="L359" i="5"/>
  <c r="N359" i="5"/>
  <c r="O359" i="5"/>
  <c r="N358" i="5"/>
  <c r="O358" i="5"/>
  <c r="K358" i="5"/>
  <c r="L358" i="5"/>
  <c r="K357" i="5"/>
  <c r="L357" i="5"/>
  <c r="N357" i="5"/>
  <c r="O357" i="5"/>
  <c r="N356" i="5"/>
  <c r="O356" i="5"/>
  <c r="K356" i="5"/>
  <c r="L356" i="5"/>
  <c r="K355" i="5"/>
  <c r="L355" i="5"/>
  <c r="N355" i="5"/>
  <c r="O355" i="5"/>
  <c r="N354" i="5"/>
  <c r="O354" i="5"/>
  <c r="K354" i="5"/>
  <c r="L354" i="5"/>
  <c r="K353" i="5"/>
  <c r="L353" i="5"/>
  <c r="N353" i="5"/>
  <c r="O353" i="5"/>
  <c r="N352" i="5"/>
  <c r="O352" i="5"/>
  <c r="K352" i="5"/>
  <c r="L352" i="5"/>
  <c r="K351" i="5"/>
  <c r="L351" i="5"/>
  <c r="N351" i="5"/>
  <c r="O351" i="5"/>
  <c r="N350" i="5"/>
  <c r="O350" i="5"/>
  <c r="K350" i="5"/>
  <c r="L350" i="5"/>
  <c r="K349" i="5"/>
  <c r="L349" i="5"/>
  <c r="N349" i="5"/>
  <c r="O349" i="5"/>
  <c r="N348" i="5"/>
  <c r="O348" i="5"/>
  <c r="K348" i="5"/>
  <c r="L348" i="5"/>
  <c r="K347" i="5"/>
  <c r="L347" i="5"/>
  <c r="N347" i="5"/>
  <c r="O347" i="5"/>
  <c r="L346" i="5"/>
  <c r="N346" i="5"/>
  <c r="K346" i="5"/>
  <c r="N345" i="5"/>
  <c r="K345" i="5"/>
  <c r="L345" i="5"/>
  <c r="K344" i="5"/>
  <c r="L344" i="5"/>
  <c r="N344" i="5"/>
  <c r="O344" i="5"/>
  <c r="N343" i="5"/>
  <c r="O343" i="5"/>
  <c r="K343" i="5"/>
  <c r="L343" i="5"/>
  <c r="K342" i="5"/>
  <c r="L342" i="5"/>
  <c r="N342" i="5"/>
  <c r="O342" i="5"/>
  <c r="N341" i="5"/>
  <c r="O341" i="5"/>
  <c r="K341" i="5"/>
  <c r="L341" i="5"/>
  <c r="K340" i="5"/>
  <c r="L340" i="5"/>
  <c r="N340" i="5"/>
  <c r="O340" i="5"/>
  <c r="N339" i="5"/>
  <c r="O339" i="5"/>
  <c r="K339" i="5"/>
  <c r="L339" i="5"/>
  <c r="K338" i="5"/>
  <c r="L338" i="5"/>
  <c r="N338" i="5"/>
  <c r="O338" i="5"/>
  <c r="N337" i="5"/>
  <c r="O337" i="5"/>
  <c r="K337" i="5"/>
  <c r="L337" i="5"/>
  <c r="K336" i="5"/>
  <c r="L336" i="5"/>
  <c r="N336" i="5"/>
  <c r="O336" i="5"/>
  <c r="N335" i="5"/>
  <c r="O335" i="5"/>
  <c r="K335" i="5"/>
  <c r="L335" i="5"/>
  <c r="K334" i="5"/>
  <c r="L334" i="5"/>
  <c r="N334" i="5"/>
  <c r="O334" i="5"/>
  <c r="N333" i="5"/>
  <c r="O333" i="5"/>
  <c r="K333" i="5"/>
  <c r="L333" i="5"/>
  <c r="K332" i="5"/>
  <c r="L332" i="5"/>
  <c r="N332" i="5"/>
  <c r="O332" i="5"/>
  <c r="N331" i="5"/>
  <c r="O331" i="5"/>
  <c r="K331" i="5"/>
  <c r="L331" i="5"/>
  <c r="K330" i="5"/>
  <c r="L330" i="5"/>
  <c r="N330" i="5"/>
  <c r="O330" i="5"/>
  <c r="N329" i="5"/>
  <c r="O329" i="5"/>
  <c r="K329" i="5"/>
  <c r="L329" i="5"/>
  <c r="K328" i="5"/>
  <c r="L328" i="5"/>
  <c r="N328" i="5"/>
  <c r="O328" i="5"/>
  <c r="N327" i="5"/>
  <c r="O327" i="5"/>
  <c r="K327" i="5"/>
  <c r="L327" i="5"/>
  <c r="K326" i="5"/>
  <c r="L326" i="5"/>
  <c r="N326" i="5"/>
  <c r="O326" i="5"/>
  <c r="N325" i="5"/>
  <c r="O325" i="5"/>
  <c r="K325" i="5"/>
  <c r="L325" i="5"/>
  <c r="K324" i="5"/>
  <c r="L324" i="5"/>
  <c r="N324" i="5"/>
  <c r="O324" i="5"/>
  <c r="N323" i="5"/>
  <c r="O323" i="5"/>
  <c r="K323" i="5"/>
  <c r="L323" i="5"/>
  <c r="K322" i="5"/>
  <c r="L322" i="5"/>
  <c r="N322" i="5"/>
  <c r="O322" i="5"/>
  <c r="N321" i="5"/>
  <c r="O321" i="5"/>
  <c r="K321" i="5"/>
  <c r="L321" i="5"/>
  <c r="K320" i="5"/>
  <c r="L320" i="5"/>
  <c r="N320" i="5"/>
  <c r="O320" i="5"/>
  <c r="N319" i="5"/>
  <c r="O319" i="5"/>
  <c r="K319" i="5"/>
  <c r="L319" i="5"/>
  <c r="K318" i="5"/>
  <c r="L318" i="5"/>
  <c r="N318" i="5"/>
  <c r="O318" i="5"/>
  <c r="N317" i="5"/>
  <c r="O317" i="5"/>
  <c r="K317" i="5"/>
  <c r="L317" i="5"/>
  <c r="K316" i="5"/>
  <c r="L316" i="5"/>
  <c r="N316" i="5"/>
  <c r="O316" i="5"/>
  <c r="N315" i="5"/>
  <c r="O315" i="5"/>
  <c r="K315" i="5"/>
  <c r="L315" i="5"/>
  <c r="K314" i="5"/>
  <c r="L314" i="5"/>
  <c r="N314" i="5"/>
  <c r="O314" i="5"/>
  <c r="N313" i="5"/>
  <c r="O313" i="5"/>
  <c r="K313" i="5"/>
  <c r="L313" i="5"/>
  <c r="K312" i="5"/>
  <c r="L312" i="5"/>
  <c r="N312" i="5"/>
  <c r="O312" i="5"/>
  <c r="N311" i="5"/>
  <c r="O311" i="5"/>
  <c r="K311" i="5"/>
  <c r="L311" i="5"/>
  <c r="K310" i="5"/>
  <c r="L310" i="5"/>
  <c r="N310" i="5"/>
  <c r="O310" i="5"/>
  <c r="N309" i="5"/>
  <c r="O309" i="5"/>
  <c r="K309" i="5"/>
  <c r="L309" i="5"/>
  <c r="K308" i="5"/>
  <c r="L308" i="5"/>
  <c r="N308" i="5"/>
  <c r="O308" i="5"/>
  <c r="N307" i="5"/>
  <c r="O307" i="5"/>
  <c r="K307" i="5"/>
  <c r="L307" i="5"/>
  <c r="K306" i="5"/>
  <c r="L306" i="5"/>
  <c r="N306" i="5"/>
  <c r="O306" i="5"/>
  <c r="N305" i="5"/>
  <c r="O305" i="5"/>
  <c r="K305" i="5"/>
  <c r="L305" i="5"/>
  <c r="K304" i="5"/>
  <c r="L304" i="5"/>
  <c r="N304" i="5"/>
  <c r="O304" i="5"/>
  <c r="N303" i="5"/>
  <c r="O303" i="5"/>
  <c r="K303" i="5"/>
  <c r="L303" i="5"/>
  <c r="K302" i="5"/>
  <c r="L302" i="5"/>
  <c r="N302" i="5"/>
  <c r="O302" i="5"/>
  <c r="N301" i="5"/>
  <c r="O301" i="5"/>
  <c r="K301" i="5"/>
  <c r="L301" i="5"/>
  <c r="K300" i="5"/>
  <c r="L300" i="5"/>
  <c r="N300" i="5"/>
  <c r="O300" i="5"/>
  <c r="N299" i="5"/>
  <c r="O299" i="5"/>
  <c r="K299" i="5"/>
  <c r="L299" i="5"/>
  <c r="K298" i="5"/>
  <c r="L298" i="5"/>
  <c r="N298" i="5"/>
  <c r="O298" i="5"/>
  <c r="N297" i="5"/>
  <c r="O297" i="5"/>
  <c r="K297" i="5"/>
  <c r="L297" i="5"/>
  <c r="K296" i="5"/>
  <c r="L296" i="5"/>
  <c r="N296" i="5"/>
  <c r="O296" i="5"/>
  <c r="L295" i="5"/>
  <c r="N295" i="5"/>
  <c r="O295" i="5"/>
  <c r="K295" i="5"/>
  <c r="O294" i="5"/>
  <c r="K294" i="5"/>
  <c r="L294" i="5"/>
  <c r="N294" i="5"/>
  <c r="L293" i="5"/>
  <c r="N293" i="5"/>
  <c r="O293" i="5"/>
  <c r="K293" i="5"/>
  <c r="O292" i="5"/>
  <c r="K292" i="5"/>
  <c r="L292" i="5"/>
  <c r="N292" i="5"/>
  <c r="L291" i="5"/>
  <c r="N291" i="5"/>
  <c r="O291" i="5"/>
  <c r="K291" i="5"/>
  <c r="O290" i="5"/>
  <c r="K290" i="5"/>
  <c r="L290" i="5"/>
  <c r="N290" i="5"/>
  <c r="L289" i="5"/>
  <c r="N289" i="5"/>
  <c r="O289" i="5"/>
  <c r="K289" i="5"/>
  <c r="O288" i="5"/>
  <c r="K288" i="5"/>
  <c r="L288" i="5"/>
  <c r="N288" i="5"/>
  <c r="L287" i="5"/>
  <c r="N287" i="5"/>
  <c r="O287" i="5"/>
  <c r="K287" i="5"/>
  <c r="O286" i="5"/>
  <c r="K286" i="5"/>
  <c r="L286" i="5"/>
  <c r="N286" i="5"/>
  <c r="L285" i="5"/>
  <c r="N285" i="5"/>
  <c r="O285" i="5"/>
  <c r="K285" i="5"/>
  <c r="O284" i="5"/>
  <c r="K284" i="5"/>
  <c r="L284" i="5"/>
  <c r="N284" i="5"/>
  <c r="L283" i="5"/>
  <c r="N283" i="5"/>
  <c r="O283" i="5"/>
  <c r="K283" i="5"/>
  <c r="O282" i="5"/>
  <c r="K282" i="5"/>
  <c r="L282" i="5"/>
  <c r="N282" i="5"/>
  <c r="L281" i="5"/>
  <c r="N281" i="5"/>
  <c r="O281" i="5"/>
  <c r="K281" i="5"/>
  <c r="O280" i="5"/>
  <c r="K280" i="5"/>
  <c r="L280" i="5"/>
  <c r="N280" i="5"/>
  <c r="L279" i="5"/>
  <c r="N279" i="5"/>
  <c r="O279" i="5"/>
  <c r="K279" i="5"/>
  <c r="O278" i="5"/>
  <c r="K278" i="5"/>
  <c r="L278" i="5"/>
  <c r="N278" i="5"/>
  <c r="L277" i="5"/>
  <c r="N277" i="5"/>
  <c r="O277" i="5"/>
  <c r="K277" i="5"/>
  <c r="O276" i="5"/>
  <c r="K276" i="5"/>
  <c r="L276" i="5"/>
  <c r="N276" i="5"/>
  <c r="L275" i="5"/>
  <c r="N275" i="5"/>
  <c r="O275" i="5"/>
  <c r="K275" i="5"/>
  <c r="F592" i="5"/>
  <c r="F550" i="5"/>
  <c r="F374" i="5"/>
  <c r="F335" i="5"/>
  <c r="F531" i="5"/>
  <c r="F522" i="5"/>
  <c r="F519" i="5"/>
  <c r="F498" i="5"/>
  <c r="F487" i="5"/>
  <c r="F410" i="5"/>
  <c r="F403" i="5"/>
  <c r="F395" i="5"/>
  <c r="F390" i="5"/>
  <c r="F387" i="5"/>
  <c r="F379" i="5"/>
  <c r="F482" i="5"/>
  <c r="F474" i="5"/>
  <c r="F434" i="5"/>
  <c r="F598" i="5"/>
  <c r="F274" i="5"/>
  <c r="F571" i="5"/>
  <c r="F567" i="5"/>
  <c r="F554" i="5"/>
  <c r="F551" i="5"/>
  <c r="I406" i="5"/>
  <c r="I531" i="5"/>
  <c r="I340" i="5"/>
  <c r="I418" i="5"/>
  <c r="F271" i="5"/>
  <c r="F486" i="5"/>
  <c r="F358" i="5"/>
  <c r="F346" i="5"/>
  <c r="F334" i="5"/>
  <c r="F294" i="5"/>
  <c r="F278" i="5"/>
  <c r="F422" i="5"/>
  <c r="F418" i="5"/>
  <c r="F578" i="5"/>
  <c r="F566" i="5"/>
  <c r="F538" i="5"/>
  <c r="F518" i="5"/>
  <c r="F475" i="5"/>
  <c r="F443" i="5"/>
  <c r="F582" i="5"/>
  <c r="F579" i="5"/>
  <c r="F543" i="5"/>
  <c r="F539" i="5"/>
  <c r="F423" i="5"/>
  <c r="F386" i="5"/>
  <c r="F378" i="5"/>
  <c r="F350" i="5"/>
  <c r="F287" i="5"/>
  <c r="F599" i="5"/>
  <c r="F555" i="5"/>
  <c r="F515" i="5"/>
  <c r="F507" i="5"/>
  <c r="F499" i="5"/>
  <c r="F458" i="5"/>
  <c r="F455" i="5"/>
  <c r="F454" i="5"/>
  <c r="F411" i="5"/>
  <c r="F315" i="5"/>
  <c r="F314" i="5"/>
  <c r="F269" i="5"/>
  <c r="F268" i="5"/>
  <c r="F266" i="5"/>
  <c r="F602" i="5"/>
  <c r="F601" i="5"/>
  <c r="F600" i="5"/>
  <c r="F574" i="5"/>
  <c r="F573" i="5"/>
  <c r="F572" i="5"/>
  <c r="F557" i="5"/>
  <c r="F556" i="5"/>
  <c r="F523" i="5"/>
  <c r="F513" i="5"/>
  <c r="F512" i="5"/>
  <c r="F510" i="5"/>
  <c r="F509" i="5"/>
  <c r="F508" i="5"/>
  <c r="F503" i="5"/>
  <c r="F502" i="5"/>
  <c r="F489" i="5"/>
  <c r="F488" i="5"/>
  <c r="F483" i="5"/>
  <c r="F459" i="5"/>
  <c r="F449" i="5"/>
  <c r="F448" i="5"/>
  <c r="F446" i="5"/>
  <c r="F445" i="5"/>
  <c r="F444" i="5"/>
  <c r="F439" i="5"/>
  <c r="F438" i="5"/>
  <c r="F425" i="5"/>
  <c r="F424" i="5"/>
  <c r="F419" i="5"/>
  <c r="F401" i="5"/>
  <c r="F400" i="5"/>
  <c r="F362" i="5"/>
  <c r="F359" i="5"/>
  <c r="F333" i="5"/>
  <c r="F332" i="5"/>
  <c r="F326" i="5"/>
  <c r="F325" i="5"/>
  <c r="F324" i="5"/>
  <c r="F322" i="5"/>
  <c r="F321" i="5"/>
  <c r="F320" i="5"/>
  <c r="F298" i="5"/>
  <c r="F295" i="5"/>
  <c r="F584" i="5"/>
  <c r="F528" i="5"/>
  <c r="F526" i="5"/>
  <c r="F524" i="5"/>
  <c r="F465" i="5"/>
  <c r="F464" i="5"/>
  <c r="F462" i="5"/>
  <c r="F461" i="5"/>
  <c r="F460" i="5"/>
  <c r="F441" i="5"/>
  <c r="F440" i="5"/>
  <c r="F435" i="5"/>
  <c r="F393" i="5"/>
  <c r="F392" i="5"/>
  <c r="F365" i="5"/>
  <c r="F364" i="5"/>
  <c r="F347" i="5"/>
  <c r="F302" i="5"/>
  <c r="F301" i="5"/>
  <c r="F300" i="5"/>
  <c r="F586" i="5"/>
  <c r="F585" i="5"/>
  <c r="F583" i="5"/>
  <c r="F569" i="5"/>
  <c r="F529" i="5"/>
  <c r="F525" i="5"/>
  <c r="F505" i="5"/>
  <c r="F504" i="5"/>
  <c r="F273" i="5"/>
  <c r="F272" i="5"/>
  <c r="F270" i="5"/>
  <c r="F603" i="5"/>
  <c r="F597" i="5"/>
  <c r="F596" i="5"/>
  <c r="F594" i="5"/>
  <c r="F591" i="5"/>
  <c r="F588" i="5"/>
  <c r="F581" i="5"/>
  <c r="F580" i="5"/>
  <c r="F575" i="5"/>
  <c r="F559" i="5"/>
  <c r="F558" i="5"/>
  <c r="F549" i="5"/>
  <c r="F548" i="5"/>
  <c r="F546" i="5"/>
  <c r="F545" i="5"/>
  <c r="F544" i="5"/>
  <c r="F541" i="5"/>
  <c r="F540" i="5"/>
  <c r="F535" i="5"/>
  <c r="F534" i="5"/>
  <c r="F521" i="5"/>
  <c r="F520" i="5"/>
  <c r="F514" i="5"/>
  <c r="F491" i="5"/>
  <c r="F490" i="5"/>
  <c r="F481" i="5"/>
  <c r="F480" i="5"/>
  <c r="F478" i="5"/>
  <c r="F477" i="5"/>
  <c r="F476" i="5"/>
  <c r="F471" i="5"/>
  <c r="F470" i="5"/>
  <c r="F457" i="5"/>
  <c r="F456" i="5"/>
  <c r="F451" i="5"/>
  <c r="F450" i="5"/>
  <c r="F427" i="5"/>
  <c r="F426" i="5"/>
  <c r="F417" i="5"/>
  <c r="F416" i="5"/>
  <c r="F406" i="5"/>
  <c r="F402" i="5"/>
  <c r="F385" i="5"/>
  <c r="F384" i="5"/>
  <c r="F357" i="5"/>
  <c r="F356" i="5"/>
  <c r="F354" i="5"/>
  <c r="F353" i="5"/>
  <c r="F352" i="5"/>
  <c r="I387" i="5"/>
  <c r="F604" i="5"/>
  <c r="F590" i="5"/>
  <c r="F587" i="5"/>
  <c r="F570" i="5"/>
  <c r="F565" i="5"/>
  <c r="F564" i="5"/>
  <c r="F562" i="5"/>
  <c r="F561" i="5"/>
  <c r="F560" i="5"/>
  <c r="F537" i="5"/>
  <c r="F536" i="5"/>
  <c r="F530" i="5"/>
  <c r="F506" i="5"/>
  <c r="F497" i="5"/>
  <c r="F496" i="5"/>
  <c r="F494" i="5"/>
  <c r="F493" i="5"/>
  <c r="F492" i="5"/>
  <c r="F473" i="5"/>
  <c r="F472" i="5"/>
  <c r="F467" i="5"/>
  <c r="F466" i="5"/>
  <c r="F442" i="5"/>
  <c r="F433" i="5"/>
  <c r="F432" i="5"/>
  <c r="F430" i="5"/>
  <c r="F429" i="5"/>
  <c r="F428" i="5"/>
  <c r="F409" i="5"/>
  <c r="F408" i="5"/>
  <c r="F394" i="5"/>
  <c r="F377" i="5"/>
  <c r="F367" i="5"/>
  <c r="F366" i="5"/>
  <c r="F330" i="5"/>
  <c r="F327" i="5"/>
  <c r="F303" i="5"/>
  <c r="F293" i="5"/>
  <c r="F292" i="5"/>
  <c r="F290" i="5"/>
  <c r="F289" i="5"/>
  <c r="F288" i="5"/>
  <c r="F283" i="5"/>
  <c r="F282" i="5"/>
  <c r="I482" i="5"/>
  <c r="I571" i="5"/>
  <c r="F267" i="5"/>
  <c r="F595" i="5"/>
  <c r="F563" i="5"/>
  <c r="F553" i="5"/>
  <c r="F552" i="5"/>
  <c r="F547" i="5"/>
  <c r="F533" i="5"/>
  <c r="F532" i="5"/>
  <c r="F527" i="5"/>
  <c r="F517" i="5"/>
  <c r="F516" i="5"/>
  <c r="F511" i="5"/>
  <c r="F501" i="5"/>
  <c r="F500" i="5"/>
  <c r="F495" i="5"/>
  <c r="F485" i="5"/>
  <c r="F484" i="5"/>
  <c r="F479" i="5"/>
  <c r="F469" i="5"/>
  <c r="F468" i="5"/>
  <c r="F463" i="5"/>
  <c r="F453" i="5"/>
  <c r="F452" i="5"/>
  <c r="F447" i="5"/>
  <c r="F437" i="5"/>
  <c r="F436" i="5"/>
  <c r="F431" i="5"/>
  <c r="F421" i="5"/>
  <c r="F420" i="5"/>
  <c r="F415" i="5"/>
  <c r="F414" i="5"/>
  <c r="F405" i="5"/>
  <c r="F399" i="5"/>
  <c r="F398" i="5"/>
  <c r="F389" i="5"/>
  <c r="F388" i="5"/>
  <c r="F383" i="5"/>
  <c r="F382" i="5"/>
  <c r="F373" i="5"/>
  <c r="F372" i="5"/>
  <c r="F370" i="5"/>
  <c r="F369" i="5"/>
  <c r="F368" i="5"/>
  <c r="F363" i="5"/>
  <c r="F349" i="5"/>
  <c r="F348" i="5"/>
  <c r="F343" i="5"/>
  <c r="F342" i="5"/>
  <c r="F319" i="5"/>
  <c r="F318" i="5"/>
  <c r="F309" i="5"/>
  <c r="F308" i="5"/>
  <c r="F306" i="5"/>
  <c r="F305" i="5"/>
  <c r="F304" i="5"/>
  <c r="F299" i="5"/>
  <c r="F285" i="5"/>
  <c r="F284" i="5"/>
  <c r="F279" i="5"/>
  <c r="F413" i="5"/>
  <c r="F412" i="5"/>
  <c r="F407" i="5"/>
  <c r="F397" i="5"/>
  <c r="F396" i="5"/>
  <c r="F391" i="5"/>
  <c r="F381" i="5"/>
  <c r="F380" i="5"/>
  <c r="F375" i="5"/>
  <c r="F351" i="5"/>
  <c r="F341" i="5"/>
  <c r="F340" i="5"/>
  <c r="F338" i="5"/>
  <c r="F337" i="5"/>
  <c r="F336" i="5"/>
  <c r="F331" i="5"/>
  <c r="F317" i="5"/>
  <c r="F316" i="5"/>
  <c r="F311" i="5"/>
  <c r="F310" i="5"/>
  <c r="F286" i="5"/>
  <c r="F277" i="5"/>
  <c r="F276" i="5"/>
  <c r="F376" i="5"/>
  <c r="F371" i="5"/>
  <c r="F361" i="5"/>
  <c r="F360" i="5"/>
  <c r="F355" i="5"/>
  <c r="F345" i="5"/>
  <c r="F344" i="5"/>
  <c r="F339" i="5"/>
  <c r="F329" i="5"/>
  <c r="F328" i="5"/>
  <c r="F323" i="5"/>
  <c r="F313" i="5"/>
  <c r="F312" i="5"/>
  <c r="F307" i="5"/>
  <c r="F297" i="5"/>
  <c r="F296" i="5"/>
  <c r="F291" i="5"/>
  <c r="F281" i="5"/>
  <c r="F280" i="5"/>
  <c r="F275" i="5"/>
  <c r="H542" i="5"/>
  <c r="H602" i="5"/>
  <c r="H592" i="5"/>
  <c r="H340" i="5"/>
  <c r="I435" i="5"/>
  <c r="F542" i="5"/>
  <c r="F404" i="5"/>
  <c r="F605" i="5"/>
  <c r="F589" i="5"/>
  <c r="F593" i="5"/>
  <c r="F577" i="5"/>
  <c r="F576" i="5"/>
  <c r="F568" i="5"/>
  <c r="I602" i="5"/>
  <c r="I605" i="5"/>
  <c r="I592" i="5"/>
  <c r="I589" i="5"/>
  <c r="I579" i="5"/>
  <c r="I555" i="5"/>
  <c r="I549" i="5"/>
  <c r="I540" i="5"/>
  <c r="I533" i="5"/>
  <c r="I534" i="5"/>
  <c r="I523" i="5"/>
  <c r="I512" i="5"/>
  <c r="I515" i="5"/>
  <c r="I507" i="5"/>
  <c r="I502" i="5"/>
  <c r="I505" i="5"/>
  <c r="I492" i="5"/>
  <c r="I475" i="5"/>
  <c r="I473" i="5"/>
  <c r="I471" i="5"/>
  <c r="I467" i="5"/>
  <c r="I465" i="5"/>
  <c r="I454" i="5"/>
  <c r="I447" i="5"/>
  <c r="I440" i="5"/>
  <c r="I434" i="5"/>
  <c r="I438" i="5"/>
  <c r="I428" i="5"/>
  <c r="I427" i="5"/>
  <c r="I426" i="5"/>
  <c r="I416" i="5"/>
  <c r="I424" i="5"/>
  <c r="I421" i="5"/>
  <c r="I408" i="5"/>
  <c r="I414" i="5"/>
  <c r="I342" i="5"/>
  <c r="I395" i="5"/>
  <c r="I385" i="5"/>
  <c r="I367" i="5"/>
  <c r="I393" i="5"/>
  <c r="I381" i="5"/>
  <c r="I364" i="5"/>
  <c r="I372" i="5"/>
  <c r="I371" i="5"/>
  <c r="I368" i="5"/>
  <c r="I352" i="5"/>
  <c r="I349" i="5"/>
  <c r="I337" i="5"/>
  <c r="I338" i="5"/>
  <c r="I336" i="5"/>
  <c r="I346" i="5" l="1"/>
  <c r="I382" i="5"/>
  <c r="I497" i="5"/>
  <c r="I431" i="5"/>
  <c r="I542" i="5"/>
  <c r="I433" i="5"/>
  <c r="I535" i="5"/>
  <c r="I541" i="5"/>
  <c r="I400" i="5"/>
  <c r="I463" i="5"/>
  <c r="I404" i="5"/>
  <c r="I595" i="5"/>
  <c r="I495" i="5"/>
  <c r="I411" i="5"/>
  <c r="I344" i="5"/>
  <c r="I485" i="5"/>
  <c r="I599" i="5"/>
  <c r="H274" i="5"/>
  <c r="H280" i="5"/>
  <c r="H331" i="5"/>
  <c r="H279" i="5"/>
  <c r="H314" i="5"/>
  <c r="H326" i="5"/>
  <c r="H287" i="5"/>
  <c r="H332" i="5"/>
  <c r="H288" i="5"/>
  <c r="I325" i="5"/>
  <c r="I312" i="5"/>
  <c r="I298" i="5"/>
  <c r="I288" i="5"/>
  <c r="I287" i="5"/>
  <c r="I284" i="5"/>
  <c r="I278" i="5"/>
  <c r="I274" i="5" l="1"/>
  <c r="I305" i="5"/>
  <c r="I310" i="5"/>
  <c r="I332" i="5"/>
  <c r="I295" i="5"/>
  <c r="I267" i="5"/>
  <c r="I309" i="5"/>
  <c r="I286" i="5"/>
  <c r="I290" i="5"/>
  <c r="I326" i="5"/>
  <c r="I308" i="5"/>
  <c r="I322" i="5"/>
  <c r="I331" i="5"/>
  <c r="I279" i="5"/>
  <c r="I314" i="5"/>
  <c r="I285" i="5"/>
  <c r="I272" i="5"/>
  <c r="I280" i="5"/>
  <c r="I313" i="5"/>
  <c r="I327" i="5"/>
  <c r="I330" i="5"/>
  <c r="H145" i="5" l="1"/>
  <c r="H136" i="5"/>
  <c r="H141" i="5"/>
  <c r="I141" i="5" l="1"/>
  <c r="I145" i="5"/>
  <c r="I136" i="5"/>
  <c r="I147" i="5"/>
  <c r="AZ1735" i="5"/>
  <c r="AZ1736" i="5"/>
  <c r="AZ1644" i="5" l="1"/>
  <c r="AZ1645" i="5"/>
  <c r="AZ1646" i="5"/>
  <c r="AZ1647" i="5"/>
  <c r="AZ1648" i="5"/>
  <c r="AZ1649" i="5"/>
  <c r="AZ1650" i="5"/>
  <c r="AZ1651" i="5"/>
  <c r="AZ1652" i="5"/>
  <c r="AZ1653" i="5"/>
  <c r="AZ1654" i="5"/>
  <c r="AZ1655" i="5"/>
  <c r="AZ1656" i="5"/>
  <c r="AZ1657" i="5"/>
  <c r="AZ1658" i="5"/>
  <c r="AZ1659" i="5"/>
  <c r="AZ1660" i="5"/>
  <c r="AZ1661" i="5"/>
  <c r="AZ1662" i="5"/>
  <c r="AZ1663" i="5"/>
  <c r="AZ1664" i="5"/>
  <c r="AZ1665" i="5"/>
  <c r="AZ1666" i="5"/>
  <c r="AZ1667" i="5"/>
  <c r="AZ1668" i="5"/>
  <c r="AZ1669" i="5"/>
  <c r="AZ1670" i="5"/>
  <c r="AZ1671" i="5"/>
  <c r="AZ1672" i="5"/>
  <c r="AZ1673" i="5"/>
  <c r="AZ1674" i="5"/>
  <c r="AZ1675" i="5"/>
  <c r="AZ1676" i="5"/>
  <c r="AZ1677" i="5"/>
  <c r="AZ1678" i="5"/>
  <c r="AZ1679" i="5"/>
  <c r="AZ1680" i="5"/>
  <c r="AZ1681" i="5"/>
  <c r="AZ1682" i="5"/>
  <c r="AZ1683" i="5"/>
  <c r="AZ1684" i="5"/>
  <c r="AZ1685" i="5"/>
  <c r="AZ1686" i="5"/>
  <c r="AZ1687" i="5"/>
  <c r="AZ1688" i="5"/>
  <c r="AZ1689" i="5"/>
  <c r="AZ1690" i="5"/>
  <c r="AZ1691" i="5"/>
  <c r="AZ1692" i="5"/>
  <c r="AZ1693" i="5"/>
  <c r="AZ1694" i="5"/>
  <c r="AZ1695" i="5"/>
  <c r="AZ1696" i="5"/>
  <c r="AZ1697" i="5"/>
  <c r="AZ1698" i="5"/>
  <c r="AZ1699" i="5"/>
  <c r="AZ1700" i="5"/>
  <c r="AZ1701" i="5"/>
  <c r="AZ1702" i="5"/>
  <c r="AZ1703" i="5"/>
  <c r="AZ1704" i="5"/>
  <c r="AZ1705" i="5"/>
  <c r="AZ1706" i="5"/>
  <c r="AZ1707" i="5"/>
  <c r="AZ1708" i="5"/>
  <c r="AZ1709" i="5"/>
  <c r="AZ1710" i="5"/>
  <c r="AZ1711" i="5"/>
  <c r="AZ1712" i="5"/>
  <c r="AZ1713" i="5"/>
  <c r="AZ1714" i="5"/>
  <c r="AZ1715" i="5"/>
  <c r="AZ1716" i="5"/>
  <c r="AZ1717" i="5"/>
  <c r="AZ1718" i="5"/>
  <c r="AZ1719" i="5"/>
  <c r="AZ1720" i="5"/>
  <c r="AZ1721" i="5"/>
  <c r="AZ1722" i="5"/>
  <c r="AZ1723" i="5"/>
  <c r="AZ1724" i="5"/>
  <c r="AZ1725" i="5"/>
  <c r="AZ1726" i="5"/>
  <c r="AZ1727" i="5"/>
  <c r="AZ1728" i="5"/>
  <c r="AZ1729" i="5"/>
  <c r="AZ1730" i="5"/>
  <c r="AZ1731" i="5"/>
  <c r="AZ1732" i="5"/>
  <c r="AZ1733" i="5"/>
  <c r="AZ1734" i="5"/>
  <c r="AZ1522" i="5"/>
  <c r="AZ1523" i="5"/>
  <c r="AZ1524" i="5"/>
  <c r="AZ1525" i="5"/>
  <c r="AZ1526" i="5"/>
  <c r="AZ1527" i="5"/>
  <c r="AZ1528" i="5"/>
  <c r="AZ1529" i="5"/>
  <c r="AZ1530" i="5"/>
  <c r="AZ1531" i="5"/>
  <c r="AZ1532" i="5"/>
  <c r="AZ1533" i="5"/>
  <c r="AZ1534" i="5"/>
  <c r="AZ1535" i="5"/>
  <c r="AZ1536" i="5"/>
  <c r="AZ1537" i="5"/>
  <c r="AZ1538" i="5"/>
  <c r="AZ1539" i="5"/>
  <c r="AZ1540" i="5"/>
  <c r="AZ1541" i="5"/>
  <c r="AZ1542" i="5"/>
  <c r="AZ1543" i="5"/>
  <c r="AZ1544" i="5"/>
  <c r="AZ1545" i="5"/>
  <c r="AZ1546" i="5"/>
  <c r="AZ1547" i="5"/>
  <c r="AZ1548" i="5"/>
  <c r="AZ1549" i="5"/>
  <c r="AZ1550" i="5"/>
  <c r="AZ1551" i="5"/>
  <c r="AZ1552" i="5"/>
  <c r="AZ1553" i="5"/>
  <c r="AZ1554" i="5"/>
  <c r="AZ1555" i="5"/>
  <c r="AZ1556" i="5"/>
  <c r="AZ1557" i="5"/>
  <c r="AZ1558" i="5"/>
  <c r="AZ1559" i="5"/>
  <c r="AZ1560" i="5"/>
  <c r="AZ1561" i="5"/>
  <c r="AZ1562" i="5"/>
  <c r="AZ1563" i="5"/>
  <c r="AZ1564" i="5"/>
  <c r="AZ1565" i="5"/>
  <c r="AZ1566" i="5"/>
  <c r="AZ1567" i="5"/>
  <c r="AZ1568" i="5"/>
  <c r="AZ1569" i="5"/>
  <c r="AZ1570" i="5"/>
  <c r="AZ1571" i="5"/>
  <c r="AZ1572" i="5"/>
  <c r="AZ1573" i="5"/>
  <c r="AZ1574" i="5"/>
  <c r="AZ1575" i="5"/>
  <c r="AZ1576" i="5"/>
  <c r="AZ1577" i="5"/>
  <c r="AZ1578" i="5"/>
  <c r="AZ1579" i="5"/>
  <c r="AZ1580" i="5"/>
  <c r="AZ1581" i="5"/>
  <c r="AZ1582" i="5"/>
  <c r="AZ1583" i="5"/>
  <c r="AZ1584" i="5"/>
  <c r="AZ1585" i="5"/>
  <c r="AZ1586" i="5"/>
  <c r="AZ1587" i="5"/>
  <c r="AZ1588" i="5"/>
  <c r="AZ1589" i="5"/>
  <c r="AZ1590" i="5"/>
  <c r="AZ1591" i="5"/>
  <c r="AZ1592" i="5"/>
  <c r="AZ1593" i="5"/>
  <c r="AZ1594" i="5"/>
  <c r="AZ1595" i="5"/>
  <c r="AZ1596" i="5"/>
  <c r="AZ1597" i="5"/>
  <c r="AZ1598" i="5"/>
  <c r="AZ1599" i="5"/>
  <c r="AZ1600" i="5"/>
  <c r="AZ1601" i="5"/>
  <c r="AZ1602" i="5"/>
  <c r="AZ1603" i="5"/>
  <c r="AZ1604" i="5"/>
  <c r="AZ1605" i="5"/>
  <c r="AZ1606" i="5"/>
  <c r="AZ1607" i="5"/>
  <c r="AZ1608" i="5"/>
  <c r="AZ1609" i="5"/>
  <c r="AZ1610" i="5"/>
  <c r="AZ1611" i="5"/>
  <c r="AZ1612" i="5"/>
  <c r="AZ1613" i="5"/>
  <c r="AZ1614" i="5"/>
  <c r="AZ1615" i="5"/>
  <c r="AZ1616" i="5"/>
  <c r="AZ1617" i="5"/>
  <c r="AZ1618" i="5"/>
  <c r="AZ1619" i="5"/>
  <c r="AZ1620" i="5"/>
  <c r="AZ1621" i="5"/>
  <c r="AZ1622" i="5"/>
  <c r="AZ1623" i="5"/>
  <c r="AZ1624" i="5"/>
  <c r="AZ1625" i="5"/>
  <c r="AZ1626" i="5"/>
  <c r="AZ1627" i="5"/>
  <c r="AZ1628" i="5"/>
  <c r="AZ1629" i="5"/>
  <c r="AZ1630" i="5"/>
  <c r="AZ1631" i="5"/>
  <c r="AZ1632" i="5"/>
  <c r="AZ1633" i="5"/>
  <c r="AZ1634" i="5"/>
  <c r="AZ1635" i="5"/>
  <c r="AZ1636" i="5"/>
  <c r="AZ1637" i="5"/>
  <c r="AZ1638" i="5"/>
  <c r="AZ1639" i="5"/>
  <c r="AZ1640" i="5"/>
  <c r="AZ1641" i="5"/>
  <c r="AZ1642" i="5"/>
  <c r="AZ1643" i="5"/>
  <c r="W112" i="2" l="1"/>
  <c r="S112" i="2" l="1"/>
  <c r="R112" i="2"/>
  <c r="N111" i="2" l="1"/>
  <c r="N102" i="2" l="1"/>
  <c r="R102" i="2" l="1"/>
  <c r="R101" i="2"/>
  <c r="N98" i="2"/>
  <c r="P105" i="2"/>
  <c r="O103" i="2"/>
  <c r="P96" i="2"/>
  <c r="N106" i="2" l="1"/>
  <c r="N107" i="2" s="1"/>
  <c r="N93" i="2"/>
  <c r="P92" i="2"/>
  <c r="P91" i="2"/>
  <c r="P101" i="2" l="1"/>
  <c r="T102" i="2" s="1"/>
  <c r="T101" i="2" l="1"/>
  <c r="P100" i="2"/>
  <c r="P2" i="5" l="1"/>
  <c r="BB3" i="5"/>
  <c r="BB4" i="5"/>
  <c r="BB5" i="5"/>
  <c r="BB6" i="5"/>
  <c r="BB7" i="5"/>
  <c r="BB8" i="5"/>
  <c r="BB9" i="5"/>
  <c r="BB10" i="5"/>
  <c r="BB11" i="5"/>
  <c r="BB12" i="5"/>
  <c r="BB13" i="5"/>
  <c r="BB14" i="5"/>
  <c r="BB15" i="5"/>
  <c r="BB16" i="5"/>
  <c r="BB17" i="5"/>
  <c r="BB18" i="5"/>
  <c r="BB19" i="5"/>
  <c r="BB20" i="5"/>
  <c r="BB21" i="5"/>
  <c r="BB22" i="5"/>
  <c r="BB23" i="5"/>
  <c r="BB24" i="5"/>
  <c r="BB25" i="5"/>
  <c r="BB26" i="5"/>
  <c r="BB27" i="5"/>
  <c r="BB28" i="5"/>
  <c r="BB29" i="5"/>
  <c r="BB30" i="5"/>
  <c r="BB31" i="5"/>
  <c r="BB32" i="5"/>
  <c r="BB33" i="5"/>
  <c r="BB34" i="5"/>
  <c r="BB35" i="5"/>
  <c r="BB36" i="5"/>
  <c r="BB37" i="5"/>
  <c r="BB38" i="5"/>
  <c r="BB39" i="5"/>
  <c r="BB40" i="5"/>
  <c r="BB41" i="5"/>
  <c r="BB42" i="5"/>
  <c r="BB43" i="5"/>
  <c r="BB44" i="5"/>
  <c r="BB45" i="5"/>
  <c r="BB46" i="5"/>
  <c r="BB47" i="5"/>
  <c r="BB48" i="5"/>
  <c r="BB49" i="5"/>
  <c r="BB50" i="5"/>
  <c r="BB51" i="5"/>
  <c r="BB52" i="5"/>
  <c r="BB53" i="5"/>
  <c r="BB54" i="5"/>
  <c r="BB55" i="5"/>
  <c r="BB56" i="5"/>
  <c r="BB57" i="5"/>
  <c r="BB58" i="5"/>
  <c r="BB59" i="5"/>
  <c r="BB60" i="5"/>
  <c r="BB61" i="5"/>
  <c r="BB62" i="5"/>
  <c r="BB63" i="5"/>
  <c r="BB64" i="5"/>
  <c r="BB65" i="5"/>
  <c r="BB66" i="5"/>
  <c r="BB67" i="5"/>
  <c r="BB68" i="5"/>
  <c r="BB69" i="5"/>
  <c r="BB70" i="5"/>
  <c r="BB71" i="5"/>
  <c r="BB72" i="5"/>
  <c r="BB73" i="5"/>
  <c r="BB74" i="5"/>
  <c r="BB75" i="5"/>
  <c r="BB76" i="5"/>
  <c r="BB77" i="5"/>
  <c r="BB78" i="5"/>
  <c r="BB79" i="5"/>
  <c r="BB80" i="5"/>
  <c r="BB81" i="5"/>
  <c r="BB82" i="5"/>
  <c r="BB83" i="5"/>
  <c r="BB84" i="5"/>
  <c r="BB85" i="5"/>
  <c r="BB86" i="5"/>
  <c r="BB87" i="5"/>
  <c r="BB88" i="5"/>
  <c r="BB89" i="5"/>
  <c r="BB90" i="5"/>
  <c r="BB91" i="5"/>
  <c r="BB92" i="5"/>
  <c r="BB93" i="5"/>
  <c r="BB94" i="5"/>
  <c r="BB95" i="5"/>
  <c r="BB96" i="5"/>
  <c r="BB97" i="5"/>
  <c r="BB98" i="5"/>
  <c r="BB99" i="5"/>
  <c r="BB100" i="5"/>
  <c r="BB101" i="5"/>
  <c r="BB102" i="5"/>
  <c r="BB103" i="5"/>
  <c r="BB104" i="5"/>
  <c r="BB105" i="5"/>
  <c r="BB106" i="5"/>
  <c r="BB107" i="5"/>
  <c r="BB108" i="5"/>
  <c r="BB109" i="5"/>
  <c r="BB110" i="5"/>
  <c r="BB111" i="5"/>
  <c r="BB112" i="5"/>
  <c r="BB113" i="5"/>
  <c r="BB114" i="5"/>
  <c r="BB115" i="5"/>
  <c r="BB116" i="5"/>
  <c r="BB117" i="5"/>
  <c r="BB118" i="5"/>
  <c r="BB119" i="5"/>
  <c r="BB120" i="5"/>
  <c r="BB121" i="5"/>
  <c r="BB122" i="5"/>
  <c r="BB123" i="5"/>
  <c r="BB124" i="5"/>
  <c r="BB125" i="5"/>
  <c r="BB126" i="5"/>
  <c r="BB127" i="5"/>
  <c r="BB128" i="5"/>
  <c r="BB129" i="5"/>
  <c r="BB130" i="5"/>
  <c r="BB131" i="5"/>
  <c r="BB132" i="5"/>
  <c r="BB133" i="5"/>
  <c r="BB134" i="5"/>
  <c r="BB135" i="5"/>
  <c r="BB136" i="5"/>
  <c r="BB137" i="5"/>
  <c r="BB138" i="5"/>
  <c r="BB139" i="5"/>
  <c r="BB140" i="5"/>
  <c r="BB141" i="5"/>
  <c r="BB142" i="5"/>
  <c r="BB143" i="5"/>
  <c r="BB144" i="5"/>
  <c r="BB145" i="5"/>
  <c r="BB146" i="5"/>
  <c r="BB147" i="5"/>
  <c r="BB148" i="5"/>
  <c r="BB149" i="5"/>
  <c r="BB150" i="5"/>
  <c r="BB151" i="5"/>
  <c r="BB152" i="5"/>
  <c r="BB153" i="5"/>
  <c r="BB154" i="5"/>
  <c r="BB155" i="5"/>
  <c r="BB156" i="5"/>
  <c r="BB157" i="5"/>
  <c r="BB158" i="5"/>
  <c r="BB159" i="5"/>
  <c r="BB160" i="5"/>
  <c r="BB161" i="5"/>
  <c r="BB162" i="5"/>
  <c r="BB163" i="5"/>
  <c r="BB164" i="5"/>
  <c r="BB165" i="5"/>
  <c r="BB166" i="5"/>
  <c r="BB167" i="5"/>
  <c r="BB168" i="5"/>
  <c r="BB169" i="5"/>
  <c r="BB170" i="5"/>
  <c r="BB171" i="5"/>
  <c r="BB172" i="5"/>
  <c r="BB173" i="5"/>
  <c r="BB174" i="5"/>
  <c r="BB175" i="5"/>
  <c r="BB176" i="5"/>
  <c r="BB177" i="5"/>
  <c r="BB178" i="5"/>
  <c r="BB179" i="5"/>
  <c r="BB180" i="5"/>
  <c r="BB181" i="5"/>
  <c r="BB182" i="5"/>
  <c r="BB183" i="5"/>
  <c r="BB184" i="5"/>
  <c r="BB185" i="5"/>
  <c r="BB186" i="5"/>
  <c r="BB187" i="5"/>
  <c r="BB188" i="5"/>
  <c r="BB189" i="5"/>
  <c r="BB190" i="5"/>
  <c r="BB191" i="5"/>
  <c r="BB192" i="5"/>
  <c r="BB193" i="5"/>
  <c r="BB194" i="5"/>
  <c r="BB195" i="5"/>
  <c r="BB196" i="5"/>
  <c r="BB197" i="5"/>
  <c r="BB198" i="5"/>
  <c r="BB199" i="5"/>
  <c r="BB200" i="5"/>
  <c r="BB201" i="5"/>
  <c r="BB202" i="5"/>
  <c r="BB203" i="5"/>
  <c r="BB204" i="5"/>
  <c r="BB205" i="5"/>
  <c r="BB206" i="5"/>
  <c r="BB207" i="5"/>
  <c r="BB208" i="5"/>
  <c r="BB209" i="5"/>
  <c r="BB210" i="5"/>
  <c r="BB211" i="5"/>
  <c r="BB212" i="5"/>
  <c r="BB213" i="5"/>
  <c r="BB214" i="5"/>
  <c r="BB215" i="5"/>
  <c r="BB216" i="5"/>
  <c r="BB217" i="5"/>
  <c r="BB218" i="5"/>
  <c r="BB219" i="5"/>
  <c r="BB220" i="5"/>
  <c r="BB221" i="5"/>
  <c r="BB222" i="5"/>
  <c r="BB223" i="5"/>
  <c r="BB224" i="5"/>
  <c r="BB225" i="5"/>
  <c r="BB226" i="5"/>
  <c r="BB227" i="5"/>
  <c r="BB228" i="5"/>
  <c r="BB229" i="5"/>
  <c r="BB230" i="5"/>
  <c r="BB231" i="5"/>
  <c r="BB232" i="5"/>
  <c r="BB233" i="5"/>
  <c r="BB234" i="5"/>
  <c r="BB235" i="5"/>
  <c r="BB236" i="5"/>
  <c r="BB237" i="5"/>
  <c r="BB238" i="5"/>
  <c r="BB239" i="5"/>
  <c r="BB240" i="5"/>
  <c r="BB241" i="5"/>
  <c r="BB242" i="5"/>
  <c r="BB243" i="5"/>
  <c r="BB244" i="5"/>
  <c r="BB245" i="5"/>
  <c r="BB246" i="5"/>
  <c r="BB247" i="5"/>
  <c r="BB248" i="5"/>
  <c r="BB249" i="5"/>
  <c r="BB250" i="5"/>
  <c r="BB251" i="5"/>
  <c r="BB252" i="5"/>
  <c r="BB253" i="5"/>
  <c r="BB254" i="5"/>
  <c r="BB255" i="5"/>
  <c r="BB256" i="5"/>
  <c r="BB257" i="5"/>
  <c r="BB258" i="5"/>
  <c r="BB259" i="5"/>
  <c r="BB260" i="5"/>
  <c r="BB261" i="5"/>
  <c r="BB262" i="5"/>
  <c r="BB263" i="5"/>
  <c r="BB264" i="5"/>
  <c r="BB265" i="5"/>
  <c r="BB266" i="5"/>
  <c r="BB267" i="5"/>
  <c r="BB268" i="5"/>
  <c r="BB269" i="5"/>
  <c r="BB270" i="5"/>
  <c r="BB271" i="5"/>
  <c r="BB272" i="5"/>
  <c r="BB273" i="5"/>
  <c r="BB274" i="5"/>
  <c r="BB275" i="5"/>
  <c r="BB276" i="5"/>
  <c r="BB277" i="5"/>
  <c r="BB278" i="5"/>
  <c r="BB279" i="5"/>
  <c r="BB280" i="5"/>
  <c r="BB281" i="5"/>
  <c r="BB282" i="5"/>
  <c r="BB283" i="5"/>
  <c r="BB284" i="5"/>
  <c r="BB285" i="5"/>
  <c r="BB286" i="5"/>
  <c r="BB287" i="5"/>
  <c r="BB288" i="5"/>
  <c r="BB289" i="5"/>
  <c r="BB290" i="5"/>
  <c r="BB291" i="5"/>
  <c r="BB292" i="5"/>
  <c r="BB293" i="5"/>
  <c r="BB294" i="5"/>
  <c r="BB295" i="5"/>
  <c r="BB296" i="5"/>
  <c r="BB297" i="5"/>
  <c r="BB298" i="5"/>
  <c r="BB299" i="5"/>
  <c r="BB300" i="5"/>
  <c r="BB301" i="5"/>
  <c r="BB302" i="5"/>
  <c r="BB303" i="5"/>
  <c r="BB304" i="5"/>
  <c r="BB305" i="5"/>
  <c r="BB306" i="5"/>
  <c r="BB307" i="5"/>
  <c r="BB308" i="5"/>
  <c r="BB309" i="5"/>
  <c r="BB310" i="5"/>
  <c r="BB311" i="5"/>
  <c r="BB312" i="5"/>
  <c r="BB313" i="5"/>
  <c r="BB314" i="5"/>
  <c r="BB315" i="5"/>
  <c r="BB316" i="5"/>
  <c r="BB317" i="5"/>
  <c r="BB318" i="5"/>
  <c r="BB319" i="5"/>
  <c r="BB320" i="5"/>
  <c r="BB321" i="5"/>
  <c r="BB322" i="5"/>
  <c r="BB323" i="5"/>
  <c r="BB324" i="5"/>
  <c r="BB325" i="5"/>
  <c r="BB326" i="5"/>
  <c r="BB327" i="5"/>
  <c r="BB328" i="5"/>
  <c r="BB329" i="5"/>
  <c r="BB330" i="5"/>
  <c r="BB331" i="5"/>
  <c r="BB332" i="5"/>
  <c r="BB333" i="5"/>
  <c r="BB334" i="5"/>
  <c r="BB335" i="5"/>
  <c r="BB336" i="5"/>
  <c r="BB337" i="5"/>
  <c r="BB338" i="5"/>
  <c r="BB339" i="5"/>
  <c r="BB340" i="5"/>
  <c r="BB341" i="5"/>
  <c r="BB342" i="5"/>
  <c r="BB343" i="5"/>
  <c r="BB344" i="5"/>
  <c r="BB345" i="5"/>
  <c r="BB346" i="5"/>
  <c r="BB347" i="5"/>
  <c r="BB348" i="5"/>
  <c r="BB349" i="5"/>
  <c r="BB350" i="5"/>
  <c r="BB351" i="5"/>
  <c r="BB352" i="5"/>
  <c r="BB353" i="5"/>
  <c r="BB354" i="5"/>
  <c r="BB355" i="5"/>
  <c r="BB356" i="5"/>
  <c r="BB357" i="5"/>
  <c r="BB358" i="5"/>
  <c r="BB359" i="5"/>
  <c r="BB360" i="5"/>
  <c r="BB361" i="5"/>
  <c r="BB362" i="5"/>
  <c r="BB363" i="5"/>
  <c r="BB364" i="5"/>
  <c r="BB365" i="5"/>
  <c r="BB366" i="5"/>
  <c r="BB367" i="5"/>
  <c r="BB368" i="5"/>
  <c r="BB369" i="5"/>
  <c r="BB370" i="5"/>
  <c r="BB371" i="5"/>
  <c r="BB372" i="5"/>
  <c r="BB373" i="5"/>
  <c r="BB374" i="5"/>
  <c r="BB375" i="5"/>
  <c r="BB376" i="5"/>
  <c r="BB377" i="5"/>
  <c r="BB378" i="5"/>
  <c r="BB379" i="5"/>
  <c r="BB380" i="5"/>
  <c r="BB381" i="5"/>
  <c r="BB382" i="5"/>
  <c r="BB383" i="5"/>
  <c r="BB384" i="5"/>
  <c r="BB385" i="5"/>
  <c r="BB386" i="5"/>
  <c r="BB387" i="5"/>
  <c r="BB388" i="5"/>
  <c r="BB389" i="5"/>
  <c r="BB390" i="5"/>
  <c r="BB391" i="5"/>
  <c r="BB392" i="5"/>
  <c r="BB393" i="5"/>
  <c r="BB394" i="5"/>
  <c r="BB395" i="5"/>
  <c r="BB396" i="5"/>
  <c r="BB397" i="5"/>
  <c r="BB398" i="5"/>
  <c r="BB399" i="5"/>
  <c r="BB400" i="5"/>
  <c r="BB401" i="5"/>
  <c r="BB402" i="5"/>
  <c r="BB403" i="5"/>
  <c r="BB404" i="5"/>
  <c r="BB405" i="5"/>
  <c r="BB406" i="5"/>
  <c r="BB407" i="5"/>
  <c r="BB408" i="5"/>
  <c r="BB409" i="5"/>
  <c r="BB410" i="5"/>
  <c r="BB411" i="5"/>
  <c r="BB412" i="5"/>
  <c r="BB413" i="5"/>
  <c r="BB414" i="5"/>
  <c r="BB415" i="5"/>
  <c r="BB416" i="5"/>
  <c r="BB417" i="5"/>
  <c r="BB418" i="5"/>
  <c r="BB419" i="5"/>
  <c r="BB420" i="5"/>
  <c r="BB421" i="5"/>
  <c r="BB422" i="5"/>
  <c r="BB423" i="5"/>
  <c r="BB424" i="5"/>
  <c r="BB425" i="5"/>
  <c r="BB426" i="5"/>
  <c r="BB427" i="5"/>
  <c r="BB428" i="5"/>
  <c r="BB429" i="5"/>
  <c r="BB430" i="5"/>
  <c r="BB431" i="5"/>
  <c r="BB432" i="5"/>
  <c r="BB433" i="5"/>
  <c r="BB434" i="5"/>
  <c r="BB435" i="5"/>
  <c r="BB436" i="5"/>
  <c r="BB437" i="5"/>
  <c r="BB438" i="5"/>
  <c r="BB439" i="5"/>
  <c r="BB440" i="5"/>
  <c r="BB441" i="5"/>
  <c r="BB442" i="5"/>
  <c r="BB443" i="5"/>
  <c r="BB444" i="5"/>
  <c r="BB445" i="5"/>
  <c r="BB446" i="5"/>
  <c r="BB447" i="5"/>
  <c r="BB448" i="5"/>
  <c r="BB449" i="5"/>
  <c r="BB450" i="5"/>
  <c r="BB451" i="5"/>
  <c r="BB452" i="5"/>
  <c r="BB453" i="5"/>
  <c r="BB454" i="5"/>
  <c r="BB455" i="5"/>
  <c r="BB456" i="5"/>
  <c r="BB457" i="5"/>
  <c r="BB458" i="5"/>
  <c r="BB459" i="5"/>
  <c r="BB460" i="5"/>
  <c r="BB461" i="5"/>
  <c r="BB462" i="5"/>
  <c r="BB463" i="5"/>
  <c r="BB464" i="5"/>
  <c r="BB465" i="5"/>
  <c r="BB466" i="5"/>
  <c r="BB467" i="5"/>
  <c r="BB468" i="5"/>
  <c r="BB469" i="5"/>
  <c r="BB470" i="5"/>
  <c r="BB471" i="5"/>
  <c r="BB472" i="5"/>
  <c r="BB473" i="5"/>
  <c r="BB474" i="5"/>
  <c r="BB475" i="5"/>
  <c r="BB476" i="5"/>
  <c r="BB477" i="5"/>
  <c r="BB478" i="5"/>
  <c r="BB479" i="5"/>
  <c r="BB480" i="5"/>
  <c r="BB481" i="5"/>
  <c r="BB482" i="5"/>
  <c r="BB483" i="5"/>
  <c r="BB484" i="5"/>
  <c r="BB485" i="5"/>
  <c r="BB486" i="5"/>
  <c r="BB487" i="5"/>
  <c r="BB488" i="5"/>
  <c r="BB489" i="5"/>
  <c r="BB490" i="5"/>
  <c r="BB491" i="5"/>
  <c r="BB492" i="5"/>
  <c r="BB493" i="5"/>
  <c r="BB494" i="5"/>
  <c r="BB495" i="5"/>
  <c r="BB496" i="5"/>
  <c r="BB497" i="5"/>
  <c r="BB498" i="5"/>
  <c r="BB499" i="5"/>
  <c r="BB500" i="5"/>
  <c r="BB501" i="5"/>
  <c r="BB502" i="5"/>
  <c r="BB503" i="5"/>
  <c r="BB504" i="5"/>
  <c r="BB505" i="5"/>
  <c r="BB506" i="5"/>
  <c r="BB507" i="5"/>
  <c r="BB508" i="5"/>
  <c r="BB509" i="5"/>
  <c r="BB510" i="5"/>
  <c r="BB511" i="5"/>
  <c r="BB512" i="5"/>
  <c r="BB513" i="5"/>
  <c r="BB514" i="5"/>
  <c r="BB515" i="5"/>
  <c r="BB516" i="5"/>
  <c r="BB517" i="5"/>
  <c r="BB518" i="5"/>
  <c r="BB519" i="5"/>
  <c r="BB520" i="5"/>
  <c r="BB521" i="5"/>
  <c r="BB522" i="5"/>
  <c r="BB523" i="5"/>
  <c r="BB524" i="5"/>
  <c r="BB525" i="5"/>
  <c r="BB526" i="5"/>
  <c r="BB527" i="5"/>
  <c r="BB528" i="5"/>
  <c r="BB529" i="5"/>
  <c r="BB530" i="5"/>
  <c r="BB531" i="5"/>
  <c r="BB532" i="5"/>
  <c r="BB533" i="5"/>
  <c r="BB534" i="5"/>
  <c r="BB535" i="5"/>
  <c r="BB536" i="5"/>
  <c r="BB537" i="5"/>
  <c r="BB538" i="5"/>
  <c r="BB539" i="5"/>
  <c r="BB540" i="5"/>
  <c r="BB541" i="5"/>
  <c r="BB542" i="5"/>
  <c r="BB543" i="5"/>
  <c r="BB544" i="5"/>
  <c r="BB545" i="5"/>
  <c r="BB546" i="5"/>
  <c r="BB547" i="5"/>
  <c r="BB548" i="5"/>
  <c r="BB549" i="5"/>
  <c r="BB550" i="5"/>
  <c r="BB551" i="5"/>
  <c r="BB552" i="5"/>
  <c r="BB553" i="5"/>
  <c r="BB554" i="5"/>
  <c r="BB555" i="5"/>
  <c r="BB556" i="5"/>
  <c r="BB557" i="5"/>
  <c r="BB558" i="5"/>
  <c r="BB559" i="5"/>
  <c r="BB560" i="5"/>
  <c r="BB561" i="5"/>
  <c r="BB562" i="5"/>
  <c r="BB563" i="5"/>
  <c r="BB564" i="5"/>
  <c r="BB565" i="5"/>
  <c r="BB566" i="5"/>
  <c r="BB567" i="5"/>
  <c r="BB568" i="5"/>
  <c r="BB569" i="5"/>
  <c r="BB570" i="5"/>
  <c r="BB571" i="5"/>
  <c r="BB572" i="5"/>
  <c r="BB573" i="5"/>
  <c r="BB574" i="5"/>
  <c r="BB575" i="5"/>
  <c r="BB576" i="5"/>
  <c r="BB577" i="5"/>
  <c r="BB578" i="5"/>
  <c r="BB579" i="5"/>
  <c r="BB580" i="5"/>
  <c r="BB581" i="5"/>
  <c r="BB582" i="5"/>
  <c r="BB583" i="5"/>
  <c r="BB584" i="5"/>
  <c r="BB585" i="5"/>
  <c r="BB586" i="5"/>
  <c r="BB587" i="5"/>
  <c r="BB588" i="5"/>
  <c r="BB589" i="5"/>
  <c r="BB590" i="5"/>
  <c r="BB591" i="5"/>
  <c r="BB592" i="5"/>
  <c r="BB593" i="5"/>
  <c r="BB594" i="5"/>
  <c r="BB595" i="5"/>
  <c r="BB596" i="5"/>
  <c r="BB597" i="5"/>
  <c r="BB598" i="5"/>
  <c r="BB599" i="5"/>
  <c r="BB600" i="5"/>
  <c r="BB601" i="5"/>
  <c r="BB602" i="5"/>
  <c r="BB603" i="5"/>
  <c r="BB604" i="5"/>
  <c r="BB605" i="5"/>
  <c r="BB606" i="5"/>
  <c r="BB607" i="5"/>
  <c r="BB608" i="5"/>
  <c r="BB609" i="5"/>
  <c r="BB610" i="5"/>
  <c r="BB611" i="5"/>
  <c r="BB612" i="5"/>
  <c r="BB613" i="5"/>
  <c r="BB614" i="5"/>
  <c r="BB615" i="5"/>
  <c r="BB616" i="5"/>
  <c r="BB617" i="5"/>
  <c r="BB618" i="5"/>
  <c r="BB619" i="5"/>
  <c r="BB620" i="5"/>
  <c r="BB621" i="5"/>
  <c r="BB622" i="5"/>
  <c r="BB623" i="5"/>
  <c r="BB624" i="5"/>
  <c r="BB625" i="5"/>
  <c r="BB626" i="5"/>
  <c r="BB627" i="5"/>
  <c r="BB628" i="5"/>
  <c r="BB629" i="5"/>
  <c r="BB630" i="5"/>
  <c r="BB631" i="5"/>
  <c r="BB632" i="5"/>
  <c r="BB633" i="5"/>
  <c r="BB634" i="5"/>
  <c r="BB635" i="5"/>
  <c r="BB636" i="5"/>
  <c r="BB637" i="5"/>
  <c r="BB638" i="5"/>
  <c r="BB639" i="5"/>
  <c r="BB640" i="5"/>
  <c r="BB641" i="5"/>
  <c r="BB642" i="5"/>
  <c r="BB643" i="5"/>
  <c r="BB644" i="5"/>
  <c r="BB645" i="5"/>
  <c r="BB646" i="5"/>
  <c r="BB647" i="5"/>
  <c r="BB648" i="5"/>
  <c r="BB649" i="5"/>
  <c r="BB650" i="5"/>
  <c r="BB651" i="5"/>
  <c r="BB652" i="5"/>
  <c r="BB653" i="5"/>
  <c r="BB654" i="5"/>
  <c r="BB655" i="5"/>
  <c r="BB656" i="5"/>
  <c r="BB657" i="5"/>
  <c r="BB658" i="5"/>
  <c r="BB659" i="5"/>
  <c r="BB660" i="5"/>
  <c r="BB661" i="5"/>
  <c r="BB662" i="5"/>
  <c r="BB663" i="5"/>
  <c r="BB664" i="5"/>
  <c r="BB665" i="5"/>
  <c r="BB666" i="5"/>
  <c r="BB667" i="5"/>
  <c r="BB668" i="5"/>
  <c r="BB669" i="5"/>
  <c r="BB670" i="5"/>
  <c r="BB671" i="5"/>
  <c r="BB672" i="5"/>
  <c r="BB673" i="5"/>
  <c r="BB674" i="5"/>
  <c r="BB675" i="5"/>
  <c r="BB676" i="5"/>
  <c r="BB677" i="5"/>
  <c r="BB678" i="5"/>
  <c r="BB679" i="5"/>
  <c r="BB680" i="5"/>
  <c r="BB681" i="5"/>
  <c r="BB682" i="5"/>
  <c r="BB683" i="5"/>
  <c r="BB684" i="5"/>
  <c r="BB685" i="5"/>
  <c r="BB686" i="5"/>
  <c r="BB687" i="5"/>
  <c r="BB688" i="5"/>
  <c r="BB689" i="5"/>
  <c r="BB690" i="5"/>
  <c r="BB691" i="5"/>
  <c r="BB692" i="5"/>
  <c r="BB693" i="5"/>
  <c r="BB694" i="5"/>
  <c r="BB695" i="5"/>
  <c r="BB696" i="5"/>
  <c r="BB697" i="5"/>
  <c r="BB698" i="5"/>
  <c r="BB699" i="5"/>
  <c r="BB700" i="5"/>
  <c r="BB701" i="5"/>
  <c r="BB702" i="5"/>
  <c r="BB703" i="5"/>
  <c r="BB704" i="5"/>
  <c r="BB705" i="5"/>
  <c r="BB706" i="5"/>
  <c r="BB707" i="5"/>
  <c r="BB708" i="5"/>
  <c r="BB709" i="5"/>
  <c r="BB710" i="5"/>
  <c r="BB711" i="5"/>
  <c r="BB712" i="5"/>
  <c r="BB713" i="5"/>
  <c r="BB714" i="5"/>
  <c r="BB715" i="5"/>
  <c r="BB716" i="5"/>
  <c r="BB717" i="5"/>
  <c r="BB718" i="5"/>
  <c r="BB719" i="5"/>
  <c r="BB720" i="5"/>
  <c r="BB721" i="5"/>
  <c r="BB722" i="5"/>
  <c r="BB723" i="5"/>
  <c r="BB724" i="5"/>
  <c r="BB725" i="5"/>
  <c r="BB726" i="5"/>
  <c r="BB727" i="5"/>
  <c r="BB728" i="5"/>
  <c r="BB729" i="5"/>
  <c r="BB730" i="5"/>
  <c r="BB731" i="5"/>
  <c r="BB732" i="5"/>
  <c r="BB733" i="5"/>
  <c r="BB734" i="5"/>
  <c r="BB735" i="5"/>
  <c r="BB736" i="5"/>
  <c r="BB737" i="5"/>
  <c r="BB738" i="5"/>
  <c r="BB739" i="5"/>
  <c r="BB740" i="5"/>
  <c r="BB741" i="5"/>
  <c r="BB742" i="5"/>
  <c r="BB743" i="5"/>
  <c r="BB744" i="5"/>
  <c r="BB745" i="5"/>
  <c r="BB746" i="5"/>
  <c r="BB747" i="5"/>
  <c r="BB748" i="5"/>
  <c r="BB749" i="5"/>
  <c r="BB750" i="5"/>
  <c r="BB751" i="5"/>
  <c r="BB752" i="5"/>
  <c r="BB753" i="5"/>
  <c r="BB754" i="5"/>
  <c r="BB755" i="5"/>
  <c r="BB756" i="5"/>
  <c r="BB757" i="5"/>
  <c r="BB758" i="5"/>
  <c r="BB759" i="5"/>
  <c r="BB760" i="5"/>
  <c r="BB761" i="5"/>
  <c r="BB762" i="5"/>
  <c r="BB763" i="5"/>
  <c r="BB764" i="5"/>
  <c r="BB765" i="5"/>
  <c r="BB766" i="5"/>
  <c r="BB767" i="5"/>
  <c r="BB768" i="5"/>
  <c r="BB769" i="5"/>
  <c r="BB770" i="5"/>
  <c r="BB771" i="5"/>
  <c r="BB772" i="5"/>
  <c r="BB773" i="5"/>
  <c r="BB774" i="5"/>
  <c r="BB775" i="5"/>
  <c r="BB776" i="5"/>
  <c r="BB777" i="5"/>
  <c r="BB778" i="5"/>
  <c r="BB779" i="5"/>
  <c r="BB780" i="5"/>
  <c r="BB781" i="5"/>
  <c r="BB782" i="5"/>
  <c r="BB783" i="5"/>
  <c r="BB784" i="5"/>
  <c r="BB785" i="5"/>
  <c r="BB786" i="5"/>
  <c r="BB787" i="5"/>
  <c r="BB788" i="5"/>
  <c r="BB789" i="5"/>
  <c r="BB790" i="5"/>
  <c r="BB791" i="5"/>
  <c r="BB792" i="5"/>
  <c r="BB793" i="5"/>
  <c r="BB794" i="5"/>
  <c r="BB795" i="5"/>
  <c r="BB796" i="5"/>
  <c r="BB797" i="5"/>
  <c r="BB798" i="5"/>
  <c r="BB799" i="5"/>
  <c r="BB800" i="5"/>
  <c r="BB801" i="5"/>
  <c r="BB802" i="5"/>
  <c r="BB803" i="5"/>
  <c r="BB804" i="5"/>
  <c r="BB805" i="5"/>
  <c r="BB806" i="5"/>
  <c r="BB807" i="5"/>
  <c r="BB808" i="5"/>
  <c r="BB809" i="5"/>
  <c r="BB810" i="5"/>
  <c r="BB811" i="5"/>
  <c r="BB812" i="5"/>
  <c r="BB813" i="5"/>
  <c r="BB814" i="5"/>
  <c r="BB815" i="5"/>
  <c r="BB816" i="5"/>
  <c r="BB817" i="5"/>
  <c r="BB818" i="5"/>
  <c r="BB819" i="5"/>
  <c r="BB820" i="5"/>
  <c r="BB821" i="5"/>
  <c r="BB822" i="5"/>
  <c r="BB823" i="5"/>
  <c r="BB824" i="5"/>
  <c r="BB825" i="5"/>
  <c r="BB826" i="5"/>
  <c r="BB827" i="5"/>
  <c r="BB828" i="5"/>
  <c r="BB829" i="5"/>
  <c r="BB830" i="5"/>
  <c r="BB831" i="5"/>
  <c r="BB832" i="5"/>
  <c r="BB833" i="5"/>
  <c r="BB834" i="5"/>
  <c r="BB835" i="5"/>
  <c r="BB836" i="5"/>
  <c r="BB837" i="5"/>
  <c r="BB838" i="5"/>
  <c r="BB839" i="5"/>
  <c r="BB840" i="5"/>
  <c r="BB841" i="5"/>
  <c r="BB842" i="5"/>
  <c r="BB843" i="5"/>
  <c r="BB844" i="5"/>
  <c r="BB845" i="5"/>
  <c r="BB846" i="5"/>
  <c r="BB847" i="5"/>
  <c r="BB848" i="5"/>
  <c r="BB849" i="5"/>
  <c r="BB850" i="5"/>
  <c r="BB851" i="5"/>
  <c r="BB852" i="5"/>
  <c r="BB853" i="5"/>
  <c r="BB854" i="5"/>
  <c r="BB855" i="5"/>
  <c r="BB856" i="5"/>
  <c r="BB857" i="5"/>
  <c r="BB858" i="5"/>
  <c r="BB859" i="5"/>
  <c r="BB860" i="5"/>
  <c r="BB861" i="5"/>
  <c r="BB862" i="5"/>
  <c r="BB863" i="5"/>
  <c r="BB864" i="5"/>
  <c r="BB865" i="5"/>
  <c r="BB866" i="5"/>
  <c r="BB867" i="5"/>
  <c r="BB868" i="5"/>
  <c r="BB869" i="5"/>
  <c r="BB870" i="5"/>
  <c r="BB871" i="5"/>
  <c r="BB872" i="5"/>
  <c r="BB873" i="5"/>
  <c r="BB874" i="5"/>
  <c r="BB875" i="5"/>
  <c r="BB876" i="5"/>
  <c r="BB877" i="5"/>
  <c r="BB878" i="5"/>
  <c r="BB879" i="5"/>
  <c r="BB880" i="5"/>
  <c r="BB881" i="5"/>
  <c r="BB882" i="5"/>
  <c r="BB883" i="5"/>
  <c r="BB884" i="5"/>
  <c r="BB885" i="5"/>
  <c r="BB886" i="5"/>
  <c r="BB887" i="5"/>
  <c r="BB888" i="5"/>
  <c r="BB889" i="5"/>
  <c r="BB890" i="5"/>
  <c r="BB891" i="5"/>
  <c r="BB892" i="5"/>
  <c r="BB893" i="5"/>
  <c r="BB894" i="5"/>
  <c r="BB895" i="5"/>
  <c r="BB896" i="5"/>
  <c r="BB897" i="5"/>
  <c r="BB898" i="5"/>
  <c r="BB899" i="5"/>
  <c r="BB900" i="5"/>
  <c r="BB901" i="5"/>
  <c r="BB902" i="5"/>
  <c r="BB903" i="5"/>
  <c r="BB904" i="5"/>
  <c r="BB905" i="5"/>
  <c r="BB906" i="5"/>
  <c r="BB907" i="5"/>
  <c r="BB908" i="5"/>
  <c r="BB909" i="5"/>
  <c r="BB910" i="5"/>
  <c r="BB911" i="5"/>
  <c r="BB912" i="5"/>
  <c r="BB913" i="5"/>
  <c r="BB914" i="5"/>
  <c r="BB915" i="5"/>
  <c r="BB916" i="5"/>
  <c r="BB917" i="5"/>
  <c r="BB918" i="5"/>
  <c r="BB919" i="5"/>
  <c r="BB920" i="5"/>
  <c r="BB921" i="5"/>
  <c r="BB922" i="5"/>
  <c r="BB923" i="5"/>
  <c r="BB924" i="5"/>
  <c r="BB925" i="5"/>
  <c r="BB926" i="5"/>
  <c r="BB927" i="5"/>
  <c r="BB928" i="5"/>
  <c r="BB929" i="5"/>
  <c r="BB930" i="5"/>
  <c r="BB931" i="5"/>
  <c r="BB932" i="5"/>
  <c r="BB933" i="5"/>
  <c r="BB934" i="5"/>
  <c r="BB935" i="5"/>
  <c r="BB936" i="5"/>
  <c r="BB937" i="5"/>
  <c r="BB938" i="5"/>
  <c r="BB939" i="5"/>
  <c r="BB940" i="5"/>
  <c r="BB941" i="5"/>
  <c r="BB942" i="5"/>
  <c r="BB943" i="5"/>
  <c r="BB944" i="5"/>
  <c r="BB945" i="5"/>
  <c r="BB946" i="5"/>
  <c r="BB947" i="5"/>
  <c r="BB948" i="5"/>
  <c r="BB949" i="5"/>
  <c r="BB950" i="5"/>
  <c r="BB951" i="5"/>
  <c r="BB952" i="5"/>
  <c r="BB953" i="5"/>
  <c r="BB954" i="5"/>
  <c r="BB955" i="5"/>
  <c r="BB956" i="5"/>
  <c r="BB957" i="5"/>
  <c r="BB958" i="5"/>
  <c r="BB959" i="5"/>
  <c r="BB960" i="5"/>
  <c r="BB961" i="5"/>
  <c r="BB962" i="5"/>
  <c r="BB963" i="5"/>
  <c r="BB964" i="5"/>
  <c r="BB965" i="5"/>
  <c r="BB966" i="5"/>
  <c r="BB967" i="5"/>
  <c r="BB968" i="5"/>
  <c r="BB969" i="5"/>
  <c r="BB970" i="5"/>
  <c r="BB971" i="5"/>
  <c r="BB972" i="5"/>
  <c r="BB973" i="5"/>
  <c r="BB974" i="5"/>
  <c r="BB975" i="5"/>
  <c r="BB976" i="5"/>
  <c r="BB977" i="5"/>
  <c r="BB978" i="5"/>
  <c r="BB979" i="5"/>
  <c r="BB980" i="5"/>
  <c r="BB981" i="5"/>
  <c r="BB982" i="5"/>
  <c r="BB983" i="5"/>
  <c r="BB984" i="5"/>
  <c r="BB985" i="5"/>
  <c r="BB986" i="5"/>
  <c r="BB987" i="5"/>
  <c r="BB988" i="5"/>
  <c r="BB989" i="5"/>
  <c r="BB990" i="5"/>
  <c r="BB991" i="5"/>
  <c r="BB992" i="5"/>
  <c r="BB993" i="5"/>
  <c r="BB994" i="5"/>
  <c r="BB995" i="5"/>
  <c r="BB996" i="5"/>
  <c r="BB997" i="5"/>
  <c r="BB998" i="5"/>
  <c r="BB999" i="5"/>
  <c r="BB1000" i="5"/>
  <c r="BB1001" i="5"/>
  <c r="BB1002" i="5"/>
  <c r="BB1003" i="5"/>
  <c r="BB1004" i="5"/>
  <c r="BB1005" i="5"/>
  <c r="BB1006" i="5"/>
  <c r="BB1007" i="5"/>
  <c r="BB1008" i="5"/>
  <c r="BB1009" i="5"/>
  <c r="BB1010" i="5"/>
  <c r="BB1011" i="5"/>
  <c r="BB1012" i="5"/>
  <c r="BB1013" i="5"/>
  <c r="BB1014" i="5"/>
  <c r="BB1015" i="5"/>
  <c r="BB1016" i="5"/>
  <c r="BB1017" i="5"/>
  <c r="BB1018" i="5"/>
  <c r="BB1019" i="5"/>
  <c r="BB1020" i="5"/>
  <c r="BB1021" i="5"/>
  <c r="BB1022" i="5"/>
  <c r="BB1023" i="5"/>
  <c r="BB1024" i="5"/>
  <c r="BB1025" i="5"/>
  <c r="BB1026" i="5"/>
  <c r="BB1027" i="5"/>
  <c r="BB1028" i="5"/>
  <c r="BB1029" i="5"/>
  <c r="BB1030" i="5"/>
  <c r="BB1031" i="5"/>
  <c r="BB1032" i="5"/>
  <c r="BB1033" i="5"/>
  <c r="BB1034" i="5"/>
  <c r="BB1035" i="5"/>
  <c r="BB1036" i="5"/>
  <c r="BB1037" i="5"/>
  <c r="BB1038" i="5"/>
  <c r="BB1039" i="5"/>
  <c r="BB1040" i="5"/>
  <c r="BB1041" i="5"/>
  <c r="BB1042" i="5"/>
  <c r="BB1043" i="5"/>
  <c r="BB1044" i="5"/>
  <c r="BB1045" i="5"/>
  <c r="BB1046" i="5"/>
  <c r="BB1047" i="5"/>
  <c r="BB1048" i="5"/>
  <c r="BB1049" i="5"/>
  <c r="BB1050" i="5"/>
  <c r="BB1051" i="5"/>
  <c r="BB1052" i="5"/>
  <c r="BB1053" i="5"/>
  <c r="BB1054" i="5"/>
  <c r="BB1055" i="5"/>
  <c r="BB1056" i="5"/>
  <c r="BB1057" i="5"/>
  <c r="BB1058" i="5"/>
  <c r="BB1059" i="5"/>
  <c r="BB1060" i="5"/>
  <c r="BB1061" i="5"/>
  <c r="BB1062" i="5"/>
  <c r="BB1063" i="5"/>
  <c r="BB1064" i="5"/>
  <c r="BB1065" i="5"/>
  <c r="BB1066" i="5"/>
  <c r="BB1067" i="5"/>
  <c r="BB1068" i="5"/>
  <c r="BB1069" i="5"/>
  <c r="BB1070" i="5"/>
  <c r="BB1071" i="5"/>
  <c r="BB1072" i="5"/>
  <c r="BB1073" i="5"/>
  <c r="BB1074" i="5"/>
  <c r="BB1075" i="5"/>
  <c r="BB1076" i="5"/>
  <c r="BB1077" i="5"/>
  <c r="BB1078" i="5"/>
  <c r="BB1079" i="5"/>
  <c r="BB1080" i="5"/>
  <c r="BB1081" i="5"/>
  <c r="BB1082" i="5"/>
  <c r="BB1083" i="5"/>
  <c r="BB1084" i="5"/>
  <c r="BB1085" i="5"/>
  <c r="BB1086" i="5"/>
  <c r="BB1087" i="5"/>
  <c r="BB1088" i="5"/>
  <c r="BB1089" i="5"/>
  <c r="BB1090" i="5"/>
  <c r="BB1091" i="5"/>
  <c r="BB1092" i="5"/>
  <c r="BB1093" i="5"/>
  <c r="BB1094" i="5"/>
  <c r="BB1095" i="5"/>
  <c r="BB1096" i="5"/>
  <c r="BB1097" i="5"/>
  <c r="BB1098" i="5"/>
  <c r="BB1099" i="5"/>
  <c r="BB1100" i="5"/>
  <c r="BB1101" i="5"/>
  <c r="BB1102" i="5"/>
  <c r="BB1103" i="5"/>
  <c r="BB1104" i="5"/>
  <c r="BB1105" i="5"/>
  <c r="BB1106" i="5"/>
  <c r="BB1107" i="5"/>
  <c r="BB1108" i="5"/>
  <c r="BB1109" i="5"/>
  <c r="BB1110" i="5"/>
  <c r="BB1111" i="5"/>
  <c r="BB1112" i="5"/>
  <c r="BB1113" i="5"/>
  <c r="BB1114" i="5"/>
  <c r="BB1115" i="5"/>
  <c r="BB1116" i="5"/>
  <c r="BB1117" i="5"/>
  <c r="BB1118" i="5"/>
  <c r="BB1119" i="5"/>
  <c r="BB1120" i="5"/>
  <c r="BB1121" i="5"/>
  <c r="BB1122" i="5"/>
  <c r="BB1123" i="5"/>
  <c r="BB1124" i="5"/>
  <c r="BB1125" i="5"/>
  <c r="BB1126" i="5"/>
  <c r="BB1127" i="5"/>
  <c r="BB1128" i="5"/>
  <c r="BB1129" i="5"/>
  <c r="BB1130" i="5"/>
  <c r="BB1131" i="5"/>
  <c r="BB1132" i="5"/>
  <c r="BB1133" i="5"/>
  <c r="BB1134" i="5"/>
  <c r="BB1135" i="5"/>
  <c r="BB1136" i="5"/>
  <c r="BB1137" i="5"/>
  <c r="BB1138" i="5"/>
  <c r="BB1139" i="5"/>
  <c r="BB1140" i="5"/>
  <c r="BB1141" i="5"/>
  <c r="BB1142" i="5"/>
  <c r="BB1143" i="5"/>
  <c r="BB1144" i="5"/>
  <c r="BB1145" i="5"/>
  <c r="BB1146" i="5"/>
  <c r="BB1147" i="5"/>
  <c r="BB1148" i="5"/>
  <c r="BB1149" i="5"/>
  <c r="BB1150" i="5"/>
  <c r="BB1151" i="5"/>
  <c r="BB1152" i="5"/>
  <c r="BB1153" i="5"/>
  <c r="BB1154" i="5"/>
  <c r="BB1155" i="5"/>
  <c r="BB1156" i="5"/>
  <c r="BB1157" i="5"/>
  <c r="BB1158" i="5"/>
  <c r="BB1159" i="5"/>
  <c r="BB1160" i="5"/>
  <c r="BB1161" i="5"/>
  <c r="BB1162" i="5"/>
  <c r="BB1163" i="5"/>
  <c r="BB1164" i="5"/>
  <c r="BB1165" i="5"/>
  <c r="BB1166" i="5"/>
  <c r="BB1167" i="5"/>
  <c r="BB1168" i="5"/>
  <c r="BB1169" i="5"/>
  <c r="BB1170" i="5"/>
  <c r="BB1171" i="5"/>
  <c r="BB1172" i="5"/>
  <c r="BB1173" i="5"/>
  <c r="BB1174" i="5"/>
  <c r="BB1175" i="5"/>
  <c r="BB1176" i="5"/>
  <c r="BB1177" i="5"/>
  <c r="BB1178" i="5"/>
  <c r="BB1179" i="5"/>
  <c r="BB1180" i="5"/>
  <c r="BB1181" i="5"/>
  <c r="BB1182" i="5"/>
  <c r="BB1183" i="5"/>
  <c r="BB1184" i="5"/>
  <c r="BB1185" i="5"/>
  <c r="BB1186" i="5"/>
  <c r="BB1187" i="5"/>
  <c r="BB1188" i="5"/>
  <c r="BB1189" i="5"/>
  <c r="BB1190" i="5"/>
  <c r="BB1191" i="5"/>
  <c r="BB1192" i="5"/>
  <c r="BB1193" i="5"/>
  <c r="BB1194" i="5"/>
  <c r="BB1195" i="5"/>
  <c r="BB1196" i="5"/>
  <c r="BB1197" i="5"/>
  <c r="BB1198" i="5"/>
  <c r="BB1199" i="5"/>
  <c r="BB1200" i="5"/>
  <c r="BB1201" i="5"/>
  <c r="BB1202" i="5"/>
  <c r="BB1203" i="5"/>
  <c r="BB1204" i="5"/>
  <c r="BB1205" i="5"/>
  <c r="BB1206" i="5"/>
  <c r="BB1207" i="5"/>
  <c r="BB1208" i="5"/>
  <c r="BB1209" i="5"/>
  <c r="BB1210" i="5"/>
  <c r="BB1211" i="5"/>
  <c r="BB1212" i="5"/>
  <c r="BB1213" i="5"/>
  <c r="BB1214" i="5"/>
  <c r="BB1215" i="5"/>
  <c r="BB1216" i="5"/>
  <c r="BB1217" i="5"/>
  <c r="BB1218" i="5"/>
  <c r="BB1219" i="5"/>
  <c r="BB1220" i="5"/>
  <c r="BB1221" i="5"/>
  <c r="BB1222" i="5"/>
  <c r="BB1223" i="5"/>
  <c r="BB1224" i="5"/>
  <c r="BB1225" i="5"/>
  <c r="BB1226" i="5"/>
  <c r="BB1227" i="5"/>
  <c r="BB1228" i="5"/>
  <c r="BB1229" i="5"/>
  <c r="BB1230" i="5"/>
  <c r="BB1231" i="5"/>
  <c r="BB1232" i="5"/>
  <c r="BB1233" i="5"/>
  <c r="BB1234" i="5"/>
  <c r="BB1235" i="5"/>
  <c r="BB1236" i="5"/>
  <c r="BB1237" i="5"/>
  <c r="BB1238" i="5"/>
  <c r="BB1239" i="5"/>
  <c r="BB1240" i="5"/>
  <c r="BB1241" i="5"/>
  <c r="BB1242" i="5"/>
  <c r="BB1243" i="5"/>
  <c r="BB1244" i="5"/>
  <c r="BB1245" i="5"/>
  <c r="BB1246" i="5"/>
  <c r="BB1247" i="5"/>
  <c r="BB1248" i="5"/>
  <c r="BB1249" i="5"/>
  <c r="BB1250" i="5"/>
  <c r="BB1251" i="5"/>
  <c r="BB1252" i="5"/>
  <c r="BB1253" i="5"/>
  <c r="BB1254" i="5"/>
  <c r="BB1255" i="5"/>
  <c r="BB1256" i="5"/>
  <c r="BB1257" i="5"/>
  <c r="BB1258" i="5"/>
  <c r="BB1259" i="5"/>
  <c r="BB1260" i="5"/>
  <c r="BB1261" i="5"/>
  <c r="BB1262" i="5"/>
  <c r="BB1263" i="5"/>
  <c r="BB1264" i="5"/>
  <c r="BB1265" i="5"/>
  <c r="BB1266" i="5"/>
  <c r="BB1267" i="5"/>
  <c r="BB1268" i="5"/>
  <c r="BB1269" i="5"/>
  <c r="BB1270" i="5"/>
  <c r="BB1271" i="5"/>
  <c r="BB1272" i="5"/>
  <c r="BB1273" i="5"/>
  <c r="BB1274" i="5"/>
  <c r="BB1275" i="5"/>
  <c r="BB1276" i="5"/>
  <c r="BB1277" i="5"/>
  <c r="BB1278" i="5"/>
  <c r="BB1279" i="5"/>
  <c r="BB1280" i="5"/>
  <c r="BB1281" i="5"/>
  <c r="BB1282" i="5"/>
  <c r="BB1283" i="5"/>
  <c r="BB1284" i="5"/>
  <c r="BB1285" i="5"/>
  <c r="BB1286" i="5"/>
  <c r="BB1287" i="5"/>
  <c r="BB1288" i="5"/>
  <c r="BB1289" i="5"/>
  <c r="BB1290" i="5"/>
  <c r="BB1291" i="5"/>
  <c r="BB1292" i="5"/>
  <c r="BB1293" i="5"/>
  <c r="BB1294" i="5"/>
  <c r="BB1295" i="5"/>
  <c r="BB1296" i="5"/>
  <c r="BB1297" i="5"/>
  <c r="BB1298" i="5"/>
  <c r="BB1299" i="5"/>
  <c r="BB1300" i="5"/>
  <c r="BB1301" i="5"/>
  <c r="BB1302" i="5"/>
  <c r="BB1303" i="5"/>
  <c r="BB1304" i="5"/>
  <c r="BB1305" i="5"/>
  <c r="BB1306" i="5"/>
  <c r="BB1307" i="5"/>
  <c r="BB1308" i="5"/>
  <c r="BB1309" i="5"/>
  <c r="BB1310" i="5"/>
  <c r="BB1311" i="5"/>
  <c r="BB1312" i="5"/>
  <c r="BB1313" i="5"/>
  <c r="BB1314" i="5"/>
  <c r="BB1315" i="5"/>
  <c r="BB1316" i="5"/>
  <c r="BB1317" i="5"/>
  <c r="BB1318" i="5"/>
  <c r="BB1319" i="5"/>
  <c r="BB1320" i="5"/>
  <c r="BB1321" i="5"/>
  <c r="BB1322" i="5"/>
  <c r="BB1323" i="5"/>
  <c r="BB1324" i="5"/>
  <c r="BB1325" i="5"/>
  <c r="BB1326" i="5"/>
  <c r="BB1327" i="5"/>
  <c r="BB1328" i="5"/>
  <c r="BB1329" i="5"/>
  <c r="BB1330" i="5"/>
  <c r="BB1331" i="5"/>
  <c r="BB1332" i="5"/>
  <c r="BB1333" i="5"/>
  <c r="BB1334" i="5"/>
  <c r="BB1335" i="5"/>
  <c r="BB1336" i="5"/>
  <c r="BB1337" i="5"/>
  <c r="BB1338" i="5"/>
  <c r="BB1339" i="5"/>
  <c r="BB1340" i="5"/>
  <c r="BB1341" i="5"/>
  <c r="BB1342" i="5"/>
  <c r="BB1343" i="5"/>
  <c r="BB1344" i="5"/>
  <c r="BB1345" i="5"/>
  <c r="BB1346" i="5"/>
  <c r="BB1347" i="5"/>
  <c r="BB1348" i="5"/>
  <c r="BB1349" i="5"/>
  <c r="BB1350" i="5"/>
  <c r="BB1351" i="5"/>
  <c r="BB1352" i="5"/>
  <c r="BB1353" i="5"/>
  <c r="BB1354" i="5"/>
  <c r="BB1355" i="5"/>
  <c r="BB1356" i="5"/>
  <c r="BB1357" i="5"/>
  <c r="BB1358" i="5"/>
  <c r="BB1359" i="5"/>
  <c r="BB1360" i="5"/>
  <c r="BB1361" i="5"/>
  <c r="BB1362" i="5"/>
  <c r="BB1363" i="5"/>
  <c r="BB1364" i="5"/>
  <c r="BB1365" i="5"/>
  <c r="BB1366" i="5"/>
  <c r="BB1367" i="5"/>
  <c r="BB1368" i="5"/>
  <c r="BB1369" i="5"/>
  <c r="BB1370" i="5"/>
  <c r="BB1371" i="5"/>
  <c r="BB1372" i="5"/>
  <c r="BB1373" i="5"/>
  <c r="BB1374" i="5"/>
  <c r="BB1375" i="5"/>
  <c r="BB1376" i="5"/>
  <c r="BB1377" i="5"/>
  <c r="BB1378" i="5"/>
  <c r="BB1379" i="5"/>
  <c r="BB1380" i="5"/>
  <c r="BB1381" i="5"/>
  <c r="BB1382" i="5"/>
  <c r="BB1383" i="5"/>
  <c r="BB1384" i="5"/>
  <c r="BB1385" i="5"/>
  <c r="BB1386" i="5"/>
  <c r="BB1387" i="5"/>
  <c r="BB1388" i="5"/>
  <c r="BB1389" i="5"/>
  <c r="BB1390" i="5"/>
  <c r="BB1391" i="5"/>
  <c r="BB1392" i="5"/>
  <c r="BB1393" i="5"/>
  <c r="BB1394" i="5"/>
  <c r="BB1395" i="5"/>
  <c r="BB1396" i="5"/>
  <c r="BB1397" i="5"/>
  <c r="BB1398" i="5"/>
  <c r="BB1399" i="5"/>
  <c r="BB1400" i="5"/>
  <c r="BB1401" i="5"/>
  <c r="BB1402" i="5"/>
  <c r="BB1403" i="5"/>
  <c r="BB1404" i="5"/>
  <c r="BB1405" i="5"/>
  <c r="BB1406" i="5"/>
  <c r="BB1407" i="5"/>
  <c r="BB1408" i="5"/>
  <c r="BB1409" i="5"/>
  <c r="BB1410" i="5"/>
  <c r="BB1411" i="5"/>
  <c r="BB1412" i="5"/>
  <c r="BB1413" i="5"/>
  <c r="BB1414" i="5"/>
  <c r="BB1415" i="5"/>
  <c r="BB1416" i="5"/>
  <c r="BB1417" i="5"/>
  <c r="BB1418" i="5"/>
  <c r="BB1419" i="5"/>
  <c r="BB1420" i="5"/>
  <c r="BB1421" i="5"/>
  <c r="BB1422" i="5"/>
  <c r="BB1423" i="5"/>
  <c r="BB1424" i="5"/>
  <c r="BB1425" i="5"/>
  <c r="BB1426" i="5"/>
  <c r="BB1427" i="5"/>
  <c r="BB1428" i="5"/>
  <c r="BB1429" i="5"/>
  <c r="BB1430" i="5"/>
  <c r="BB2" i="5"/>
  <c r="B3" i="5" l="1"/>
  <c r="Q3" i="5" s="1"/>
  <c r="B4" i="5"/>
  <c r="Q4" i="5" s="1"/>
  <c r="B5" i="5"/>
  <c r="Q5" i="5" s="1"/>
  <c r="B6" i="5"/>
  <c r="Q6" i="5" s="1"/>
  <c r="B7" i="5"/>
  <c r="Q7" i="5" s="1"/>
  <c r="B8" i="5"/>
  <c r="Q8" i="5" s="1"/>
  <c r="B9" i="5"/>
  <c r="Q9" i="5" s="1"/>
  <c r="B10" i="5"/>
  <c r="Q10" i="5" s="1"/>
  <c r="B11" i="5"/>
  <c r="Q11" i="5" s="1"/>
  <c r="B12" i="5"/>
  <c r="Q12" i="5" s="1"/>
  <c r="B13" i="5"/>
  <c r="Q13" i="5" s="1"/>
  <c r="B14" i="5"/>
  <c r="Q14" i="5" s="1"/>
  <c r="B15" i="5"/>
  <c r="Q15" i="5" s="1"/>
  <c r="B16" i="5"/>
  <c r="Q16" i="5" s="1"/>
  <c r="B17" i="5"/>
  <c r="Q17" i="5" s="1"/>
  <c r="B18" i="5"/>
  <c r="Q18" i="5" s="1"/>
  <c r="B19" i="5"/>
  <c r="Q19" i="5" s="1"/>
  <c r="B20" i="5"/>
  <c r="Q20" i="5" s="1"/>
  <c r="B21" i="5"/>
  <c r="Q21" i="5" s="1"/>
  <c r="B22" i="5"/>
  <c r="Q22" i="5" s="1"/>
  <c r="B23" i="5"/>
  <c r="Q23" i="5" s="1"/>
  <c r="B24" i="5"/>
  <c r="Q24" i="5" s="1"/>
  <c r="B25" i="5"/>
  <c r="Q25" i="5" s="1"/>
  <c r="B26" i="5"/>
  <c r="Q26" i="5" s="1"/>
  <c r="B27" i="5"/>
  <c r="Q27" i="5" s="1"/>
  <c r="B28" i="5"/>
  <c r="Q28" i="5" s="1"/>
  <c r="B29" i="5"/>
  <c r="Q29" i="5" s="1"/>
  <c r="B30" i="5"/>
  <c r="Q30" i="5" s="1"/>
  <c r="B31" i="5"/>
  <c r="Q31" i="5" s="1"/>
  <c r="B32" i="5"/>
  <c r="Q32" i="5" s="1"/>
  <c r="B33" i="5"/>
  <c r="Q33" i="5" s="1"/>
  <c r="B34" i="5"/>
  <c r="Q34" i="5" s="1"/>
  <c r="B35" i="5"/>
  <c r="Q35" i="5" s="1"/>
  <c r="B36" i="5"/>
  <c r="Q36" i="5" s="1"/>
  <c r="B37" i="5"/>
  <c r="Q37" i="5" s="1"/>
  <c r="B38" i="5"/>
  <c r="Q38" i="5" s="1"/>
  <c r="B39" i="5"/>
  <c r="Q39" i="5" s="1"/>
  <c r="B40" i="5"/>
  <c r="Q40" i="5" s="1"/>
  <c r="B41" i="5"/>
  <c r="Q41" i="5" s="1"/>
  <c r="B42" i="5"/>
  <c r="Q42" i="5" s="1"/>
  <c r="B43" i="5"/>
  <c r="Q43" i="5" s="1"/>
  <c r="B44" i="5"/>
  <c r="Q44" i="5" s="1"/>
  <c r="B45" i="5"/>
  <c r="Q45" i="5" s="1"/>
  <c r="B46" i="5"/>
  <c r="Q46" i="5" s="1"/>
  <c r="B47" i="5"/>
  <c r="Q47" i="5" s="1"/>
  <c r="B48" i="5"/>
  <c r="Q48" i="5" s="1"/>
  <c r="B49" i="5"/>
  <c r="Q49" i="5" s="1"/>
  <c r="B50" i="5"/>
  <c r="Q50" i="5" s="1"/>
  <c r="B51" i="5"/>
  <c r="Q51" i="5" s="1"/>
  <c r="B52" i="5"/>
  <c r="Q52" i="5" s="1"/>
  <c r="B53" i="5"/>
  <c r="Q53" i="5" s="1"/>
  <c r="B54" i="5"/>
  <c r="Q54" i="5" s="1"/>
  <c r="B55" i="5"/>
  <c r="Q55" i="5" s="1"/>
  <c r="B56" i="5"/>
  <c r="Q56" i="5" s="1"/>
  <c r="B57" i="5"/>
  <c r="Q57" i="5" s="1"/>
  <c r="B58" i="5"/>
  <c r="Q58" i="5" s="1"/>
  <c r="B59" i="5"/>
  <c r="Q59" i="5" s="1"/>
  <c r="B60" i="5"/>
  <c r="Q60" i="5" s="1"/>
  <c r="B61" i="5"/>
  <c r="Q61" i="5" s="1"/>
  <c r="B62" i="5"/>
  <c r="Q62" i="5" s="1"/>
  <c r="B63" i="5"/>
  <c r="Q63" i="5" s="1"/>
  <c r="B64" i="5"/>
  <c r="Q64" i="5" s="1"/>
  <c r="B65" i="5"/>
  <c r="Q65" i="5" s="1"/>
  <c r="B66" i="5"/>
  <c r="Q66" i="5" s="1"/>
  <c r="B67" i="5"/>
  <c r="Q67" i="5" s="1"/>
  <c r="B68" i="5"/>
  <c r="Q68" i="5" s="1"/>
  <c r="B69" i="5"/>
  <c r="Q69" i="5" s="1"/>
  <c r="B70" i="5"/>
  <c r="Q70" i="5" s="1"/>
  <c r="B71" i="5"/>
  <c r="Q71" i="5" s="1"/>
  <c r="B72" i="5"/>
  <c r="Q72" i="5" s="1"/>
  <c r="B73" i="5"/>
  <c r="Q73" i="5" s="1"/>
  <c r="B74" i="5"/>
  <c r="Q74" i="5" s="1"/>
  <c r="B75" i="5"/>
  <c r="Q75" i="5" s="1"/>
  <c r="B76" i="5"/>
  <c r="Q76" i="5" s="1"/>
  <c r="B77" i="5"/>
  <c r="Q77" i="5" s="1"/>
  <c r="B78" i="5"/>
  <c r="Q78" i="5" s="1"/>
  <c r="B79" i="5"/>
  <c r="Q79" i="5" s="1"/>
  <c r="B80" i="5"/>
  <c r="Q80" i="5" s="1"/>
  <c r="B81" i="5"/>
  <c r="Q81" i="5" s="1"/>
  <c r="B82" i="5"/>
  <c r="B83" i="5"/>
  <c r="Q83" i="5" s="1"/>
  <c r="B84" i="5"/>
  <c r="Q84" i="5" s="1"/>
  <c r="B85" i="5"/>
  <c r="Q85" i="5" s="1"/>
  <c r="B86" i="5"/>
  <c r="Q86" i="5" s="1"/>
  <c r="B87" i="5"/>
  <c r="Q87" i="5" s="1"/>
  <c r="B88" i="5"/>
  <c r="Q88" i="5" s="1"/>
  <c r="B89" i="5"/>
  <c r="Q89" i="5" s="1"/>
  <c r="B90" i="5"/>
  <c r="Q90" i="5" s="1"/>
  <c r="B91" i="5"/>
  <c r="Q91" i="5" s="1"/>
  <c r="B92" i="5"/>
  <c r="Q92" i="5" s="1"/>
  <c r="B93" i="5"/>
  <c r="Q93" i="5" s="1"/>
  <c r="B94" i="5"/>
  <c r="Q94" i="5" s="1"/>
  <c r="B95" i="5"/>
  <c r="Q95" i="5" s="1"/>
  <c r="B96" i="5"/>
  <c r="Q96" i="5" s="1"/>
  <c r="B97" i="5"/>
  <c r="Q97" i="5" s="1"/>
  <c r="B98" i="5"/>
  <c r="Q98" i="5" s="1"/>
  <c r="B99" i="5"/>
  <c r="Q99" i="5" s="1"/>
  <c r="B100" i="5"/>
  <c r="Q100" i="5" s="1"/>
  <c r="B101" i="5"/>
  <c r="Q101" i="5" s="1"/>
  <c r="B102" i="5"/>
  <c r="Q102" i="5" s="1"/>
  <c r="B103" i="5"/>
  <c r="Q103" i="5" s="1"/>
  <c r="B104" i="5"/>
  <c r="Q104" i="5" s="1"/>
  <c r="B105" i="5"/>
  <c r="Q105" i="5" s="1"/>
  <c r="B106" i="5"/>
  <c r="Q106" i="5" s="1"/>
  <c r="B107" i="5"/>
  <c r="Q107" i="5" s="1"/>
  <c r="B108" i="5"/>
  <c r="Q108" i="5" s="1"/>
  <c r="B109" i="5"/>
  <c r="Q109" i="5" s="1"/>
  <c r="B110" i="5"/>
  <c r="Q110" i="5" s="1"/>
  <c r="B111" i="5"/>
  <c r="Q111" i="5" s="1"/>
  <c r="B112" i="5"/>
  <c r="Q112" i="5" s="1"/>
  <c r="B113" i="5"/>
  <c r="Q113" i="5" s="1"/>
  <c r="B114" i="5"/>
  <c r="Q114" i="5" s="1"/>
  <c r="B115" i="5"/>
  <c r="Q115" i="5" s="1"/>
  <c r="B116" i="5"/>
  <c r="Q116" i="5" s="1"/>
  <c r="B117" i="5"/>
  <c r="Q117" i="5" s="1"/>
  <c r="B118" i="5"/>
  <c r="Q118" i="5" s="1"/>
  <c r="B119" i="5"/>
  <c r="Q119" i="5" s="1"/>
  <c r="B120" i="5"/>
  <c r="Q120" i="5" s="1"/>
  <c r="B121" i="5"/>
  <c r="Q121" i="5" s="1"/>
  <c r="B122" i="5"/>
  <c r="Q122" i="5" s="1"/>
  <c r="B123" i="5"/>
  <c r="Q123" i="5" s="1"/>
  <c r="B124" i="5"/>
  <c r="Q124" i="5" s="1"/>
  <c r="B125" i="5"/>
  <c r="Q125" i="5" s="1"/>
  <c r="B126" i="5"/>
  <c r="Q126" i="5" s="1"/>
  <c r="B127" i="5"/>
  <c r="Q127" i="5" s="1"/>
  <c r="B128" i="5"/>
  <c r="Q128" i="5" s="1"/>
  <c r="B129" i="5"/>
  <c r="Q129" i="5" s="1"/>
  <c r="B130" i="5"/>
  <c r="Q130" i="5" s="1"/>
  <c r="B131" i="5"/>
  <c r="Q131" i="5" s="1"/>
  <c r="B132" i="5"/>
  <c r="Q132" i="5" s="1"/>
  <c r="B133" i="5"/>
  <c r="Q133" i="5" s="1"/>
  <c r="B134" i="5"/>
  <c r="Q134" i="5" s="1"/>
  <c r="B137" i="5"/>
  <c r="Q137" i="5" s="1"/>
  <c r="B138" i="5"/>
  <c r="Q138" i="5" s="1"/>
  <c r="B139" i="5"/>
  <c r="Q139" i="5" s="1"/>
  <c r="B150" i="5"/>
  <c r="Q150" i="5" s="1"/>
  <c r="B151" i="5"/>
  <c r="Q151" i="5" s="1"/>
  <c r="B152" i="5"/>
  <c r="Q152" i="5" s="1"/>
  <c r="B153" i="5"/>
  <c r="Q153" i="5" s="1"/>
  <c r="B154" i="5"/>
  <c r="Q154" i="5" s="1"/>
  <c r="B155" i="5"/>
  <c r="Q155" i="5" s="1"/>
  <c r="B156" i="5"/>
  <c r="Q156" i="5" s="1"/>
  <c r="B157" i="5"/>
  <c r="Q157" i="5" s="1"/>
  <c r="B158" i="5"/>
  <c r="Q158" i="5" s="1"/>
  <c r="B159" i="5"/>
  <c r="Q159" i="5" s="1"/>
  <c r="B160" i="5"/>
  <c r="Q160" i="5" s="1"/>
  <c r="B161" i="5"/>
  <c r="Q161" i="5" s="1"/>
  <c r="B162" i="5"/>
  <c r="Q162" i="5" s="1"/>
  <c r="B163" i="5"/>
  <c r="Q163" i="5" s="1"/>
  <c r="B164" i="5"/>
  <c r="Q164" i="5" s="1"/>
  <c r="B165" i="5"/>
  <c r="Q165" i="5" s="1"/>
  <c r="B166" i="5"/>
  <c r="Q166" i="5" s="1"/>
  <c r="B167" i="5"/>
  <c r="Q167" i="5" s="1"/>
  <c r="B168" i="5"/>
  <c r="Q168" i="5" s="1"/>
  <c r="B169" i="5"/>
  <c r="Q169" i="5" s="1"/>
  <c r="B170" i="5"/>
  <c r="Q170" i="5" s="1"/>
  <c r="B171" i="5"/>
  <c r="Q171" i="5" s="1"/>
  <c r="B172" i="5"/>
  <c r="Q172" i="5" s="1"/>
  <c r="B173" i="5"/>
  <c r="Q173" i="5" s="1"/>
  <c r="B174" i="5"/>
  <c r="Q174" i="5" s="1"/>
  <c r="B175" i="5"/>
  <c r="Q175" i="5" s="1"/>
  <c r="B176" i="5"/>
  <c r="Q176" i="5" s="1"/>
  <c r="B177" i="5"/>
  <c r="Q177" i="5" s="1"/>
  <c r="B178" i="5"/>
  <c r="Q178" i="5" s="1"/>
  <c r="B179" i="5"/>
  <c r="Q179" i="5" s="1"/>
  <c r="B180" i="5"/>
  <c r="Q180" i="5" s="1"/>
  <c r="B181" i="5"/>
  <c r="Q181" i="5" s="1"/>
  <c r="B182" i="5"/>
  <c r="Q182" i="5" s="1"/>
  <c r="B183" i="5"/>
  <c r="Q183" i="5" s="1"/>
  <c r="B184" i="5"/>
  <c r="Q184" i="5" s="1"/>
  <c r="B185" i="5"/>
  <c r="Q185" i="5" s="1"/>
  <c r="B186" i="5"/>
  <c r="Q186" i="5" s="1"/>
  <c r="B187" i="5"/>
  <c r="Q187" i="5" s="1"/>
  <c r="B188" i="5"/>
  <c r="Q188" i="5" s="1"/>
  <c r="B189" i="5"/>
  <c r="Q189" i="5" s="1"/>
  <c r="B190" i="5"/>
  <c r="Q190" i="5" s="1"/>
  <c r="B191" i="5"/>
  <c r="Q191" i="5" s="1"/>
  <c r="B192" i="5"/>
  <c r="Q192" i="5" s="1"/>
  <c r="B193" i="5"/>
  <c r="Q193" i="5" s="1"/>
  <c r="B194" i="5"/>
  <c r="Q194" i="5" s="1"/>
  <c r="B195" i="5"/>
  <c r="Q195" i="5" s="1"/>
  <c r="B196" i="5"/>
  <c r="Q196" i="5" s="1"/>
  <c r="B197" i="5"/>
  <c r="Q197" i="5" s="1"/>
  <c r="B198" i="5"/>
  <c r="Q198" i="5" s="1"/>
  <c r="B199" i="5"/>
  <c r="Q199" i="5" s="1"/>
  <c r="B200" i="5"/>
  <c r="Q200" i="5" s="1"/>
  <c r="B201" i="5"/>
  <c r="Q201" i="5" s="1"/>
  <c r="B202" i="5"/>
  <c r="Q202" i="5" s="1"/>
  <c r="B203" i="5"/>
  <c r="Q203" i="5" s="1"/>
  <c r="B204" i="5"/>
  <c r="Q204" i="5" s="1"/>
  <c r="B205" i="5"/>
  <c r="Q205" i="5" s="1"/>
  <c r="B206" i="5"/>
  <c r="Q206" i="5" s="1"/>
  <c r="B207" i="5"/>
  <c r="Q207" i="5" s="1"/>
  <c r="B208" i="5"/>
  <c r="Q208" i="5" s="1"/>
  <c r="B209" i="5"/>
  <c r="Q209" i="5" s="1"/>
  <c r="B210" i="5"/>
  <c r="Q210" i="5" s="1"/>
  <c r="B211" i="5"/>
  <c r="Q211" i="5" s="1"/>
  <c r="B212" i="5"/>
  <c r="Q212" i="5" s="1"/>
  <c r="B213" i="5"/>
  <c r="Q213" i="5" s="1"/>
  <c r="B214" i="5"/>
  <c r="Q214" i="5" s="1"/>
  <c r="B215" i="5"/>
  <c r="Q215" i="5" s="1"/>
  <c r="B216" i="5"/>
  <c r="Q216" i="5" s="1"/>
  <c r="B217" i="5"/>
  <c r="Q217" i="5" s="1"/>
  <c r="B218" i="5"/>
  <c r="Q218" i="5" s="1"/>
  <c r="B219" i="5"/>
  <c r="Q219" i="5" s="1"/>
  <c r="B220" i="5"/>
  <c r="Q220" i="5" s="1"/>
  <c r="B221" i="5"/>
  <c r="Q221" i="5" s="1"/>
  <c r="B222" i="5"/>
  <c r="Q222" i="5" s="1"/>
  <c r="B223" i="5"/>
  <c r="Q223" i="5" s="1"/>
  <c r="B224" i="5"/>
  <c r="Q224" i="5" s="1"/>
  <c r="B225" i="5"/>
  <c r="Q225" i="5" s="1"/>
  <c r="B226" i="5"/>
  <c r="Q226" i="5" s="1"/>
  <c r="B227" i="5"/>
  <c r="Q227" i="5" s="1"/>
  <c r="B228" i="5"/>
  <c r="Q228" i="5" s="1"/>
  <c r="B229" i="5"/>
  <c r="Q229" i="5" s="1"/>
  <c r="B230" i="5"/>
  <c r="Q230" i="5" s="1"/>
  <c r="B231" i="5"/>
  <c r="Q231" i="5" s="1"/>
  <c r="B232" i="5"/>
  <c r="Q232" i="5" s="1"/>
  <c r="B233" i="5"/>
  <c r="Q233" i="5" s="1"/>
  <c r="B234" i="5"/>
  <c r="Q234" i="5" s="1"/>
  <c r="B235" i="5"/>
  <c r="Q235" i="5" s="1"/>
  <c r="B236" i="5"/>
  <c r="Q236" i="5" s="1"/>
  <c r="B237" i="5"/>
  <c r="Q237" i="5" s="1"/>
  <c r="B238" i="5"/>
  <c r="Q238" i="5" s="1"/>
  <c r="B239" i="5"/>
  <c r="Q239" i="5" s="1"/>
  <c r="B240" i="5"/>
  <c r="Q240" i="5" s="1"/>
  <c r="B241" i="5"/>
  <c r="Q241" i="5" s="1"/>
  <c r="B242" i="5"/>
  <c r="Q242" i="5" s="1"/>
  <c r="B243" i="5"/>
  <c r="Q243" i="5" s="1"/>
  <c r="B244" i="5"/>
  <c r="Q244" i="5" s="1"/>
  <c r="B245" i="5"/>
  <c r="Q245" i="5" s="1"/>
  <c r="B246" i="5"/>
  <c r="Q246" i="5" s="1"/>
  <c r="B247" i="5"/>
  <c r="Q247" i="5" s="1"/>
  <c r="B248" i="5"/>
  <c r="Q248" i="5" s="1"/>
  <c r="B249" i="5"/>
  <c r="Q249" i="5" s="1"/>
  <c r="B250" i="5"/>
  <c r="Q250" i="5" s="1"/>
  <c r="B251" i="5"/>
  <c r="Q251" i="5" s="1"/>
  <c r="B252" i="5"/>
  <c r="Q252" i="5" s="1"/>
  <c r="B253" i="5"/>
  <c r="Q253" i="5" s="1"/>
  <c r="B254" i="5"/>
  <c r="Q254" i="5" s="1"/>
  <c r="B255" i="5"/>
  <c r="Q255" i="5" s="1"/>
  <c r="B256" i="5"/>
  <c r="Q256" i="5" s="1"/>
  <c r="B257" i="5"/>
  <c r="Q257" i="5" s="1"/>
  <c r="B258" i="5"/>
  <c r="Q258" i="5" s="1"/>
  <c r="B259" i="5"/>
  <c r="Q259" i="5" s="1"/>
  <c r="B260" i="5"/>
  <c r="Q260" i="5" s="1"/>
  <c r="B261" i="5"/>
  <c r="Q261" i="5" s="1"/>
  <c r="B262" i="5"/>
  <c r="Q262" i="5" s="1"/>
  <c r="B263" i="5"/>
  <c r="Q263" i="5" s="1"/>
  <c r="B264" i="5"/>
  <c r="Q264" i="5" s="1"/>
  <c r="B265" i="5"/>
  <c r="Q265" i="5" s="1"/>
  <c r="B2" i="5"/>
  <c r="Q2" i="5" s="1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7" i="5"/>
  <c r="E138" i="5"/>
  <c r="E13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A53" i="5"/>
  <c r="C53" i="5"/>
  <c r="A54" i="5"/>
  <c r="C54" i="5"/>
  <c r="A55" i="5"/>
  <c r="C55" i="5"/>
  <c r="A56" i="5"/>
  <c r="C56" i="5"/>
  <c r="A57" i="5"/>
  <c r="C57" i="5"/>
  <c r="A58" i="5"/>
  <c r="C58" i="5"/>
  <c r="A59" i="5"/>
  <c r="C59" i="5"/>
  <c r="A60" i="5"/>
  <c r="C60" i="5"/>
  <c r="A61" i="5"/>
  <c r="C61" i="5"/>
  <c r="A62" i="5"/>
  <c r="C62" i="5"/>
  <c r="A63" i="5"/>
  <c r="C63" i="5"/>
  <c r="A64" i="5"/>
  <c r="C64" i="5"/>
  <c r="A65" i="5"/>
  <c r="C65" i="5"/>
  <c r="A66" i="5"/>
  <c r="C66" i="5"/>
  <c r="A67" i="5"/>
  <c r="C67" i="5"/>
  <c r="A68" i="5"/>
  <c r="A69" i="5"/>
  <c r="C69" i="5"/>
  <c r="A70" i="5"/>
  <c r="C70" i="5"/>
  <c r="A71" i="5"/>
  <c r="C71" i="5"/>
  <c r="A72" i="5"/>
  <c r="C72" i="5"/>
  <c r="A73" i="5"/>
  <c r="C73" i="5"/>
  <c r="A74" i="5"/>
  <c r="C74" i="5"/>
  <c r="A75" i="5"/>
  <c r="C75" i="5"/>
  <c r="A76" i="5"/>
  <c r="C76" i="5"/>
  <c r="A77" i="5"/>
  <c r="C77" i="5"/>
  <c r="A78" i="5"/>
  <c r="C78" i="5"/>
  <c r="A79" i="5"/>
  <c r="C79" i="5"/>
  <c r="A80" i="5"/>
  <c r="C80" i="5"/>
  <c r="A81" i="5"/>
  <c r="C81" i="5"/>
  <c r="A82" i="5"/>
  <c r="C82" i="5"/>
  <c r="A83" i="5"/>
  <c r="C83" i="5"/>
  <c r="A84" i="5"/>
  <c r="C84" i="5"/>
  <c r="A85" i="5"/>
  <c r="C85" i="5"/>
  <c r="A86" i="5"/>
  <c r="C86" i="5"/>
  <c r="A87" i="5"/>
  <c r="C87" i="5"/>
  <c r="A88" i="5"/>
  <c r="C88" i="5"/>
  <c r="A89" i="5"/>
  <c r="C89" i="5"/>
  <c r="A90" i="5"/>
  <c r="C90" i="5"/>
  <c r="A91" i="5"/>
  <c r="C91" i="5"/>
  <c r="A92" i="5"/>
  <c r="C92" i="5"/>
  <c r="A93" i="5"/>
  <c r="C93" i="5"/>
  <c r="A94" i="5"/>
  <c r="C94" i="5"/>
  <c r="A95" i="5"/>
  <c r="C95" i="5"/>
  <c r="A96" i="5"/>
  <c r="C96" i="5"/>
  <c r="A97" i="5"/>
  <c r="C97" i="5"/>
  <c r="A98" i="5"/>
  <c r="C98" i="5"/>
  <c r="A99" i="5"/>
  <c r="C99" i="5"/>
  <c r="A100" i="5"/>
  <c r="C100" i="5"/>
  <c r="A101" i="5"/>
  <c r="C101" i="5"/>
  <c r="A102" i="5"/>
  <c r="C102" i="5"/>
  <c r="A103" i="5"/>
  <c r="C103" i="5"/>
  <c r="A104" i="5"/>
  <c r="C104" i="5"/>
  <c r="A105" i="5"/>
  <c r="C105" i="5"/>
  <c r="A106" i="5"/>
  <c r="C106" i="5"/>
  <c r="A107" i="5"/>
  <c r="C107" i="5"/>
  <c r="A108" i="5"/>
  <c r="C108" i="5"/>
  <c r="A109" i="5"/>
  <c r="C109" i="5"/>
  <c r="A110" i="5"/>
  <c r="C110" i="5"/>
  <c r="A111" i="5"/>
  <c r="C111" i="5"/>
  <c r="A112" i="5"/>
  <c r="C112" i="5"/>
  <c r="A113" i="5"/>
  <c r="C113" i="5"/>
  <c r="A114" i="5"/>
  <c r="C114" i="5"/>
  <c r="A115" i="5"/>
  <c r="C115" i="5"/>
  <c r="A116" i="5"/>
  <c r="C116" i="5"/>
  <c r="A117" i="5"/>
  <c r="C117" i="5"/>
  <c r="A118" i="5"/>
  <c r="C118" i="5"/>
  <c r="A119" i="5"/>
  <c r="C119" i="5"/>
  <c r="A120" i="5"/>
  <c r="C120" i="5"/>
  <c r="A121" i="5"/>
  <c r="C121" i="5"/>
  <c r="A122" i="5"/>
  <c r="C122" i="5"/>
  <c r="A123" i="5"/>
  <c r="C123" i="5"/>
  <c r="A124" i="5"/>
  <c r="C124" i="5"/>
  <c r="A125" i="5"/>
  <c r="C125" i="5"/>
  <c r="A126" i="5"/>
  <c r="C126" i="5"/>
  <c r="A127" i="5"/>
  <c r="A128" i="5"/>
  <c r="A129" i="5"/>
  <c r="C129" i="5"/>
  <c r="A130" i="5"/>
  <c r="C130" i="5"/>
  <c r="A131" i="5"/>
  <c r="A132" i="5"/>
  <c r="C132" i="5"/>
  <c r="A133" i="5"/>
  <c r="C133" i="5"/>
  <c r="A134" i="5"/>
  <c r="C134" i="5"/>
  <c r="A137" i="5"/>
  <c r="C137" i="5"/>
  <c r="A138" i="5"/>
  <c r="C138" i="5"/>
  <c r="A139" i="5"/>
  <c r="C139" i="5"/>
  <c r="A150" i="5"/>
  <c r="C150" i="5"/>
  <c r="A151" i="5"/>
  <c r="C151" i="5"/>
  <c r="A152" i="5"/>
  <c r="C152" i="5"/>
  <c r="A153" i="5"/>
  <c r="C153" i="5"/>
  <c r="A154" i="5"/>
  <c r="C154" i="5"/>
  <c r="A155" i="5"/>
  <c r="C155" i="5"/>
  <c r="A156" i="5"/>
  <c r="C156" i="5"/>
  <c r="A157" i="5"/>
  <c r="C157" i="5"/>
  <c r="A158" i="5"/>
  <c r="C158" i="5"/>
  <c r="A159" i="5"/>
  <c r="C159" i="5"/>
  <c r="A160" i="5"/>
  <c r="C160" i="5"/>
  <c r="A161" i="5"/>
  <c r="C161" i="5"/>
  <c r="A162" i="5"/>
  <c r="C162" i="5"/>
  <c r="A163" i="5"/>
  <c r="C163" i="5"/>
  <c r="A164" i="5"/>
  <c r="C164" i="5"/>
  <c r="A165" i="5"/>
  <c r="C165" i="5"/>
  <c r="A166" i="5"/>
  <c r="C166" i="5"/>
  <c r="A167" i="5"/>
  <c r="C167" i="5"/>
  <c r="A168" i="5"/>
  <c r="C168" i="5"/>
  <c r="A169" i="5"/>
  <c r="C169" i="5"/>
  <c r="A170" i="5"/>
  <c r="C170" i="5"/>
  <c r="A171" i="5"/>
  <c r="C171" i="5"/>
  <c r="A172" i="5"/>
  <c r="C172" i="5"/>
  <c r="A173" i="5"/>
  <c r="C173" i="5"/>
  <c r="A174" i="5"/>
  <c r="C174" i="5"/>
  <c r="A175" i="5"/>
  <c r="C175" i="5"/>
  <c r="A176" i="5"/>
  <c r="C176" i="5"/>
  <c r="A177" i="5"/>
  <c r="C177" i="5"/>
  <c r="A178" i="5"/>
  <c r="C178" i="5"/>
  <c r="A179" i="5"/>
  <c r="C179" i="5"/>
  <c r="A180" i="5"/>
  <c r="C180" i="5"/>
  <c r="A181" i="5"/>
  <c r="C181" i="5"/>
  <c r="A182" i="5"/>
  <c r="C182" i="5"/>
  <c r="A183" i="5"/>
  <c r="C183" i="5"/>
  <c r="A184" i="5"/>
  <c r="C184" i="5"/>
  <c r="A185" i="5"/>
  <c r="C185" i="5"/>
  <c r="A186" i="5"/>
  <c r="C186" i="5"/>
  <c r="A187" i="5"/>
  <c r="C187" i="5"/>
  <c r="A188" i="5"/>
  <c r="C188" i="5"/>
  <c r="A189" i="5"/>
  <c r="C189" i="5"/>
  <c r="A190" i="5"/>
  <c r="C190" i="5"/>
  <c r="A191" i="5"/>
  <c r="C191" i="5"/>
  <c r="A192" i="5"/>
  <c r="C192" i="5"/>
  <c r="A193" i="5"/>
  <c r="C193" i="5"/>
  <c r="A194" i="5"/>
  <c r="C194" i="5"/>
  <c r="A195" i="5"/>
  <c r="C195" i="5"/>
  <c r="A196" i="5"/>
  <c r="C196" i="5"/>
  <c r="A197" i="5"/>
  <c r="C197" i="5"/>
  <c r="A198" i="5"/>
  <c r="C198" i="5"/>
  <c r="A199" i="5"/>
  <c r="C199" i="5"/>
  <c r="A200" i="5"/>
  <c r="C200" i="5"/>
  <c r="A201" i="5"/>
  <c r="C201" i="5"/>
  <c r="A202" i="5"/>
  <c r="C202" i="5"/>
  <c r="A203" i="5"/>
  <c r="C203" i="5"/>
  <c r="A204" i="5"/>
  <c r="C204" i="5"/>
  <c r="A205" i="5"/>
  <c r="C205" i="5"/>
  <c r="A206" i="5"/>
  <c r="C206" i="5"/>
  <c r="A207" i="5"/>
  <c r="C207" i="5"/>
  <c r="A208" i="5"/>
  <c r="C208" i="5"/>
  <c r="A209" i="5"/>
  <c r="C209" i="5"/>
  <c r="A210" i="5"/>
  <c r="C210" i="5"/>
  <c r="A211" i="5"/>
  <c r="C211" i="5"/>
  <c r="A212" i="5"/>
  <c r="C212" i="5"/>
  <c r="A213" i="5"/>
  <c r="C213" i="5"/>
  <c r="A214" i="5"/>
  <c r="C214" i="5"/>
  <c r="A215" i="5"/>
  <c r="C215" i="5"/>
  <c r="A216" i="5"/>
  <c r="C216" i="5"/>
  <c r="A217" i="5"/>
  <c r="C217" i="5"/>
  <c r="A218" i="5"/>
  <c r="C218" i="5"/>
  <c r="A219" i="5"/>
  <c r="C219" i="5"/>
  <c r="A220" i="5"/>
  <c r="C220" i="5"/>
  <c r="A221" i="5"/>
  <c r="C221" i="5"/>
  <c r="A222" i="5"/>
  <c r="C222" i="5"/>
  <c r="A223" i="5"/>
  <c r="C223" i="5"/>
  <c r="A224" i="5"/>
  <c r="C224" i="5"/>
  <c r="A225" i="5"/>
  <c r="C225" i="5"/>
  <c r="A226" i="5"/>
  <c r="C226" i="5"/>
  <c r="A227" i="5"/>
  <c r="C227" i="5"/>
  <c r="A228" i="5"/>
  <c r="C228" i="5"/>
  <c r="A229" i="5"/>
  <c r="C229" i="5"/>
  <c r="A230" i="5"/>
  <c r="C230" i="5"/>
  <c r="A231" i="5"/>
  <c r="C231" i="5"/>
  <c r="A232" i="5"/>
  <c r="C232" i="5"/>
  <c r="A233" i="5"/>
  <c r="C233" i="5"/>
  <c r="A234" i="5"/>
  <c r="C234" i="5"/>
  <c r="A235" i="5"/>
  <c r="C235" i="5"/>
  <c r="A236" i="5"/>
  <c r="C236" i="5"/>
  <c r="A237" i="5"/>
  <c r="C237" i="5"/>
  <c r="A238" i="5"/>
  <c r="C238" i="5"/>
  <c r="A239" i="5"/>
  <c r="C239" i="5"/>
  <c r="A240" i="5"/>
  <c r="C240" i="5"/>
  <c r="A241" i="5"/>
  <c r="C241" i="5"/>
  <c r="A242" i="5"/>
  <c r="C242" i="5"/>
  <c r="A243" i="5"/>
  <c r="C243" i="5"/>
  <c r="A244" i="5"/>
  <c r="C244" i="5"/>
  <c r="A245" i="5"/>
  <c r="C245" i="5"/>
  <c r="A246" i="5"/>
  <c r="C246" i="5"/>
  <c r="A247" i="5"/>
  <c r="C247" i="5"/>
  <c r="A248" i="5"/>
  <c r="C248" i="5"/>
  <c r="A249" i="5"/>
  <c r="C249" i="5"/>
  <c r="A250" i="5"/>
  <c r="C250" i="5"/>
  <c r="A251" i="5"/>
  <c r="C251" i="5"/>
  <c r="A252" i="5"/>
  <c r="C252" i="5"/>
  <c r="A253" i="5"/>
  <c r="C253" i="5"/>
  <c r="A254" i="5"/>
  <c r="C254" i="5"/>
  <c r="A255" i="5"/>
  <c r="C255" i="5"/>
  <c r="A256" i="5"/>
  <c r="C256" i="5"/>
  <c r="A257" i="5"/>
  <c r="C257" i="5"/>
  <c r="A258" i="5"/>
  <c r="C258" i="5"/>
  <c r="A259" i="5"/>
  <c r="C259" i="5"/>
  <c r="A260" i="5"/>
  <c r="C260" i="5"/>
  <c r="A261" i="5"/>
  <c r="C261" i="5"/>
  <c r="A262" i="5"/>
  <c r="C262" i="5"/>
  <c r="A263" i="5"/>
  <c r="C263" i="5"/>
  <c r="A264" i="5"/>
  <c r="C264" i="5"/>
  <c r="A265" i="5"/>
  <c r="C265" i="5"/>
  <c r="A3" i="5"/>
  <c r="C3" i="5"/>
  <c r="A4" i="5"/>
  <c r="C4" i="5"/>
  <c r="A5" i="5"/>
  <c r="C5" i="5"/>
  <c r="A6" i="5"/>
  <c r="C6" i="5"/>
  <c r="A7" i="5"/>
  <c r="C7" i="5"/>
  <c r="A8" i="5"/>
  <c r="C8" i="5"/>
  <c r="A9" i="5"/>
  <c r="C9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A18" i="5"/>
  <c r="C18" i="5"/>
  <c r="A19" i="5"/>
  <c r="C19" i="5"/>
  <c r="A20" i="5"/>
  <c r="C20" i="5"/>
  <c r="A21" i="5"/>
  <c r="C21" i="5"/>
  <c r="A22" i="5"/>
  <c r="C22" i="5"/>
  <c r="A23" i="5"/>
  <c r="C23" i="5"/>
  <c r="A24" i="5"/>
  <c r="C24" i="5"/>
  <c r="A25" i="5"/>
  <c r="C25" i="5"/>
  <c r="A26" i="5"/>
  <c r="C26" i="5"/>
  <c r="A27" i="5"/>
  <c r="C27" i="5"/>
  <c r="A28" i="5"/>
  <c r="C28" i="5"/>
  <c r="A29" i="5"/>
  <c r="C29" i="5"/>
  <c r="A30" i="5"/>
  <c r="C30" i="5"/>
  <c r="A31" i="5"/>
  <c r="C31" i="5"/>
  <c r="A32" i="5"/>
  <c r="C32" i="5"/>
  <c r="A33" i="5"/>
  <c r="C33" i="5"/>
  <c r="A34" i="5"/>
  <c r="C34" i="5"/>
  <c r="A35" i="5"/>
  <c r="C35" i="5"/>
  <c r="A36" i="5"/>
  <c r="C36" i="5"/>
  <c r="A37" i="5"/>
  <c r="C37" i="5"/>
  <c r="A38" i="5"/>
  <c r="C38" i="5"/>
  <c r="A39" i="5"/>
  <c r="C39" i="5"/>
  <c r="A40" i="5"/>
  <c r="C40" i="5"/>
  <c r="A41" i="5"/>
  <c r="C41" i="5"/>
  <c r="A42" i="5"/>
  <c r="C42" i="5"/>
  <c r="A43" i="5"/>
  <c r="C43" i="5"/>
  <c r="A44" i="5"/>
  <c r="C44" i="5"/>
  <c r="A45" i="5"/>
  <c r="C45" i="5"/>
  <c r="A46" i="5"/>
  <c r="C46" i="5"/>
  <c r="A47" i="5"/>
  <c r="C47" i="5"/>
  <c r="A48" i="5"/>
  <c r="C48" i="5"/>
  <c r="A49" i="5"/>
  <c r="C49" i="5"/>
  <c r="A50" i="5"/>
  <c r="C50" i="5"/>
  <c r="A51" i="5"/>
  <c r="C51" i="5"/>
  <c r="A52" i="5"/>
  <c r="C52" i="5"/>
  <c r="A2" i="5"/>
  <c r="K129" i="5" l="1"/>
  <c r="L129" i="5"/>
  <c r="N129" i="5"/>
  <c r="O129" i="5"/>
  <c r="N126" i="5"/>
  <c r="O126" i="5"/>
  <c r="K126" i="5"/>
  <c r="L126" i="5"/>
  <c r="N124" i="5"/>
  <c r="O124" i="5"/>
  <c r="K124" i="5"/>
  <c r="L124" i="5"/>
  <c r="N122" i="5"/>
  <c r="O122" i="5"/>
  <c r="K122" i="5"/>
  <c r="L122" i="5"/>
  <c r="N120" i="5"/>
  <c r="O120" i="5"/>
  <c r="K120" i="5"/>
  <c r="L120" i="5"/>
  <c r="N118" i="5"/>
  <c r="O118" i="5"/>
  <c r="K118" i="5"/>
  <c r="L118" i="5"/>
  <c r="N116" i="5"/>
  <c r="O116" i="5"/>
  <c r="K116" i="5"/>
  <c r="L116" i="5"/>
  <c r="N114" i="5"/>
  <c r="O114" i="5"/>
  <c r="K114" i="5"/>
  <c r="L114" i="5"/>
  <c r="N112" i="5"/>
  <c r="O112" i="5"/>
  <c r="K112" i="5"/>
  <c r="L112" i="5"/>
  <c r="L110" i="5"/>
  <c r="N110" i="5"/>
  <c r="K110" i="5"/>
  <c r="L108" i="5"/>
  <c r="N108" i="5"/>
  <c r="O108" i="5"/>
  <c r="K108" i="5"/>
  <c r="L106" i="5"/>
  <c r="N106" i="5"/>
  <c r="O106" i="5"/>
  <c r="K106" i="5"/>
  <c r="L104" i="5"/>
  <c r="N104" i="5"/>
  <c r="O104" i="5"/>
  <c r="K104" i="5"/>
  <c r="L102" i="5"/>
  <c r="N102" i="5"/>
  <c r="O102" i="5"/>
  <c r="K102" i="5"/>
  <c r="L100" i="5"/>
  <c r="N100" i="5"/>
  <c r="O100" i="5"/>
  <c r="K100" i="5"/>
  <c r="L98" i="5"/>
  <c r="N98" i="5"/>
  <c r="O98" i="5"/>
  <c r="K98" i="5"/>
  <c r="L96" i="5"/>
  <c r="N96" i="5"/>
  <c r="O96" i="5"/>
  <c r="K96" i="5"/>
  <c r="L94" i="5"/>
  <c r="N94" i="5"/>
  <c r="O94" i="5"/>
  <c r="K94" i="5"/>
  <c r="L92" i="5"/>
  <c r="N92" i="5"/>
  <c r="O92" i="5"/>
  <c r="K92" i="5"/>
  <c r="L90" i="5"/>
  <c r="N90" i="5"/>
  <c r="O90" i="5"/>
  <c r="K90" i="5"/>
  <c r="L88" i="5"/>
  <c r="N88" i="5"/>
  <c r="O88" i="5"/>
  <c r="K88" i="5"/>
  <c r="L86" i="5"/>
  <c r="N86" i="5"/>
  <c r="O86" i="5"/>
  <c r="K86" i="5"/>
  <c r="L84" i="5"/>
  <c r="N84" i="5"/>
  <c r="O84" i="5"/>
  <c r="K84" i="5"/>
  <c r="L82" i="5"/>
  <c r="N82" i="5"/>
  <c r="K82" i="5"/>
  <c r="L80" i="5"/>
  <c r="N80" i="5"/>
  <c r="O80" i="5"/>
  <c r="K80" i="5"/>
  <c r="L78" i="5"/>
  <c r="N78" i="5"/>
  <c r="O78" i="5"/>
  <c r="K78" i="5"/>
  <c r="L76" i="5"/>
  <c r="N76" i="5"/>
  <c r="O76" i="5"/>
  <c r="K76" i="5"/>
  <c r="L74" i="5"/>
  <c r="N74" i="5"/>
  <c r="O74" i="5"/>
  <c r="K74" i="5"/>
  <c r="L72" i="5"/>
  <c r="N72" i="5"/>
  <c r="O72" i="5"/>
  <c r="K72" i="5"/>
  <c r="L70" i="5"/>
  <c r="N70" i="5"/>
  <c r="O70" i="5"/>
  <c r="K70" i="5"/>
  <c r="O128" i="5"/>
  <c r="L128" i="5"/>
  <c r="N128" i="5"/>
  <c r="K128" i="5"/>
  <c r="L68" i="5"/>
  <c r="N68" i="5"/>
  <c r="O68" i="5"/>
  <c r="K68" i="5"/>
  <c r="I250" i="5"/>
  <c r="I234" i="5"/>
  <c r="I230" i="5"/>
  <c r="I214" i="5"/>
  <c r="I182" i="5"/>
  <c r="I166" i="5"/>
  <c r="I162" i="5"/>
  <c r="I130" i="5"/>
  <c r="I122" i="5"/>
  <c r="I118" i="5"/>
  <c r="L265" i="5"/>
  <c r="N265" i="5"/>
  <c r="O265" i="5"/>
  <c r="K265" i="5"/>
  <c r="L263" i="5"/>
  <c r="N263" i="5"/>
  <c r="O263" i="5"/>
  <c r="K263" i="5"/>
  <c r="L261" i="5"/>
  <c r="N261" i="5"/>
  <c r="O261" i="5"/>
  <c r="K261" i="5"/>
  <c r="L259" i="5"/>
  <c r="N259" i="5"/>
  <c r="O259" i="5"/>
  <c r="K259" i="5"/>
  <c r="L257" i="5"/>
  <c r="N257" i="5"/>
  <c r="O257" i="5"/>
  <c r="K257" i="5"/>
  <c r="L255" i="5"/>
  <c r="N255" i="5"/>
  <c r="O255" i="5"/>
  <c r="K255" i="5"/>
  <c r="H255" i="5"/>
  <c r="L253" i="5"/>
  <c r="N253" i="5"/>
  <c r="O253" i="5"/>
  <c r="K253" i="5"/>
  <c r="H253" i="5"/>
  <c r="L251" i="5"/>
  <c r="N251" i="5"/>
  <c r="O251" i="5"/>
  <c r="K251" i="5"/>
  <c r="L249" i="5"/>
  <c r="N249" i="5"/>
  <c r="O249" i="5"/>
  <c r="K249" i="5"/>
  <c r="L247" i="5"/>
  <c r="N247" i="5"/>
  <c r="O247" i="5"/>
  <c r="K247" i="5"/>
  <c r="L245" i="5"/>
  <c r="N245" i="5"/>
  <c r="O245" i="5"/>
  <c r="K245" i="5"/>
  <c r="L243" i="5"/>
  <c r="N243" i="5"/>
  <c r="O243" i="5"/>
  <c r="K243" i="5"/>
  <c r="L241" i="5"/>
  <c r="N241" i="5"/>
  <c r="O241" i="5"/>
  <c r="K241" i="5"/>
  <c r="L239" i="5"/>
  <c r="N239" i="5"/>
  <c r="O239" i="5"/>
  <c r="K239" i="5"/>
  <c r="L237" i="5"/>
  <c r="N237" i="5"/>
  <c r="O237" i="5"/>
  <c r="K237" i="5"/>
  <c r="L235" i="5"/>
  <c r="N235" i="5"/>
  <c r="O235" i="5"/>
  <c r="K235" i="5"/>
  <c r="L233" i="5"/>
  <c r="N233" i="5"/>
  <c r="O233" i="5"/>
  <c r="K233" i="5"/>
  <c r="L231" i="5"/>
  <c r="N231" i="5"/>
  <c r="O231" i="5"/>
  <c r="K231" i="5"/>
  <c r="L229" i="5"/>
  <c r="N229" i="5"/>
  <c r="O229" i="5"/>
  <c r="K229" i="5"/>
  <c r="L227" i="5"/>
  <c r="N227" i="5"/>
  <c r="O227" i="5"/>
  <c r="K227" i="5"/>
  <c r="L225" i="5"/>
  <c r="N225" i="5"/>
  <c r="O225" i="5"/>
  <c r="K225" i="5"/>
  <c r="L223" i="5"/>
  <c r="N223" i="5"/>
  <c r="O223" i="5"/>
  <c r="K223" i="5"/>
  <c r="L221" i="5"/>
  <c r="N221" i="5"/>
  <c r="O221" i="5"/>
  <c r="K221" i="5"/>
  <c r="O219" i="5"/>
  <c r="K219" i="5"/>
  <c r="L219" i="5"/>
  <c r="N219" i="5"/>
  <c r="O217" i="5"/>
  <c r="K217" i="5"/>
  <c r="L217" i="5"/>
  <c r="N217" i="5"/>
  <c r="O215" i="5"/>
  <c r="K215" i="5"/>
  <c r="L215" i="5"/>
  <c r="N215" i="5"/>
  <c r="O213" i="5"/>
  <c r="K213" i="5"/>
  <c r="L213" i="5"/>
  <c r="N213" i="5"/>
  <c r="O211" i="5"/>
  <c r="K211" i="5"/>
  <c r="L211" i="5"/>
  <c r="N211" i="5"/>
  <c r="O209" i="5"/>
  <c r="K209" i="5"/>
  <c r="L209" i="5"/>
  <c r="N209" i="5"/>
  <c r="O207" i="5"/>
  <c r="K207" i="5"/>
  <c r="L207" i="5"/>
  <c r="N207" i="5"/>
  <c r="O205" i="5"/>
  <c r="K205" i="5"/>
  <c r="L205" i="5"/>
  <c r="N205" i="5"/>
  <c r="O203" i="5"/>
  <c r="K203" i="5"/>
  <c r="L203" i="5"/>
  <c r="N203" i="5"/>
  <c r="H203" i="5"/>
  <c r="O201" i="5"/>
  <c r="K201" i="5"/>
  <c r="L201" i="5"/>
  <c r="N201" i="5"/>
  <c r="O199" i="5"/>
  <c r="K199" i="5"/>
  <c r="L199" i="5"/>
  <c r="N199" i="5"/>
  <c r="O197" i="5"/>
  <c r="K197" i="5"/>
  <c r="L197" i="5"/>
  <c r="N197" i="5"/>
  <c r="O195" i="5"/>
  <c r="K195" i="5"/>
  <c r="L195" i="5"/>
  <c r="N195" i="5"/>
  <c r="O193" i="5"/>
  <c r="K193" i="5"/>
  <c r="L193" i="5"/>
  <c r="N193" i="5"/>
  <c r="O191" i="5"/>
  <c r="K191" i="5"/>
  <c r="L191" i="5"/>
  <c r="N191" i="5"/>
  <c r="O189" i="5"/>
  <c r="K189" i="5"/>
  <c r="L189" i="5"/>
  <c r="N189" i="5"/>
  <c r="O187" i="5"/>
  <c r="K187" i="5"/>
  <c r="L187" i="5"/>
  <c r="N187" i="5"/>
  <c r="O185" i="5"/>
  <c r="K185" i="5"/>
  <c r="L185" i="5"/>
  <c r="N185" i="5"/>
  <c r="H185" i="5"/>
  <c r="O183" i="5"/>
  <c r="K183" i="5"/>
  <c r="L183" i="5"/>
  <c r="N183" i="5"/>
  <c r="O181" i="5"/>
  <c r="K181" i="5"/>
  <c r="L181" i="5"/>
  <c r="N181" i="5"/>
  <c r="O179" i="5"/>
  <c r="K179" i="5"/>
  <c r="L179" i="5"/>
  <c r="N179" i="5"/>
  <c r="O177" i="5"/>
  <c r="K177" i="5"/>
  <c r="L177" i="5"/>
  <c r="N177" i="5"/>
  <c r="O175" i="5"/>
  <c r="K175" i="5"/>
  <c r="L175" i="5"/>
  <c r="N175" i="5"/>
  <c r="O173" i="5"/>
  <c r="K173" i="5"/>
  <c r="L173" i="5"/>
  <c r="N173" i="5"/>
  <c r="O171" i="5"/>
  <c r="K171" i="5"/>
  <c r="L171" i="5"/>
  <c r="N171" i="5"/>
  <c r="O169" i="5"/>
  <c r="K169" i="5"/>
  <c r="L169" i="5"/>
  <c r="N169" i="5"/>
  <c r="O167" i="5"/>
  <c r="K167" i="5"/>
  <c r="L167" i="5"/>
  <c r="N167" i="5"/>
  <c r="O165" i="5"/>
  <c r="K165" i="5"/>
  <c r="L165" i="5"/>
  <c r="N165" i="5"/>
  <c r="O163" i="5"/>
  <c r="K163" i="5"/>
  <c r="L163" i="5"/>
  <c r="N163" i="5"/>
  <c r="O161" i="5"/>
  <c r="K161" i="5"/>
  <c r="L161" i="5"/>
  <c r="N161" i="5"/>
  <c r="O159" i="5"/>
  <c r="K159" i="5"/>
  <c r="L159" i="5"/>
  <c r="N159" i="5"/>
  <c r="O157" i="5"/>
  <c r="K157" i="5"/>
  <c r="L157" i="5"/>
  <c r="N157" i="5"/>
  <c r="O155" i="5"/>
  <c r="K155" i="5"/>
  <c r="L155" i="5"/>
  <c r="N155" i="5"/>
  <c r="O153" i="5"/>
  <c r="K153" i="5"/>
  <c r="L153" i="5"/>
  <c r="N153" i="5"/>
  <c r="O151" i="5"/>
  <c r="K151" i="5"/>
  <c r="L151" i="5"/>
  <c r="N151" i="5"/>
  <c r="O139" i="5"/>
  <c r="K139" i="5"/>
  <c r="L139" i="5"/>
  <c r="N139" i="5"/>
  <c r="O137" i="5"/>
  <c r="K137" i="5"/>
  <c r="L137" i="5"/>
  <c r="N137" i="5"/>
  <c r="O133" i="5"/>
  <c r="K133" i="5"/>
  <c r="L133" i="5"/>
  <c r="N133" i="5"/>
  <c r="O67" i="5"/>
  <c r="K67" i="5"/>
  <c r="L67" i="5"/>
  <c r="N67" i="5"/>
  <c r="O65" i="5"/>
  <c r="K65" i="5"/>
  <c r="L65" i="5"/>
  <c r="N65" i="5"/>
  <c r="O63" i="5"/>
  <c r="K63" i="5"/>
  <c r="L63" i="5"/>
  <c r="N63" i="5"/>
  <c r="O61" i="5"/>
  <c r="K61" i="5"/>
  <c r="L61" i="5"/>
  <c r="N61" i="5"/>
  <c r="K59" i="5"/>
  <c r="L59" i="5"/>
  <c r="N59" i="5"/>
  <c r="O59" i="5"/>
  <c r="K57" i="5"/>
  <c r="L57" i="5"/>
  <c r="N57" i="5"/>
  <c r="O57" i="5"/>
  <c r="K55" i="5"/>
  <c r="L55" i="5"/>
  <c r="N55" i="5"/>
  <c r="O55" i="5"/>
  <c r="K53" i="5"/>
  <c r="L53" i="5"/>
  <c r="N53" i="5"/>
  <c r="O53" i="5"/>
  <c r="H131" i="5"/>
  <c r="O131" i="5"/>
  <c r="K131" i="5"/>
  <c r="L131" i="5"/>
  <c r="N131" i="5"/>
  <c r="K127" i="5"/>
  <c r="L127" i="5"/>
  <c r="N127" i="5"/>
  <c r="O127" i="5"/>
  <c r="I261" i="5"/>
  <c r="I253" i="5"/>
  <c r="I249" i="5"/>
  <c r="I245" i="5"/>
  <c r="I241" i="5"/>
  <c r="I225" i="5"/>
  <c r="I221" i="5"/>
  <c r="I217" i="5"/>
  <c r="I185" i="5"/>
  <c r="I177" i="5"/>
  <c r="I173" i="5"/>
  <c r="I153" i="5"/>
  <c r="I139" i="5"/>
  <c r="I125" i="5"/>
  <c r="I121" i="5"/>
  <c r="N130" i="5"/>
  <c r="O130" i="5"/>
  <c r="K130" i="5"/>
  <c r="L130" i="5"/>
  <c r="K125" i="5"/>
  <c r="L125" i="5"/>
  <c r="N125" i="5"/>
  <c r="O125" i="5"/>
  <c r="K123" i="5"/>
  <c r="L123" i="5"/>
  <c r="N123" i="5"/>
  <c r="O123" i="5"/>
  <c r="K121" i="5"/>
  <c r="L121" i="5"/>
  <c r="N121" i="5"/>
  <c r="O121" i="5"/>
  <c r="K119" i="5"/>
  <c r="L119" i="5"/>
  <c r="N119" i="5"/>
  <c r="O119" i="5"/>
  <c r="K117" i="5"/>
  <c r="L117" i="5"/>
  <c r="N117" i="5"/>
  <c r="O117" i="5"/>
  <c r="K115" i="5"/>
  <c r="L115" i="5"/>
  <c r="N115" i="5"/>
  <c r="O115" i="5"/>
  <c r="K113" i="5"/>
  <c r="L113" i="5"/>
  <c r="N113" i="5"/>
  <c r="O113" i="5"/>
  <c r="K111" i="5"/>
  <c r="L111" i="5"/>
  <c r="N111" i="5"/>
  <c r="O111" i="5"/>
  <c r="O109" i="5"/>
  <c r="K109" i="5"/>
  <c r="L109" i="5"/>
  <c r="N109" i="5"/>
  <c r="O107" i="5"/>
  <c r="K107" i="5"/>
  <c r="L107" i="5"/>
  <c r="N107" i="5"/>
  <c r="O105" i="5"/>
  <c r="K105" i="5"/>
  <c r="L105" i="5"/>
  <c r="N105" i="5"/>
  <c r="O103" i="5"/>
  <c r="K103" i="5"/>
  <c r="L103" i="5"/>
  <c r="N103" i="5"/>
  <c r="K101" i="5"/>
  <c r="L101" i="5"/>
  <c r="N101" i="5"/>
  <c r="O99" i="5"/>
  <c r="K99" i="5"/>
  <c r="L99" i="5"/>
  <c r="N99" i="5"/>
  <c r="O97" i="5"/>
  <c r="K97" i="5"/>
  <c r="L97" i="5"/>
  <c r="N97" i="5"/>
  <c r="O95" i="5"/>
  <c r="K95" i="5"/>
  <c r="L95" i="5"/>
  <c r="N95" i="5"/>
  <c r="O93" i="5"/>
  <c r="K93" i="5"/>
  <c r="L93" i="5"/>
  <c r="N93" i="5"/>
  <c r="O91" i="5"/>
  <c r="K91" i="5"/>
  <c r="L91" i="5"/>
  <c r="N91" i="5"/>
  <c r="O89" i="5"/>
  <c r="K89" i="5"/>
  <c r="L89" i="5"/>
  <c r="N89" i="5"/>
  <c r="O87" i="5"/>
  <c r="K87" i="5"/>
  <c r="L87" i="5"/>
  <c r="N87" i="5"/>
  <c r="O85" i="5"/>
  <c r="K85" i="5"/>
  <c r="L85" i="5"/>
  <c r="N85" i="5"/>
  <c r="O83" i="5"/>
  <c r="K83" i="5"/>
  <c r="L83" i="5"/>
  <c r="N83" i="5"/>
  <c r="K81" i="5"/>
  <c r="L81" i="5"/>
  <c r="N81" i="5"/>
  <c r="O79" i="5"/>
  <c r="K79" i="5"/>
  <c r="L79" i="5"/>
  <c r="N79" i="5"/>
  <c r="O77" i="5"/>
  <c r="K77" i="5"/>
  <c r="L77" i="5"/>
  <c r="N77" i="5"/>
  <c r="O75" i="5"/>
  <c r="K75" i="5"/>
  <c r="L75" i="5"/>
  <c r="N75" i="5"/>
  <c r="O73" i="5"/>
  <c r="K73" i="5"/>
  <c r="L73" i="5"/>
  <c r="N73" i="5"/>
  <c r="O71" i="5"/>
  <c r="K71" i="5"/>
  <c r="L71" i="5"/>
  <c r="N71" i="5"/>
  <c r="O69" i="5"/>
  <c r="K69" i="5"/>
  <c r="L69" i="5"/>
  <c r="N69" i="5"/>
  <c r="I252" i="5"/>
  <c r="I248" i="5"/>
  <c r="I232" i="5"/>
  <c r="I200" i="5"/>
  <c r="I184" i="5"/>
  <c r="I168" i="5"/>
  <c r="I138" i="5"/>
  <c r="I132" i="5"/>
  <c r="I128" i="5"/>
  <c r="I120" i="5"/>
  <c r="I116" i="5"/>
  <c r="O264" i="5"/>
  <c r="K264" i="5"/>
  <c r="L264" i="5"/>
  <c r="N264" i="5"/>
  <c r="O262" i="5"/>
  <c r="K262" i="5"/>
  <c r="L262" i="5"/>
  <c r="N262" i="5"/>
  <c r="O260" i="5"/>
  <c r="K260" i="5"/>
  <c r="L260" i="5"/>
  <c r="N260" i="5"/>
  <c r="O258" i="5"/>
  <c r="K258" i="5"/>
  <c r="L258" i="5"/>
  <c r="N258" i="5"/>
  <c r="O256" i="5"/>
  <c r="K256" i="5"/>
  <c r="L256" i="5"/>
  <c r="N256" i="5"/>
  <c r="O254" i="5"/>
  <c r="K254" i="5"/>
  <c r="L254" i="5"/>
  <c r="N254" i="5"/>
  <c r="O252" i="5"/>
  <c r="K252" i="5"/>
  <c r="L252" i="5"/>
  <c r="N252" i="5"/>
  <c r="O250" i="5"/>
  <c r="K250" i="5"/>
  <c r="L250" i="5"/>
  <c r="N250" i="5"/>
  <c r="O248" i="5"/>
  <c r="K248" i="5"/>
  <c r="L248" i="5"/>
  <c r="N248" i="5"/>
  <c r="O246" i="5"/>
  <c r="K246" i="5"/>
  <c r="L246" i="5"/>
  <c r="N246" i="5"/>
  <c r="O244" i="5"/>
  <c r="K244" i="5"/>
  <c r="L244" i="5"/>
  <c r="N244" i="5"/>
  <c r="O242" i="5"/>
  <c r="K242" i="5"/>
  <c r="L242" i="5"/>
  <c r="N242" i="5"/>
  <c r="O240" i="5"/>
  <c r="K240" i="5"/>
  <c r="L240" i="5"/>
  <c r="N240" i="5"/>
  <c r="O238" i="5"/>
  <c r="K238" i="5"/>
  <c r="L238" i="5"/>
  <c r="N238" i="5"/>
  <c r="O236" i="5"/>
  <c r="K236" i="5"/>
  <c r="L236" i="5"/>
  <c r="N236" i="5"/>
  <c r="O234" i="5"/>
  <c r="K234" i="5"/>
  <c r="L234" i="5"/>
  <c r="N234" i="5"/>
  <c r="O232" i="5"/>
  <c r="K232" i="5"/>
  <c r="L232" i="5"/>
  <c r="N232" i="5"/>
  <c r="O230" i="5"/>
  <c r="K230" i="5"/>
  <c r="L230" i="5"/>
  <c r="N230" i="5"/>
  <c r="O228" i="5"/>
  <c r="K228" i="5"/>
  <c r="L228" i="5"/>
  <c r="N228" i="5"/>
  <c r="O226" i="5"/>
  <c r="K226" i="5"/>
  <c r="L226" i="5"/>
  <c r="N226" i="5"/>
  <c r="O224" i="5"/>
  <c r="K224" i="5"/>
  <c r="L224" i="5"/>
  <c r="N224" i="5"/>
  <c r="O222" i="5"/>
  <c r="K222" i="5"/>
  <c r="L222" i="5"/>
  <c r="N222" i="5"/>
  <c r="O220" i="5"/>
  <c r="K220" i="5"/>
  <c r="L220" i="5"/>
  <c r="N220" i="5"/>
  <c r="L218" i="5"/>
  <c r="N218" i="5"/>
  <c r="O218" i="5"/>
  <c r="K218" i="5"/>
  <c r="L216" i="5"/>
  <c r="N216" i="5"/>
  <c r="O216" i="5"/>
  <c r="K216" i="5"/>
  <c r="L214" i="5"/>
  <c r="N214" i="5"/>
  <c r="O214" i="5"/>
  <c r="K214" i="5"/>
  <c r="L212" i="5"/>
  <c r="N212" i="5"/>
  <c r="O212" i="5"/>
  <c r="K212" i="5"/>
  <c r="L210" i="5"/>
  <c r="N210" i="5"/>
  <c r="O210" i="5"/>
  <c r="K210" i="5"/>
  <c r="L208" i="5"/>
  <c r="N208" i="5"/>
  <c r="O208" i="5"/>
  <c r="K208" i="5"/>
  <c r="L206" i="5"/>
  <c r="N206" i="5"/>
  <c r="O206" i="5"/>
  <c r="K206" i="5"/>
  <c r="L204" i="5"/>
  <c r="N204" i="5"/>
  <c r="O204" i="5"/>
  <c r="K204" i="5"/>
  <c r="L202" i="5"/>
  <c r="N202" i="5"/>
  <c r="O202" i="5"/>
  <c r="K202" i="5"/>
  <c r="L200" i="5"/>
  <c r="N200" i="5"/>
  <c r="O200" i="5"/>
  <c r="K200" i="5"/>
  <c r="L198" i="5"/>
  <c r="N198" i="5"/>
  <c r="O198" i="5"/>
  <c r="K198" i="5"/>
  <c r="L196" i="5"/>
  <c r="N196" i="5"/>
  <c r="O196" i="5"/>
  <c r="K196" i="5"/>
  <c r="L194" i="5"/>
  <c r="N194" i="5"/>
  <c r="O194" i="5"/>
  <c r="K194" i="5"/>
  <c r="L192" i="5"/>
  <c r="N192" i="5"/>
  <c r="O192" i="5"/>
  <c r="K192" i="5"/>
  <c r="L190" i="5"/>
  <c r="N190" i="5"/>
  <c r="O190" i="5"/>
  <c r="K190" i="5"/>
  <c r="L188" i="5"/>
  <c r="N188" i="5"/>
  <c r="O188" i="5"/>
  <c r="K188" i="5"/>
  <c r="L186" i="5"/>
  <c r="N186" i="5"/>
  <c r="O186" i="5"/>
  <c r="K186" i="5"/>
  <c r="L184" i="5"/>
  <c r="N184" i="5"/>
  <c r="O184" i="5"/>
  <c r="K184" i="5"/>
  <c r="L182" i="5"/>
  <c r="N182" i="5"/>
  <c r="O182" i="5"/>
  <c r="K182" i="5"/>
  <c r="L180" i="5"/>
  <c r="N180" i="5"/>
  <c r="O180" i="5"/>
  <c r="K180" i="5"/>
  <c r="L178" i="5"/>
  <c r="N178" i="5"/>
  <c r="O178" i="5"/>
  <c r="K178" i="5"/>
  <c r="L176" i="5"/>
  <c r="N176" i="5"/>
  <c r="O176" i="5"/>
  <c r="K176" i="5"/>
  <c r="L174" i="5"/>
  <c r="N174" i="5"/>
  <c r="O174" i="5"/>
  <c r="K174" i="5"/>
  <c r="L172" i="5"/>
  <c r="N172" i="5"/>
  <c r="O172" i="5"/>
  <c r="K172" i="5"/>
  <c r="L170" i="5"/>
  <c r="N170" i="5"/>
  <c r="O170" i="5"/>
  <c r="K170" i="5"/>
  <c r="L168" i="5"/>
  <c r="N168" i="5"/>
  <c r="O168" i="5"/>
  <c r="K168" i="5"/>
  <c r="L166" i="5"/>
  <c r="N166" i="5"/>
  <c r="O166" i="5"/>
  <c r="K166" i="5"/>
  <c r="L164" i="5"/>
  <c r="N164" i="5"/>
  <c r="O164" i="5"/>
  <c r="K164" i="5"/>
  <c r="L162" i="5"/>
  <c r="N162" i="5"/>
  <c r="O162" i="5"/>
  <c r="K162" i="5"/>
  <c r="L160" i="5"/>
  <c r="N160" i="5"/>
  <c r="O160" i="5"/>
  <c r="K160" i="5"/>
  <c r="L158" i="5"/>
  <c r="N158" i="5"/>
  <c r="O158" i="5"/>
  <c r="K158" i="5"/>
  <c r="L156" i="5"/>
  <c r="N156" i="5"/>
  <c r="O156" i="5"/>
  <c r="K156" i="5"/>
  <c r="L154" i="5"/>
  <c r="N154" i="5"/>
  <c r="O154" i="5"/>
  <c r="K154" i="5"/>
  <c r="L152" i="5"/>
  <c r="N152" i="5"/>
  <c r="O152" i="5"/>
  <c r="K152" i="5"/>
  <c r="L150" i="5"/>
  <c r="N150" i="5"/>
  <c r="O150" i="5"/>
  <c r="K150" i="5"/>
  <c r="L138" i="5"/>
  <c r="N138" i="5"/>
  <c r="O138" i="5"/>
  <c r="K138" i="5"/>
  <c r="L134" i="5"/>
  <c r="N134" i="5"/>
  <c r="O134" i="5"/>
  <c r="K134" i="5"/>
  <c r="L132" i="5"/>
  <c r="N132" i="5"/>
  <c r="O132" i="5"/>
  <c r="K132" i="5"/>
  <c r="L66" i="5"/>
  <c r="N66" i="5"/>
  <c r="O66" i="5"/>
  <c r="K66" i="5"/>
  <c r="L64" i="5"/>
  <c r="N64" i="5"/>
  <c r="O64" i="5"/>
  <c r="K64" i="5"/>
  <c r="L62" i="5"/>
  <c r="N62" i="5"/>
  <c r="O62" i="5"/>
  <c r="K62" i="5"/>
  <c r="O60" i="5"/>
  <c r="K60" i="5"/>
  <c r="L60" i="5"/>
  <c r="N60" i="5"/>
  <c r="N58" i="5"/>
  <c r="O58" i="5"/>
  <c r="K58" i="5"/>
  <c r="L58" i="5"/>
  <c r="N56" i="5"/>
  <c r="O56" i="5"/>
  <c r="K56" i="5"/>
  <c r="L56" i="5"/>
  <c r="N54" i="5"/>
  <c r="O54" i="5"/>
  <c r="K54" i="5"/>
  <c r="L54" i="5"/>
  <c r="I263" i="5"/>
  <c r="I255" i="5"/>
  <c r="I251" i="5"/>
  <c r="I243" i="5"/>
  <c r="I231" i="5"/>
  <c r="I223" i="5"/>
  <c r="I219" i="5"/>
  <c r="I215" i="5"/>
  <c r="I211" i="5"/>
  <c r="I203" i="5"/>
  <c r="I191" i="5"/>
  <c r="I187" i="5"/>
  <c r="I183" i="5"/>
  <c r="I167" i="5"/>
  <c r="I155" i="5"/>
  <c r="I131" i="5"/>
  <c r="F238" i="5"/>
  <c r="F211" i="5"/>
  <c r="F203" i="5"/>
  <c r="F171" i="5"/>
  <c r="F139" i="5"/>
  <c r="F114" i="5"/>
  <c r="F106" i="5"/>
  <c r="F90" i="5"/>
  <c r="F187" i="5"/>
  <c r="F179" i="5"/>
  <c r="F155" i="5"/>
  <c r="F98" i="5"/>
  <c r="F74" i="5"/>
  <c r="F262" i="5"/>
  <c r="F258" i="5"/>
  <c r="F250" i="5"/>
  <c r="F246" i="5"/>
  <c r="F242" i="5"/>
  <c r="F234" i="5"/>
  <c r="F230" i="5"/>
  <c r="F226" i="5"/>
  <c r="F219" i="5"/>
  <c r="F195" i="5"/>
  <c r="F163" i="5"/>
  <c r="F130" i="5"/>
  <c r="F122" i="5"/>
  <c r="F82" i="5"/>
  <c r="F66" i="5"/>
  <c r="F58" i="5"/>
  <c r="F254" i="5"/>
  <c r="F265" i="5"/>
  <c r="F261" i="5"/>
  <c r="F257" i="5"/>
  <c r="F253" i="5"/>
  <c r="F249" i="5"/>
  <c r="F245" i="5"/>
  <c r="F241" i="5"/>
  <c r="F237" i="5"/>
  <c r="F233" i="5"/>
  <c r="F229" i="5"/>
  <c r="F225" i="5"/>
  <c r="F221" i="5"/>
  <c r="F217" i="5"/>
  <c r="F213" i="5"/>
  <c r="F209" i="5"/>
  <c r="F205" i="5"/>
  <c r="F201" i="5"/>
  <c r="F197" i="5"/>
  <c r="F193" i="5"/>
  <c r="F189" i="5"/>
  <c r="F185" i="5"/>
  <c r="F181" i="5"/>
  <c r="F177" i="5"/>
  <c r="F173" i="5"/>
  <c r="F169" i="5"/>
  <c r="F165" i="5"/>
  <c r="F161" i="5"/>
  <c r="F157" i="5"/>
  <c r="F153" i="5"/>
  <c r="F137" i="5"/>
  <c r="F132" i="5"/>
  <c r="F128" i="5"/>
  <c r="F124" i="5"/>
  <c r="F120" i="5"/>
  <c r="F116" i="5"/>
  <c r="F112" i="5"/>
  <c r="F108" i="5"/>
  <c r="F104" i="5"/>
  <c r="F100" i="5"/>
  <c r="F96" i="5"/>
  <c r="F92" i="5"/>
  <c r="F88" i="5"/>
  <c r="F84" i="5"/>
  <c r="F80" i="5"/>
  <c r="F76" i="5"/>
  <c r="F72" i="5"/>
  <c r="F68" i="5"/>
  <c r="F64" i="5"/>
  <c r="F264" i="5"/>
  <c r="F260" i="5"/>
  <c r="F256" i="5"/>
  <c r="F252" i="5"/>
  <c r="F248" i="5"/>
  <c r="F244" i="5"/>
  <c r="F240" i="5"/>
  <c r="F236" i="5"/>
  <c r="F232" i="5"/>
  <c r="F228" i="5"/>
  <c r="F224" i="5"/>
  <c r="F220" i="5"/>
  <c r="F216" i="5"/>
  <c r="F212" i="5"/>
  <c r="F208" i="5"/>
  <c r="F204" i="5"/>
  <c r="F200" i="5"/>
  <c r="F196" i="5"/>
  <c r="F192" i="5"/>
  <c r="F188" i="5"/>
  <c r="F184" i="5"/>
  <c r="F180" i="5"/>
  <c r="F176" i="5"/>
  <c r="F172" i="5"/>
  <c r="F168" i="5"/>
  <c r="F164" i="5"/>
  <c r="F160" i="5"/>
  <c r="F156" i="5"/>
  <c r="F152" i="5"/>
  <c r="F131" i="5"/>
  <c r="F127" i="5"/>
  <c r="F123" i="5"/>
  <c r="F119" i="5"/>
  <c r="F115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259" i="5"/>
  <c r="F251" i="5"/>
  <c r="F243" i="5"/>
  <c r="F231" i="5"/>
  <c r="F223" i="5"/>
  <c r="F215" i="5"/>
  <c r="F191" i="5"/>
  <c r="F175" i="5"/>
  <c r="F134" i="5"/>
  <c r="F60" i="5"/>
  <c r="F56" i="5"/>
  <c r="F263" i="5"/>
  <c r="F255" i="5"/>
  <c r="F247" i="5"/>
  <c r="F239" i="5"/>
  <c r="F235" i="5"/>
  <c r="F227" i="5"/>
  <c r="F207" i="5"/>
  <c r="F199" i="5"/>
  <c r="F183" i="5"/>
  <c r="F167" i="5"/>
  <c r="F159" i="5"/>
  <c r="F151" i="5"/>
  <c r="F126" i="5"/>
  <c r="F118" i="5"/>
  <c r="F110" i="5"/>
  <c r="F102" i="5"/>
  <c r="F94" i="5"/>
  <c r="F86" i="5"/>
  <c r="F78" i="5"/>
  <c r="F70" i="5"/>
  <c r="F62" i="5"/>
  <c r="F54" i="5"/>
  <c r="F222" i="5"/>
  <c r="F218" i="5"/>
  <c r="F214" i="5"/>
  <c r="F210" i="5"/>
  <c r="F206" i="5"/>
  <c r="F202" i="5"/>
  <c r="F198" i="5"/>
  <c r="F194" i="5"/>
  <c r="F190" i="5"/>
  <c r="F186" i="5"/>
  <c r="F182" i="5"/>
  <c r="F178" i="5"/>
  <c r="F174" i="5"/>
  <c r="F170" i="5"/>
  <c r="F166" i="5"/>
  <c r="F162" i="5"/>
  <c r="F158" i="5"/>
  <c r="F154" i="5"/>
  <c r="F150" i="5"/>
  <c r="F138" i="5"/>
  <c r="F133" i="5"/>
  <c r="F129" i="5"/>
  <c r="F125" i="5"/>
  <c r="F121" i="5"/>
  <c r="F117" i="5"/>
  <c r="F113" i="5"/>
  <c r="F109" i="5"/>
  <c r="F105" i="5"/>
  <c r="F101" i="5"/>
  <c r="F97" i="5"/>
  <c r="F93" i="5"/>
  <c r="F89" i="5"/>
  <c r="F85" i="5"/>
  <c r="F81" i="5"/>
  <c r="F77" i="5"/>
  <c r="F73" i="5"/>
  <c r="F69" i="5"/>
  <c r="F65" i="5"/>
  <c r="F61" i="5"/>
  <c r="F57" i="5"/>
  <c r="F53" i="5"/>
  <c r="O101" i="5" l="1"/>
  <c r="O82" i="5"/>
  <c r="O81" i="5"/>
  <c r="Q82" i="5" l="1"/>
  <c r="H109" i="5"/>
  <c r="H112" i="5"/>
  <c r="H101" i="5"/>
  <c r="H110" i="5"/>
  <c r="H82" i="5"/>
  <c r="H111" i="5"/>
  <c r="H113" i="5"/>
  <c r="H106" i="5"/>
  <c r="I113" i="5"/>
  <c r="I112" i="5"/>
  <c r="I109" i="5"/>
  <c r="I106" i="5"/>
  <c r="I103" i="5"/>
  <c r="I98" i="5"/>
  <c r="I95" i="5"/>
  <c r="I81" i="5"/>
  <c r="I78" i="5"/>
  <c r="H75" i="5"/>
  <c r="I110" i="5" l="1"/>
  <c r="I111" i="5"/>
  <c r="I77" i="5"/>
  <c r="I101" i="5"/>
  <c r="I75" i="5"/>
  <c r="I74" i="5"/>
  <c r="I72" i="5"/>
  <c r="I82" i="5" l="1"/>
  <c r="I69" i="5" l="1"/>
  <c r="I66" i="5"/>
  <c r="I64" i="5"/>
  <c r="I62" i="5"/>
  <c r="I60" i="5"/>
  <c r="I58" i="5"/>
  <c r="I48" i="5" l="1"/>
  <c r="I46" i="5"/>
  <c r="I40" i="5"/>
  <c r="I37" i="5"/>
  <c r="I32" i="5"/>
  <c r="I31" i="5"/>
  <c r="I34" i="5"/>
  <c r="I29" i="5"/>
  <c r="I26" i="5"/>
  <c r="AZ159" i="5" l="1"/>
  <c r="AZ160" i="5"/>
  <c r="AZ161" i="5"/>
  <c r="AZ162" i="5"/>
  <c r="AZ163" i="5"/>
  <c r="AZ164" i="5"/>
  <c r="AZ165" i="5"/>
  <c r="AZ166" i="5"/>
  <c r="AZ167" i="5"/>
  <c r="AZ168" i="5"/>
  <c r="AZ169" i="5"/>
  <c r="AZ170" i="5"/>
  <c r="AZ171" i="5"/>
  <c r="AZ172" i="5"/>
  <c r="AZ173" i="5"/>
  <c r="AZ174" i="5"/>
  <c r="AZ175" i="5"/>
  <c r="AZ176" i="5"/>
  <c r="AZ177" i="5"/>
  <c r="AZ178" i="5"/>
  <c r="AZ179" i="5"/>
  <c r="AZ180" i="5"/>
  <c r="AZ181" i="5"/>
  <c r="AZ182" i="5"/>
  <c r="AZ183" i="5"/>
  <c r="AZ184" i="5"/>
  <c r="AZ185" i="5"/>
  <c r="AZ186" i="5"/>
  <c r="AZ187" i="5"/>
  <c r="AZ188" i="5"/>
  <c r="AZ189" i="5"/>
  <c r="AZ190" i="5"/>
  <c r="AZ191" i="5"/>
  <c r="AZ192" i="5"/>
  <c r="AZ193" i="5"/>
  <c r="AZ194" i="5"/>
  <c r="AZ195" i="5"/>
  <c r="AZ196" i="5"/>
  <c r="AZ197" i="5"/>
  <c r="AZ198" i="5"/>
  <c r="AZ199" i="5"/>
  <c r="AZ200" i="5"/>
  <c r="AZ201" i="5"/>
  <c r="AZ202" i="5"/>
  <c r="AZ203" i="5"/>
  <c r="AZ204" i="5"/>
  <c r="AZ205" i="5"/>
  <c r="AZ206" i="5"/>
  <c r="AZ207" i="5"/>
  <c r="AZ208" i="5"/>
  <c r="AZ209" i="5"/>
  <c r="AZ210" i="5"/>
  <c r="AZ211" i="5"/>
  <c r="AZ212" i="5"/>
  <c r="AZ213" i="5"/>
  <c r="AZ214" i="5"/>
  <c r="AZ215" i="5"/>
  <c r="AZ216" i="5"/>
  <c r="AZ217" i="5"/>
  <c r="AZ218" i="5"/>
  <c r="AZ219" i="5"/>
  <c r="AZ220" i="5"/>
  <c r="AZ221" i="5"/>
  <c r="AZ222" i="5"/>
  <c r="AZ223" i="5"/>
  <c r="AZ224" i="5"/>
  <c r="AZ225" i="5"/>
  <c r="AZ226" i="5"/>
  <c r="AZ227" i="5"/>
  <c r="AZ228" i="5"/>
  <c r="AZ229" i="5"/>
  <c r="AZ230" i="5"/>
  <c r="AZ231" i="5"/>
  <c r="AZ232" i="5"/>
  <c r="AZ233" i="5"/>
  <c r="AZ234" i="5"/>
  <c r="AZ235" i="5"/>
  <c r="AZ236" i="5"/>
  <c r="AZ237" i="5"/>
  <c r="AZ238" i="5"/>
  <c r="AZ239" i="5"/>
  <c r="AZ240" i="5"/>
  <c r="AZ241" i="5"/>
  <c r="AZ242" i="5"/>
  <c r="AZ243" i="5"/>
  <c r="AZ244" i="5"/>
  <c r="AZ245" i="5"/>
  <c r="AZ246" i="5"/>
  <c r="AZ247" i="5"/>
  <c r="AZ248" i="5"/>
  <c r="AZ249" i="5"/>
  <c r="AZ250" i="5"/>
  <c r="AZ251" i="5"/>
  <c r="AZ252" i="5"/>
  <c r="AZ253" i="5"/>
  <c r="AZ254" i="5"/>
  <c r="AZ255" i="5"/>
  <c r="AZ256" i="5"/>
  <c r="AZ257" i="5"/>
  <c r="AZ258" i="5"/>
  <c r="AZ259" i="5"/>
  <c r="AZ260" i="5"/>
  <c r="AZ261" i="5"/>
  <c r="AZ262" i="5"/>
  <c r="AZ263" i="5"/>
  <c r="AZ264" i="5"/>
  <c r="AZ265" i="5"/>
  <c r="AZ266" i="5"/>
  <c r="AZ267" i="5"/>
  <c r="AZ268" i="5"/>
  <c r="AZ269" i="5"/>
  <c r="AZ270" i="5"/>
  <c r="AZ271" i="5"/>
  <c r="AZ272" i="5"/>
  <c r="AZ273" i="5"/>
  <c r="AZ274" i="5"/>
  <c r="AZ275" i="5"/>
  <c r="AZ276" i="5"/>
  <c r="AZ277" i="5"/>
  <c r="AZ278" i="5"/>
  <c r="AZ279" i="5"/>
  <c r="AZ280" i="5"/>
  <c r="AZ281" i="5"/>
  <c r="AZ282" i="5"/>
  <c r="AZ283" i="5"/>
  <c r="AZ284" i="5"/>
  <c r="AZ285" i="5"/>
  <c r="AZ286" i="5"/>
  <c r="AZ287" i="5"/>
  <c r="AZ288" i="5"/>
  <c r="AZ289" i="5"/>
  <c r="AZ290" i="5"/>
  <c r="AZ291" i="5"/>
  <c r="AZ292" i="5"/>
  <c r="AZ293" i="5"/>
  <c r="AZ294" i="5"/>
  <c r="AZ295" i="5"/>
  <c r="AZ296" i="5"/>
  <c r="AZ297" i="5"/>
  <c r="AZ298" i="5"/>
  <c r="AZ299" i="5"/>
  <c r="AZ300" i="5"/>
  <c r="AZ301" i="5"/>
  <c r="AZ302" i="5"/>
  <c r="AZ303" i="5"/>
  <c r="AZ304" i="5"/>
  <c r="AZ305" i="5"/>
  <c r="AZ306" i="5"/>
  <c r="AZ307" i="5"/>
  <c r="AZ308" i="5"/>
  <c r="AZ309" i="5"/>
  <c r="AZ310" i="5"/>
  <c r="AZ311" i="5"/>
  <c r="AZ312" i="5"/>
  <c r="AZ313" i="5"/>
  <c r="AZ314" i="5"/>
  <c r="AZ315" i="5"/>
  <c r="AZ316" i="5"/>
  <c r="AZ317" i="5"/>
  <c r="AZ318" i="5"/>
  <c r="AZ319" i="5"/>
  <c r="AZ320" i="5"/>
  <c r="AZ321" i="5"/>
  <c r="AZ322" i="5"/>
  <c r="AZ323" i="5"/>
  <c r="AZ324" i="5"/>
  <c r="AZ325" i="5"/>
  <c r="AZ326" i="5"/>
  <c r="AZ327" i="5"/>
  <c r="AZ328" i="5"/>
  <c r="AZ329" i="5"/>
  <c r="AZ330" i="5"/>
  <c r="AZ331" i="5"/>
  <c r="AZ332" i="5"/>
  <c r="AZ333" i="5"/>
  <c r="AZ334" i="5"/>
  <c r="AZ335" i="5"/>
  <c r="AZ336" i="5"/>
  <c r="AZ337" i="5"/>
  <c r="AZ338" i="5"/>
  <c r="AZ339" i="5"/>
  <c r="AZ340" i="5"/>
  <c r="AZ341" i="5"/>
  <c r="AZ342" i="5"/>
  <c r="AZ343" i="5"/>
  <c r="AZ344" i="5"/>
  <c r="AZ345" i="5"/>
  <c r="AZ346" i="5"/>
  <c r="AZ347" i="5"/>
  <c r="AZ348" i="5"/>
  <c r="AZ349" i="5"/>
  <c r="AZ350" i="5"/>
  <c r="AZ351" i="5"/>
  <c r="AZ352" i="5"/>
  <c r="AZ353" i="5"/>
  <c r="AZ354" i="5"/>
  <c r="AZ355" i="5"/>
  <c r="AZ356" i="5"/>
  <c r="AZ357" i="5"/>
  <c r="AZ358" i="5"/>
  <c r="AZ359" i="5"/>
  <c r="AZ360" i="5"/>
  <c r="AZ361" i="5"/>
  <c r="AZ362" i="5"/>
  <c r="AZ363" i="5"/>
  <c r="AZ364" i="5"/>
  <c r="AZ365" i="5"/>
  <c r="AZ366" i="5"/>
  <c r="AZ367" i="5"/>
  <c r="AZ368" i="5"/>
  <c r="AZ369" i="5"/>
  <c r="AZ370" i="5"/>
  <c r="AZ371" i="5"/>
  <c r="AZ372" i="5"/>
  <c r="AZ373" i="5"/>
  <c r="AZ374" i="5"/>
  <c r="AZ375" i="5"/>
  <c r="AZ376" i="5"/>
  <c r="AZ377" i="5"/>
  <c r="AZ378" i="5"/>
  <c r="AZ379" i="5"/>
  <c r="AZ380" i="5"/>
  <c r="AZ381" i="5"/>
  <c r="AZ382" i="5"/>
  <c r="AZ383" i="5"/>
  <c r="AZ384" i="5"/>
  <c r="AZ385" i="5"/>
  <c r="AZ386" i="5"/>
  <c r="AZ387" i="5"/>
  <c r="AZ388" i="5"/>
  <c r="AZ389" i="5"/>
  <c r="AZ390" i="5"/>
  <c r="AZ391" i="5"/>
  <c r="AZ392" i="5"/>
  <c r="AZ393" i="5"/>
  <c r="AZ394" i="5"/>
  <c r="AZ395" i="5"/>
  <c r="AZ396" i="5"/>
  <c r="AZ397" i="5"/>
  <c r="AZ398" i="5"/>
  <c r="AZ399" i="5"/>
  <c r="AZ400" i="5"/>
  <c r="AZ401" i="5"/>
  <c r="AZ402" i="5"/>
  <c r="AZ403" i="5"/>
  <c r="AZ404" i="5"/>
  <c r="AZ405" i="5"/>
  <c r="AZ406" i="5"/>
  <c r="AZ407" i="5"/>
  <c r="AZ408" i="5"/>
  <c r="AZ409" i="5"/>
  <c r="AZ410" i="5"/>
  <c r="AZ411" i="5"/>
  <c r="AZ412" i="5"/>
  <c r="AZ413" i="5"/>
  <c r="AZ414" i="5"/>
  <c r="AZ415" i="5"/>
  <c r="AZ416" i="5"/>
  <c r="AZ417" i="5"/>
  <c r="AZ418" i="5"/>
  <c r="AZ419" i="5"/>
  <c r="AZ420" i="5"/>
  <c r="AZ421" i="5"/>
  <c r="AZ422" i="5"/>
  <c r="AZ423" i="5"/>
  <c r="AZ424" i="5"/>
  <c r="AZ425" i="5"/>
  <c r="AZ426" i="5"/>
  <c r="AZ427" i="5"/>
  <c r="AZ428" i="5"/>
  <c r="AZ429" i="5"/>
  <c r="AZ430" i="5"/>
  <c r="AZ431" i="5"/>
  <c r="AZ432" i="5"/>
  <c r="AZ433" i="5"/>
  <c r="AZ434" i="5"/>
  <c r="AZ435" i="5"/>
  <c r="AZ436" i="5"/>
  <c r="AZ437" i="5"/>
  <c r="AZ438" i="5"/>
  <c r="AZ439" i="5"/>
  <c r="AZ440" i="5"/>
  <c r="AZ441" i="5"/>
  <c r="AZ442" i="5"/>
  <c r="AZ443" i="5"/>
  <c r="AZ444" i="5"/>
  <c r="AZ445" i="5"/>
  <c r="AZ446" i="5"/>
  <c r="AZ447" i="5"/>
  <c r="AZ448" i="5"/>
  <c r="AZ449" i="5"/>
  <c r="AZ450" i="5"/>
  <c r="AZ451" i="5"/>
  <c r="AZ452" i="5"/>
  <c r="AZ453" i="5"/>
  <c r="AZ454" i="5"/>
  <c r="AZ455" i="5"/>
  <c r="AZ456" i="5"/>
  <c r="AZ457" i="5"/>
  <c r="AZ458" i="5"/>
  <c r="AZ459" i="5"/>
  <c r="AZ460" i="5"/>
  <c r="AZ461" i="5"/>
  <c r="AZ462" i="5"/>
  <c r="AZ463" i="5"/>
  <c r="AZ464" i="5"/>
  <c r="AZ465" i="5"/>
  <c r="AZ466" i="5"/>
  <c r="AZ467" i="5"/>
  <c r="AZ468" i="5"/>
  <c r="AZ469" i="5"/>
  <c r="AZ470" i="5"/>
  <c r="AZ471" i="5"/>
  <c r="AZ472" i="5"/>
  <c r="AZ473" i="5"/>
  <c r="AZ474" i="5"/>
  <c r="AZ475" i="5"/>
  <c r="AZ476" i="5"/>
  <c r="AZ477" i="5"/>
  <c r="AZ478" i="5"/>
  <c r="AZ479" i="5"/>
  <c r="AZ480" i="5"/>
  <c r="AZ481" i="5"/>
  <c r="AZ482" i="5"/>
  <c r="AZ483" i="5"/>
  <c r="AZ484" i="5"/>
  <c r="AZ485" i="5"/>
  <c r="AZ486" i="5"/>
  <c r="AZ487" i="5"/>
  <c r="AZ488" i="5"/>
  <c r="AZ489" i="5"/>
  <c r="AZ490" i="5"/>
  <c r="AZ491" i="5"/>
  <c r="AZ492" i="5"/>
  <c r="AZ493" i="5"/>
  <c r="AZ494" i="5"/>
  <c r="AZ495" i="5"/>
  <c r="AZ496" i="5"/>
  <c r="AZ497" i="5"/>
  <c r="AZ498" i="5"/>
  <c r="AZ499" i="5"/>
  <c r="AZ500" i="5"/>
  <c r="AZ501" i="5"/>
  <c r="AZ502" i="5"/>
  <c r="AZ503" i="5"/>
  <c r="AZ504" i="5"/>
  <c r="AZ505" i="5"/>
  <c r="AZ506" i="5"/>
  <c r="AZ507" i="5"/>
  <c r="AZ508" i="5"/>
  <c r="AZ509" i="5"/>
  <c r="AZ510" i="5"/>
  <c r="AZ511" i="5"/>
  <c r="AZ512" i="5"/>
  <c r="AZ513" i="5"/>
  <c r="AZ514" i="5"/>
  <c r="AZ515" i="5"/>
  <c r="AZ516" i="5"/>
  <c r="AZ517" i="5"/>
  <c r="AZ518" i="5"/>
  <c r="AZ519" i="5"/>
  <c r="AZ520" i="5"/>
  <c r="AZ521" i="5"/>
  <c r="AZ522" i="5"/>
  <c r="AZ523" i="5"/>
  <c r="AZ524" i="5"/>
  <c r="AZ525" i="5"/>
  <c r="AZ526" i="5"/>
  <c r="AZ527" i="5"/>
  <c r="AZ528" i="5"/>
  <c r="AZ529" i="5"/>
  <c r="AZ530" i="5"/>
  <c r="AZ531" i="5"/>
  <c r="AZ532" i="5"/>
  <c r="AZ533" i="5"/>
  <c r="AZ534" i="5"/>
  <c r="AZ535" i="5"/>
  <c r="AZ536" i="5"/>
  <c r="AZ537" i="5"/>
  <c r="AZ538" i="5"/>
  <c r="AZ539" i="5"/>
  <c r="AZ540" i="5"/>
  <c r="AZ541" i="5"/>
  <c r="AZ542" i="5"/>
  <c r="AZ543" i="5"/>
  <c r="AZ544" i="5"/>
  <c r="AZ545" i="5"/>
  <c r="AZ546" i="5"/>
  <c r="AZ547" i="5"/>
  <c r="AZ548" i="5"/>
  <c r="AZ549" i="5"/>
  <c r="AZ550" i="5"/>
  <c r="AZ551" i="5"/>
  <c r="AZ552" i="5"/>
  <c r="AZ553" i="5"/>
  <c r="AZ554" i="5"/>
  <c r="AZ555" i="5"/>
  <c r="AZ556" i="5"/>
  <c r="AZ557" i="5"/>
  <c r="AZ558" i="5"/>
  <c r="AZ559" i="5"/>
  <c r="AZ560" i="5"/>
  <c r="AZ561" i="5"/>
  <c r="AZ562" i="5"/>
  <c r="AZ563" i="5"/>
  <c r="AZ564" i="5"/>
  <c r="AZ565" i="5"/>
  <c r="AZ566" i="5"/>
  <c r="AZ567" i="5"/>
  <c r="AZ568" i="5"/>
  <c r="AZ569" i="5"/>
  <c r="AZ570" i="5"/>
  <c r="AZ571" i="5"/>
  <c r="AZ572" i="5"/>
  <c r="AZ573" i="5"/>
  <c r="AZ574" i="5"/>
  <c r="AZ575" i="5"/>
  <c r="AZ576" i="5"/>
  <c r="AZ577" i="5"/>
  <c r="AZ578" i="5"/>
  <c r="AZ579" i="5"/>
  <c r="AZ580" i="5"/>
  <c r="AZ581" i="5"/>
  <c r="AZ582" i="5"/>
  <c r="AZ583" i="5"/>
  <c r="AZ584" i="5"/>
  <c r="AZ585" i="5"/>
  <c r="AZ586" i="5"/>
  <c r="AZ587" i="5"/>
  <c r="AZ588" i="5"/>
  <c r="AZ589" i="5"/>
  <c r="AZ590" i="5"/>
  <c r="AZ591" i="5"/>
  <c r="AZ592" i="5"/>
  <c r="AZ593" i="5"/>
  <c r="AZ594" i="5"/>
  <c r="AZ595" i="5"/>
  <c r="AZ596" i="5"/>
  <c r="AZ597" i="5"/>
  <c r="AZ598" i="5"/>
  <c r="AZ599" i="5"/>
  <c r="AZ600" i="5"/>
  <c r="AZ601" i="5"/>
  <c r="AZ602" i="5"/>
  <c r="AZ603" i="5"/>
  <c r="AZ604" i="5"/>
  <c r="AZ605" i="5"/>
  <c r="AZ606" i="5"/>
  <c r="AZ607" i="5"/>
  <c r="AZ608" i="5"/>
  <c r="AZ609" i="5"/>
  <c r="AZ610" i="5"/>
  <c r="AZ611" i="5"/>
  <c r="AZ612" i="5"/>
  <c r="AZ613" i="5"/>
  <c r="AZ614" i="5"/>
  <c r="AZ615" i="5"/>
  <c r="AZ616" i="5"/>
  <c r="AZ617" i="5"/>
  <c r="AZ618" i="5"/>
  <c r="AZ619" i="5"/>
  <c r="AZ620" i="5"/>
  <c r="AZ621" i="5"/>
  <c r="AZ622" i="5"/>
  <c r="AZ623" i="5"/>
  <c r="AZ624" i="5"/>
  <c r="AZ625" i="5"/>
  <c r="AZ626" i="5"/>
  <c r="AZ627" i="5"/>
  <c r="AZ628" i="5"/>
  <c r="AZ629" i="5"/>
  <c r="AZ630" i="5"/>
  <c r="AZ631" i="5"/>
  <c r="AZ632" i="5"/>
  <c r="AZ633" i="5"/>
  <c r="AZ634" i="5"/>
  <c r="AZ635" i="5"/>
  <c r="AZ636" i="5"/>
  <c r="AZ637" i="5"/>
  <c r="AZ638" i="5"/>
  <c r="AZ639" i="5"/>
  <c r="AZ640" i="5"/>
  <c r="AZ641" i="5"/>
  <c r="AZ642" i="5"/>
  <c r="AZ643" i="5"/>
  <c r="AZ644" i="5"/>
  <c r="AZ645" i="5"/>
  <c r="AZ646" i="5"/>
  <c r="AZ647" i="5"/>
  <c r="AZ648" i="5"/>
  <c r="AZ649" i="5"/>
  <c r="AZ650" i="5"/>
  <c r="AZ651" i="5"/>
  <c r="AZ652" i="5"/>
  <c r="AZ653" i="5"/>
  <c r="AZ654" i="5"/>
  <c r="AZ655" i="5"/>
  <c r="AZ656" i="5"/>
  <c r="AZ657" i="5"/>
  <c r="AZ658" i="5"/>
  <c r="AZ659" i="5"/>
  <c r="AZ660" i="5"/>
  <c r="AZ661" i="5"/>
  <c r="AZ662" i="5"/>
  <c r="AZ663" i="5"/>
  <c r="AZ664" i="5"/>
  <c r="AZ665" i="5"/>
  <c r="AZ666" i="5"/>
  <c r="AZ667" i="5"/>
  <c r="AZ668" i="5"/>
  <c r="AZ669" i="5"/>
  <c r="AZ670" i="5"/>
  <c r="AZ671" i="5"/>
  <c r="AZ672" i="5"/>
  <c r="AZ673" i="5"/>
  <c r="AZ674" i="5"/>
  <c r="AZ675" i="5"/>
  <c r="AZ676" i="5"/>
  <c r="AZ677" i="5"/>
  <c r="AZ678" i="5"/>
  <c r="AZ679" i="5"/>
  <c r="AZ680" i="5"/>
  <c r="AZ681" i="5"/>
  <c r="AZ682" i="5"/>
  <c r="AZ683" i="5"/>
  <c r="AZ684" i="5"/>
  <c r="AZ685" i="5"/>
  <c r="AZ686" i="5"/>
  <c r="AZ687" i="5"/>
  <c r="AZ688" i="5"/>
  <c r="AZ689" i="5"/>
  <c r="AZ690" i="5"/>
  <c r="AZ691" i="5"/>
  <c r="AZ692" i="5"/>
  <c r="AZ693" i="5"/>
  <c r="AZ694" i="5"/>
  <c r="AZ695" i="5"/>
  <c r="AZ696" i="5"/>
  <c r="AZ697" i="5"/>
  <c r="AZ698" i="5"/>
  <c r="AZ699" i="5"/>
  <c r="AZ700" i="5"/>
  <c r="AZ701" i="5"/>
  <c r="AZ702" i="5"/>
  <c r="AZ703" i="5"/>
  <c r="AZ704" i="5"/>
  <c r="AZ705" i="5"/>
  <c r="AZ706" i="5"/>
  <c r="AZ707" i="5"/>
  <c r="AZ708" i="5"/>
  <c r="AZ709" i="5"/>
  <c r="AZ710" i="5"/>
  <c r="AZ711" i="5"/>
  <c r="AZ712" i="5"/>
  <c r="AZ713" i="5"/>
  <c r="AZ714" i="5"/>
  <c r="AZ715" i="5"/>
  <c r="AZ716" i="5"/>
  <c r="AZ717" i="5"/>
  <c r="AZ718" i="5"/>
  <c r="AZ719" i="5"/>
  <c r="AZ720" i="5"/>
  <c r="AZ721" i="5"/>
  <c r="AZ722" i="5"/>
  <c r="AZ723" i="5"/>
  <c r="AZ724" i="5"/>
  <c r="AZ725" i="5"/>
  <c r="AZ726" i="5"/>
  <c r="AZ727" i="5"/>
  <c r="AZ728" i="5"/>
  <c r="AZ729" i="5"/>
  <c r="AZ730" i="5"/>
  <c r="AZ731" i="5"/>
  <c r="AZ732" i="5"/>
  <c r="AZ733" i="5"/>
  <c r="AZ734" i="5"/>
  <c r="AZ735" i="5"/>
  <c r="AZ736" i="5"/>
  <c r="AZ737" i="5"/>
  <c r="AZ738" i="5"/>
  <c r="AZ739" i="5"/>
  <c r="AZ740" i="5"/>
  <c r="AZ741" i="5"/>
  <c r="AZ742" i="5"/>
  <c r="AZ743" i="5"/>
  <c r="AZ744" i="5"/>
  <c r="AZ745" i="5"/>
  <c r="AZ746" i="5"/>
  <c r="AZ747" i="5"/>
  <c r="AZ748" i="5"/>
  <c r="AZ749" i="5"/>
  <c r="AZ750" i="5"/>
  <c r="AZ751" i="5"/>
  <c r="AZ752" i="5"/>
  <c r="AZ753" i="5"/>
  <c r="AZ754" i="5"/>
  <c r="AZ755" i="5"/>
  <c r="AZ756" i="5"/>
  <c r="AZ757" i="5"/>
  <c r="AZ758" i="5"/>
  <c r="AZ759" i="5"/>
  <c r="AZ760" i="5"/>
  <c r="AZ761" i="5"/>
  <c r="AZ762" i="5"/>
  <c r="AZ763" i="5"/>
  <c r="AZ764" i="5"/>
  <c r="AZ765" i="5"/>
  <c r="AZ766" i="5"/>
  <c r="AZ767" i="5"/>
  <c r="AZ768" i="5"/>
  <c r="AZ769" i="5"/>
  <c r="AZ770" i="5"/>
  <c r="AZ771" i="5"/>
  <c r="AZ772" i="5"/>
  <c r="AZ773" i="5"/>
  <c r="AZ774" i="5"/>
  <c r="AZ775" i="5"/>
  <c r="AZ776" i="5"/>
  <c r="AZ777" i="5"/>
  <c r="AZ778" i="5"/>
  <c r="AZ779" i="5"/>
  <c r="AZ780" i="5"/>
  <c r="AZ781" i="5"/>
  <c r="AZ782" i="5"/>
  <c r="AZ783" i="5"/>
  <c r="AZ784" i="5"/>
  <c r="AZ785" i="5"/>
  <c r="AZ786" i="5"/>
  <c r="AZ787" i="5"/>
  <c r="AZ788" i="5"/>
  <c r="AZ789" i="5"/>
  <c r="AZ790" i="5"/>
  <c r="AZ791" i="5"/>
  <c r="AZ792" i="5"/>
  <c r="AZ793" i="5"/>
  <c r="AZ794" i="5"/>
  <c r="AZ795" i="5"/>
  <c r="AZ796" i="5"/>
  <c r="AZ797" i="5"/>
  <c r="AZ798" i="5"/>
  <c r="AZ799" i="5"/>
  <c r="AZ800" i="5"/>
  <c r="AZ801" i="5"/>
  <c r="AZ802" i="5"/>
  <c r="AZ803" i="5"/>
  <c r="AZ804" i="5"/>
  <c r="AZ805" i="5"/>
  <c r="AZ806" i="5"/>
  <c r="AZ807" i="5"/>
  <c r="AZ808" i="5"/>
  <c r="AZ809" i="5"/>
  <c r="AZ810" i="5"/>
  <c r="AZ811" i="5"/>
  <c r="AZ812" i="5"/>
  <c r="AZ813" i="5"/>
  <c r="AZ814" i="5"/>
  <c r="AZ815" i="5"/>
  <c r="AZ816" i="5"/>
  <c r="AZ817" i="5"/>
  <c r="AZ818" i="5"/>
  <c r="AZ819" i="5"/>
  <c r="AZ820" i="5"/>
  <c r="AZ821" i="5"/>
  <c r="AZ822" i="5"/>
  <c r="AZ823" i="5"/>
  <c r="AZ824" i="5"/>
  <c r="AZ825" i="5"/>
  <c r="AZ826" i="5"/>
  <c r="AZ827" i="5"/>
  <c r="AZ828" i="5"/>
  <c r="AZ829" i="5"/>
  <c r="AZ830" i="5"/>
  <c r="AZ831" i="5"/>
  <c r="AZ832" i="5"/>
  <c r="AZ833" i="5"/>
  <c r="AZ834" i="5"/>
  <c r="AZ835" i="5"/>
  <c r="AZ836" i="5"/>
  <c r="AZ837" i="5"/>
  <c r="AZ838" i="5"/>
  <c r="AZ839" i="5"/>
  <c r="AZ840" i="5"/>
  <c r="AZ841" i="5"/>
  <c r="AZ842" i="5"/>
  <c r="AZ843" i="5"/>
  <c r="AZ844" i="5"/>
  <c r="AZ845" i="5"/>
  <c r="AZ846" i="5"/>
  <c r="AZ847" i="5"/>
  <c r="AZ848" i="5"/>
  <c r="AZ849" i="5"/>
  <c r="AZ850" i="5"/>
  <c r="AZ851" i="5"/>
  <c r="AZ852" i="5"/>
  <c r="AZ853" i="5"/>
  <c r="AZ854" i="5"/>
  <c r="AZ855" i="5"/>
  <c r="AZ856" i="5"/>
  <c r="AZ857" i="5"/>
  <c r="AZ858" i="5"/>
  <c r="AZ859" i="5"/>
  <c r="AZ860" i="5"/>
  <c r="AZ861" i="5"/>
  <c r="AZ862" i="5"/>
  <c r="AZ863" i="5"/>
  <c r="AZ864" i="5"/>
  <c r="AZ865" i="5"/>
  <c r="AZ866" i="5"/>
  <c r="AZ867" i="5"/>
  <c r="AZ868" i="5"/>
  <c r="AZ869" i="5"/>
  <c r="AZ870" i="5"/>
  <c r="AZ871" i="5"/>
  <c r="AZ872" i="5"/>
  <c r="AZ873" i="5"/>
  <c r="AZ874" i="5"/>
  <c r="AZ875" i="5"/>
  <c r="AZ876" i="5"/>
  <c r="AZ877" i="5"/>
  <c r="AZ878" i="5"/>
  <c r="AZ879" i="5"/>
  <c r="AZ880" i="5"/>
  <c r="AZ881" i="5"/>
  <c r="AZ882" i="5"/>
  <c r="AZ883" i="5"/>
  <c r="AZ884" i="5"/>
  <c r="AZ885" i="5"/>
  <c r="AZ886" i="5"/>
  <c r="AZ887" i="5"/>
  <c r="AZ888" i="5"/>
  <c r="AZ889" i="5"/>
  <c r="AZ890" i="5"/>
  <c r="AZ891" i="5"/>
  <c r="AZ892" i="5"/>
  <c r="AZ893" i="5"/>
  <c r="AZ894" i="5"/>
  <c r="AZ895" i="5"/>
  <c r="AZ896" i="5"/>
  <c r="AZ897" i="5"/>
  <c r="AZ898" i="5"/>
  <c r="AZ899" i="5"/>
  <c r="AZ900" i="5"/>
  <c r="AZ901" i="5"/>
  <c r="AZ902" i="5"/>
  <c r="AZ903" i="5"/>
  <c r="AZ904" i="5"/>
  <c r="AZ905" i="5"/>
  <c r="AZ906" i="5"/>
  <c r="AZ907" i="5"/>
  <c r="AZ908" i="5"/>
  <c r="AZ909" i="5"/>
  <c r="AZ910" i="5"/>
  <c r="AZ911" i="5"/>
  <c r="AZ912" i="5"/>
  <c r="AZ913" i="5"/>
  <c r="AZ914" i="5"/>
  <c r="AZ915" i="5"/>
  <c r="AZ916" i="5"/>
  <c r="AZ917" i="5"/>
  <c r="AZ918" i="5"/>
  <c r="AZ919" i="5"/>
  <c r="AZ920" i="5"/>
  <c r="AZ921" i="5"/>
  <c r="AZ922" i="5"/>
  <c r="AZ923" i="5"/>
  <c r="AZ924" i="5"/>
  <c r="AZ925" i="5"/>
  <c r="AZ926" i="5"/>
  <c r="AZ927" i="5"/>
  <c r="AZ928" i="5"/>
  <c r="AZ929" i="5"/>
  <c r="AZ930" i="5"/>
  <c r="AZ931" i="5"/>
  <c r="AZ932" i="5"/>
  <c r="AZ933" i="5"/>
  <c r="AZ934" i="5"/>
  <c r="AZ935" i="5"/>
  <c r="AZ936" i="5"/>
  <c r="AZ937" i="5"/>
  <c r="AZ938" i="5"/>
  <c r="AZ939" i="5"/>
  <c r="AZ940" i="5"/>
  <c r="AZ941" i="5"/>
  <c r="AZ942" i="5"/>
  <c r="AZ943" i="5"/>
  <c r="AZ944" i="5"/>
  <c r="AZ945" i="5"/>
  <c r="AZ946" i="5"/>
  <c r="AZ947" i="5"/>
  <c r="AZ948" i="5"/>
  <c r="AZ949" i="5"/>
  <c r="AZ950" i="5"/>
  <c r="AZ951" i="5"/>
  <c r="AZ952" i="5"/>
  <c r="AZ953" i="5"/>
  <c r="AZ954" i="5"/>
  <c r="AZ955" i="5"/>
  <c r="AZ956" i="5"/>
  <c r="AZ957" i="5"/>
  <c r="AZ958" i="5"/>
  <c r="AZ959" i="5"/>
  <c r="AZ960" i="5"/>
  <c r="AZ961" i="5"/>
  <c r="AZ962" i="5"/>
  <c r="AZ963" i="5"/>
  <c r="AZ964" i="5"/>
  <c r="AZ965" i="5"/>
  <c r="AZ966" i="5"/>
  <c r="AZ967" i="5"/>
  <c r="AZ968" i="5"/>
  <c r="AZ969" i="5"/>
  <c r="AZ970" i="5"/>
  <c r="AZ971" i="5"/>
  <c r="AZ972" i="5"/>
  <c r="AZ973" i="5"/>
  <c r="AZ974" i="5"/>
  <c r="AZ975" i="5"/>
  <c r="AZ976" i="5"/>
  <c r="AZ977" i="5"/>
  <c r="AZ978" i="5"/>
  <c r="AZ979" i="5"/>
  <c r="AZ980" i="5"/>
  <c r="AZ981" i="5"/>
  <c r="AZ982" i="5"/>
  <c r="AZ983" i="5"/>
  <c r="AZ984" i="5"/>
  <c r="AZ985" i="5"/>
  <c r="AZ986" i="5"/>
  <c r="AZ987" i="5"/>
  <c r="AZ988" i="5"/>
  <c r="AZ989" i="5"/>
  <c r="AZ990" i="5"/>
  <c r="AZ991" i="5"/>
  <c r="AZ992" i="5"/>
  <c r="AZ993" i="5"/>
  <c r="AZ994" i="5"/>
  <c r="AZ995" i="5"/>
  <c r="AZ996" i="5"/>
  <c r="AZ997" i="5"/>
  <c r="AZ998" i="5"/>
  <c r="AZ999" i="5"/>
  <c r="AZ1000" i="5"/>
  <c r="AZ1001" i="5"/>
  <c r="AZ1002" i="5"/>
  <c r="AZ1003" i="5"/>
  <c r="AZ1004" i="5"/>
  <c r="AZ1005" i="5"/>
  <c r="AZ1006" i="5"/>
  <c r="AZ1007" i="5"/>
  <c r="AZ1008" i="5"/>
  <c r="AZ1009" i="5"/>
  <c r="AZ1010" i="5"/>
  <c r="AZ1011" i="5"/>
  <c r="AZ1012" i="5"/>
  <c r="AZ1013" i="5"/>
  <c r="AZ1014" i="5"/>
  <c r="AZ1015" i="5"/>
  <c r="AZ1016" i="5"/>
  <c r="AZ1017" i="5"/>
  <c r="AZ1018" i="5"/>
  <c r="AZ1019" i="5"/>
  <c r="AZ1020" i="5"/>
  <c r="AZ1021" i="5"/>
  <c r="AZ1022" i="5"/>
  <c r="AZ1023" i="5"/>
  <c r="AZ1024" i="5"/>
  <c r="AZ1025" i="5"/>
  <c r="AZ1026" i="5"/>
  <c r="AZ1027" i="5"/>
  <c r="AZ1028" i="5"/>
  <c r="AZ1029" i="5"/>
  <c r="AZ1030" i="5"/>
  <c r="AZ1031" i="5"/>
  <c r="AZ1032" i="5"/>
  <c r="AZ1033" i="5"/>
  <c r="AZ1034" i="5"/>
  <c r="AZ1035" i="5"/>
  <c r="AZ1036" i="5"/>
  <c r="AZ1037" i="5"/>
  <c r="AZ1038" i="5"/>
  <c r="AZ1039" i="5"/>
  <c r="AZ1040" i="5"/>
  <c r="AZ1041" i="5"/>
  <c r="AZ1042" i="5"/>
  <c r="AZ1043" i="5"/>
  <c r="AZ1044" i="5"/>
  <c r="AZ1045" i="5"/>
  <c r="AZ1046" i="5"/>
  <c r="AZ1047" i="5"/>
  <c r="AZ1048" i="5"/>
  <c r="AZ1049" i="5"/>
  <c r="AZ1050" i="5"/>
  <c r="AZ1051" i="5"/>
  <c r="AZ1052" i="5"/>
  <c r="AZ1053" i="5"/>
  <c r="AZ1054" i="5"/>
  <c r="AZ1055" i="5"/>
  <c r="AZ1056" i="5"/>
  <c r="AZ1057" i="5"/>
  <c r="AZ1058" i="5"/>
  <c r="AZ1059" i="5"/>
  <c r="AZ1060" i="5"/>
  <c r="AZ1061" i="5"/>
  <c r="AZ1062" i="5"/>
  <c r="AZ1063" i="5"/>
  <c r="AZ1064" i="5"/>
  <c r="AZ1065" i="5"/>
  <c r="AZ1066" i="5"/>
  <c r="AZ1067" i="5"/>
  <c r="AZ1068" i="5"/>
  <c r="AZ1069" i="5"/>
  <c r="AZ1070" i="5"/>
  <c r="AZ1071" i="5"/>
  <c r="AZ1072" i="5"/>
  <c r="AZ1073" i="5"/>
  <c r="AZ1074" i="5"/>
  <c r="AZ1075" i="5"/>
  <c r="AZ1076" i="5"/>
  <c r="AZ1077" i="5"/>
  <c r="AZ1078" i="5"/>
  <c r="AZ1079" i="5"/>
  <c r="AZ1080" i="5"/>
  <c r="AZ1081" i="5"/>
  <c r="AZ1082" i="5"/>
  <c r="AZ1083" i="5"/>
  <c r="AZ1084" i="5"/>
  <c r="AZ1085" i="5"/>
  <c r="AZ1086" i="5"/>
  <c r="AZ1087" i="5"/>
  <c r="AZ1088" i="5"/>
  <c r="AZ1089" i="5"/>
  <c r="AZ1090" i="5"/>
  <c r="AZ1091" i="5"/>
  <c r="AZ1092" i="5"/>
  <c r="AZ1093" i="5"/>
  <c r="AZ1094" i="5"/>
  <c r="AZ1095" i="5"/>
  <c r="AZ1096" i="5"/>
  <c r="AZ1097" i="5"/>
  <c r="AZ1098" i="5"/>
  <c r="AZ1099" i="5"/>
  <c r="AZ1100" i="5"/>
  <c r="AZ1101" i="5"/>
  <c r="AZ1102" i="5"/>
  <c r="AZ1103" i="5"/>
  <c r="AZ1104" i="5"/>
  <c r="AZ1105" i="5"/>
  <c r="AZ1106" i="5"/>
  <c r="AZ1107" i="5"/>
  <c r="AZ1108" i="5"/>
  <c r="AZ1109" i="5"/>
  <c r="AZ1110" i="5"/>
  <c r="AZ1111" i="5"/>
  <c r="AZ1112" i="5"/>
  <c r="AZ1113" i="5"/>
  <c r="AZ1114" i="5"/>
  <c r="AZ1115" i="5"/>
  <c r="AZ1116" i="5"/>
  <c r="AZ1117" i="5"/>
  <c r="AZ1118" i="5"/>
  <c r="AZ1119" i="5"/>
  <c r="AZ1120" i="5"/>
  <c r="AZ1121" i="5"/>
  <c r="AZ1122" i="5"/>
  <c r="AZ1123" i="5"/>
  <c r="AZ1124" i="5"/>
  <c r="AZ1125" i="5"/>
  <c r="AZ1126" i="5"/>
  <c r="AZ1127" i="5"/>
  <c r="AZ1128" i="5"/>
  <c r="AZ1129" i="5"/>
  <c r="AZ1130" i="5"/>
  <c r="AZ1131" i="5"/>
  <c r="AZ1132" i="5"/>
  <c r="AZ1133" i="5"/>
  <c r="AZ1134" i="5"/>
  <c r="AZ1135" i="5"/>
  <c r="AZ1136" i="5"/>
  <c r="AZ1137" i="5"/>
  <c r="AZ1138" i="5"/>
  <c r="AZ1139" i="5"/>
  <c r="AZ1140" i="5"/>
  <c r="AZ1141" i="5"/>
  <c r="AZ1142" i="5"/>
  <c r="AZ1143" i="5"/>
  <c r="AZ1144" i="5"/>
  <c r="AZ1145" i="5"/>
  <c r="AZ1146" i="5"/>
  <c r="AZ1147" i="5"/>
  <c r="AZ1148" i="5"/>
  <c r="AZ1149" i="5"/>
  <c r="AZ1150" i="5"/>
  <c r="AZ1151" i="5"/>
  <c r="AZ1152" i="5"/>
  <c r="AZ1153" i="5"/>
  <c r="AZ1154" i="5"/>
  <c r="AZ1155" i="5"/>
  <c r="AZ1156" i="5"/>
  <c r="AZ1157" i="5"/>
  <c r="AZ1158" i="5"/>
  <c r="AZ1159" i="5"/>
  <c r="AZ1160" i="5"/>
  <c r="AZ1161" i="5"/>
  <c r="AZ1162" i="5"/>
  <c r="AZ1163" i="5"/>
  <c r="AZ1164" i="5"/>
  <c r="AZ1165" i="5"/>
  <c r="AZ1166" i="5"/>
  <c r="AZ1167" i="5"/>
  <c r="AZ1168" i="5"/>
  <c r="AZ1169" i="5"/>
  <c r="AZ1170" i="5"/>
  <c r="AZ1171" i="5"/>
  <c r="AZ1172" i="5"/>
  <c r="AZ1173" i="5"/>
  <c r="AZ1174" i="5"/>
  <c r="AZ1175" i="5"/>
  <c r="AZ1176" i="5"/>
  <c r="AZ1177" i="5"/>
  <c r="AZ1178" i="5"/>
  <c r="AZ1179" i="5"/>
  <c r="AZ1180" i="5"/>
  <c r="AZ1181" i="5"/>
  <c r="AZ1182" i="5"/>
  <c r="AZ1183" i="5"/>
  <c r="AZ1184" i="5"/>
  <c r="AZ1185" i="5"/>
  <c r="AZ1186" i="5"/>
  <c r="AZ1187" i="5"/>
  <c r="AZ1188" i="5"/>
  <c r="AZ1189" i="5"/>
  <c r="AZ1190" i="5"/>
  <c r="AZ1191" i="5"/>
  <c r="AZ1192" i="5"/>
  <c r="AZ1193" i="5"/>
  <c r="AZ1194" i="5"/>
  <c r="AZ1195" i="5"/>
  <c r="AZ1196" i="5"/>
  <c r="AZ1197" i="5"/>
  <c r="AZ1198" i="5"/>
  <c r="AZ1199" i="5"/>
  <c r="AZ1200" i="5"/>
  <c r="AZ1201" i="5"/>
  <c r="AZ1202" i="5"/>
  <c r="AZ1203" i="5"/>
  <c r="AZ1204" i="5"/>
  <c r="AZ1205" i="5"/>
  <c r="AZ1206" i="5"/>
  <c r="AZ1207" i="5"/>
  <c r="AZ1208" i="5"/>
  <c r="AZ1209" i="5"/>
  <c r="AZ1210" i="5"/>
  <c r="AZ1211" i="5"/>
  <c r="AZ1212" i="5"/>
  <c r="AZ1213" i="5"/>
  <c r="AZ1214" i="5"/>
  <c r="AZ1215" i="5"/>
  <c r="AZ1216" i="5"/>
  <c r="AZ1217" i="5"/>
  <c r="AZ1218" i="5"/>
  <c r="AZ1219" i="5"/>
  <c r="AZ1220" i="5"/>
  <c r="AZ1221" i="5"/>
  <c r="AZ1222" i="5"/>
  <c r="AZ1223" i="5"/>
  <c r="AZ1224" i="5"/>
  <c r="AZ1225" i="5"/>
  <c r="AZ1226" i="5"/>
  <c r="AZ1227" i="5"/>
  <c r="AZ1228" i="5"/>
  <c r="AZ1229" i="5"/>
  <c r="AZ1230" i="5"/>
  <c r="AZ1231" i="5"/>
  <c r="AZ1232" i="5"/>
  <c r="AZ1233" i="5"/>
  <c r="AZ1234" i="5"/>
  <c r="AZ1235" i="5"/>
  <c r="AZ1236" i="5"/>
  <c r="AZ1237" i="5"/>
  <c r="AZ1238" i="5"/>
  <c r="AZ1239" i="5"/>
  <c r="AZ1240" i="5"/>
  <c r="AZ1241" i="5"/>
  <c r="AZ1242" i="5"/>
  <c r="AZ1243" i="5"/>
  <c r="AZ1244" i="5"/>
  <c r="AZ1245" i="5"/>
  <c r="AZ1246" i="5"/>
  <c r="AZ1247" i="5"/>
  <c r="AZ1248" i="5"/>
  <c r="AZ1249" i="5"/>
  <c r="AZ1250" i="5"/>
  <c r="AZ1251" i="5"/>
  <c r="AZ1252" i="5"/>
  <c r="AZ1253" i="5"/>
  <c r="AZ1254" i="5"/>
  <c r="AZ1255" i="5"/>
  <c r="AZ1256" i="5"/>
  <c r="AZ1257" i="5"/>
  <c r="AZ1258" i="5"/>
  <c r="AZ1259" i="5"/>
  <c r="AZ1260" i="5"/>
  <c r="AZ1261" i="5"/>
  <c r="AZ1262" i="5"/>
  <c r="AZ1263" i="5"/>
  <c r="AZ1264" i="5"/>
  <c r="AZ1265" i="5"/>
  <c r="AZ1266" i="5"/>
  <c r="AZ1267" i="5"/>
  <c r="AZ1268" i="5"/>
  <c r="AZ1269" i="5"/>
  <c r="AZ1270" i="5"/>
  <c r="AZ1271" i="5"/>
  <c r="AZ1272" i="5"/>
  <c r="AZ1273" i="5"/>
  <c r="AZ1274" i="5"/>
  <c r="AZ1275" i="5"/>
  <c r="AZ1276" i="5"/>
  <c r="AZ1277" i="5"/>
  <c r="AZ1278" i="5"/>
  <c r="AZ1279" i="5"/>
  <c r="AZ1280" i="5"/>
  <c r="AZ1281" i="5"/>
  <c r="AZ1282" i="5"/>
  <c r="AZ1283" i="5"/>
  <c r="AZ1284" i="5"/>
  <c r="AZ1285" i="5"/>
  <c r="AZ1286" i="5"/>
  <c r="AZ1287" i="5"/>
  <c r="AZ1288" i="5"/>
  <c r="AZ1289" i="5"/>
  <c r="AZ1290" i="5"/>
  <c r="AZ1291" i="5"/>
  <c r="AZ1292" i="5"/>
  <c r="AZ1293" i="5"/>
  <c r="AZ1294" i="5"/>
  <c r="AZ1295" i="5"/>
  <c r="AZ1296" i="5"/>
  <c r="AZ1297" i="5"/>
  <c r="AZ1298" i="5"/>
  <c r="AZ1299" i="5"/>
  <c r="AZ1300" i="5"/>
  <c r="AZ1301" i="5"/>
  <c r="AZ1302" i="5"/>
  <c r="AZ1303" i="5"/>
  <c r="AZ1304" i="5"/>
  <c r="AZ1305" i="5"/>
  <c r="AZ1306" i="5"/>
  <c r="AZ1307" i="5"/>
  <c r="AZ1308" i="5"/>
  <c r="AZ1309" i="5"/>
  <c r="AZ1310" i="5"/>
  <c r="AZ1311" i="5"/>
  <c r="AZ1312" i="5"/>
  <c r="AZ1313" i="5"/>
  <c r="AZ1314" i="5"/>
  <c r="AZ1315" i="5"/>
  <c r="AZ1316" i="5"/>
  <c r="AZ1317" i="5"/>
  <c r="AZ1318" i="5"/>
  <c r="AZ1319" i="5"/>
  <c r="AZ1320" i="5"/>
  <c r="AZ1321" i="5"/>
  <c r="AZ1322" i="5"/>
  <c r="AZ1323" i="5"/>
  <c r="AZ1324" i="5"/>
  <c r="AZ1325" i="5"/>
  <c r="AZ1326" i="5"/>
  <c r="AZ1327" i="5"/>
  <c r="AZ1328" i="5"/>
  <c r="AZ1329" i="5"/>
  <c r="AZ1330" i="5"/>
  <c r="AZ1331" i="5"/>
  <c r="AZ1332" i="5"/>
  <c r="AZ1333" i="5"/>
  <c r="AZ1334" i="5"/>
  <c r="AZ1335" i="5"/>
  <c r="AZ1336" i="5"/>
  <c r="AZ1337" i="5"/>
  <c r="AZ1338" i="5"/>
  <c r="AZ1339" i="5"/>
  <c r="AZ1340" i="5"/>
  <c r="AZ1341" i="5"/>
  <c r="AZ1342" i="5"/>
  <c r="AZ1343" i="5"/>
  <c r="AZ1344" i="5"/>
  <c r="AZ1345" i="5"/>
  <c r="AZ1346" i="5"/>
  <c r="AZ1347" i="5"/>
  <c r="AZ1348" i="5"/>
  <c r="AZ1349" i="5"/>
  <c r="AZ1350" i="5"/>
  <c r="AZ1351" i="5"/>
  <c r="AZ1352" i="5"/>
  <c r="AZ1353" i="5"/>
  <c r="AZ1354" i="5"/>
  <c r="AZ1355" i="5"/>
  <c r="AZ1356" i="5"/>
  <c r="AZ1357" i="5"/>
  <c r="AZ1358" i="5"/>
  <c r="AZ1359" i="5"/>
  <c r="AZ1360" i="5"/>
  <c r="AZ1361" i="5"/>
  <c r="AZ1362" i="5"/>
  <c r="AZ1363" i="5"/>
  <c r="AZ1364" i="5"/>
  <c r="AZ1365" i="5"/>
  <c r="AZ1366" i="5"/>
  <c r="AZ1367" i="5"/>
  <c r="AZ1368" i="5"/>
  <c r="AZ1369" i="5"/>
  <c r="AZ1370" i="5"/>
  <c r="AZ1371" i="5"/>
  <c r="AZ1372" i="5"/>
  <c r="AZ1373" i="5"/>
  <c r="AZ1374" i="5"/>
  <c r="AZ1375" i="5"/>
  <c r="AZ1376" i="5"/>
  <c r="AZ1377" i="5"/>
  <c r="AZ1378" i="5"/>
  <c r="AZ1379" i="5"/>
  <c r="AZ1380" i="5"/>
  <c r="AZ1381" i="5"/>
  <c r="AZ1382" i="5"/>
  <c r="AZ1383" i="5"/>
  <c r="AZ1384" i="5"/>
  <c r="AZ1385" i="5"/>
  <c r="AZ1386" i="5"/>
  <c r="AZ1387" i="5"/>
  <c r="AZ1388" i="5"/>
  <c r="AZ1389" i="5"/>
  <c r="AZ1390" i="5"/>
  <c r="AZ1391" i="5"/>
  <c r="AZ1392" i="5"/>
  <c r="AZ1393" i="5"/>
  <c r="AZ1394" i="5"/>
  <c r="AZ1395" i="5"/>
  <c r="AZ1396" i="5"/>
  <c r="AZ1397" i="5"/>
  <c r="AZ1398" i="5"/>
  <c r="AZ1399" i="5"/>
  <c r="AZ1400" i="5"/>
  <c r="AZ1401" i="5"/>
  <c r="AZ1402" i="5"/>
  <c r="AZ1403" i="5"/>
  <c r="AZ1404" i="5"/>
  <c r="AZ1405" i="5"/>
  <c r="AZ1406" i="5"/>
  <c r="AZ1407" i="5"/>
  <c r="AZ1408" i="5"/>
  <c r="AZ1409" i="5"/>
  <c r="AZ1410" i="5"/>
  <c r="AZ1411" i="5"/>
  <c r="AZ1412" i="5"/>
  <c r="AZ1413" i="5"/>
  <c r="AZ1414" i="5"/>
  <c r="AZ1415" i="5"/>
  <c r="AZ1416" i="5"/>
  <c r="AZ1417" i="5"/>
  <c r="AZ1418" i="5"/>
  <c r="AZ1419" i="5"/>
  <c r="AZ1420" i="5"/>
  <c r="AZ1421" i="5"/>
  <c r="AZ1422" i="5"/>
  <c r="AZ1423" i="5"/>
  <c r="AZ1424" i="5"/>
  <c r="AZ1425" i="5"/>
  <c r="AZ1426" i="5"/>
  <c r="AZ1427" i="5"/>
  <c r="AZ1428" i="5"/>
  <c r="AZ1429" i="5"/>
  <c r="AZ1430" i="5"/>
  <c r="AZ1431" i="5"/>
  <c r="AZ1432" i="5"/>
  <c r="AZ1433" i="5"/>
  <c r="AZ1434" i="5"/>
  <c r="AZ1435" i="5"/>
  <c r="AZ1436" i="5"/>
  <c r="AZ1437" i="5"/>
  <c r="AZ1438" i="5"/>
  <c r="AZ1439" i="5"/>
  <c r="AZ1440" i="5"/>
  <c r="AZ1441" i="5"/>
  <c r="AZ1442" i="5"/>
  <c r="AZ1443" i="5"/>
  <c r="AZ1444" i="5"/>
  <c r="AZ1445" i="5"/>
  <c r="AZ1446" i="5"/>
  <c r="AZ1447" i="5"/>
  <c r="AZ1448" i="5"/>
  <c r="AZ1449" i="5"/>
  <c r="AZ1450" i="5"/>
  <c r="AZ1451" i="5"/>
  <c r="AZ1452" i="5"/>
  <c r="AZ1453" i="5"/>
  <c r="AZ1454" i="5"/>
  <c r="AZ1455" i="5"/>
  <c r="AZ1456" i="5"/>
  <c r="AZ1457" i="5"/>
  <c r="AZ1458" i="5"/>
  <c r="AZ1459" i="5"/>
  <c r="AZ1460" i="5"/>
  <c r="AZ1461" i="5"/>
  <c r="AZ1462" i="5"/>
  <c r="AZ1463" i="5"/>
  <c r="AZ1464" i="5"/>
  <c r="AZ1465" i="5"/>
  <c r="AZ1466" i="5"/>
  <c r="AZ1467" i="5"/>
  <c r="AZ1468" i="5"/>
  <c r="AZ1469" i="5"/>
  <c r="AZ1470" i="5"/>
  <c r="AZ1471" i="5"/>
  <c r="AZ1472" i="5"/>
  <c r="AZ1473" i="5"/>
  <c r="AZ1474" i="5"/>
  <c r="AZ1475" i="5"/>
  <c r="AZ1476" i="5"/>
  <c r="AZ1477" i="5"/>
  <c r="AZ1478" i="5"/>
  <c r="AZ1479" i="5"/>
  <c r="AZ1480" i="5"/>
  <c r="AZ1481" i="5"/>
  <c r="AZ1482" i="5"/>
  <c r="AZ1483" i="5"/>
  <c r="AZ1484" i="5"/>
  <c r="AZ1485" i="5"/>
  <c r="AZ1486" i="5"/>
  <c r="AZ1487" i="5"/>
  <c r="AZ1488" i="5"/>
  <c r="AZ1489" i="5"/>
  <c r="AZ1490" i="5"/>
  <c r="AZ1491" i="5"/>
  <c r="AZ1492" i="5"/>
  <c r="AZ1493" i="5"/>
  <c r="AZ1494" i="5"/>
  <c r="AZ1495" i="5"/>
  <c r="AZ1496" i="5"/>
  <c r="AZ1497" i="5"/>
  <c r="AZ1498" i="5"/>
  <c r="AZ1499" i="5"/>
  <c r="AZ1500" i="5"/>
  <c r="AZ1501" i="5"/>
  <c r="AZ1502" i="5"/>
  <c r="AZ1503" i="5"/>
  <c r="AZ1504" i="5"/>
  <c r="AZ1505" i="5"/>
  <c r="AZ1506" i="5"/>
  <c r="AZ1507" i="5"/>
  <c r="AZ1508" i="5"/>
  <c r="AZ1509" i="5"/>
  <c r="AZ1510" i="5"/>
  <c r="AZ1511" i="5"/>
  <c r="AZ1512" i="5"/>
  <c r="AZ1513" i="5"/>
  <c r="AZ1514" i="5"/>
  <c r="AZ1515" i="5"/>
  <c r="AZ1516" i="5"/>
  <c r="AZ1517" i="5"/>
  <c r="AZ1518" i="5"/>
  <c r="AZ1519" i="5"/>
  <c r="AZ1520" i="5"/>
  <c r="AZ1521" i="5"/>
  <c r="AZ26" i="5"/>
  <c r="AZ27" i="5"/>
  <c r="AZ28" i="5"/>
  <c r="AZ29" i="5"/>
  <c r="AZ30" i="5"/>
  <c r="AZ31" i="5"/>
  <c r="AZ32" i="5"/>
  <c r="AZ33" i="5"/>
  <c r="AZ34" i="5"/>
  <c r="AZ35" i="5"/>
  <c r="AZ36" i="5"/>
  <c r="AZ37" i="5"/>
  <c r="AZ38" i="5"/>
  <c r="AZ39" i="5"/>
  <c r="AZ40" i="5"/>
  <c r="AZ41" i="5"/>
  <c r="AZ42" i="5"/>
  <c r="AZ43" i="5"/>
  <c r="AZ44" i="5"/>
  <c r="AZ45" i="5"/>
  <c r="AZ46" i="5"/>
  <c r="AZ47" i="5"/>
  <c r="AZ48" i="5"/>
  <c r="AZ49" i="5"/>
  <c r="AZ50" i="5"/>
  <c r="AZ51" i="5"/>
  <c r="AZ52" i="5"/>
  <c r="AZ53" i="5"/>
  <c r="AZ54" i="5"/>
  <c r="AZ55" i="5"/>
  <c r="AZ56" i="5"/>
  <c r="AZ57" i="5"/>
  <c r="AZ58" i="5"/>
  <c r="AZ59" i="5"/>
  <c r="AZ60" i="5"/>
  <c r="AZ61" i="5"/>
  <c r="AZ62" i="5"/>
  <c r="AZ63" i="5"/>
  <c r="AZ64" i="5"/>
  <c r="AZ65" i="5"/>
  <c r="AZ66" i="5"/>
  <c r="AZ67" i="5"/>
  <c r="AZ68" i="5"/>
  <c r="AZ69" i="5"/>
  <c r="AZ70" i="5"/>
  <c r="AZ71" i="5"/>
  <c r="AZ72" i="5"/>
  <c r="AZ73" i="5"/>
  <c r="AZ74" i="5"/>
  <c r="AZ75" i="5"/>
  <c r="AZ76" i="5"/>
  <c r="AZ77" i="5"/>
  <c r="AZ78" i="5"/>
  <c r="AZ79" i="5"/>
  <c r="AZ80" i="5"/>
  <c r="AZ81" i="5"/>
  <c r="AZ82" i="5"/>
  <c r="AZ83" i="5"/>
  <c r="AZ84" i="5"/>
  <c r="AZ85" i="5"/>
  <c r="AZ86" i="5"/>
  <c r="AZ87" i="5"/>
  <c r="AZ88" i="5"/>
  <c r="AZ89" i="5"/>
  <c r="AZ90" i="5"/>
  <c r="AZ91" i="5"/>
  <c r="AZ92" i="5"/>
  <c r="AZ93" i="5"/>
  <c r="AZ94" i="5"/>
  <c r="AZ95" i="5"/>
  <c r="AZ96" i="5"/>
  <c r="AZ97" i="5"/>
  <c r="AZ98" i="5"/>
  <c r="AZ99" i="5"/>
  <c r="AZ100" i="5"/>
  <c r="AZ101" i="5"/>
  <c r="AZ102" i="5"/>
  <c r="AZ103" i="5"/>
  <c r="AZ104" i="5"/>
  <c r="AZ105" i="5"/>
  <c r="AZ106" i="5"/>
  <c r="AZ107" i="5"/>
  <c r="AZ108" i="5"/>
  <c r="AZ109" i="5"/>
  <c r="AZ110" i="5"/>
  <c r="AZ111" i="5"/>
  <c r="AZ112" i="5"/>
  <c r="AZ113" i="5"/>
  <c r="AZ114" i="5"/>
  <c r="AZ115" i="5"/>
  <c r="AZ116" i="5"/>
  <c r="AZ117" i="5"/>
  <c r="AZ118" i="5"/>
  <c r="AZ119" i="5"/>
  <c r="AZ120" i="5"/>
  <c r="AZ121" i="5"/>
  <c r="AZ122" i="5"/>
  <c r="AZ123" i="5"/>
  <c r="AZ124" i="5"/>
  <c r="AZ125" i="5"/>
  <c r="AZ126" i="5"/>
  <c r="AZ127" i="5"/>
  <c r="AZ128" i="5"/>
  <c r="AZ129" i="5"/>
  <c r="AZ130" i="5"/>
  <c r="AZ131" i="5"/>
  <c r="AZ132" i="5"/>
  <c r="AZ133" i="5"/>
  <c r="AZ134" i="5"/>
  <c r="AZ135" i="5"/>
  <c r="AZ136" i="5"/>
  <c r="AZ137" i="5"/>
  <c r="AZ138" i="5"/>
  <c r="AZ139" i="5"/>
  <c r="AZ140" i="5"/>
  <c r="AZ141" i="5"/>
  <c r="AZ142" i="5"/>
  <c r="AZ143" i="5"/>
  <c r="AZ144" i="5"/>
  <c r="AZ145" i="5"/>
  <c r="AZ146" i="5"/>
  <c r="AZ147" i="5"/>
  <c r="AZ148" i="5"/>
  <c r="AZ149" i="5"/>
  <c r="AZ150" i="5"/>
  <c r="AZ151" i="5"/>
  <c r="AZ152" i="5"/>
  <c r="AZ153" i="5"/>
  <c r="AZ154" i="5"/>
  <c r="AZ155" i="5"/>
  <c r="AZ156" i="5"/>
  <c r="AZ157" i="5"/>
  <c r="AZ158" i="5"/>
  <c r="AZ3" i="5"/>
  <c r="AZ4" i="5"/>
  <c r="AZ5" i="5"/>
  <c r="AZ6" i="5"/>
  <c r="AZ7" i="5"/>
  <c r="AZ8" i="5"/>
  <c r="AZ9" i="5"/>
  <c r="AZ10" i="5"/>
  <c r="AZ11" i="5"/>
  <c r="AZ12" i="5"/>
  <c r="AZ13" i="5"/>
  <c r="AZ14" i="5"/>
  <c r="AZ15" i="5"/>
  <c r="AZ16" i="5"/>
  <c r="AZ17" i="5"/>
  <c r="AZ18" i="5"/>
  <c r="AZ19" i="5"/>
  <c r="AZ20" i="5"/>
  <c r="AZ21" i="5"/>
  <c r="AZ22" i="5"/>
  <c r="AZ23" i="5"/>
  <c r="AZ24" i="5"/>
  <c r="AZ25" i="5"/>
  <c r="AZ2" i="5"/>
  <c r="BA1784" i="5" l="1"/>
  <c r="S1784" i="5" s="1"/>
  <c r="BA1763" i="5"/>
  <c r="S1763" i="5" s="1"/>
  <c r="BA1766" i="5"/>
  <c r="S1766" i="5" s="1"/>
  <c r="BA1769" i="5"/>
  <c r="S1769" i="5" s="1"/>
  <c r="BA1772" i="5"/>
  <c r="S1772" i="5" s="1"/>
  <c r="BA1775" i="5"/>
  <c r="S1775" i="5" s="1"/>
  <c r="BA1778" i="5"/>
  <c r="S1778" i="5" s="1"/>
  <c r="BA1781" i="5"/>
  <c r="S1781" i="5" s="1"/>
  <c r="BA1787" i="5"/>
  <c r="S1787" i="5" s="1"/>
  <c r="BA1767" i="5"/>
  <c r="S1767" i="5" s="1"/>
  <c r="BA1770" i="5"/>
  <c r="S1770" i="5" s="1"/>
  <c r="BA1779" i="5"/>
  <c r="S1779" i="5" s="1"/>
  <c r="BA1776" i="5"/>
  <c r="S1776" i="5" s="1"/>
  <c r="BA1785" i="5"/>
  <c r="S1785" i="5" s="1"/>
  <c r="BA1777" i="5"/>
  <c r="S1777" i="5" s="1"/>
  <c r="BA1765" i="5"/>
  <c r="S1765" i="5" s="1"/>
  <c r="BA1780" i="5"/>
  <c r="S1780" i="5" s="1"/>
  <c r="BA1782" i="5"/>
  <c r="S1782" i="5" s="1"/>
  <c r="BA1783" i="5"/>
  <c r="S1783" i="5" s="1"/>
  <c r="BA1771" i="5"/>
  <c r="S1771" i="5" s="1"/>
  <c r="BA1773" i="5"/>
  <c r="S1773" i="5" s="1"/>
  <c r="BA1768" i="5"/>
  <c r="S1768" i="5" s="1"/>
  <c r="BA1764" i="5"/>
  <c r="S1764" i="5" s="1"/>
  <c r="BA1774" i="5"/>
  <c r="S1774" i="5" s="1"/>
  <c r="BA1786" i="5"/>
  <c r="S1786" i="5" s="1"/>
  <c r="BA1747" i="5"/>
  <c r="S1747" i="5" s="1"/>
  <c r="BA1746" i="5"/>
  <c r="S1746" i="5" s="1"/>
  <c r="BA1745" i="5"/>
  <c r="S1745" i="5" s="1"/>
  <c r="BA1756" i="5"/>
  <c r="S1756" i="5" s="1"/>
  <c r="BA1748" i="5"/>
  <c r="S1748" i="5" s="1"/>
  <c r="BA1755" i="5"/>
  <c r="S1755" i="5" s="1"/>
  <c r="BA1750" i="5"/>
  <c r="S1750" i="5" s="1"/>
  <c r="BA1759" i="5"/>
  <c r="S1759" i="5" s="1"/>
  <c r="BA1758" i="5"/>
  <c r="S1758" i="5" s="1"/>
  <c r="BA1744" i="5"/>
  <c r="S1744" i="5" s="1"/>
  <c r="BA1749" i="5"/>
  <c r="S1749" i="5" s="1"/>
  <c r="BA1753" i="5"/>
  <c r="S1753" i="5" s="1"/>
  <c r="BA1752" i="5"/>
  <c r="S1752" i="5" s="1"/>
  <c r="BA1757" i="5"/>
  <c r="S1757" i="5" s="1"/>
  <c r="BA1760" i="5"/>
  <c r="S1760" i="5" s="1"/>
  <c r="BA1761" i="5"/>
  <c r="S1761" i="5" s="1"/>
  <c r="BA1743" i="5"/>
  <c r="S1743" i="5" s="1"/>
  <c r="BA1751" i="5"/>
  <c r="S1751" i="5" s="1"/>
  <c r="BA1762" i="5"/>
  <c r="S1762" i="5" s="1"/>
  <c r="BA1754" i="5"/>
  <c r="S1754" i="5" s="1"/>
  <c r="BA1740" i="5"/>
  <c r="S1740" i="5" s="1"/>
  <c r="BA1739" i="5"/>
  <c r="S1739" i="5" s="1"/>
  <c r="BA1742" i="5"/>
  <c r="S1742" i="5" s="1"/>
  <c r="BA1738" i="5"/>
  <c r="S1738" i="5" s="1"/>
  <c r="BA1741" i="5"/>
  <c r="S1741" i="5" s="1"/>
  <c r="BA1737" i="5"/>
  <c r="S1737" i="5" s="1"/>
  <c r="BA1735" i="5"/>
  <c r="BA1736" i="5"/>
  <c r="BA1734" i="5"/>
  <c r="BA1732" i="5"/>
  <c r="BA1733" i="5"/>
  <c r="BA1727" i="5"/>
  <c r="BA1711" i="5"/>
  <c r="BA1697" i="5"/>
  <c r="BA1681" i="5"/>
  <c r="BA1665" i="5"/>
  <c r="BA1647" i="5"/>
  <c r="BA1717" i="5"/>
  <c r="BA1699" i="5"/>
  <c r="BA1683" i="5"/>
  <c r="BA1667" i="5"/>
  <c r="BA1651" i="5"/>
  <c r="BA1726" i="5"/>
  <c r="BA1710" i="5"/>
  <c r="BA1694" i="5"/>
  <c r="BA1678" i="5"/>
  <c r="BA1662" i="5"/>
  <c r="BA1708" i="5"/>
  <c r="BA1658" i="5"/>
  <c r="BA1728" i="5"/>
  <c r="BA1723" i="5"/>
  <c r="BA1707" i="5"/>
  <c r="BA1693" i="5"/>
  <c r="BA1677" i="5"/>
  <c r="BA1661" i="5"/>
  <c r="BA1729" i="5"/>
  <c r="BA1713" i="5"/>
  <c r="BA1695" i="5"/>
  <c r="BA1679" i="5"/>
  <c r="BA1663" i="5"/>
  <c r="BA1649" i="5"/>
  <c r="BA1722" i="5"/>
  <c r="BA1706" i="5"/>
  <c r="BA1690" i="5"/>
  <c r="BA1674" i="5"/>
  <c r="BA1660" i="5"/>
  <c r="BA1720" i="5"/>
  <c r="BA1704" i="5"/>
  <c r="BA1688" i="5"/>
  <c r="BA1672" i="5"/>
  <c r="BA1654" i="5"/>
  <c r="BA1716" i="5"/>
  <c r="BA1700" i="5"/>
  <c r="BA1684" i="5"/>
  <c r="BA1652" i="5"/>
  <c r="BA1646" i="5"/>
  <c r="BA1719" i="5"/>
  <c r="BA1703" i="5"/>
  <c r="BA1689" i="5"/>
  <c r="BA1673" i="5"/>
  <c r="BA1657" i="5"/>
  <c r="BA1725" i="5"/>
  <c r="BA1709" i="5"/>
  <c r="BA1691" i="5"/>
  <c r="BA1675" i="5"/>
  <c r="BA1659" i="5"/>
  <c r="BA1645" i="5"/>
  <c r="BA1718" i="5"/>
  <c r="BA1702" i="5"/>
  <c r="BA1686" i="5"/>
  <c r="BA1670" i="5"/>
  <c r="BA1656" i="5"/>
  <c r="BA1668" i="5"/>
  <c r="BA1648" i="5"/>
  <c r="BA1731" i="5"/>
  <c r="BA1715" i="5"/>
  <c r="BA1701" i="5"/>
  <c r="BA1685" i="5"/>
  <c r="BA1669" i="5"/>
  <c r="BA1653" i="5"/>
  <c r="BA1721" i="5"/>
  <c r="BA1705" i="5"/>
  <c r="BA1687" i="5"/>
  <c r="BA1671" i="5"/>
  <c r="BA1655" i="5"/>
  <c r="BA1730" i="5"/>
  <c r="BA1714" i="5"/>
  <c r="BA1698" i="5"/>
  <c r="BA1682" i="5"/>
  <c r="BA1666" i="5"/>
  <c r="BA1644" i="5"/>
  <c r="BA1712" i="5"/>
  <c r="BA1696" i="5"/>
  <c r="BA1680" i="5"/>
  <c r="BA1664" i="5"/>
  <c r="BA1650" i="5"/>
  <c r="BA1724" i="5"/>
  <c r="BA1692" i="5"/>
  <c r="BA1676" i="5"/>
  <c r="BA1639" i="5"/>
  <c r="BA1641" i="5"/>
  <c r="BA1633" i="5"/>
  <c r="BA1625" i="5"/>
  <c r="BA1617" i="5"/>
  <c r="BA1609" i="5"/>
  <c r="BA1601" i="5"/>
  <c r="BA1593" i="5"/>
  <c r="BA1585" i="5"/>
  <c r="BA1577" i="5"/>
  <c r="BA1569" i="5"/>
  <c r="BA1561" i="5"/>
  <c r="BA1553" i="5"/>
  <c r="BA1545" i="5"/>
  <c r="BA1537" i="5"/>
  <c r="BA1529" i="5"/>
  <c r="BA1636" i="5"/>
  <c r="BA1612" i="5"/>
  <c r="BA1596" i="5"/>
  <c r="BA1556" i="5"/>
  <c r="BA1540" i="5"/>
  <c r="BA1526" i="5"/>
  <c r="BA1598" i="5"/>
  <c r="BA1567" i="5"/>
  <c r="BA1614" i="5"/>
  <c r="BA1522" i="5"/>
  <c r="BA1630" i="5"/>
  <c r="BA1578" i="5"/>
  <c r="BA1638" i="5"/>
  <c r="BA1582" i="5"/>
  <c r="BA1542" i="5"/>
  <c r="BA1631" i="5"/>
  <c r="BA1579" i="5"/>
  <c r="BA1563" i="5"/>
  <c r="BA1547" i="5"/>
  <c r="BA1531" i="5"/>
  <c r="BA1595" i="5"/>
  <c r="BA1606" i="5"/>
  <c r="BA1566" i="5"/>
  <c r="BA1538" i="5"/>
  <c r="BA1640" i="5"/>
  <c r="BA1624" i="5"/>
  <c r="BA1608" i="5"/>
  <c r="BA1592" i="5"/>
  <c r="BA1568" i="5"/>
  <c r="BA1536" i="5"/>
  <c r="BA1618" i="5"/>
  <c r="BA1622" i="5"/>
  <c r="BA1534" i="5"/>
  <c r="BA1575" i="5"/>
  <c r="BA1527" i="5"/>
  <c r="BA1594" i="5"/>
  <c r="BA1530" i="5"/>
  <c r="BA1583" i="5"/>
  <c r="BA1591" i="5"/>
  <c r="BA1611" i="5"/>
  <c r="BA1637" i="5"/>
  <c r="BA1629" i="5"/>
  <c r="BA1621" i="5"/>
  <c r="BA1613" i="5"/>
  <c r="BA1605" i="5"/>
  <c r="BA1597" i="5"/>
  <c r="BA1589" i="5"/>
  <c r="BA1581" i="5"/>
  <c r="BA1573" i="5"/>
  <c r="BA1565" i="5"/>
  <c r="BA1557" i="5"/>
  <c r="BA1549" i="5"/>
  <c r="BA1541" i="5"/>
  <c r="BA1533" i="5"/>
  <c r="BA1642" i="5"/>
  <c r="BA1632" i="5"/>
  <c r="BA1616" i="5"/>
  <c r="BA1600" i="5"/>
  <c r="BA1584" i="5"/>
  <c r="BA1576" i="5"/>
  <c r="BA1560" i="5"/>
  <c r="BA1552" i="5"/>
  <c r="BA1544" i="5"/>
  <c r="BA1528" i="5"/>
  <c r="BA1623" i="5"/>
  <c r="BA1615" i="5"/>
  <c r="BA1570" i="5"/>
  <c r="BA1619" i="5"/>
  <c r="BA1559" i="5"/>
  <c r="BA1543" i="5"/>
  <c r="BA1634" i="5"/>
  <c r="BA1558" i="5"/>
  <c r="BA1590" i="5"/>
  <c r="BA1524" i="5"/>
  <c r="BA1535" i="5"/>
  <c r="BA1546" i="5"/>
  <c r="BA1635" i="5"/>
  <c r="BA1523" i="5"/>
  <c r="BA1599" i="5"/>
  <c r="BA1602" i="5"/>
  <c r="BA1603" i="5"/>
  <c r="BA1610" i="5"/>
  <c r="BA1562" i="5"/>
  <c r="BA1525" i="5"/>
  <c r="BA1607" i="5"/>
  <c r="BA1571" i="5"/>
  <c r="BA1555" i="5"/>
  <c r="BA1539" i="5"/>
  <c r="BA1627" i="5"/>
  <c r="BA1626" i="5"/>
  <c r="BA1586" i="5"/>
  <c r="BA1554" i="5"/>
  <c r="BA1643" i="5"/>
  <c r="BA1628" i="5"/>
  <c r="BA1620" i="5"/>
  <c r="BA1604" i="5"/>
  <c r="BA1588" i="5"/>
  <c r="BA1580" i="5"/>
  <c r="BA1572" i="5"/>
  <c r="BA1564" i="5"/>
  <c r="BA1548" i="5"/>
  <c r="BA1532" i="5"/>
  <c r="BA1587" i="5"/>
  <c r="BA1550" i="5"/>
  <c r="BA1551" i="5"/>
  <c r="BA1574" i="5"/>
  <c r="BA19" i="5"/>
  <c r="BA7" i="5"/>
  <c r="BA151" i="5"/>
  <c r="BA143" i="5"/>
  <c r="BA131" i="5"/>
  <c r="BA119" i="5"/>
  <c r="BA111" i="5"/>
  <c r="BA103" i="5"/>
  <c r="BA95" i="5"/>
  <c r="BA83" i="5"/>
  <c r="BA75" i="5"/>
  <c r="BA67" i="5"/>
  <c r="BA59" i="5"/>
  <c r="BA51" i="5"/>
  <c r="BA39" i="5"/>
  <c r="BA31" i="5"/>
  <c r="BA1519" i="5"/>
  <c r="BA1515" i="5"/>
  <c r="BA1507" i="5"/>
  <c r="BA1499" i="5"/>
  <c r="BA1491" i="5"/>
  <c r="BA1483" i="5"/>
  <c r="BA1471" i="5"/>
  <c r="BA1447" i="5"/>
  <c r="BA1335" i="5"/>
  <c r="BA1303" i="5"/>
  <c r="BA1295" i="5"/>
  <c r="BA1506" i="5"/>
  <c r="BA1414" i="5"/>
  <c r="BA29" i="5"/>
  <c r="BA1389" i="5"/>
  <c r="BA1365" i="5"/>
  <c r="BA1357" i="5"/>
  <c r="BA1333" i="5"/>
  <c r="BA1325" i="5"/>
  <c r="BA1301" i="5"/>
  <c r="BA1293" i="5"/>
  <c r="BA1269" i="5"/>
  <c r="S1269" i="5" s="1"/>
  <c r="BA1253" i="5"/>
  <c r="S1253" i="5" s="1"/>
  <c r="BA1205" i="5"/>
  <c r="S1205" i="5" s="1"/>
  <c r="BA1189" i="5"/>
  <c r="S1189" i="5" s="1"/>
  <c r="BA1125" i="5"/>
  <c r="BA1061" i="5"/>
  <c r="BA997" i="5"/>
  <c r="BA933" i="5"/>
  <c r="BA869" i="5"/>
  <c r="BA805" i="5"/>
  <c r="BA741" i="5"/>
  <c r="BA697" i="5"/>
  <c r="BA669" i="5"/>
  <c r="BA477" i="5"/>
  <c r="BA15" i="5"/>
  <c r="BA3" i="5"/>
  <c r="BA242" i="5"/>
  <c r="BA498" i="5"/>
  <c r="BA618" i="5"/>
  <c r="BA789" i="5"/>
  <c r="BA874" i="5"/>
  <c r="BA981" i="5"/>
  <c r="BA1066" i="5"/>
  <c r="BA1130" i="5"/>
  <c r="BA1237" i="5"/>
  <c r="S1237" i="5" s="1"/>
  <c r="BA1285" i="5"/>
  <c r="S1285" i="5" s="1"/>
  <c r="BA1338" i="5"/>
  <c r="BA1381" i="5"/>
  <c r="BA1418" i="5"/>
  <c r="BA1434" i="5"/>
  <c r="BA1458" i="5"/>
  <c r="BA1480" i="5"/>
  <c r="BA1496" i="5"/>
  <c r="BA1518" i="5"/>
  <c r="BA413" i="5"/>
  <c r="BA562" i="5"/>
  <c r="BA725" i="5"/>
  <c r="BA810" i="5"/>
  <c r="BA917" i="5"/>
  <c r="BA1002" i="5"/>
  <c r="BA1109" i="5"/>
  <c r="BA1194" i="5"/>
  <c r="S1194" i="5" s="1"/>
  <c r="BA1274" i="5"/>
  <c r="S1274" i="5" s="1"/>
  <c r="BA1317" i="5"/>
  <c r="BA1370" i="5"/>
  <c r="BA1410" i="5"/>
  <c r="BA1442" i="5"/>
  <c r="BA1466" i="5"/>
  <c r="BA1486" i="5"/>
  <c r="BA1512" i="5"/>
  <c r="BA157" i="5"/>
  <c r="BA590" i="5"/>
  <c r="BA746" i="5"/>
  <c r="BA853" i="5"/>
  <c r="BA938" i="5"/>
  <c r="BA1045" i="5"/>
  <c r="BA1173" i="5"/>
  <c r="S1173" i="5" s="1"/>
  <c r="BA1258" i="5"/>
  <c r="S1258" i="5" s="1"/>
  <c r="BA1306" i="5"/>
  <c r="BA1349" i="5"/>
  <c r="BA1402" i="5"/>
  <c r="BA1426" i="5"/>
  <c r="BA1450" i="5"/>
  <c r="BA1474" i="5"/>
  <c r="BA1502" i="5"/>
  <c r="BA147" i="5"/>
  <c r="BA135" i="5"/>
  <c r="BA123" i="5"/>
  <c r="BA91" i="5"/>
  <c r="BA1520" i="5"/>
  <c r="BA1516" i="5"/>
  <c r="BA1504" i="5"/>
  <c r="BA1500" i="5"/>
  <c r="BA1488" i="5"/>
  <c r="BA1484" i="5"/>
  <c r="BA1472" i="5"/>
  <c r="BA1464" i="5"/>
  <c r="BA1456" i="5"/>
  <c r="BA1448" i="5"/>
  <c r="BA1440" i="5"/>
  <c r="BA1432" i="5"/>
  <c r="BA1424" i="5"/>
  <c r="BA1416" i="5"/>
  <c r="BA1408" i="5"/>
  <c r="BA23" i="5"/>
  <c r="BA11" i="5"/>
  <c r="BA155" i="5"/>
  <c r="BA139" i="5"/>
  <c r="BA127" i="5"/>
  <c r="BA115" i="5"/>
  <c r="BA107" i="5"/>
  <c r="BA99" i="5"/>
  <c r="BA87" i="5"/>
  <c r="BA79" i="5"/>
  <c r="BA71" i="5"/>
  <c r="BA63" i="5"/>
  <c r="BA55" i="5"/>
  <c r="BA47" i="5"/>
  <c r="BA43" i="5"/>
  <c r="BA35" i="5"/>
  <c r="BA27" i="5"/>
  <c r="BA1511" i="5"/>
  <c r="BA1503" i="5"/>
  <c r="BA1495" i="5"/>
  <c r="BA1487" i="5"/>
  <c r="BA1479" i="5"/>
  <c r="BA1475" i="5"/>
  <c r="BA1467" i="5"/>
  <c r="BA1463" i="5"/>
  <c r="BA1459" i="5"/>
  <c r="BA1455" i="5"/>
  <c r="BA1451" i="5"/>
  <c r="BA1443" i="5"/>
  <c r="BA1439" i="5"/>
  <c r="BA1311" i="5"/>
  <c r="BA1279" i="5"/>
  <c r="S1279" i="5" s="1"/>
  <c r="BA1271" i="5"/>
  <c r="S1271" i="5" s="1"/>
  <c r="BA1167" i="5"/>
  <c r="BA1151" i="5"/>
  <c r="BA1103" i="5"/>
  <c r="BA1055" i="5"/>
  <c r="BA1039" i="5"/>
  <c r="BA975" i="5"/>
  <c r="BA911" i="5"/>
  <c r="BA847" i="5"/>
  <c r="BA735" i="5"/>
  <c r="BA719" i="5"/>
  <c r="BA703" i="5"/>
  <c r="BA647" i="5"/>
  <c r="BA639" i="5"/>
  <c r="BA611" i="5"/>
  <c r="BA583" i="5"/>
  <c r="BA575" i="5"/>
  <c r="BA391" i="5"/>
  <c r="BA327" i="5"/>
  <c r="BA1431" i="5"/>
  <c r="BA1423" i="5"/>
  <c r="BA1415" i="5"/>
  <c r="BA1407" i="5"/>
  <c r="BA1387" i="5"/>
  <c r="BA1379" i="5"/>
  <c r="BA1347" i="5"/>
  <c r="BA1323" i="5"/>
  <c r="BA1243" i="5"/>
  <c r="S1243" i="5" s="1"/>
  <c r="BA1223" i="5"/>
  <c r="S1223" i="5" s="1"/>
  <c r="BA1211" i="5"/>
  <c r="S1211" i="5" s="1"/>
  <c r="BA1187" i="5"/>
  <c r="S1187" i="5" s="1"/>
  <c r="BA1175" i="5"/>
  <c r="S1175" i="5" s="1"/>
  <c r="BA1163" i="5"/>
  <c r="BA1155" i="5"/>
  <c r="BA1143" i="5"/>
  <c r="BA1131" i="5"/>
  <c r="BA1107" i="5"/>
  <c r="BA1095" i="5"/>
  <c r="BA1079" i="5"/>
  <c r="BA1067" i="5"/>
  <c r="BA1059" i="5"/>
  <c r="BA1051" i="5"/>
  <c r="BA1043" i="5"/>
  <c r="BA1031" i="5"/>
  <c r="BA1015" i="5"/>
  <c r="BA995" i="5"/>
  <c r="BA983" i="5"/>
  <c r="BA971" i="5"/>
  <c r="BA947" i="5"/>
  <c r="BA935" i="5"/>
  <c r="BA915" i="5"/>
  <c r="BA903" i="5"/>
  <c r="BA887" i="5"/>
  <c r="BA875" i="5"/>
  <c r="BA851" i="5"/>
  <c r="BA839" i="5"/>
  <c r="BA819" i="5"/>
  <c r="BA807" i="5"/>
  <c r="BA795" i="5"/>
  <c r="BA771" i="5"/>
  <c r="BA755" i="5"/>
  <c r="BA743" i="5"/>
  <c r="BA731" i="5"/>
  <c r="BA723" i="5"/>
  <c r="BA711" i="5"/>
  <c r="BA699" i="5"/>
  <c r="BA687" i="5"/>
  <c r="BA663" i="5"/>
  <c r="BA651" i="5"/>
  <c r="BA643" i="5"/>
  <c r="BA631" i="5"/>
  <c r="BA619" i="5"/>
  <c r="BA603" i="5"/>
  <c r="BA591" i="5"/>
  <c r="BA579" i="5"/>
  <c r="BA567" i="5"/>
  <c r="BA555" i="5"/>
  <c r="BA543" i="5"/>
  <c r="BA539" i="5"/>
  <c r="BA527" i="5"/>
  <c r="BA515" i="5"/>
  <c r="BA503" i="5"/>
  <c r="BA491" i="5"/>
  <c r="BA479" i="5"/>
  <c r="BA467" i="5"/>
  <c r="BA443" i="5"/>
  <c r="BA431" i="5"/>
  <c r="BA419" i="5"/>
  <c r="BA403" i="5"/>
  <c r="BA395" i="5"/>
  <c r="BA383" i="5"/>
  <c r="BA379" i="5"/>
  <c r="BA335" i="5"/>
  <c r="BA323" i="5"/>
  <c r="BA311" i="5"/>
  <c r="BA299" i="5"/>
  <c r="BA287" i="5"/>
  <c r="BA279" i="5"/>
  <c r="BA251" i="5"/>
  <c r="BA239" i="5"/>
  <c r="BA227" i="5"/>
  <c r="BA211" i="5"/>
  <c r="BA187" i="5"/>
  <c r="BA179" i="5"/>
  <c r="BA175" i="5"/>
  <c r="BA167" i="5"/>
  <c r="BA159" i="5"/>
  <c r="BA1391" i="5"/>
  <c r="BA831" i="5"/>
  <c r="BA22" i="5"/>
  <c r="BA18" i="5"/>
  <c r="BA14" i="5"/>
  <c r="BA10" i="5"/>
  <c r="BA6" i="5"/>
  <c r="BA158" i="5"/>
  <c r="BA154" i="5"/>
  <c r="BA150" i="5"/>
  <c r="BA146" i="5"/>
  <c r="BA142" i="5"/>
  <c r="BA138" i="5"/>
  <c r="BA134" i="5"/>
  <c r="BA130" i="5"/>
  <c r="BA126" i="5"/>
  <c r="BA122" i="5"/>
  <c r="BA118" i="5"/>
  <c r="BA110" i="5"/>
  <c r="BA106" i="5"/>
  <c r="BA102" i="5"/>
  <c r="BA98" i="5"/>
  <c r="BA94" i="5"/>
  <c r="BA90" i="5"/>
  <c r="BA86" i="5"/>
  <c r="BA82" i="5"/>
  <c r="BA78" i="5"/>
  <c r="BA74" i="5"/>
  <c r="BA70" i="5"/>
  <c r="BA66" i="5"/>
  <c r="BA62" i="5"/>
  <c r="BA58" i="5"/>
  <c r="BA54" i="5"/>
  <c r="BA46" i="5"/>
  <c r="BA42" i="5"/>
  <c r="BA38" i="5"/>
  <c r="BA34" i="5"/>
  <c r="BA30" i="5"/>
  <c r="BA26" i="5"/>
  <c r="BA1398" i="5"/>
  <c r="BA1390" i="5"/>
  <c r="BA1382" i="5"/>
  <c r="BA1374" i="5"/>
  <c r="BA1366" i="5"/>
  <c r="BA1358" i="5"/>
  <c r="BA1350" i="5"/>
  <c r="BA1342" i="5"/>
  <c r="BA1334" i="5"/>
  <c r="BA1326" i="5"/>
  <c r="BA1318" i="5"/>
  <c r="BA1310" i="5"/>
  <c r="BA1302" i="5"/>
  <c r="BA1294" i="5"/>
  <c r="BA1286" i="5"/>
  <c r="S1286" i="5" s="1"/>
  <c r="BA1278" i="5"/>
  <c r="S1278" i="5" s="1"/>
  <c r="BA1270" i="5"/>
  <c r="S1270" i="5" s="1"/>
  <c r="BA1266" i="5"/>
  <c r="S1266" i="5" s="1"/>
  <c r="BA1262" i="5"/>
  <c r="S1262" i="5" s="1"/>
  <c r="BA1254" i="5"/>
  <c r="S1254" i="5" s="1"/>
  <c r="BA1250" i="5"/>
  <c r="S1250" i="5" s="1"/>
  <c r="BA1246" i="5"/>
  <c r="S1246" i="5" s="1"/>
  <c r="BA1238" i="5"/>
  <c r="S1238" i="5" s="1"/>
  <c r="BA1234" i="5"/>
  <c r="S1234" i="5" s="1"/>
  <c r="BA1230" i="5"/>
  <c r="S1230" i="5" s="1"/>
  <c r="BA1222" i="5"/>
  <c r="S1222" i="5" s="1"/>
  <c r="BA1218" i="5"/>
  <c r="S1218" i="5" s="1"/>
  <c r="BA1214" i="5"/>
  <c r="S1214" i="5" s="1"/>
  <c r="BA1206" i="5"/>
  <c r="S1206" i="5" s="1"/>
  <c r="BA1202" i="5"/>
  <c r="S1202" i="5" s="1"/>
  <c r="BA1198" i="5"/>
  <c r="S1198" i="5" s="1"/>
  <c r="BA1190" i="5"/>
  <c r="S1190" i="5" s="1"/>
  <c r="BA1186" i="5"/>
  <c r="S1186" i="5" s="1"/>
  <c r="BA1182" i="5"/>
  <c r="S1182" i="5" s="1"/>
  <c r="BA1174" i="5"/>
  <c r="S1174" i="5" s="1"/>
  <c r="BA1170" i="5"/>
  <c r="BA1166" i="5"/>
  <c r="BA1158" i="5"/>
  <c r="BA1154" i="5"/>
  <c r="BA1150" i="5"/>
  <c r="BA1142" i="5"/>
  <c r="BA1138" i="5"/>
  <c r="BA1134" i="5"/>
  <c r="BA1126" i="5"/>
  <c r="BA1122" i="5"/>
  <c r="BA1118" i="5"/>
  <c r="BA1110" i="5"/>
  <c r="BA1106" i="5"/>
  <c r="BA1102" i="5"/>
  <c r="BA1094" i="5"/>
  <c r="BA1090" i="5"/>
  <c r="BA1086" i="5"/>
  <c r="BA1078" i="5"/>
  <c r="BA1074" i="5"/>
  <c r="BA1070" i="5"/>
  <c r="BA1062" i="5"/>
  <c r="BA1058" i="5"/>
  <c r="BA1054" i="5"/>
  <c r="BA1046" i="5"/>
  <c r="BA1042" i="5"/>
  <c r="BA1038" i="5"/>
  <c r="BA1030" i="5"/>
  <c r="BA1026" i="5"/>
  <c r="BA1022" i="5"/>
  <c r="BA1014" i="5"/>
  <c r="BA1010" i="5"/>
  <c r="BA1006" i="5"/>
  <c r="BA998" i="5"/>
  <c r="BA994" i="5"/>
  <c r="BA990" i="5"/>
  <c r="BA982" i="5"/>
  <c r="BA978" i="5"/>
  <c r="BA974" i="5"/>
  <c r="BA966" i="5"/>
  <c r="BA962" i="5"/>
  <c r="BA958" i="5"/>
  <c r="BA950" i="5"/>
  <c r="BA946" i="5"/>
  <c r="BA942" i="5"/>
  <c r="BA934" i="5"/>
  <c r="BA930" i="5"/>
  <c r="BA926" i="5"/>
  <c r="BA918" i="5"/>
  <c r="BA914" i="5"/>
  <c r="BA910" i="5"/>
  <c r="BA902" i="5"/>
  <c r="BA898" i="5"/>
  <c r="BA894" i="5"/>
  <c r="BA886" i="5"/>
  <c r="BA882" i="5"/>
  <c r="BA878" i="5"/>
  <c r="BA870" i="5"/>
  <c r="BA866" i="5"/>
  <c r="BA862" i="5"/>
  <c r="BA854" i="5"/>
  <c r="BA850" i="5"/>
  <c r="BA846" i="5"/>
  <c r="BA838" i="5"/>
  <c r="BA834" i="5"/>
  <c r="BA830" i="5"/>
  <c r="BA822" i="5"/>
  <c r="BA818" i="5"/>
  <c r="BA814" i="5"/>
  <c r="BA806" i="5"/>
  <c r="BA802" i="5"/>
  <c r="BA798" i="5"/>
  <c r="BA790" i="5"/>
  <c r="BA786" i="5"/>
  <c r="BA782" i="5"/>
  <c r="BA774" i="5"/>
  <c r="BA770" i="5"/>
  <c r="BA766" i="5"/>
  <c r="BA758" i="5"/>
  <c r="BA754" i="5"/>
  <c r="BA750" i="5"/>
  <c r="BA742" i="5"/>
  <c r="BA738" i="5"/>
  <c r="BA734" i="5"/>
  <c r="BA726" i="5"/>
  <c r="BA722" i="5"/>
  <c r="BA718" i="5"/>
  <c r="BA710" i="5"/>
  <c r="BA706" i="5"/>
  <c r="BA702" i="5"/>
  <c r="BA698" i="5"/>
  <c r="BA694" i="5"/>
  <c r="BA686" i="5"/>
  <c r="BA678" i="5"/>
  <c r="BA674" i="5"/>
  <c r="BA670" i="5"/>
  <c r="BA666" i="5"/>
  <c r="BA662" i="5"/>
  <c r="BA658" i="5"/>
  <c r="BA650" i="5"/>
  <c r="BA646" i="5"/>
  <c r="BA642" i="5"/>
  <c r="BA638" i="5"/>
  <c r="BA634" i="5"/>
  <c r="BA630" i="5"/>
  <c r="BA622" i="5"/>
  <c r="BA614" i="5"/>
  <c r="BA610" i="5"/>
  <c r="BA606" i="5"/>
  <c r="BA602" i="5"/>
  <c r="BA598" i="5"/>
  <c r="BA594" i="5"/>
  <c r="BA586" i="5"/>
  <c r="BA582" i="5"/>
  <c r="BA578" i="5"/>
  <c r="BA574" i="5"/>
  <c r="BA570" i="5"/>
  <c r="BA566" i="5"/>
  <c r="BA558" i="5"/>
  <c r="BA550" i="5"/>
  <c r="BA546" i="5"/>
  <c r="BA542" i="5"/>
  <c r="BA538" i="5"/>
  <c r="BA534" i="5"/>
  <c r="BA530" i="5"/>
  <c r="BA526" i="5"/>
  <c r="BA522" i="5"/>
  <c r="BA518" i="5"/>
  <c r="BA514" i="5"/>
  <c r="BA510" i="5"/>
  <c r="BA506" i="5"/>
  <c r="BA502" i="5"/>
  <c r="BA494" i="5"/>
  <c r="BA490" i="5"/>
  <c r="BA486" i="5"/>
  <c r="BA482" i="5"/>
  <c r="BA478" i="5"/>
  <c r="BA474" i="5"/>
  <c r="BA470" i="5"/>
  <c r="BA466" i="5"/>
  <c r="BA462" i="5"/>
  <c r="BA458" i="5"/>
  <c r="BA454" i="5"/>
  <c r="BA450" i="5"/>
  <c r="BA446" i="5"/>
  <c r="BA442" i="5"/>
  <c r="BA438" i="5"/>
  <c r="BA430" i="5"/>
  <c r="BA426" i="5"/>
  <c r="BA422" i="5"/>
  <c r="BA418" i="5"/>
  <c r="BA414" i="5"/>
  <c r="BA410" i="5"/>
  <c r="BA406" i="5"/>
  <c r="BA402" i="5"/>
  <c r="BA398" i="5"/>
  <c r="BA394" i="5"/>
  <c r="BA390" i="5"/>
  <c r="BA386" i="5"/>
  <c r="BA382" i="5"/>
  <c r="BA378" i="5"/>
  <c r="BA374" i="5"/>
  <c r="BA366" i="5"/>
  <c r="BA362" i="5"/>
  <c r="BA358" i="5"/>
  <c r="BA354" i="5"/>
  <c r="BA350" i="5"/>
  <c r="BA346" i="5"/>
  <c r="BA342" i="5"/>
  <c r="BA338" i="5"/>
  <c r="BA334" i="5"/>
  <c r="BA330" i="5"/>
  <c r="BA326" i="5"/>
  <c r="BA322" i="5"/>
  <c r="BA318" i="5"/>
  <c r="BA314" i="5"/>
  <c r="BA310" i="5"/>
  <c r="BA302" i="5"/>
  <c r="BA298" i="5"/>
  <c r="BA294" i="5"/>
  <c r="BA290" i="5"/>
  <c r="BA286" i="5"/>
  <c r="BA282" i="5"/>
  <c r="BA278" i="5"/>
  <c r="BA274" i="5"/>
  <c r="BA270" i="5"/>
  <c r="BA266" i="5"/>
  <c r="BA262" i="5"/>
  <c r="BA258" i="5"/>
  <c r="BA254" i="5"/>
  <c r="BA250" i="5"/>
  <c r="BA246" i="5"/>
  <c r="BA238" i="5"/>
  <c r="BA234" i="5"/>
  <c r="BA230" i="5"/>
  <c r="BA226" i="5"/>
  <c r="BA222" i="5"/>
  <c r="BA218" i="5"/>
  <c r="BA214" i="5"/>
  <c r="BA210" i="5"/>
  <c r="BA206" i="5"/>
  <c r="BA202" i="5"/>
  <c r="BA198" i="5"/>
  <c r="BA194" i="5"/>
  <c r="BA190" i="5"/>
  <c r="BA186" i="5"/>
  <c r="BA182" i="5"/>
  <c r="BA174" i="5"/>
  <c r="BA170" i="5"/>
  <c r="BA166" i="5"/>
  <c r="BA162" i="5"/>
  <c r="BA2" i="5"/>
  <c r="BA1490" i="5"/>
  <c r="BA1399" i="5"/>
  <c r="BA1378" i="5"/>
  <c r="BA1367" i="5"/>
  <c r="BA1346" i="5"/>
  <c r="BA1314" i="5"/>
  <c r="BA1282" i="5"/>
  <c r="S1282" i="5" s="1"/>
  <c r="BA1231" i="5"/>
  <c r="S1231" i="5" s="1"/>
  <c r="BA1210" i="5"/>
  <c r="S1210" i="5" s="1"/>
  <c r="BA1146" i="5"/>
  <c r="BA1082" i="5"/>
  <c r="BA1018" i="5"/>
  <c r="BA954" i="5"/>
  <c r="BA890" i="5"/>
  <c r="BA826" i="5"/>
  <c r="BA783" i="5"/>
  <c r="BA762" i="5"/>
  <c r="BA554" i="5"/>
  <c r="BA306" i="5"/>
  <c r="BA221" i="5"/>
  <c r="BA50" i="5"/>
  <c r="BA1435" i="5"/>
  <c r="BA1427" i="5"/>
  <c r="BA1419" i="5"/>
  <c r="BA1411" i="5"/>
  <c r="BA1403" i="5"/>
  <c r="BA1395" i="5"/>
  <c r="BA1363" i="5"/>
  <c r="BA1355" i="5"/>
  <c r="BA1315" i="5"/>
  <c r="BA1307" i="5"/>
  <c r="BA1299" i="5"/>
  <c r="BA1291" i="5"/>
  <c r="BA1283" i="5"/>
  <c r="S1283" i="5" s="1"/>
  <c r="BA1275" i="5"/>
  <c r="S1275" i="5" s="1"/>
  <c r="BA1267" i="5"/>
  <c r="S1267" i="5" s="1"/>
  <c r="BA1259" i="5"/>
  <c r="S1259" i="5" s="1"/>
  <c r="BA1235" i="5"/>
  <c r="S1235" i="5" s="1"/>
  <c r="BA1219" i="5"/>
  <c r="S1219" i="5" s="1"/>
  <c r="BA1207" i="5"/>
  <c r="S1207" i="5" s="1"/>
  <c r="BA1195" i="5"/>
  <c r="S1195" i="5" s="1"/>
  <c r="BA1139" i="5"/>
  <c r="BA1127" i="5"/>
  <c r="BA1115" i="5"/>
  <c r="BA1099" i="5"/>
  <c r="BA1075" i="5"/>
  <c r="BA1003" i="5"/>
  <c r="BA979" i="5"/>
  <c r="BA967" i="5"/>
  <c r="BA955" i="5"/>
  <c r="BA939" i="5"/>
  <c r="BA923" i="5"/>
  <c r="BA907" i="5"/>
  <c r="BA867" i="5"/>
  <c r="BA855" i="5"/>
  <c r="BA843" i="5"/>
  <c r="BA827" i="5"/>
  <c r="BA787" i="5"/>
  <c r="BA775" i="5"/>
  <c r="BA763" i="5"/>
  <c r="BA739" i="5"/>
  <c r="BA707" i="5"/>
  <c r="BA691" i="5"/>
  <c r="BA679" i="5"/>
  <c r="BA667" i="5"/>
  <c r="BA655" i="5"/>
  <c r="BA627" i="5"/>
  <c r="BA599" i="5"/>
  <c r="BA571" i="5"/>
  <c r="BA559" i="5"/>
  <c r="BA547" i="5"/>
  <c r="BA535" i="5"/>
  <c r="BA523" i="5"/>
  <c r="BA511" i="5"/>
  <c r="BA499" i="5"/>
  <c r="BA487" i="5"/>
  <c r="BA471" i="5"/>
  <c r="BA459" i="5"/>
  <c r="BA447" i="5"/>
  <c r="BA435" i="5"/>
  <c r="BA423" i="5"/>
  <c r="BA415" i="5"/>
  <c r="BA407" i="5"/>
  <c r="BA371" i="5"/>
  <c r="BA363" i="5"/>
  <c r="BA355" i="5"/>
  <c r="BA347" i="5"/>
  <c r="BA339" i="5"/>
  <c r="BA331" i="5"/>
  <c r="BA319" i="5"/>
  <c r="BA307" i="5"/>
  <c r="BA291" i="5"/>
  <c r="BA283" i="5"/>
  <c r="BA271" i="5"/>
  <c r="BA259" i="5"/>
  <c r="BA247" i="5"/>
  <c r="BA231" i="5"/>
  <c r="BA215" i="5"/>
  <c r="BA203" i="5"/>
  <c r="BA191" i="5"/>
  <c r="BA171" i="5"/>
  <c r="BA163" i="5"/>
  <c r="BA1359" i="5"/>
  <c r="BA1087" i="5"/>
  <c r="BA895" i="5"/>
  <c r="BA675" i="5"/>
  <c r="BA21" i="5"/>
  <c r="BA9" i="5"/>
  <c r="BA149" i="5"/>
  <c r="BA141" i="5"/>
  <c r="BA133" i="5"/>
  <c r="BA121" i="5"/>
  <c r="BA113" i="5"/>
  <c r="BA105" i="5"/>
  <c r="BA97" i="5"/>
  <c r="BA85" i="5"/>
  <c r="BA1485" i="5"/>
  <c r="BA1477" i="5"/>
  <c r="BA1469" i="5"/>
  <c r="BA1457" i="5"/>
  <c r="BA1449" i="5"/>
  <c r="BA1441" i="5"/>
  <c r="BA1429" i="5"/>
  <c r="BA1421" i="5"/>
  <c r="BA1413" i="5"/>
  <c r="BA1405" i="5"/>
  <c r="BA1385" i="5"/>
  <c r="BA1369" i="5"/>
  <c r="BA1345" i="5"/>
  <c r="BA1337" i="5"/>
  <c r="BA1305" i="5"/>
  <c r="BA1297" i="5"/>
  <c r="BA1281" i="5"/>
  <c r="S1281" i="5" s="1"/>
  <c r="BA1273" i="5"/>
  <c r="S1273" i="5" s="1"/>
  <c r="BA1265" i="5"/>
  <c r="S1265" i="5" s="1"/>
  <c r="BA1257" i="5"/>
  <c r="S1257" i="5" s="1"/>
  <c r="BA1249" i="5"/>
  <c r="S1249" i="5" s="1"/>
  <c r="BA1241" i="5"/>
  <c r="S1241" i="5" s="1"/>
  <c r="BA1233" i="5"/>
  <c r="S1233" i="5" s="1"/>
  <c r="BA1225" i="5"/>
  <c r="S1225" i="5" s="1"/>
  <c r="BA1217" i="5"/>
  <c r="S1217" i="5" s="1"/>
  <c r="BA1201" i="5"/>
  <c r="S1201" i="5" s="1"/>
  <c r="BA1185" i="5"/>
  <c r="S1185" i="5" s="1"/>
  <c r="BA1181" i="5"/>
  <c r="S1181" i="5" s="1"/>
  <c r="BA1165" i="5"/>
  <c r="BA1149" i="5"/>
  <c r="BA1137" i="5"/>
  <c r="BA1133" i="5"/>
  <c r="BA1129" i="5"/>
  <c r="BA1121" i="5"/>
  <c r="BA1117" i="5"/>
  <c r="BA1113" i="5"/>
  <c r="BA1105" i="5"/>
  <c r="BA1101" i="5"/>
  <c r="BA1097" i="5"/>
  <c r="BA1089" i="5"/>
  <c r="BA1085" i="5"/>
  <c r="BA1081" i="5"/>
  <c r="BA1073" i="5"/>
  <c r="BA1069" i="5"/>
  <c r="BA1065" i="5"/>
  <c r="BA1057" i="5"/>
  <c r="BA1053" i="5"/>
  <c r="BA1049" i="5"/>
  <c r="BA1041" i="5"/>
  <c r="BA1037" i="5"/>
  <c r="BA1033" i="5"/>
  <c r="BA1025" i="5"/>
  <c r="BA1021" i="5"/>
  <c r="BA1017" i="5"/>
  <c r="BA1009" i="5"/>
  <c r="BA1005" i="5"/>
  <c r="BA1001" i="5"/>
  <c r="BA993" i="5"/>
  <c r="BA989" i="5"/>
  <c r="BA985" i="5"/>
  <c r="BA977" i="5"/>
  <c r="BA973" i="5"/>
  <c r="BA969" i="5"/>
  <c r="BA961" i="5"/>
  <c r="BA957" i="5"/>
  <c r="BA953" i="5"/>
  <c r="BA945" i="5"/>
  <c r="BA941" i="5"/>
  <c r="BA937" i="5"/>
  <c r="BA929" i="5"/>
  <c r="BA925" i="5"/>
  <c r="BA921" i="5"/>
  <c r="BA913" i="5"/>
  <c r="BA909" i="5"/>
  <c r="BA905" i="5"/>
  <c r="BA897" i="5"/>
  <c r="BA893" i="5"/>
  <c r="BA889" i="5"/>
  <c r="BA881" i="5"/>
  <c r="BA877" i="5"/>
  <c r="BA873" i="5"/>
  <c r="BA865" i="5"/>
  <c r="BA861" i="5"/>
  <c r="BA857" i="5"/>
  <c r="BA849" i="5"/>
  <c r="BA845" i="5"/>
  <c r="BA841" i="5"/>
  <c r="BA833" i="5"/>
  <c r="BA829" i="5"/>
  <c r="BA825" i="5"/>
  <c r="BA817" i="5"/>
  <c r="BA813" i="5"/>
  <c r="BA809" i="5"/>
  <c r="BA801" i="5"/>
  <c r="BA797" i="5"/>
  <c r="BA793" i="5"/>
  <c r="BA785" i="5"/>
  <c r="BA781" i="5"/>
  <c r="BA777" i="5"/>
  <c r="BA769" i="5"/>
  <c r="BA765" i="5"/>
  <c r="BA761" i="5"/>
  <c r="BA753" i="5"/>
  <c r="BA749" i="5"/>
  <c r="BA745" i="5"/>
  <c r="BA737" i="5"/>
  <c r="BA733" i="5"/>
  <c r="BA729" i="5"/>
  <c r="BA721" i="5"/>
  <c r="BA717" i="5"/>
  <c r="BA713" i="5"/>
  <c r="BA705" i="5"/>
  <c r="BA701" i="5"/>
  <c r="BA693" i="5"/>
  <c r="BA689" i="5"/>
  <c r="BA685" i="5"/>
  <c r="BA681" i="5"/>
  <c r="BA677" i="5"/>
  <c r="BA673" i="5"/>
  <c r="BA665" i="5"/>
  <c r="BA657" i="5"/>
  <c r="BA653" i="5"/>
  <c r="BA649" i="5"/>
  <c r="BA645" i="5"/>
  <c r="BA641" i="5"/>
  <c r="BA637" i="5"/>
  <c r="BA629" i="5"/>
  <c r="BA625" i="5"/>
  <c r="BA621" i="5"/>
  <c r="BA617" i="5"/>
  <c r="BA613" i="5"/>
  <c r="BA609" i="5"/>
  <c r="BA601" i="5"/>
  <c r="BA593" i="5"/>
  <c r="BA589" i="5"/>
  <c r="BA585" i="5"/>
  <c r="BA581" i="5"/>
  <c r="BA577" i="5"/>
  <c r="BA573" i="5"/>
  <c r="BA565" i="5"/>
  <c r="BA561" i="5"/>
  <c r="BA557" i="5"/>
  <c r="BA553" i="5"/>
  <c r="BA549" i="5"/>
  <c r="BA545" i="5"/>
  <c r="BA537" i="5"/>
  <c r="BA533" i="5"/>
  <c r="BA529" i="5"/>
  <c r="BA525" i="5"/>
  <c r="BA521" i="5"/>
  <c r="BA517" i="5"/>
  <c r="BA513" i="5"/>
  <c r="BA509" i="5"/>
  <c r="BA505" i="5"/>
  <c r="BA501" i="5"/>
  <c r="BA497" i="5"/>
  <c r="BA493" i="5"/>
  <c r="BA489" i="5"/>
  <c r="BA485" i="5"/>
  <c r="BA481" i="5"/>
  <c r="BA473" i="5"/>
  <c r="BA469" i="5"/>
  <c r="BA465" i="5"/>
  <c r="BA461" i="5"/>
  <c r="BA457" i="5"/>
  <c r="BA453" i="5"/>
  <c r="BA449" i="5"/>
  <c r="BA445" i="5"/>
  <c r="BA441" i="5"/>
  <c r="BA437" i="5"/>
  <c r="BA433" i="5"/>
  <c r="BA429" i="5"/>
  <c r="BA425" i="5"/>
  <c r="BA421" i="5"/>
  <c r="BA417" i="5"/>
  <c r="BA409" i="5"/>
  <c r="BA405" i="5"/>
  <c r="BA401" i="5"/>
  <c r="BA397" i="5"/>
  <c r="BA393" i="5"/>
  <c r="BA389" i="5"/>
  <c r="BA385" i="5"/>
  <c r="BA381" i="5"/>
  <c r="BA377" i="5"/>
  <c r="BA373" i="5"/>
  <c r="BA369" i="5"/>
  <c r="BA365" i="5"/>
  <c r="BA361" i="5"/>
  <c r="BA357" i="5"/>
  <c r="BA353" i="5"/>
  <c r="BA345" i="5"/>
  <c r="BA341" i="5"/>
  <c r="BA337" i="5"/>
  <c r="BA1510" i="5"/>
  <c r="BA1494" i="5"/>
  <c r="BA1478" i="5"/>
  <c r="BA1470" i="5"/>
  <c r="BA1462" i="5"/>
  <c r="BA1454" i="5"/>
  <c r="BA1446" i="5"/>
  <c r="BA1438" i="5"/>
  <c r="BA1430" i="5"/>
  <c r="BA1422" i="5"/>
  <c r="BA1406" i="5"/>
  <c r="BA1397" i="5"/>
  <c r="BA1386" i="5"/>
  <c r="BA1375" i="5"/>
  <c r="BA1354" i="5"/>
  <c r="BA1343" i="5"/>
  <c r="BA1322" i="5"/>
  <c r="BA1290" i="5"/>
  <c r="BA1247" i="5"/>
  <c r="S1247" i="5" s="1"/>
  <c r="BA1226" i="5"/>
  <c r="S1226" i="5" s="1"/>
  <c r="BA1183" i="5"/>
  <c r="S1183" i="5" s="1"/>
  <c r="BA1162" i="5"/>
  <c r="BA1141" i="5"/>
  <c r="BA1119" i="5"/>
  <c r="BA1098" i="5"/>
  <c r="BA1077" i="5"/>
  <c r="BA1034" i="5"/>
  <c r="BA1013" i="5"/>
  <c r="BA991" i="5"/>
  <c r="BA970" i="5"/>
  <c r="BA949" i="5"/>
  <c r="BA927" i="5"/>
  <c r="BA906" i="5"/>
  <c r="BA885" i="5"/>
  <c r="BA863" i="5"/>
  <c r="BA842" i="5"/>
  <c r="BA821" i="5"/>
  <c r="BA799" i="5"/>
  <c r="BA778" i="5"/>
  <c r="BA757" i="5"/>
  <c r="BA714" i="5"/>
  <c r="BA690" i="5"/>
  <c r="BA661" i="5"/>
  <c r="BA633" i="5"/>
  <c r="BA605" i="5"/>
  <c r="BA541" i="5"/>
  <c r="BA455" i="5"/>
  <c r="BA370" i="5"/>
  <c r="BA285" i="5"/>
  <c r="BA199" i="5"/>
  <c r="BA114" i="5"/>
  <c r="BA1371" i="5"/>
  <c r="BA1339" i="5"/>
  <c r="BA1331" i="5"/>
  <c r="BA1255" i="5"/>
  <c r="S1255" i="5" s="1"/>
  <c r="BA1251" i="5"/>
  <c r="S1251" i="5" s="1"/>
  <c r="BA1239" i="5"/>
  <c r="S1239" i="5" s="1"/>
  <c r="BA1227" i="5"/>
  <c r="S1227" i="5" s="1"/>
  <c r="BA1203" i="5"/>
  <c r="S1203" i="5" s="1"/>
  <c r="BA1191" i="5"/>
  <c r="S1191" i="5" s="1"/>
  <c r="BA1179" i="5"/>
  <c r="S1179" i="5" s="1"/>
  <c r="BA1171" i="5"/>
  <c r="BA1159" i="5"/>
  <c r="BA1147" i="5"/>
  <c r="BA1123" i="5"/>
  <c r="BA1111" i="5"/>
  <c r="BA1091" i="5"/>
  <c r="BA1083" i="5"/>
  <c r="BA1063" i="5"/>
  <c r="BA1047" i="5"/>
  <c r="BA1035" i="5"/>
  <c r="BA1027" i="5"/>
  <c r="BA1019" i="5"/>
  <c r="BA1011" i="5"/>
  <c r="BA999" i="5"/>
  <c r="BA987" i="5"/>
  <c r="BA963" i="5"/>
  <c r="BA951" i="5"/>
  <c r="BA931" i="5"/>
  <c r="BA919" i="5"/>
  <c r="BA899" i="5"/>
  <c r="BA891" i="5"/>
  <c r="BA883" i="5"/>
  <c r="BA871" i="5"/>
  <c r="BA859" i="5"/>
  <c r="BA835" i="5"/>
  <c r="BA823" i="5"/>
  <c r="BA811" i="5"/>
  <c r="BA803" i="5"/>
  <c r="BA791" i="5"/>
  <c r="BA779" i="5"/>
  <c r="BA759" i="5"/>
  <c r="BA747" i="5"/>
  <c r="BA727" i="5"/>
  <c r="BA715" i="5"/>
  <c r="BA695" i="5"/>
  <c r="BA683" i="5"/>
  <c r="BA671" i="5"/>
  <c r="BA659" i="5"/>
  <c r="BA635" i="5"/>
  <c r="BA623" i="5"/>
  <c r="BA615" i="5"/>
  <c r="BA607" i="5"/>
  <c r="BA595" i="5"/>
  <c r="BA587" i="5"/>
  <c r="BA563" i="5"/>
  <c r="BA551" i="5"/>
  <c r="BA531" i="5"/>
  <c r="BA507" i="5"/>
  <c r="BA495" i="5"/>
  <c r="BA483" i="5"/>
  <c r="BA475" i="5"/>
  <c r="BA463" i="5"/>
  <c r="BA451" i="5"/>
  <c r="BA439" i="5"/>
  <c r="BA427" i="5"/>
  <c r="BA411" i="5"/>
  <c r="BA399" i="5"/>
  <c r="BA387" i="5"/>
  <c r="BA375" i="5"/>
  <c r="BA367" i="5"/>
  <c r="BA359" i="5"/>
  <c r="BA351" i="5"/>
  <c r="BA343" i="5"/>
  <c r="BA315" i="5"/>
  <c r="BA303" i="5"/>
  <c r="BA295" i="5"/>
  <c r="BA275" i="5"/>
  <c r="BA267" i="5"/>
  <c r="BA255" i="5"/>
  <c r="BA243" i="5"/>
  <c r="BA235" i="5"/>
  <c r="BA223" i="5"/>
  <c r="BA219" i="5"/>
  <c r="BA207" i="5"/>
  <c r="BA195" i="5"/>
  <c r="BA183" i="5"/>
  <c r="BA1327" i="5"/>
  <c r="BA1215" i="5"/>
  <c r="S1215" i="5" s="1"/>
  <c r="BA1023" i="5"/>
  <c r="BA959" i="5"/>
  <c r="BA767" i="5"/>
  <c r="BA25" i="5"/>
  <c r="BA17" i="5"/>
  <c r="BA13" i="5"/>
  <c r="BA5" i="5"/>
  <c r="BA153" i="5"/>
  <c r="BA145" i="5"/>
  <c r="BA137" i="5"/>
  <c r="BA129" i="5"/>
  <c r="BA125" i="5"/>
  <c r="BA117" i="5"/>
  <c r="BA109" i="5"/>
  <c r="BA101" i="5"/>
  <c r="BA89" i="5"/>
  <c r="BA81" i="5"/>
  <c r="BA77" i="5"/>
  <c r="BA73" i="5"/>
  <c r="BA69" i="5"/>
  <c r="BA65" i="5"/>
  <c r="BA61" i="5"/>
  <c r="BA57" i="5"/>
  <c r="BA53" i="5"/>
  <c r="BA49" i="5"/>
  <c r="BA45" i="5"/>
  <c r="BA41" i="5"/>
  <c r="BA37" i="5"/>
  <c r="BA33" i="5"/>
  <c r="BA1521" i="5"/>
  <c r="BA1517" i="5"/>
  <c r="BA1513" i="5"/>
  <c r="BA1509" i="5"/>
  <c r="BA1505" i="5"/>
  <c r="BA1501" i="5"/>
  <c r="BA1497" i="5"/>
  <c r="BA1493" i="5"/>
  <c r="BA1489" i="5"/>
  <c r="BA1481" i="5"/>
  <c r="BA1473" i="5"/>
  <c r="BA1465" i="5"/>
  <c r="BA1461" i="5"/>
  <c r="BA1453" i="5"/>
  <c r="BA1445" i="5"/>
  <c r="BA1437" i="5"/>
  <c r="BA1433" i="5"/>
  <c r="BA1425" i="5"/>
  <c r="BA1417" i="5"/>
  <c r="BA1409" i="5"/>
  <c r="BA1401" i="5"/>
  <c r="BA1393" i="5"/>
  <c r="BA1377" i="5"/>
  <c r="BA1361" i="5"/>
  <c r="BA1353" i="5"/>
  <c r="BA1329" i="5"/>
  <c r="BA1321" i="5"/>
  <c r="BA1313" i="5"/>
  <c r="BA1289" i="5"/>
  <c r="BA1261" i="5"/>
  <c r="S1261" i="5" s="1"/>
  <c r="BA1245" i="5"/>
  <c r="S1245" i="5" s="1"/>
  <c r="BA1229" i="5"/>
  <c r="S1229" i="5" s="1"/>
  <c r="BA1213" i="5"/>
  <c r="S1213" i="5" s="1"/>
  <c r="BA1209" i="5"/>
  <c r="S1209" i="5" s="1"/>
  <c r="BA1197" i="5"/>
  <c r="S1197" i="5" s="1"/>
  <c r="BA1193" i="5"/>
  <c r="S1193" i="5" s="1"/>
  <c r="BA1177" i="5"/>
  <c r="S1177" i="5" s="1"/>
  <c r="BA1169" i="5"/>
  <c r="BA1161" i="5"/>
  <c r="BA1153" i="5"/>
  <c r="BA1145" i="5"/>
  <c r="BA24" i="5"/>
  <c r="BA20" i="5"/>
  <c r="BA16" i="5"/>
  <c r="BA12" i="5"/>
  <c r="BA8" i="5"/>
  <c r="BA4" i="5"/>
  <c r="BA156" i="5"/>
  <c r="BA152" i="5"/>
  <c r="BA148" i="5"/>
  <c r="BA144" i="5"/>
  <c r="BA140" i="5"/>
  <c r="BA136" i="5"/>
  <c r="BA132" i="5"/>
  <c r="BA128" i="5"/>
  <c r="BA124" i="5"/>
  <c r="BA120" i="5"/>
  <c r="BA116" i="5"/>
  <c r="BA112" i="5"/>
  <c r="BA108" i="5"/>
  <c r="BA104" i="5"/>
  <c r="BA100" i="5"/>
  <c r="BA96" i="5"/>
  <c r="BA92" i="5"/>
  <c r="BA88" i="5"/>
  <c r="BA84" i="5"/>
  <c r="BA80" i="5"/>
  <c r="BA76" i="5"/>
  <c r="BA72" i="5"/>
  <c r="BA68" i="5"/>
  <c r="BA64" i="5"/>
  <c r="BA60" i="5"/>
  <c r="BA56" i="5"/>
  <c r="BA52" i="5"/>
  <c r="BA48" i="5"/>
  <c r="BA44" i="5"/>
  <c r="BA40" i="5"/>
  <c r="BA36" i="5"/>
  <c r="BA32" i="5"/>
  <c r="BA28" i="5"/>
  <c r="BA1400" i="5"/>
  <c r="BA1396" i="5"/>
  <c r="BA1392" i="5"/>
  <c r="BA1388" i="5"/>
  <c r="BA1384" i="5"/>
  <c r="BA1380" i="5"/>
  <c r="BA1376" i="5"/>
  <c r="BA1372" i="5"/>
  <c r="BA1368" i="5"/>
  <c r="BA1364" i="5"/>
  <c r="BA1360" i="5"/>
  <c r="BA1356" i="5"/>
  <c r="BA1352" i="5"/>
  <c r="BA1348" i="5"/>
  <c r="BA1344" i="5"/>
  <c r="BA1340" i="5"/>
  <c r="BA1336" i="5"/>
  <c r="BA1332" i="5"/>
  <c r="BA1328" i="5"/>
  <c r="BA1324" i="5"/>
  <c r="BA1320" i="5"/>
  <c r="BA1316" i="5"/>
  <c r="BA1312" i="5"/>
  <c r="BA1308" i="5"/>
  <c r="BA1304" i="5"/>
  <c r="BA1300" i="5"/>
  <c r="BA1296" i="5"/>
  <c r="BA1292" i="5"/>
  <c r="BA1288" i="5"/>
  <c r="BA1284" i="5"/>
  <c r="S1284" i="5" s="1"/>
  <c r="BA1280" i="5"/>
  <c r="S1280" i="5" s="1"/>
  <c r="BA1276" i="5"/>
  <c r="S1276" i="5" s="1"/>
  <c r="BA1272" i="5"/>
  <c r="S1272" i="5" s="1"/>
  <c r="BA1268" i="5"/>
  <c r="S1268" i="5" s="1"/>
  <c r="BA1264" i="5"/>
  <c r="S1264" i="5" s="1"/>
  <c r="BA1260" i="5"/>
  <c r="S1260" i="5" s="1"/>
  <c r="BA1256" i="5"/>
  <c r="S1256" i="5" s="1"/>
  <c r="BA1252" i="5"/>
  <c r="S1252" i="5" s="1"/>
  <c r="BA1248" i="5"/>
  <c r="S1248" i="5" s="1"/>
  <c r="BA1244" i="5"/>
  <c r="S1244" i="5" s="1"/>
  <c r="BA1240" i="5"/>
  <c r="S1240" i="5" s="1"/>
  <c r="BA1236" i="5"/>
  <c r="S1236" i="5" s="1"/>
  <c r="BA1232" i="5"/>
  <c r="S1232" i="5" s="1"/>
  <c r="BA1228" i="5"/>
  <c r="S1228" i="5" s="1"/>
  <c r="BA1224" i="5"/>
  <c r="S1224" i="5" s="1"/>
  <c r="BA1220" i="5"/>
  <c r="S1220" i="5" s="1"/>
  <c r="BA1216" i="5"/>
  <c r="S1216" i="5" s="1"/>
  <c r="BA1212" i="5"/>
  <c r="S1212" i="5" s="1"/>
  <c r="BA1208" i="5"/>
  <c r="S1208" i="5" s="1"/>
  <c r="BA1204" i="5"/>
  <c r="S1204" i="5" s="1"/>
  <c r="BA1200" i="5"/>
  <c r="S1200" i="5" s="1"/>
  <c r="BA1196" i="5"/>
  <c r="S1196" i="5" s="1"/>
  <c r="BA1192" i="5"/>
  <c r="S1192" i="5" s="1"/>
  <c r="BA1188" i="5"/>
  <c r="S1188" i="5" s="1"/>
  <c r="BA1184" i="5"/>
  <c r="S1184" i="5" s="1"/>
  <c r="BA1180" i="5"/>
  <c r="S1180" i="5" s="1"/>
  <c r="BA1176" i="5"/>
  <c r="S1176" i="5" s="1"/>
  <c r="BA1172" i="5"/>
  <c r="S1172" i="5" s="1"/>
  <c r="BA1168" i="5"/>
  <c r="BA1164" i="5"/>
  <c r="BA1160" i="5"/>
  <c r="BA1156" i="5"/>
  <c r="BA1152" i="5"/>
  <c r="BA1148" i="5"/>
  <c r="BA1144" i="5"/>
  <c r="BA1140" i="5"/>
  <c r="BA1136" i="5"/>
  <c r="BA1132" i="5"/>
  <c r="BA1128" i="5"/>
  <c r="BA1124" i="5"/>
  <c r="BA1120" i="5"/>
  <c r="BA1116" i="5"/>
  <c r="BA1112" i="5"/>
  <c r="BA1108" i="5"/>
  <c r="BA1104" i="5"/>
  <c r="BA1100" i="5"/>
  <c r="BA1096" i="5"/>
  <c r="BA1092" i="5"/>
  <c r="BA1088" i="5"/>
  <c r="BA1084" i="5"/>
  <c r="BA1080" i="5"/>
  <c r="BA1076" i="5"/>
  <c r="BA1072" i="5"/>
  <c r="BA1068" i="5"/>
  <c r="BA1064" i="5"/>
  <c r="BA1060" i="5"/>
  <c r="BA1056" i="5"/>
  <c r="BA1052" i="5"/>
  <c r="BA1048" i="5"/>
  <c r="BA1044" i="5"/>
  <c r="BA1040" i="5"/>
  <c r="BA1036" i="5"/>
  <c r="BA1032" i="5"/>
  <c r="BA1028" i="5"/>
  <c r="BA1024" i="5"/>
  <c r="BA1020" i="5"/>
  <c r="BA1016" i="5"/>
  <c r="BA1012" i="5"/>
  <c r="BA1008" i="5"/>
  <c r="BA1004" i="5"/>
  <c r="BA1000" i="5"/>
  <c r="BA996" i="5"/>
  <c r="BA992" i="5"/>
  <c r="BA988" i="5"/>
  <c r="BA984" i="5"/>
  <c r="BA980" i="5"/>
  <c r="BA976" i="5"/>
  <c r="BA972" i="5"/>
  <c r="BA968" i="5"/>
  <c r="BA964" i="5"/>
  <c r="BA960" i="5"/>
  <c r="BA956" i="5"/>
  <c r="BA952" i="5"/>
  <c r="BA948" i="5"/>
  <c r="BA944" i="5"/>
  <c r="BA940" i="5"/>
  <c r="BA936" i="5"/>
  <c r="BA932" i="5"/>
  <c r="BA928" i="5"/>
  <c r="BA924" i="5"/>
  <c r="BA920" i="5"/>
  <c r="BA916" i="5"/>
  <c r="BA912" i="5"/>
  <c r="BA908" i="5"/>
  <c r="BA904" i="5"/>
  <c r="BA900" i="5"/>
  <c r="BA896" i="5"/>
  <c r="BA892" i="5"/>
  <c r="BA888" i="5"/>
  <c r="BA884" i="5"/>
  <c r="BA880" i="5"/>
  <c r="BA876" i="5"/>
  <c r="BA872" i="5"/>
  <c r="BA868" i="5"/>
  <c r="BA864" i="5"/>
  <c r="BA860" i="5"/>
  <c r="BA856" i="5"/>
  <c r="BA852" i="5"/>
  <c r="BA848" i="5"/>
  <c r="BA844" i="5"/>
  <c r="BA840" i="5"/>
  <c r="BA836" i="5"/>
  <c r="BA832" i="5"/>
  <c r="BA828" i="5"/>
  <c r="BA824" i="5"/>
  <c r="BA820" i="5"/>
  <c r="BA816" i="5"/>
  <c r="BA812" i="5"/>
  <c r="BA808" i="5"/>
  <c r="BA804" i="5"/>
  <c r="BA800" i="5"/>
  <c r="BA796" i="5"/>
  <c r="BA792" i="5"/>
  <c r="BA788" i="5"/>
  <c r="BA784" i="5"/>
  <c r="BA780" i="5"/>
  <c r="BA776" i="5"/>
  <c r="BA772" i="5"/>
  <c r="BA768" i="5"/>
  <c r="BA764" i="5"/>
  <c r="BA760" i="5"/>
  <c r="BA756" i="5"/>
  <c r="BA752" i="5"/>
  <c r="BA748" i="5"/>
  <c r="BA744" i="5"/>
  <c r="BA740" i="5"/>
  <c r="BA736" i="5"/>
  <c r="BA732" i="5"/>
  <c r="BA728" i="5"/>
  <c r="BA724" i="5"/>
  <c r="BA720" i="5"/>
  <c r="BA716" i="5"/>
  <c r="BA712" i="5"/>
  <c r="BA708" i="5"/>
  <c r="BA704" i="5"/>
  <c r="BA700" i="5"/>
  <c r="BA696" i="5"/>
  <c r="BA692" i="5"/>
  <c r="BA688" i="5"/>
  <c r="BA684" i="5"/>
  <c r="BA680" i="5"/>
  <c r="BA676" i="5"/>
  <c r="BA672" i="5"/>
  <c r="BA668" i="5"/>
  <c r="BA664" i="5"/>
  <c r="BA660" i="5"/>
  <c r="BA656" i="5"/>
  <c r="BA652" i="5"/>
  <c r="BA648" i="5"/>
  <c r="BA644" i="5"/>
  <c r="BA640" i="5"/>
  <c r="BA636" i="5"/>
  <c r="BA632" i="5"/>
  <c r="BA628" i="5"/>
  <c r="BA624" i="5"/>
  <c r="BA620" i="5"/>
  <c r="BA616" i="5"/>
  <c r="BA612" i="5"/>
  <c r="BA608" i="5"/>
  <c r="BA604" i="5"/>
  <c r="BA600" i="5"/>
  <c r="BA596" i="5"/>
  <c r="BA592" i="5"/>
  <c r="BA588" i="5"/>
  <c r="BA584" i="5"/>
  <c r="BA580" i="5"/>
  <c r="BA576" i="5"/>
  <c r="BA572" i="5"/>
  <c r="BA568" i="5"/>
  <c r="BA564" i="5"/>
  <c r="BA560" i="5"/>
  <c r="BA556" i="5"/>
  <c r="BA552" i="5"/>
  <c r="BA548" i="5"/>
  <c r="BA544" i="5"/>
  <c r="BA540" i="5"/>
  <c r="BA536" i="5"/>
  <c r="BA532" i="5"/>
  <c r="BA528" i="5"/>
  <c r="BA524" i="5"/>
  <c r="BA520" i="5"/>
  <c r="BA516" i="5"/>
  <c r="BA512" i="5"/>
  <c r="BA508" i="5"/>
  <c r="BA504" i="5"/>
  <c r="BA500" i="5"/>
  <c r="BA496" i="5"/>
  <c r="BA492" i="5"/>
  <c r="BA488" i="5"/>
  <c r="BA484" i="5"/>
  <c r="BA480" i="5"/>
  <c r="BA476" i="5"/>
  <c r="BA472" i="5"/>
  <c r="BA468" i="5"/>
  <c r="BA464" i="5"/>
  <c r="BA460" i="5"/>
  <c r="BA456" i="5"/>
  <c r="BA452" i="5"/>
  <c r="BA448" i="5"/>
  <c r="BA444" i="5"/>
  <c r="BA440" i="5"/>
  <c r="BA436" i="5"/>
  <c r="BA432" i="5"/>
  <c r="BA428" i="5"/>
  <c r="BA424" i="5"/>
  <c r="BA420" i="5"/>
  <c r="BA416" i="5"/>
  <c r="BA412" i="5"/>
  <c r="BA408" i="5"/>
  <c r="BA404" i="5"/>
  <c r="BA400" i="5"/>
  <c r="BA396" i="5"/>
  <c r="BA392" i="5"/>
  <c r="BA388" i="5"/>
  <c r="BA384" i="5"/>
  <c r="BA380" i="5"/>
  <c r="BA376" i="5"/>
  <c r="BA372" i="5"/>
  <c r="BA368" i="5"/>
  <c r="BA364" i="5"/>
  <c r="BA360" i="5"/>
  <c r="BA356" i="5"/>
  <c r="BA352" i="5"/>
  <c r="BA348" i="5"/>
  <c r="BA344" i="5"/>
  <c r="BA340" i="5"/>
  <c r="BA336" i="5"/>
  <c r="BA332" i="5"/>
  <c r="BA328" i="5"/>
  <c r="BA324" i="5"/>
  <c r="BA320" i="5"/>
  <c r="BA316" i="5"/>
  <c r="BA312" i="5"/>
  <c r="BA308" i="5"/>
  <c r="BA304" i="5"/>
  <c r="BA300" i="5"/>
  <c r="BA296" i="5"/>
  <c r="BA292" i="5"/>
  <c r="BA288" i="5"/>
  <c r="BA284" i="5"/>
  <c r="BA280" i="5"/>
  <c r="BA276" i="5"/>
  <c r="BA272" i="5"/>
  <c r="BA268" i="5"/>
  <c r="BA264" i="5"/>
  <c r="BA260" i="5"/>
  <c r="BA256" i="5"/>
  <c r="BA252" i="5"/>
  <c r="BA248" i="5"/>
  <c r="BA244" i="5"/>
  <c r="BA240" i="5"/>
  <c r="BA236" i="5"/>
  <c r="BA232" i="5"/>
  <c r="BA228" i="5"/>
  <c r="BA224" i="5"/>
  <c r="BA220" i="5"/>
  <c r="BA216" i="5"/>
  <c r="BA212" i="5"/>
  <c r="BA208" i="5"/>
  <c r="BA204" i="5"/>
  <c r="BA200" i="5"/>
  <c r="BA196" i="5"/>
  <c r="BA192" i="5"/>
  <c r="BA188" i="5"/>
  <c r="BA184" i="5"/>
  <c r="BA180" i="5"/>
  <c r="BA176" i="5"/>
  <c r="BA172" i="5"/>
  <c r="BA168" i="5"/>
  <c r="BA164" i="5"/>
  <c r="BA160" i="5"/>
  <c r="BA1514" i="5"/>
  <c r="BA1508" i="5"/>
  <c r="BA1498" i="5"/>
  <c r="BA1492" i="5"/>
  <c r="BA1482" i="5"/>
  <c r="BA1476" i="5"/>
  <c r="BA1468" i="5"/>
  <c r="BA1460" i="5"/>
  <c r="BA1452" i="5"/>
  <c r="BA1444" i="5"/>
  <c r="BA1436" i="5"/>
  <c r="BA1428" i="5"/>
  <c r="BA1420" i="5"/>
  <c r="BA1412" i="5"/>
  <c r="BA1404" i="5"/>
  <c r="BA1394" i="5"/>
  <c r="BA1383" i="5"/>
  <c r="BA1373" i="5"/>
  <c r="BA1362" i="5"/>
  <c r="BA1351" i="5"/>
  <c r="BA1341" i="5"/>
  <c r="BA1330" i="5"/>
  <c r="BA1319" i="5"/>
  <c r="BA1309" i="5"/>
  <c r="BA1298" i="5"/>
  <c r="BA1287" i="5"/>
  <c r="BA1277" i="5"/>
  <c r="S1277" i="5" s="1"/>
  <c r="BA1263" i="5"/>
  <c r="S1263" i="5" s="1"/>
  <c r="BA1242" i="5"/>
  <c r="S1242" i="5" s="1"/>
  <c r="BA1221" i="5"/>
  <c r="S1221" i="5" s="1"/>
  <c r="BA1199" i="5"/>
  <c r="S1199" i="5" s="1"/>
  <c r="BA1178" i="5"/>
  <c r="S1178" i="5" s="1"/>
  <c r="BA1157" i="5"/>
  <c r="BA1135" i="5"/>
  <c r="BA1114" i="5"/>
  <c r="BA1093" i="5"/>
  <c r="BA1071" i="5"/>
  <c r="BA1050" i="5"/>
  <c r="BA1029" i="5"/>
  <c r="BA1007" i="5"/>
  <c r="BA986" i="5"/>
  <c r="BA965" i="5"/>
  <c r="BA943" i="5"/>
  <c r="BA922" i="5"/>
  <c r="BA901" i="5"/>
  <c r="BA879" i="5"/>
  <c r="BA858" i="5"/>
  <c r="BA837" i="5"/>
  <c r="BA815" i="5"/>
  <c r="BA794" i="5"/>
  <c r="BA773" i="5"/>
  <c r="BA751" i="5"/>
  <c r="BA730" i="5"/>
  <c r="BA709" i="5"/>
  <c r="BA682" i="5"/>
  <c r="BA654" i="5"/>
  <c r="BA626" i="5"/>
  <c r="BA597" i="5"/>
  <c r="BA569" i="5"/>
  <c r="BA519" i="5"/>
  <c r="BA434" i="5"/>
  <c r="BA349" i="5"/>
  <c r="BA263" i="5"/>
  <c r="BA178" i="5"/>
  <c r="BA93" i="5"/>
  <c r="BA329" i="5"/>
  <c r="BA325" i="5"/>
  <c r="BA321" i="5"/>
  <c r="BA313" i="5"/>
  <c r="BA309" i="5"/>
  <c r="BA305" i="5"/>
  <c r="BA297" i="5"/>
  <c r="BA293" i="5"/>
  <c r="BA289" i="5"/>
  <c r="BA281" i="5"/>
  <c r="BA277" i="5"/>
  <c r="BA273" i="5"/>
  <c r="BA265" i="5"/>
  <c r="BA261" i="5"/>
  <c r="BA257" i="5"/>
  <c r="BA249" i="5"/>
  <c r="BA245" i="5"/>
  <c r="BA241" i="5"/>
  <c r="BA233" i="5"/>
  <c r="BA229" i="5"/>
  <c r="BA225" i="5"/>
  <c r="BA217" i="5"/>
  <c r="BA213" i="5"/>
  <c r="BA209" i="5"/>
  <c r="BA201" i="5"/>
  <c r="BA197" i="5"/>
  <c r="BA193" i="5"/>
  <c r="BA185" i="5"/>
  <c r="BA181" i="5"/>
  <c r="BA177" i="5"/>
  <c r="BA169" i="5"/>
  <c r="BA165" i="5"/>
  <c r="BA161" i="5"/>
  <c r="BA301" i="5"/>
  <c r="BA237" i="5"/>
  <c r="BA173" i="5"/>
  <c r="BA317" i="5"/>
  <c r="BA253" i="5"/>
  <c r="BA189" i="5"/>
  <c r="BA333" i="5"/>
  <c r="BA269" i="5"/>
  <c r="BA205" i="5"/>
  <c r="S1287" i="5" l="1"/>
  <c r="S1330" i="5"/>
  <c r="S1373" i="5"/>
  <c r="S1412" i="5"/>
  <c r="S1288" i="5"/>
  <c r="S1304" i="5"/>
  <c r="S1320" i="5"/>
  <c r="S1336" i="5"/>
  <c r="S1352" i="5"/>
  <c r="S1368" i="5"/>
  <c r="S1384" i="5"/>
  <c r="S1400" i="5"/>
  <c r="S1289" i="5"/>
  <c r="S1353" i="5"/>
  <c r="S1401" i="5"/>
  <c r="S1339" i="5"/>
  <c r="S1322" i="5"/>
  <c r="S1386" i="5"/>
  <c r="S1430" i="5"/>
  <c r="S1337" i="5"/>
  <c r="S1405" i="5"/>
  <c r="S1315" i="5"/>
  <c r="S1403" i="5"/>
  <c r="S1314" i="5"/>
  <c r="S1399" i="5"/>
  <c r="S1310" i="5"/>
  <c r="S1342" i="5"/>
  <c r="S1374" i="5"/>
  <c r="S1347" i="5"/>
  <c r="S1415" i="5"/>
  <c r="S1424" i="5"/>
  <c r="S1426" i="5"/>
  <c r="S1410" i="5"/>
  <c r="S1325" i="5"/>
  <c r="S1389" i="5"/>
  <c r="S1295" i="5"/>
  <c r="S1298" i="5"/>
  <c r="S1341" i="5"/>
  <c r="S1383" i="5"/>
  <c r="S1420" i="5"/>
  <c r="S1292" i="5"/>
  <c r="S1308" i="5"/>
  <c r="S1324" i="5"/>
  <c r="S1340" i="5"/>
  <c r="S1356" i="5"/>
  <c r="S1372" i="5"/>
  <c r="S1388" i="5"/>
  <c r="S1313" i="5"/>
  <c r="S1361" i="5"/>
  <c r="S1409" i="5"/>
  <c r="S1371" i="5"/>
  <c r="S1343" i="5"/>
  <c r="S1397" i="5"/>
  <c r="S1345" i="5"/>
  <c r="S1413" i="5"/>
  <c r="S1291" i="5"/>
  <c r="S1355" i="5"/>
  <c r="S1411" i="5"/>
  <c r="S1346" i="5"/>
  <c r="S1318" i="5"/>
  <c r="S1350" i="5"/>
  <c r="S1382" i="5"/>
  <c r="S1379" i="5"/>
  <c r="S1423" i="5"/>
  <c r="S1402" i="5"/>
  <c r="S1370" i="5"/>
  <c r="S1418" i="5"/>
  <c r="S1333" i="5"/>
  <c r="S1303" i="5"/>
  <c r="S1309" i="5"/>
  <c r="S1351" i="5"/>
  <c r="S1394" i="5"/>
  <c r="S1428" i="5"/>
  <c r="S1296" i="5"/>
  <c r="S1312" i="5"/>
  <c r="S1328" i="5"/>
  <c r="S1344" i="5"/>
  <c r="S1360" i="5"/>
  <c r="S1376" i="5"/>
  <c r="S1392" i="5"/>
  <c r="S1321" i="5"/>
  <c r="S1377" i="5"/>
  <c r="S1417" i="5"/>
  <c r="S1354" i="5"/>
  <c r="S1406" i="5"/>
  <c r="S1297" i="5"/>
  <c r="S1369" i="5"/>
  <c r="S1421" i="5"/>
  <c r="S1299" i="5"/>
  <c r="S1363" i="5"/>
  <c r="S1419" i="5"/>
  <c r="S1367" i="5"/>
  <c r="S1294" i="5"/>
  <c r="S1326" i="5"/>
  <c r="S1358" i="5"/>
  <c r="S1390" i="5"/>
  <c r="S1391" i="5"/>
  <c r="S1387" i="5"/>
  <c r="S1408" i="5"/>
  <c r="S1349" i="5"/>
  <c r="S1317" i="5"/>
  <c r="S1381" i="5"/>
  <c r="S1293" i="5"/>
  <c r="S1357" i="5"/>
  <c r="S1414" i="5"/>
  <c r="S1335" i="5"/>
  <c r="S1319" i="5"/>
  <c r="S1362" i="5"/>
  <c r="S1404" i="5"/>
  <c r="S1300" i="5"/>
  <c r="S1316" i="5"/>
  <c r="S1332" i="5"/>
  <c r="S1348" i="5"/>
  <c r="S1364" i="5"/>
  <c r="S1380" i="5"/>
  <c r="S1396" i="5"/>
  <c r="S1329" i="5"/>
  <c r="S1393" i="5"/>
  <c r="S1425" i="5"/>
  <c r="S1327" i="5"/>
  <c r="S1331" i="5"/>
  <c r="S1290" i="5"/>
  <c r="S1375" i="5"/>
  <c r="S1422" i="5"/>
  <c r="S1305" i="5"/>
  <c r="S1385" i="5"/>
  <c r="S1429" i="5"/>
  <c r="S1359" i="5"/>
  <c r="S1307" i="5"/>
  <c r="S1395" i="5"/>
  <c r="S1427" i="5"/>
  <c r="S1378" i="5"/>
  <c r="S1302" i="5"/>
  <c r="S1334" i="5"/>
  <c r="S1366" i="5"/>
  <c r="S1398" i="5"/>
  <c r="S1323" i="5"/>
  <c r="S1407" i="5"/>
  <c r="S1311" i="5"/>
  <c r="S1416" i="5"/>
  <c r="S1306" i="5"/>
  <c r="S1338" i="5"/>
  <c r="S1301" i="5"/>
  <c r="S1365" i="5"/>
  <c r="S1650" i="5"/>
  <c r="S1712" i="5"/>
  <c r="S1698" i="5"/>
  <c r="S1671" i="5"/>
  <c r="S1653" i="5"/>
  <c r="S1715" i="5"/>
  <c r="S1656" i="5"/>
  <c r="S1718" i="5"/>
  <c r="S1691" i="5"/>
  <c r="S1673" i="5"/>
  <c r="S1646" i="5"/>
  <c r="S1716" i="5"/>
  <c r="S1704" i="5"/>
  <c r="S1690" i="5"/>
  <c r="S1663" i="5"/>
  <c r="S1729" i="5"/>
  <c r="S1707" i="5"/>
  <c r="S1708" i="5"/>
  <c r="S1710" i="5"/>
  <c r="S1683" i="5"/>
  <c r="S1665" i="5"/>
  <c r="S1727" i="5"/>
  <c r="S1676" i="5"/>
  <c r="S1664" i="5"/>
  <c r="S1644" i="5"/>
  <c r="S1714" i="5"/>
  <c r="S1687" i="5"/>
  <c r="S1669" i="5"/>
  <c r="S1731" i="5"/>
  <c r="S1670" i="5"/>
  <c r="S1645" i="5"/>
  <c r="S1709" i="5"/>
  <c r="S1689" i="5"/>
  <c r="S1652" i="5"/>
  <c r="S1654" i="5"/>
  <c r="S1720" i="5"/>
  <c r="S1706" i="5"/>
  <c r="S1679" i="5"/>
  <c r="S1661" i="5"/>
  <c r="S1723" i="5"/>
  <c r="S1662" i="5"/>
  <c r="S1726" i="5"/>
  <c r="S1699" i="5"/>
  <c r="S1681" i="5"/>
  <c r="S1733" i="5"/>
  <c r="S1692" i="5"/>
  <c r="S1680" i="5"/>
  <c r="S1666" i="5"/>
  <c r="S1730" i="5"/>
  <c r="S1705" i="5"/>
  <c r="S1685" i="5"/>
  <c r="S1648" i="5"/>
  <c r="S1686" i="5"/>
  <c r="S1659" i="5"/>
  <c r="S1725" i="5"/>
  <c r="S1703" i="5"/>
  <c r="S1684" i="5"/>
  <c r="S1672" i="5"/>
  <c r="S1660" i="5"/>
  <c r="S1722" i="5"/>
  <c r="S1695" i="5"/>
  <c r="S1677" i="5"/>
  <c r="S1728" i="5"/>
  <c r="S1678" i="5"/>
  <c r="S1651" i="5"/>
  <c r="S1717" i="5"/>
  <c r="S1697" i="5"/>
  <c r="S1732" i="5"/>
  <c r="S1724" i="5"/>
  <c r="S1696" i="5"/>
  <c r="S1682" i="5"/>
  <c r="S1655" i="5"/>
  <c r="S1721" i="5"/>
  <c r="S1701" i="5"/>
  <c r="S1668" i="5"/>
  <c r="S1702" i="5"/>
  <c r="S1675" i="5"/>
  <c r="S1657" i="5"/>
  <c r="S1719" i="5"/>
  <c r="S1700" i="5"/>
  <c r="S1688" i="5"/>
  <c r="S1674" i="5"/>
  <c r="S1649" i="5"/>
  <c r="S1713" i="5"/>
  <c r="S1693" i="5"/>
  <c r="S1658" i="5"/>
  <c r="S1694" i="5"/>
  <c r="S1667" i="5"/>
  <c r="S1647" i="5"/>
  <c r="S1711" i="5"/>
  <c r="S1734" i="5"/>
  <c r="S1736" i="5"/>
  <c r="S1735" i="5"/>
  <c r="S1460" i="5"/>
  <c r="S1492" i="5"/>
  <c r="S1445" i="5"/>
  <c r="S1473" i="5"/>
  <c r="S1497" i="5"/>
  <c r="S1513" i="5"/>
  <c r="S1446" i="5"/>
  <c r="S1478" i="5"/>
  <c r="S1457" i="5"/>
  <c r="S1431" i="5"/>
  <c r="S1451" i="5"/>
  <c r="S1467" i="5"/>
  <c r="S1495" i="5"/>
  <c r="S1440" i="5"/>
  <c r="S1472" i="5"/>
  <c r="S1504" i="5"/>
  <c r="S1474" i="5"/>
  <c r="S1466" i="5"/>
  <c r="S1480" i="5"/>
  <c r="S1491" i="5"/>
  <c r="S1519" i="5"/>
  <c r="S1436" i="5"/>
  <c r="S1468" i="5"/>
  <c r="S1498" i="5"/>
  <c r="S1453" i="5"/>
  <c r="S1481" i="5"/>
  <c r="S1501" i="5"/>
  <c r="S1517" i="5"/>
  <c r="S1454" i="5"/>
  <c r="S1494" i="5"/>
  <c r="S1469" i="5"/>
  <c r="S1455" i="5"/>
  <c r="S1475" i="5"/>
  <c r="S1503" i="5"/>
  <c r="S1448" i="5"/>
  <c r="S1484" i="5"/>
  <c r="S1516" i="5"/>
  <c r="S1450" i="5"/>
  <c r="S1442" i="5"/>
  <c r="S1458" i="5"/>
  <c r="S1506" i="5"/>
  <c r="S1447" i="5"/>
  <c r="S1499" i="5"/>
  <c r="S1444" i="5"/>
  <c r="S1476" i="5"/>
  <c r="S1508" i="5"/>
  <c r="S1433" i="5"/>
  <c r="S1461" i="5"/>
  <c r="S1489" i="5"/>
  <c r="S1505" i="5"/>
  <c r="S1521" i="5"/>
  <c r="S1462" i="5"/>
  <c r="S1510" i="5"/>
  <c r="S1441" i="5"/>
  <c r="S1477" i="5"/>
  <c r="S1435" i="5"/>
  <c r="S1439" i="5"/>
  <c r="S1459" i="5"/>
  <c r="S1479" i="5"/>
  <c r="S1511" i="5"/>
  <c r="S1456" i="5"/>
  <c r="S1488" i="5"/>
  <c r="S1520" i="5"/>
  <c r="S1512" i="5"/>
  <c r="S1518" i="5"/>
  <c r="S1434" i="5"/>
  <c r="S1471" i="5"/>
  <c r="S1507" i="5"/>
  <c r="S1452" i="5"/>
  <c r="S1482" i="5"/>
  <c r="S1514" i="5"/>
  <c r="S1437" i="5"/>
  <c r="S1465" i="5"/>
  <c r="S1493" i="5"/>
  <c r="S1509" i="5"/>
  <c r="S1438" i="5"/>
  <c r="S1470" i="5"/>
  <c r="S1449" i="5"/>
  <c r="S1485" i="5"/>
  <c r="S1490" i="5"/>
  <c r="S1443" i="5"/>
  <c r="S1463" i="5"/>
  <c r="S1487" i="5"/>
  <c r="S1432" i="5"/>
  <c r="S1464" i="5"/>
  <c r="S1500" i="5"/>
  <c r="S1502" i="5"/>
  <c r="S1486" i="5"/>
  <c r="S1496" i="5"/>
  <c r="S1483" i="5"/>
  <c r="S1515" i="5"/>
  <c r="S626" i="5"/>
  <c r="S730" i="5"/>
  <c r="S901" i="5"/>
  <c r="S986" i="5"/>
  <c r="S1071" i="5"/>
  <c r="S1157" i="5"/>
  <c r="S508" i="5"/>
  <c r="S524" i="5"/>
  <c r="S540" i="5"/>
  <c r="S556" i="5"/>
  <c r="S572" i="5"/>
  <c r="S588" i="5"/>
  <c r="S604" i="5"/>
  <c r="S620" i="5"/>
  <c r="S636" i="5"/>
  <c r="S652" i="5"/>
  <c r="S668" i="5"/>
  <c r="S684" i="5"/>
  <c r="S700" i="5"/>
  <c r="S716" i="5"/>
  <c r="S732" i="5"/>
  <c r="S748" i="5"/>
  <c r="S764" i="5"/>
  <c r="S780" i="5"/>
  <c r="S796" i="5"/>
  <c r="S812" i="5"/>
  <c r="S828" i="5"/>
  <c r="S844" i="5"/>
  <c r="S860" i="5"/>
  <c r="S876" i="5"/>
  <c r="S892" i="5"/>
  <c r="S908" i="5"/>
  <c r="S924" i="5"/>
  <c r="S940" i="5"/>
  <c r="S956" i="5"/>
  <c r="S972" i="5"/>
  <c r="S988" i="5"/>
  <c r="S1004" i="5"/>
  <c r="S1020" i="5"/>
  <c r="S1036" i="5"/>
  <c r="S1052" i="5"/>
  <c r="S1068" i="5"/>
  <c r="S1084" i="5"/>
  <c r="S1100" i="5"/>
  <c r="S1116" i="5"/>
  <c r="S1132" i="5"/>
  <c r="S1148" i="5"/>
  <c r="S1164" i="5"/>
  <c r="S28" i="5"/>
  <c r="S44" i="5"/>
  <c r="S60" i="5"/>
  <c r="S76" i="5"/>
  <c r="S92" i="5"/>
  <c r="S108" i="5"/>
  <c r="S124" i="5"/>
  <c r="S140" i="5"/>
  <c r="S156" i="5"/>
  <c r="S16" i="5"/>
  <c r="S1153" i="5"/>
  <c r="S33" i="5"/>
  <c r="S49" i="5"/>
  <c r="S65" i="5"/>
  <c r="S81" i="5"/>
  <c r="S117" i="5"/>
  <c r="S145" i="5"/>
  <c r="S17" i="5"/>
  <c r="S1023" i="5"/>
  <c r="S595" i="5"/>
  <c r="S871" i="5"/>
  <c r="S919" i="5"/>
  <c r="S987" i="5"/>
  <c r="S1027" i="5"/>
  <c r="S1083" i="5"/>
  <c r="S1147" i="5"/>
  <c r="S633" i="5"/>
  <c r="S757" i="5"/>
  <c r="S842" i="5"/>
  <c r="S927" i="5"/>
  <c r="S1013" i="5"/>
  <c r="S1119" i="5"/>
  <c r="S509" i="5"/>
  <c r="S525" i="5"/>
  <c r="S545" i="5"/>
  <c r="S561" i="5"/>
  <c r="S581" i="5"/>
  <c r="S601" i="5"/>
  <c r="S621" i="5"/>
  <c r="S641" i="5"/>
  <c r="S657" i="5"/>
  <c r="S681" i="5"/>
  <c r="S701" i="5"/>
  <c r="S721" i="5"/>
  <c r="S745" i="5"/>
  <c r="S765" i="5"/>
  <c r="S785" i="5"/>
  <c r="S809" i="5"/>
  <c r="S829" i="5"/>
  <c r="S849" i="5"/>
  <c r="S873" i="5"/>
  <c r="S893" i="5"/>
  <c r="S913" i="5"/>
  <c r="S937" i="5"/>
  <c r="S957" i="5"/>
  <c r="S977" i="5"/>
  <c r="S1001" i="5"/>
  <c r="S1021" i="5"/>
  <c r="S1041" i="5"/>
  <c r="S1065" i="5"/>
  <c r="S1085" i="5"/>
  <c r="S1105" i="5"/>
  <c r="S1129" i="5"/>
  <c r="S1165" i="5"/>
  <c r="S113" i="5"/>
  <c r="S149" i="5"/>
  <c r="S895" i="5"/>
  <c r="S739" i="5"/>
  <c r="S907" i="5"/>
  <c r="S967" i="5"/>
  <c r="S1099" i="5"/>
  <c r="S50" i="5"/>
  <c r="S762" i="5"/>
  <c r="S954" i="5"/>
  <c r="S514" i="5"/>
  <c r="S530" i="5"/>
  <c r="S546" i="5"/>
  <c r="S570" i="5"/>
  <c r="S586" i="5"/>
  <c r="S606" i="5"/>
  <c r="S630" i="5"/>
  <c r="S646" i="5"/>
  <c r="S666" i="5"/>
  <c r="S686" i="5"/>
  <c r="S706" i="5"/>
  <c r="S726" i="5"/>
  <c r="S750" i="5"/>
  <c r="S770" i="5"/>
  <c r="S790" i="5"/>
  <c r="S814" i="5"/>
  <c r="S834" i="5"/>
  <c r="S854" i="5"/>
  <c r="S878" i="5"/>
  <c r="S898" i="5"/>
  <c r="S918" i="5"/>
  <c r="S942" i="5"/>
  <c r="S962" i="5"/>
  <c r="S982" i="5"/>
  <c r="S1006" i="5"/>
  <c r="S1026" i="5"/>
  <c r="S1046" i="5"/>
  <c r="S1070" i="5"/>
  <c r="S1090" i="5"/>
  <c r="S1110" i="5"/>
  <c r="S1134" i="5"/>
  <c r="S1154" i="5"/>
  <c r="S30" i="5"/>
  <c r="S46" i="5"/>
  <c r="S66" i="5"/>
  <c r="S82" i="5"/>
  <c r="S98" i="5"/>
  <c r="S118" i="5"/>
  <c r="S134" i="5"/>
  <c r="S150" i="5"/>
  <c r="S10" i="5"/>
  <c r="S755" i="5"/>
  <c r="S819" i="5"/>
  <c r="S887" i="5"/>
  <c r="S947" i="5"/>
  <c r="S1015" i="5"/>
  <c r="S1059" i="5"/>
  <c r="S1107" i="5"/>
  <c r="S1163" i="5"/>
  <c r="S847" i="5"/>
  <c r="S1055" i="5"/>
  <c r="S27" i="5"/>
  <c r="S55" i="5"/>
  <c r="S87" i="5"/>
  <c r="S127" i="5"/>
  <c r="S23" i="5"/>
  <c r="S91" i="5"/>
  <c r="S746" i="5"/>
  <c r="S1109" i="5"/>
  <c r="S725" i="5"/>
  <c r="S874" i="5"/>
  <c r="S669" i="5"/>
  <c r="S869" i="5"/>
  <c r="S1125" i="5"/>
  <c r="S29" i="5"/>
  <c r="S51" i="5"/>
  <c r="S83" i="5"/>
  <c r="S119" i="5"/>
  <c r="S7" i="5"/>
  <c r="S2" i="5"/>
  <c r="T2" i="5" s="1"/>
  <c r="S171" i="5"/>
  <c r="S187" i="5"/>
  <c r="S203" i="5"/>
  <c r="S219" i="5"/>
  <c r="S235" i="5"/>
  <c r="S251" i="5"/>
  <c r="S267" i="5"/>
  <c r="S283" i="5"/>
  <c r="S299" i="5"/>
  <c r="S315" i="5"/>
  <c r="S331" i="5"/>
  <c r="S347" i="5"/>
  <c r="S363" i="5"/>
  <c r="S379" i="5"/>
  <c r="S395" i="5"/>
  <c r="S411" i="5"/>
  <c r="S427" i="5"/>
  <c r="S443" i="5"/>
  <c r="S459" i="5"/>
  <c r="S475" i="5"/>
  <c r="S491" i="5"/>
  <c r="S168" i="5"/>
  <c r="S184" i="5"/>
  <c r="S200" i="5"/>
  <c r="S216" i="5"/>
  <c r="S232" i="5"/>
  <c r="S248" i="5"/>
  <c r="S264" i="5"/>
  <c r="S280" i="5"/>
  <c r="S296" i="5"/>
  <c r="S312" i="5"/>
  <c r="S328" i="5"/>
  <c r="S344" i="5"/>
  <c r="S360" i="5"/>
  <c r="S376" i="5"/>
  <c r="S392" i="5"/>
  <c r="S408" i="5"/>
  <c r="S424" i="5"/>
  <c r="S440" i="5"/>
  <c r="S456" i="5"/>
  <c r="S472" i="5"/>
  <c r="S488" i="5"/>
  <c r="S165" i="5"/>
  <c r="S181" i="5"/>
  <c r="S197" i="5"/>
  <c r="S213" i="5"/>
  <c r="S229" i="5"/>
  <c r="S245" i="5"/>
  <c r="S261" i="5"/>
  <c r="S277" i="5"/>
  <c r="S293" i="5"/>
  <c r="S309" i="5"/>
  <c r="S325" i="5"/>
  <c r="S341" i="5"/>
  <c r="S357" i="5"/>
  <c r="S373" i="5"/>
  <c r="S389" i="5"/>
  <c r="S405" i="5"/>
  <c r="S421" i="5"/>
  <c r="S437" i="5"/>
  <c r="S453" i="5"/>
  <c r="S469" i="5"/>
  <c r="S485" i="5"/>
  <c r="S166" i="5"/>
  <c r="S182" i="5"/>
  <c r="S198" i="5"/>
  <c r="S214" i="5"/>
  <c r="S230" i="5"/>
  <c r="S246" i="5"/>
  <c r="S262" i="5"/>
  <c r="S278" i="5"/>
  <c r="S294" i="5"/>
  <c r="S310" i="5"/>
  <c r="S326" i="5"/>
  <c r="S342" i="5"/>
  <c r="S358" i="5"/>
  <c r="S374" i="5"/>
  <c r="S390" i="5"/>
  <c r="S406" i="5"/>
  <c r="S422" i="5"/>
  <c r="S438" i="5"/>
  <c r="S454" i="5"/>
  <c r="S470" i="5"/>
  <c r="S486" i="5"/>
  <c r="S503" i="5"/>
  <c r="S519" i="5"/>
  <c r="S535" i="5"/>
  <c r="S551" i="5"/>
  <c r="S567" i="5"/>
  <c r="S583" i="5"/>
  <c r="S603" i="5"/>
  <c r="S623" i="5"/>
  <c r="S647" i="5"/>
  <c r="S667" i="5"/>
  <c r="S687" i="5"/>
  <c r="S711" i="5"/>
  <c r="S731" i="5"/>
  <c r="S751" i="5"/>
  <c r="S775" i="5"/>
  <c r="S795" i="5"/>
  <c r="S815" i="5"/>
  <c r="S93" i="5"/>
  <c r="S654" i="5"/>
  <c r="S922" i="5"/>
  <c r="S1093" i="5"/>
  <c r="S512" i="5"/>
  <c r="S528" i="5"/>
  <c r="S544" i="5"/>
  <c r="S560" i="5"/>
  <c r="S576" i="5"/>
  <c r="S592" i="5"/>
  <c r="S608" i="5"/>
  <c r="S624" i="5"/>
  <c r="S640" i="5"/>
  <c r="S656" i="5"/>
  <c r="S672" i="5"/>
  <c r="S688" i="5"/>
  <c r="S704" i="5"/>
  <c r="S720" i="5"/>
  <c r="S736" i="5"/>
  <c r="S752" i="5"/>
  <c r="S768" i="5"/>
  <c r="S784" i="5"/>
  <c r="S800" i="5"/>
  <c r="S816" i="5"/>
  <c r="S832" i="5"/>
  <c r="S848" i="5"/>
  <c r="S864" i="5"/>
  <c r="S880" i="5"/>
  <c r="S896" i="5"/>
  <c r="S912" i="5"/>
  <c r="S928" i="5"/>
  <c r="S944" i="5"/>
  <c r="S960" i="5"/>
  <c r="S976" i="5"/>
  <c r="S992" i="5"/>
  <c r="S1008" i="5"/>
  <c r="S1024" i="5"/>
  <c r="S1040" i="5"/>
  <c r="S1056" i="5"/>
  <c r="S1072" i="5"/>
  <c r="S1088" i="5"/>
  <c r="S1104" i="5"/>
  <c r="S1120" i="5"/>
  <c r="S1136" i="5"/>
  <c r="S1152" i="5"/>
  <c r="S1168" i="5"/>
  <c r="S32" i="5"/>
  <c r="S48" i="5"/>
  <c r="S64" i="5"/>
  <c r="S80" i="5"/>
  <c r="S96" i="5"/>
  <c r="S112" i="5"/>
  <c r="S128" i="5"/>
  <c r="S144" i="5"/>
  <c r="S4" i="5"/>
  <c r="S20" i="5"/>
  <c r="S1161" i="5"/>
  <c r="S37" i="5"/>
  <c r="S53" i="5"/>
  <c r="S69" i="5"/>
  <c r="S89" i="5"/>
  <c r="S125" i="5"/>
  <c r="S153" i="5"/>
  <c r="S25" i="5"/>
  <c r="S659" i="5"/>
  <c r="S883" i="5"/>
  <c r="S931" i="5"/>
  <c r="S999" i="5"/>
  <c r="S1035" i="5"/>
  <c r="S1091" i="5"/>
  <c r="S1159" i="5"/>
  <c r="S114" i="5"/>
  <c r="S661" i="5"/>
  <c r="S778" i="5"/>
  <c r="S863" i="5"/>
  <c r="S949" i="5"/>
  <c r="S1034" i="5"/>
  <c r="S1141" i="5"/>
  <c r="S497" i="5"/>
  <c r="S513" i="5"/>
  <c r="S529" i="5"/>
  <c r="S549" i="5"/>
  <c r="S565" i="5"/>
  <c r="S585" i="5"/>
  <c r="S609" i="5"/>
  <c r="S625" i="5"/>
  <c r="S645" i="5"/>
  <c r="S665" i="5"/>
  <c r="S685" i="5"/>
  <c r="S705" i="5"/>
  <c r="S729" i="5"/>
  <c r="S749" i="5"/>
  <c r="S769" i="5"/>
  <c r="S793" i="5"/>
  <c r="S813" i="5"/>
  <c r="S833" i="5"/>
  <c r="S857" i="5"/>
  <c r="S877" i="5"/>
  <c r="S897" i="5"/>
  <c r="S921" i="5"/>
  <c r="S941" i="5"/>
  <c r="S961" i="5"/>
  <c r="S985" i="5"/>
  <c r="S1005" i="5"/>
  <c r="S1025" i="5"/>
  <c r="S1049" i="5"/>
  <c r="S1069" i="5"/>
  <c r="S1089" i="5"/>
  <c r="S1113" i="5"/>
  <c r="S1133" i="5"/>
  <c r="S85" i="5"/>
  <c r="S121" i="5"/>
  <c r="S9" i="5"/>
  <c r="S1087" i="5"/>
  <c r="S843" i="5"/>
  <c r="S923" i="5"/>
  <c r="S979" i="5"/>
  <c r="S1115" i="5"/>
  <c r="S1018" i="5"/>
  <c r="S502" i="5"/>
  <c r="S518" i="5"/>
  <c r="S534" i="5"/>
  <c r="S550" i="5"/>
  <c r="S574" i="5"/>
  <c r="S594" i="5"/>
  <c r="S610" i="5"/>
  <c r="S634" i="5"/>
  <c r="S650" i="5"/>
  <c r="S670" i="5"/>
  <c r="S694" i="5"/>
  <c r="S710" i="5"/>
  <c r="S734" i="5"/>
  <c r="S754" i="5"/>
  <c r="S774" i="5"/>
  <c r="S798" i="5"/>
  <c r="S818" i="5"/>
  <c r="S838" i="5"/>
  <c r="S862" i="5"/>
  <c r="S882" i="5"/>
  <c r="S902" i="5"/>
  <c r="S926" i="5"/>
  <c r="S946" i="5"/>
  <c r="S966" i="5"/>
  <c r="S990" i="5"/>
  <c r="S1010" i="5"/>
  <c r="S1030" i="5"/>
  <c r="S1054" i="5"/>
  <c r="S1074" i="5"/>
  <c r="S1094" i="5"/>
  <c r="S1118" i="5"/>
  <c r="S1138" i="5"/>
  <c r="S1158" i="5"/>
  <c r="S34" i="5"/>
  <c r="S54" i="5"/>
  <c r="S70" i="5"/>
  <c r="S86" i="5"/>
  <c r="S102" i="5"/>
  <c r="S122" i="5"/>
  <c r="S138" i="5"/>
  <c r="S154" i="5"/>
  <c r="S14" i="5"/>
  <c r="S723" i="5"/>
  <c r="S771" i="5"/>
  <c r="S839" i="5"/>
  <c r="S903" i="5"/>
  <c r="S971" i="5"/>
  <c r="S1031" i="5"/>
  <c r="S1067" i="5"/>
  <c r="S1131" i="5"/>
  <c r="S911" i="5"/>
  <c r="S1103" i="5"/>
  <c r="S35" i="5"/>
  <c r="S63" i="5"/>
  <c r="S99" i="5"/>
  <c r="S139" i="5"/>
  <c r="S123" i="5"/>
  <c r="S1045" i="5"/>
  <c r="S590" i="5"/>
  <c r="S1002" i="5"/>
  <c r="S562" i="5"/>
  <c r="S1130" i="5"/>
  <c r="S789" i="5"/>
  <c r="S3" i="5"/>
  <c r="S697" i="5"/>
  <c r="S933" i="5"/>
  <c r="S59" i="5"/>
  <c r="S95" i="5"/>
  <c r="S131" i="5"/>
  <c r="S19" i="5"/>
  <c r="S159" i="5"/>
  <c r="S175" i="5"/>
  <c r="S191" i="5"/>
  <c r="S207" i="5"/>
  <c r="S223" i="5"/>
  <c r="S239" i="5"/>
  <c r="S255" i="5"/>
  <c r="S271" i="5"/>
  <c r="S287" i="5"/>
  <c r="S303" i="5"/>
  <c r="S319" i="5"/>
  <c r="S335" i="5"/>
  <c r="S351" i="5"/>
  <c r="S367" i="5"/>
  <c r="S383" i="5"/>
  <c r="S399" i="5"/>
  <c r="S415" i="5"/>
  <c r="S431" i="5"/>
  <c r="S447" i="5"/>
  <c r="S463" i="5"/>
  <c r="S479" i="5"/>
  <c r="S495" i="5"/>
  <c r="S172" i="5"/>
  <c r="S188" i="5"/>
  <c r="S204" i="5"/>
  <c r="S220" i="5"/>
  <c r="S236" i="5"/>
  <c r="S252" i="5"/>
  <c r="S268" i="5"/>
  <c r="S284" i="5"/>
  <c r="S300" i="5"/>
  <c r="S316" i="5"/>
  <c r="S332" i="5"/>
  <c r="S348" i="5"/>
  <c r="S364" i="5"/>
  <c r="S380" i="5"/>
  <c r="S396" i="5"/>
  <c r="S412" i="5"/>
  <c r="S428" i="5"/>
  <c r="S444" i="5"/>
  <c r="S460" i="5"/>
  <c r="S476" i="5"/>
  <c r="S492" i="5"/>
  <c r="S169" i="5"/>
  <c r="S185" i="5"/>
  <c r="S201" i="5"/>
  <c r="S217" i="5"/>
  <c r="S233" i="5"/>
  <c r="S249" i="5"/>
  <c r="S265" i="5"/>
  <c r="S281" i="5"/>
  <c r="S297" i="5"/>
  <c r="S313" i="5"/>
  <c r="S329" i="5"/>
  <c r="S345" i="5"/>
  <c r="S361" i="5"/>
  <c r="S377" i="5"/>
  <c r="S393" i="5"/>
  <c r="S409" i="5"/>
  <c r="S425" i="5"/>
  <c r="S441" i="5"/>
  <c r="S457" i="5"/>
  <c r="S473" i="5"/>
  <c r="S489" i="5"/>
  <c r="S170" i="5"/>
  <c r="S186" i="5"/>
  <c r="S202" i="5"/>
  <c r="S218" i="5"/>
  <c r="S234" i="5"/>
  <c r="S250" i="5"/>
  <c r="S266" i="5"/>
  <c r="S282" i="5"/>
  <c r="S298" i="5"/>
  <c r="S314" i="5"/>
  <c r="S330" i="5"/>
  <c r="S346" i="5"/>
  <c r="S362" i="5"/>
  <c r="S378" i="5"/>
  <c r="S394" i="5"/>
  <c r="S410" i="5"/>
  <c r="S426" i="5"/>
  <c r="S442" i="5"/>
  <c r="S458" i="5"/>
  <c r="S474" i="5"/>
  <c r="S490" i="5"/>
  <c r="S507" i="5"/>
  <c r="S523" i="5"/>
  <c r="S539" i="5"/>
  <c r="S555" i="5"/>
  <c r="S571" i="5"/>
  <c r="S587" i="5"/>
  <c r="S607" i="5"/>
  <c r="S631" i="5"/>
  <c r="S651" i="5"/>
  <c r="S671" i="5"/>
  <c r="S695" i="5"/>
  <c r="S715" i="5"/>
  <c r="S735" i="5"/>
  <c r="S759" i="5"/>
  <c r="S779" i="5"/>
  <c r="S799" i="5"/>
  <c r="S823" i="5"/>
  <c r="S837" i="5"/>
  <c r="S1007" i="5"/>
  <c r="S569" i="5"/>
  <c r="S682" i="5"/>
  <c r="S773" i="5"/>
  <c r="S858" i="5"/>
  <c r="S943" i="5"/>
  <c r="S1029" i="5"/>
  <c r="S1114" i="5"/>
  <c r="S500" i="5"/>
  <c r="S516" i="5"/>
  <c r="S532" i="5"/>
  <c r="S548" i="5"/>
  <c r="S564" i="5"/>
  <c r="S580" i="5"/>
  <c r="S596" i="5"/>
  <c r="S612" i="5"/>
  <c r="S628" i="5"/>
  <c r="S644" i="5"/>
  <c r="S660" i="5"/>
  <c r="S676" i="5"/>
  <c r="S692" i="5"/>
  <c r="S708" i="5"/>
  <c r="S724" i="5"/>
  <c r="S740" i="5"/>
  <c r="S756" i="5"/>
  <c r="S772" i="5"/>
  <c r="S788" i="5"/>
  <c r="S804" i="5"/>
  <c r="S820" i="5"/>
  <c r="S836" i="5"/>
  <c r="S852" i="5"/>
  <c r="S868" i="5"/>
  <c r="S884" i="5"/>
  <c r="S900" i="5"/>
  <c r="S916" i="5"/>
  <c r="S932" i="5"/>
  <c r="S948" i="5"/>
  <c r="S964" i="5"/>
  <c r="S980" i="5"/>
  <c r="S996" i="5"/>
  <c r="S1012" i="5"/>
  <c r="S1028" i="5"/>
  <c r="S1044" i="5"/>
  <c r="S1060" i="5"/>
  <c r="S1076" i="5"/>
  <c r="S1092" i="5"/>
  <c r="S1108" i="5"/>
  <c r="S1124" i="5"/>
  <c r="S1140" i="5"/>
  <c r="S1156" i="5"/>
  <c r="S36" i="5"/>
  <c r="S52" i="5"/>
  <c r="S68" i="5"/>
  <c r="S84" i="5"/>
  <c r="S100" i="5"/>
  <c r="S116" i="5"/>
  <c r="S132" i="5"/>
  <c r="S148" i="5"/>
  <c r="S8" i="5"/>
  <c r="S24" i="5"/>
  <c r="S1169" i="5"/>
  <c r="S41" i="5"/>
  <c r="S57" i="5"/>
  <c r="S73" i="5"/>
  <c r="S101" i="5"/>
  <c r="S129" i="5"/>
  <c r="S5" i="5"/>
  <c r="S835" i="5"/>
  <c r="S891" i="5"/>
  <c r="S951" i="5"/>
  <c r="S1011" i="5"/>
  <c r="S1047" i="5"/>
  <c r="S1111" i="5"/>
  <c r="S1171" i="5"/>
  <c r="S541" i="5"/>
  <c r="S690" i="5"/>
  <c r="S885" i="5"/>
  <c r="S970" i="5"/>
  <c r="S1077" i="5"/>
  <c r="S1162" i="5"/>
  <c r="S501" i="5"/>
  <c r="S517" i="5"/>
  <c r="S533" i="5"/>
  <c r="S553" i="5"/>
  <c r="S573" i="5"/>
  <c r="S589" i="5"/>
  <c r="S613" i="5"/>
  <c r="S629" i="5"/>
  <c r="S649" i="5"/>
  <c r="S673" i="5"/>
  <c r="S689" i="5"/>
  <c r="S713" i="5"/>
  <c r="S733" i="5"/>
  <c r="S753" i="5"/>
  <c r="S777" i="5"/>
  <c r="S797" i="5"/>
  <c r="S817" i="5"/>
  <c r="S841" i="5"/>
  <c r="S861" i="5"/>
  <c r="S881" i="5"/>
  <c r="S905" i="5"/>
  <c r="S925" i="5"/>
  <c r="S945" i="5"/>
  <c r="S969" i="5"/>
  <c r="S989" i="5"/>
  <c r="S1009" i="5"/>
  <c r="S1033" i="5"/>
  <c r="S1053" i="5"/>
  <c r="S1073" i="5"/>
  <c r="S1097" i="5"/>
  <c r="S1117" i="5"/>
  <c r="S1137" i="5"/>
  <c r="S97" i="5"/>
  <c r="S133" i="5"/>
  <c r="S21" i="5"/>
  <c r="S627" i="5"/>
  <c r="S691" i="5"/>
  <c r="S855" i="5"/>
  <c r="S939" i="5"/>
  <c r="S1003" i="5"/>
  <c r="S1127" i="5"/>
  <c r="S826" i="5"/>
  <c r="S1082" i="5"/>
  <c r="S506" i="5"/>
  <c r="S522" i="5"/>
  <c r="S538" i="5"/>
  <c r="S558" i="5"/>
  <c r="S578" i="5"/>
  <c r="S598" i="5"/>
  <c r="S614" i="5"/>
  <c r="S638" i="5"/>
  <c r="S658" i="5"/>
  <c r="S674" i="5"/>
  <c r="S698" i="5"/>
  <c r="S718" i="5"/>
  <c r="S738" i="5"/>
  <c r="S758" i="5"/>
  <c r="S782" i="5"/>
  <c r="S802" i="5"/>
  <c r="S822" i="5"/>
  <c r="S846" i="5"/>
  <c r="S866" i="5"/>
  <c r="S886" i="5"/>
  <c r="S910" i="5"/>
  <c r="S930" i="5"/>
  <c r="S950" i="5"/>
  <c r="S974" i="5"/>
  <c r="S994" i="5"/>
  <c r="S1014" i="5"/>
  <c r="S1038" i="5"/>
  <c r="S1058" i="5"/>
  <c r="S1078" i="5"/>
  <c r="S1102" i="5"/>
  <c r="S1122" i="5"/>
  <c r="S1142" i="5"/>
  <c r="S1166" i="5"/>
  <c r="S38" i="5"/>
  <c r="S58" i="5"/>
  <c r="S74" i="5"/>
  <c r="S90" i="5"/>
  <c r="S106" i="5"/>
  <c r="S126" i="5"/>
  <c r="S142" i="5"/>
  <c r="S158" i="5"/>
  <c r="S18" i="5"/>
  <c r="S851" i="5"/>
  <c r="S915" i="5"/>
  <c r="S983" i="5"/>
  <c r="S1043" i="5"/>
  <c r="S1079" i="5"/>
  <c r="S1143" i="5"/>
  <c r="S611" i="5"/>
  <c r="S975" i="5"/>
  <c r="S1151" i="5"/>
  <c r="S43" i="5"/>
  <c r="S71" i="5"/>
  <c r="S107" i="5"/>
  <c r="S155" i="5"/>
  <c r="S135" i="5"/>
  <c r="S938" i="5"/>
  <c r="S157" i="5"/>
  <c r="S917" i="5"/>
  <c r="S1066" i="5"/>
  <c r="S618" i="5"/>
  <c r="S15" i="5"/>
  <c r="S741" i="5"/>
  <c r="S997" i="5"/>
  <c r="S31" i="5"/>
  <c r="S67" i="5"/>
  <c r="S103" i="5"/>
  <c r="S143" i="5"/>
  <c r="S163" i="5"/>
  <c r="S179" i="5"/>
  <c r="S195" i="5"/>
  <c r="S211" i="5"/>
  <c r="S227" i="5"/>
  <c r="S243" i="5"/>
  <c r="S259" i="5"/>
  <c r="S275" i="5"/>
  <c r="S291" i="5"/>
  <c r="S307" i="5"/>
  <c r="S323" i="5"/>
  <c r="S339" i="5"/>
  <c r="S355" i="5"/>
  <c r="S371" i="5"/>
  <c r="S387" i="5"/>
  <c r="S403" i="5"/>
  <c r="S419" i="5"/>
  <c r="S435" i="5"/>
  <c r="S451" i="5"/>
  <c r="S467" i="5"/>
  <c r="S483" i="5"/>
  <c r="S160" i="5"/>
  <c r="S176" i="5"/>
  <c r="S192" i="5"/>
  <c r="S208" i="5"/>
  <c r="S224" i="5"/>
  <c r="S240" i="5"/>
  <c r="S256" i="5"/>
  <c r="S272" i="5"/>
  <c r="S288" i="5"/>
  <c r="S304" i="5"/>
  <c r="S320" i="5"/>
  <c r="S336" i="5"/>
  <c r="S352" i="5"/>
  <c r="S368" i="5"/>
  <c r="S384" i="5"/>
  <c r="S400" i="5"/>
  <c r="S416" i="5"/>
  <c r="S432" i="5"/>
  <c r="S448" i="5"/>
  <c r="S464" i="5"/>
  <c r="S480" i="5"/>
  <c r="S496" i="5"/>
  <c r="S173" i="5"/>
  <c r="S189" i="5"/>
  <c r="S205" i="5"/>
  <c r="S221" i="5"/>
  <c r="S237" i="5"/>
  <c r="S253" i="5"/>
  <c r="S269" i="5"/>
  <c r="S285" i="5"/>
  <c r="S301" i="5"/>
  <c r="S317" i="5"/>
  <c r="S333" i="5"/>
  <c r="S349" i="5"/>
  <c r="S365" i="5"/>
  <c r="S381" i="5"/>
  <c r="S397" i="5"/>
  <c r="S413" i="5"/>
  <c r="S429" i="5"/>
  <c r="S445" i="5"/>
  <c r="S461" i="5"/>
  <c r="S477" i="5"/>
  <c r="S493" i="5"/>
  <c r="S174" i="5"/>
  <c r="S190" i="5"/>
  <c r="S206" i="5"/>
  <c r="S222" i="5"/>
  <c r="S238" i="5"/>
  <c r="S254" i="5"/>
  <c r="S270" i="5"/>
  <c r="S286" i="5"/>
  <c r="S302" i="5"/>
  <c r="S318" i="5"/>
  <c r="S334" i="5"/>
  <c r="S350" i="5"/>
  <c r="S366" i="5"/>
  <c r="S382" i="5"/>
  <c r="S398" i="5"/>
  <c r="S414" i="5"/>
  <c r="S430" i="5"/>
  <c r="S446" i="5"/>
  <c r="S462" i="5"/>
  <c r="S478" i="5"/>
  <c r="S494" i="5"/>
  <c r="S511" i="5"/>
  <c r="S527" i="5"/>
  <c r="S543" i="5"/>
  <c r="S559" i="5"/>
  <c r="S575" i="5"/>
  <c r="S591" i="5"/>
  <c r="S615" i="5"/>
  <c r="S635" i="5"/>
  <c r="S655" i="5"/>
  <c r="S679" i="5"/>
  <c r="S699" i="5"/>
  <c r="S719" i="5"/>
  <c r="S743" i="5"/>
  <c r="S763" i="5"/>
  <c r="S783" i="5"/>
  <c r="S807" i="5"/>
  <c r="S827" i="5"/>
  <c r="S597" i="5"/>
  <c r="S709" i="5"/>
  <c r="S794" i="5"/>
  <c r="S879" i="5"/>
  <c r="S965" i="5"/>
  <c r="S1050" i="5"/>
  <c r="S1135" i="5"/>
  <c r="S504" i="5"/>
  <c r="S520" i="5"/>
  <c r="S536" i="5"/>
  <c r="S552" i="5"/>
  <c r="S568" i="5"/>
  <c r="S584" i="5"/>
  <c r="S600" i="5"/>
  <c r="S616" i="5"/>
  <c r="S632" i="5"/>
  <c r="S648" i="5"/>
  <c r="S664" i="5"/>
  <c r="S680" i="5"/>
  <c r="S696" i="5"/>
  <c r="S712" i="5"/>
  <c r="S728" i="5"/>
  <c r="S744" i="5"/>
  <c r="S760" i="5"/>
  <c r="S776" i="5"/>
  <c r="S792" i="5"/>
  <c r="S808" i="5"/>
  <c r="S824" i="5"/>
  <c r="S840" i="5"/>
  <c r="S856" i="5"/>
  <c r="S872" i="5"/>
  <c r="S888" i="5"/>
  <c r="S904" i="5"/>
  <c r="S920" i="5"/>
  <c r="S936" i="5"/>
  <c r="S952" i="5"/>
  <c r="S968" i="5"/>
  <c r="S984" i="5"/>
  <c r="S1000" i="5"/>
  <c r="S1016" i="5"/>
  <c r="S1032" i="5"/>
  <c r="S1048" i="5"/>
  <c r="S1064" i="5"/>
  <c r="S1080" i="5"/>
  <c r="S1096" i="5"/>
  <c r="S1112" i="5"/>
  <c r="S1128" i="5"/>
  <c r="S1144" i="5"/>
  <c r="S1160" i="5"/>
  <c r="S40" i="5"/>
  <c r="S56" i="5"/>
  <c r="S72" i="5"/>
  <c r="S88" i="5"/>
  <c r="S104" i="5"/>
  <c r="S120" i="5"/>
  <c r="S136" i="5"/>
  <c r="S152" i="5"/>
  <c r="S12" i="5"/>
  <c r="S1145" i="5"/>
  <c r="S45" i="5"/>
  <c r="S61" i="5"/>
  <c r="S77" i="5"/>
  <c r="S109" i="5"/>
  <c r="S137" i="5"/>
  <c r="S13" i="5"/>
  <c r="S959" i="5"/>
  <c r="S803" i="5"/>
  <c r="S859" i="5"/>
  <c r="S899" i="5"/>
  <c r="S963" i="5"/>
  <c r="S1019" i="5"/>
  <c r="S1063" i="5"/>
  <c r="S1123" i="5"/>
  <c r="S605" i="5"/>
  <c r="S714" i="5"/>
  <c r="S821" i="5"/>
  <c r="S906" i="5"/>
  <c r="S991" i="5"/>
  <c r="S1098" i="5"/>
  <c r="S505" i="5"/>
  <c r="S521" i="5"/>
  <c r="S537" i="5"/>
  <c r="S557" i="5"/>
  <c r="S577" i="5"/>
  <c r="S593" i="5"/>
  <c r="S617" i="5"/>
  <c r="S637" i="5"/>
  <c r="S653" i="5"/>
  <c r="S677" i="5"/>
  <c r="S693" i="5"/>
  <c r="S717" i="5"/>
  <c r="S737" i="5"/>
  <c r="S761" i="5"/>
  <c r="S781" i="5"/>
  <c r="S801" i="5"/>
  <c r="S825" i="5"/>
  <c r="S845" i="5"/>
  <c r="S865" i="5"/>
  <c r="S889" i="5"/>
  <c r="S909" i="5"/>
  <c r="S929" i="5"/>
  <c r="S953" i="5"/>
  <c r="S973" i="5"/>
  <c r="S993" i="5"/>
  <c r="S1017" i="5"/>
  <c r="S1037" i="5"/>
  <c r="S1057" i="5"/>
  <c r="S1081" i="5"/>
  <c r="S1101" i="5"/>
  <c r="S1121" i="5"/>
  <c r="S1149" i="5"/>
  <c r="S105" i="5"/>
  <c r="S141" i="5"/>
  <c r="S675" i="5"/>
  <c r="S707" i="5"/>
  <c r="S787" i="5"/>
  <c r="S867" i="5"/>
  <c r="S955" i="5"/>
  <c r="S1075" i="5"/>
  <c r="S1139" i="5"/>
  <c r="S554" i="5"/>
  <c r="S890" i="5"/>
  <c r="S1146" i="5"/>
  <c r="S510" i="5"/>
  <c r="S526" i="5"/>
  <c r="S542" i="5"/>
  <c r="S566" i="5"/>
  <c r="S582" i="5"/>
  <c r="S602" i="5"/>
  <c r="S622" i="5"/>
  <c r="S642" i="5"/>
  <c r="S662" i="5"/>
  <c r="S678" i="5"/>
  <c r="S702" i="5"/>
  <c r="S722" i="5"/>
  <c r="S742" i="5"/>
  <c r="S766" i="5"/>
  <c r="S786" i="5"/>
  <c r="S806" i="5"/>
  <c r="S830" i="5"/>
  <c r="S850" i="5"/>
  <c r="S870" i="5"/>
  <c r="S894" i="5"/>
  <c r="S914" i="5"/>
  <c r="S934" i="5"/>
  <c r="S958" i="5"/>
  <c r="S978" i="5"/>
  <c r="S998" i="5"/>
  <c r="S1022" i="5"/>
  <c r="S1042" i="5"/>
  <c r="S1062" i="5"/>
  <c r="S1086" i="5"/>
  <c r="S1106" i="5"/>
  <c r="S1126" i="5"/>
  <c r="S1150" i="5"/>
  <c r="S1170" i="5"/>
  <c r="S26" i="5"/>
  <c r="S42" i="5"/>
  <c r="S62" i="5"/>
  <c r="S78" i="5"/>
  <c r="S94" i="5"/>
  <c r="S110" i="5"/>
  <c r="S130" i="5"/>
  <c r="S146" i="5"/>
  <c r="S6" i="5"/>
  <c r="S22" i="5"/>
  <c r="S643" i="5"/>
  <c r="S875" i="5"/>
  <c r="S935" i="5"/>
  <c r="S995" i="5"/>
  <c r="S1051" i="5"/>
  <c r="S1095" i="5"/>
  <c r="S1155" i="5"/>
  <c r="S1039" i="5"/>
  <c r="S1167" i="5"/>
  <c r="S47" i="5"/>
  <c r="S79" i="5"/>
  <c r="S115" i="5"/>
  <c r="S11" i="5"/>
  <c r="S147" i="5"/>
  <c r="S853" i="5"/>
  <c r="S810" i="5"/>
  <c r="S981" i="5"/>
  <c r="S498" i="5"/>
  <c r="S805" i="5"/>
  <c r="S1061" i="5"/>
  <c r="S39" i="5"/>
  <c r="S75" i="5"/>
  <c r="S111" i="5"/>
  <c r="S151" i="5"/>
  <c r="S167" i="5"/>
  <c r="S183" i="5"/>
  <c r="S199" i="5"/>
  <c r="S215" i="5"/>
  <c r="S231" i="5"/>
  <c r="S247" i="5"/>
  <c r="S263" i="5"/>
  <c r="S279" i="5"/>
  <c r="S295" i="5"/>
  <c r="S311" i="5"/>
  <c r="S327" i="5"/>
  <c r="S343" i="5"/>
  <c r="S359" i="5"/>
  <c r="S375" i="5"/>
  <c r="S391" i="5"/>
  <c r="S407" i="5"/>
  <c r="S423" i="5"/>
  <c r="S439" i="5"/>
  <c r="S455" i="5"/>
  <c r="S471" i="5"/>
  <c r="S487" i="5"/>
  <c r="S164" i="5"/>
  <c r="S180" i="5"/>
  <c r="S196" i="5"/>
  <c r="S212" i="5"/>
  <c r="S228" i="5"/>
  <c r="S244" i="5"/>
  <c r="S260" i="5"/>
  <c r="S276" i="5"/>
  <c r="S292" i="5"/>
  <c r="S308" i="5"/>
  <c r="S324" i="5"/>
  <c r="S340" i="5"/>
  <c r="S356" i="5"/>
  <c r="S372" i="5"/>
  <c r="S388" i="5"/>
  <c r="S404" i="5"/>
  <c r="S420" i="5"/>
  <c r="S436" i="5"/>
  <c r="S452" i="5"/>
  <c r="S468" i="5"/>
  <c r="S484" i="5"/>
  <c r="S161" i="5"/>
  <c r="S177" i="5"/>
  <c r="S193" i="5"/>
  <c r="S209" i="5"/>
  <c r="S225" i="5"/>
  <c r="S241" i="5"/>
  <c r="S257" i="5"/>
  <c r="S273" i="5"/>
  <c r="S289" i="5"/>
  <c r="S305" i="5"/>
  <c r="S321" i="5"/>
  <c r="S337" i="5"/>
  <c r="S353" i="5"/>
  <c r="S369" i="5"/>
  <c r="S385" i="5"/>
  <c r="S401" i="5"/>
  <c r="S417" i="5"/>
  <c r="S433" i="5"/>
  <c r="S449" i="5"/>
  <c r="S465" i="5"/>
  <c r="S481" i="5"/>
  <c r="S162" i="5"/>
  <c r="S178" i="5"/>
  <c r="S194" i="5"/>
  <c r="S210" i="5"/>
  <c r="S226" i="5"/>
  <c r="S242" i="5"/>
  <c r="S258" i="5"/>
  <c r="S274" i="5"/>
  <c r="S290" i="5"/>
  <c r="S306" i="5"/>
  <c r="S322" i="5"/>
  <c r="S338" i="5"/>
  <c r="S354" i="5"/>
  <c r="S370" i="5"/>
  <c r="S386" i="5"/>
  <c r="S402" i="5"/>
  <c r="S418" i="5"/>
  <c r="S434" i="5"/>
  <c r="S450" i="5"/>
  <c r="S466" i="5"/>
  <c r="S482" i="5"/>
  <c r="S499" i="5"/>
  <c r="S515" i="5"/>
  <c r="S531" i="5"/>
  <c r="S547" i="5"/>
  <c r="S563" i="5"/>
  <c r="S579" i="5"/>
  <c r="S599" i="5"/>
  <c r="S619" i="5"/>
  <c r="S639" i="5"/>
  <c r="S663" i="5"/>
  <c r="S683" i="5"/>
  <c r="S703" i="5"/>
  <c r="S727" i="5"/>
  <c r="S747" i="5"/>
  <c r="S767" i="5"/>
  <c r="S791" i="5"/>
  <c r="S811" i="5"/>
  <c r="S831" i="5"/>
  <c r="S1574" i="5"/>
  <c r="S1551" i="5"/>
  <c r="S1550" i="5"/>
  <c r="S1587" i="5"/>
  <c r="S1532" i="5"/>
  <c r="S1548" i="5"/>
  <c r="S1564" i="5"/>
  <c r="S1572" i="5"/>
  <c r="S1580" i="5"/>
  <c r="S1588" i="5"/>
  <c r="S1604" i="5"/>
  <c r="S1620" i="5"/>
  <c r="S1628" i="5"/>
  <c r="S1643" i="5"/>
  <c r="S1554" i="5"/>
  <c r="S1586" i="5"/>
  <c r="S1626" i="5"/>
  <c r="S1627" i="5"/>
  <c r="S1539" i="5"/>
  <c r="S1555" i="5"/>
  <c r="S1571" i="5"/>
  <c r="S1607" i="5"/>
  <c r="S1525" i="5"/>
  <c r="S1562" i="5"/>
  <c r="S1610" i="5"/>
  <c r="S1603" i="5"/>
  <c r="S1602" i="5"/>
  <c r="S1599" i="5"/>
  <c r="S1523" i="5"/>
  <c r="S1635" i="5"/>
  <c r="S1546" i="5"/>
  <c r="S1535" i="5"/>
  <c r="S1524" i="5"/>
  <c r="S1590" i="5"/>
  <c r="S1558" i="5"/>
  <c r="S1634" i="5"/>
  <c r="S1543" i="5"/>
  <c r="S1559" i="5"/>
  <c r="S1619" i="5"/>
  <c r="S1570" i="5"/>
  <c r="S1615" i="5"/>
  <c r="S1623" i="5"/>
  <c r="S1528" i="5"/>
  <c r="S1544" i="5"/>
  <c r="S1552" i="5"/>
  <c r="S1560" i="5"/>
  <c r="S1576" i="5"/>
  <c r="S1584" i="5"/>
  <c r="S1600" i="5"/>
  <c r="S1616" i="5"/>
  <c r="S1632" i="5"/>
  <c r="S1642" i="5"/>
  <c r="S1533" i="5"/>
  <c r="S1541" i="5"/>
  <c r="S1549" i="5"/>
  <c r="S1557" i="5"/>
  <c r="S1565" i="5"/>
  <c r="S1573" i="5"/>
  <c r="S1581" i="5"/>
  <c r="S1589" i="5"/>
  <c r="S1597" i="5"/>
  <c r="S1605" i="5"/>
  <c r="S1613" i="5"/>
  <c r="S1621" i="5"/>
  <c r="S1629" i="5"/>
  <c r="S1637" i="5"/>
  <c r="S1611" i="5"/>
  <c r="S1591" i="5"/>
  <c r="S1583" i="5"/>
  <c r="S1530" i="5"/>
  <c r="S1594" i="5"/>
  <c r="S1527" i="5"/>
  <c r="S1575" i="5"/>
  <c r="S1534" i="5"/>
  <c r="S1622" i="5"/>
  <c r="S1618" i="5"/>
  <c r="S1536" i="5"/>
  <c r="S1568" i="5"/>
  <c r="S1592" i="5"/>
  <c r="S1608" i="5"/>
  <c r="S1624" i="5"/>
  <c r="S1640" i="5"/>
  <c r="S1538" i="5"/>
  <c r="S1566" i="5"/>
  <c r="S1606" i="5"/>
  <c r="S1595" i="5"/>
  <c r="S1531" i="5"/>
  <c r="S1547" i="5"/>
  <c r="S1563" i="5"/>
  <c r="S1579" i="5"/>
  <c r="S1631" i="5"/>
  <c r="S1542" i="5"/>
  <c r="S1582" i="5"/>
  <c r="S1638" i="5"/>
  <c r="S1578" i="5"/>
  <c r="S1630" i="5"/>
  <c r="S1522" i="5"/>
  <c r="S1614" i="5"/>
  <c r="S1567" i="5"/>
  <c r="S1598" i="5"/>
  <c r="S1526" i="5"/>
  <c r="S1540" i="5"/>
  <c r="S1556" i="5"/>
  <c r="S1596" i="5"/>
  <c r="S1612" i="5"/>
  <c r="S1636" i="5"/>
  <c r="S1529" i="5"/>
  <c r="S1537" i="5"/>
  <c r="S1545" i="5"/>
  <c r="S1553" i="5"/>
  <c r="S1561" i="5"/>
  <c r="S1569" i="5"/>
  <c r="S1577" i="5"/>
  <c r="S1585" i="5"/>
  <c r="S1593" i="5"/>
  <c r="S1601" i="5"/>
  <c r="S1609" i="5"/>
  <c r="S1617" i="5"/>
  <c r="S1625" i="5"/>
  <c r="S1633" i="5"/>
  <c r="S1641" i="5"/>
  <c r="S1639" i="5"/>
  <c r="L9" i="4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K49" i="5" l="1"/>
  <c r="L49" i="5"/>
  <c r="N49" i="5"/>
  <c r="O49" i="5"/>
  <c r="K29" i="5"/>
  <c r="L29" i="5"/>
  <c r="N29" i="5"/>
  <c r="O29" i="5"/>
  <c r="K17" i="5"/>
  <c r="L17" i="5"/>
  <c r="N17" i="5"/>
  <c r="O17" i="5"/>
  <c r="K13" i="5"/>
  <c r="L13" i="5"/>
  <c r="N13" i="5"/>
  <c r="O13" i="5"/>
  <c r="L52" i="5"/>
  <c r="N52" i="5"/>
  <c r="O52" i="5"/>
  <c r="K52" i="5"/>
  <c r="L48" i="5"/>
  <c r="N48" i="5"/>
  <c r="O48" i="5"/>
  <c r="K48" i="5"/>
  <c r="L44" i="5"/>
  <c r="N44" i="5"/>
  <c r="O44" i="5"/>
  <c r="K44" i="5"/>
  <c r="L40" i="5"/>
  <c r="N40" i="5"/>
  <c r="O40" i="5"/>
  <c r="K40" i="5"/>
  <c r="H40" i="5"/>
  <c r="L36" i="5"/>
  <c r="N36" i="5"/>
  <c r="O36" i="5"/>
  <c r="K36" i="5"/>
  <c r="L32" i="5"/>
  <c r="N32" i="5"/>
  <c r="O32" i="5"/>
  <c r="K32" i="5"/>
  <c r="L28" i="5"/>
  <c r="N28" i="5"/>
  <c r="O28" i="5"/>
  <c r="K28" i="5"/>
  <c r="L24" i="5"/>
  <c r="N24" i="5"/>
  <c r="O24" i="5"/>
  <c r="K24" i="5"/>
  <c r="L20" i="5"/>
  <c r="N20" i="5"/>
  <c r="O20" i="5"/>
  <c r="K20" i="5"/>
  <c r="L16" i="5"/>
  <c r="N16" i="5"/>
  <c r="O16" i="5"/>
  <c r="K16" i="5"/>
  <c r="L12" i="5"/>
  <c r="N12" i="5"/>
  <c r="O12" i="5"/>
  <c r="K12" i="5"/>
  <c r="L8" i="5"/>
  <c r="N8" i="5"/>
  <c r="O8" i="5"/>
  <c r="K8" i="5"/>
  <c r="L4" i="5"/>
  <c r="N4" i="5"/>
  <c r="O4" i="5"/>
  <c r="K4" i="5"/>
  <c r="K45" i="5"/>
  <c r="L45" i="5"/>
  <c r="N45" i="5"/>
  <c r="O45" i="5"/>
  <c r="K33" i="5"/>
  <c r="L33" i="5"/>
  <c r="N33" i="5"/>
  <c r="O33" i="5"/>
  <c r="K21" i="5"/>
  <c r="L21" i="5"/>
  <c r="N21" i="5"/>
  <c r="O21" i="5"/>
  <c r="K9" i="5"/>
  <c r="L9" i="5"/>
  <c r="N9" i="5"/>
  <c r="O9" i="5"/>
  <c r="K51" i="5"/>
  <c r="L51" i="5"/>
  <c r="N51" i="5"/>
  <c r="O51" i="5"/>
  <c r="K47" i="5"/>
  <c r="L47" i="5"/>
  <c r="N47" i="5"/>
  <c r="O47" i="5"/>
  <c r="K43" i="5"/>
  <c r="L43" i="5"/>
  <c r="N43" i="5"/>
  <c r="O43" i="5"/>
  <c r="K39" i="5"/>
  <c r="L39" i="5"/>
  <c r="N39" i="5"/>
  <c r="O39" i="5"/>
  <c r="K35" i="5"/>
  <c r="L35" i="5"/>
  <c r="N35" i="5"/>
  <c r="O35" i="5"/>
  <c r="K31" i="5"/>
  <c r="L31" i="5"/>
  <c r="N31" i="5"/>
  <c r="O31" i="5"/>
  <c r="K27" i="5"/>
  <c r="L27" i="5"/>
  <c r="N27" i="5"/>
  <c r="O27" i="5"/>
  <c r="K23" i="5"/>
  <c r="L23" i="5"/>
  <c r="N23" i="5"/>
  <c r="O23" i="5"/>
  <c r="K19" i="5"/>
  <c r="L19" i="5"/>
  <c r="N19" i="5"/>
  <c r="O19" i="5"/>
  <c r="K15" i="5"/>
  <c r="L15" i="5"/>
  <c r="N15" i="5"/>
  <c r="O15" i="5"/>
  <c r="K11" i="5"/>
  <c r="L11" i="5"/>
  <c r="N11" i="5"/>
  <c r="O11" i="5"/>
  <c r="K7" i="5"/>
  <c r="L7" i="5"/>
  <c r="N7" i="5"/>
  <c r="O7" i="5"/>
  <c r="K3" i="5"/>
  <c r="L3" i="5"/>
  <c r="N3" i="5"/>
  <c r="O3" i="5"/>
  <c r="K41" i="5"/>
  <c r="L41" i="5"/>
  <c r="N41" i="5"/>
  <c r="O41" i="5"/>
  <c r="K37" i="5"/>
  <c r="L37" i="5"/>
  <c r="N37" i="5"/>
  <c r="O37" i="5"/>
  <c r="H37" i="5"/>
  <c r="K25" i="5"/>
  <c r="L25" i="5"/>
  <c r="N25" i="5"/>
  <c r="O25" i="5"/>
  <c r="K5" i="5"/>
  <c r="L5" i="5"/>
  <c r="N5" i="5"/>
  <c r="O5" i="5"/>
  <c r="L50" i="5"/>
  <c r="N50" i="5"/>
  <c r="O50" i="5"/>
  <c r="K50" i="5"/>
  <c r="L46" i="5"/>
  <c r="N46" i="5"/>
  <c r="O46" i="5"/>
  <c r="K46" i="5"/>
  <c r="L42" i="5"/>
  <c r="N42" i="5"/>
  <c r="O42" i="5"/>
  <c r="K42" i="5"/>
  <c r="L38" i="5"/>
  <c r="N38" i="5"/>
  <c r="O38" i="5"/>
  <c r="K38" i="5"/>
  <c r="L34" i="5"/>
  <c r="N34" i="5"/>
  <c r="O34" i="5"/>
  <c r="K34" i="5"/>
  <c r="L30" i="5"/>
  <c r="N30" i="5"/>
  <c r="O30" i="5"/>
  <c r="K30" i="5"/>
  <c r="L26" i="5"/>
  <c r="N26" i="5"/>
  <c r="O26" i="5"/>
  <c r="K26" i="5"/>
  <c r="L22" i="5"/>
  <c r="N22" i="5"/>
  <c r="O22" i="5"/>
  <c r="K22" i="5"/>
  <c r="L18" i="5"/>
  <c r="N18" i="5"/>
  <c r="O18" i="5"/>
  <c r="K18" i="5"/>
  <c r="L14" i="5"/>
  <c r="N14" i="5"/>
  <c r="O14" i="5"/>
  <c r="K14" i="5"/>
  <c r="L10" i="5"/>
  <c r="N10" i="5"/>
  <c r="O10" i="5"/>
  <c r="K10" i="5"/>
  <c r="L6" i="5"/>
  <c r="N6" i="5"/>
  <c r="O6" i="5"/>
  <c r="K6" i="5"/>
  <c r="F49" i="5"/>
  <c r="F45" i="5"/>
  <c r="F41" i="5"/>
  <c r="T567" i="5"/>
  <c r="T14" i="5"/>
  <c r="T719" i="5"/>
  <c r="T371" i="5"/>
  <c r="T821" i="5"/>
  <c r="T221" i="5"/>
  <c r="T755" i="5"/>
  <c r="T82" i="5"/>
  <c r="T1113" i="5"/>
  <c r="T695" i="5"/>
  <c r="T1002" i="5"/>
  <c r="T478" i="5"/>
  <c r="T458" i="5"/>
  <c r="F52" i="5"/>
  <c r="F48" i="5"/>
  <c r="F44" i="5"/>
  <c r="F40" i="5"/>
  <c r="T1130" i="5"/>
  <c r="T798" i="5"/>
  <c r="T418" i="5"/>
  <c r="T507" i="5"/>
  <c r="T275" i="5"/>
  <c r="T1020" i="5"/>
  <c r="T668" i="5"/>
  <c r="T540" i="5"/>
  <c r="T412" i="5"/>
  <c r="T1066" i="5"/>
  <c r="T430" i="5"/>
  <c r="T655" i="5"/>
  <c r="T647" i="5"/>
  <c r="T112" i="5"/>
  <c r="T1000" i="5"/>
  <c r="T712" i="5"/>
  <c r="T680" i="5"/>
  <c r="T39" i="5"/>
  <c r="T341" i="5"/>
  <c r="T863" i="5"/>
  <c r="T351" i="5"/>
  <c r="T692" i="5"/>
  <c r="T244" i="5"/>
  <c r="T368" i="5"/>
  <c r="T143" i="5"/>
  <c r="T1151" i="5"/>
  <c r="T259" i="5"/>
  <c r="T881" i="5"/>
  <c r="T849" i="5"/>
  <c r="T469" i="5"/>
  <c r="T437" i="5"/>
  <c r="T842" i="5"/>
  <c r="T715" i="5"/>
  <c r="T73" i="5"/>
  <c r="T672" i="5"/>
  <c r="T288" i="5"/>
  <c r="T209" i="5"/>
  <c r="F51" i="5"/>
  <c r="F47" i="5"/>
  <c r="F43" i="5"/>
  <c r="F39" i="5"/>
  <c r="T99" i="5"/>
  <c r="T839" i="5"/>
  <c r="T723" i="5"/>
  <c r="T527" i="5"/>
  <c r="T54" i="5"/>
  <c r="T423" i="5"/>
  <c r="T733" i="5"/>
  <c r="T433" i="5"/>
  <c r="T201" i="5"/>
  <c r="T1040" i="5"/>
  <c r="T947" i="5"/>
  <c r="T819" i="5"/>
  <c r="T415" i="5"/>
  <c r="T982" i="5"/>
  <c r="T494" i="5"/>
  <c r="T426" i="5"/>
  <c r="T1094" i="5"/>
  <c r="T702" i="5"/>
  <c r="F50" i="5"/>
  <c r="F46" i="5"/>
  <c r="F42" i="5"/>
  <c r="F38" i="5"/>
  <c r="T698" i="5"/>
  <c r="T658" i="5"/>
  <c r="T847" i="5"/>
  <c r="T844" i="5"/>
  <c r="T684" i="5"/>
  <c r="T652" i="5"/>
  <c r="T236" i="5"/>
  <c r="T172" i="5"/>
  <c r="T930" i="5"/>
  <c r="T450" i="5"/>
  <c r="T382" i="5"/>
  <c r="T182" i="5"/>
  <c r="T306" i="5"/>
  <c r="T607" i="5"/>
  <c r="T128" i="5"/>
  <c r="T664" i="5"/>
  <c r="T440" i="5"/>
  <c r="T408" i="5"/>
  <c r="T323" i="5"/>
  <c r="T1022" i="5"/>
  <c r="T705" i="5"/>
  <c r="T557" i="5"/>
  <c r="T393" i="5"/>
  <c r="T1092" i="5"/>
  <c r="T964" i="5"/>
  <c r="T772" i="5"/>
  <c r="T708" i="5"/>
  <c r="T676" i="5"/>
  <c r="T644" i="5"/>
  <c r="T580" i="5"/>
  <c r="T164" i="5"/>
  <c r="T688" i="5"/>
  <c r="T192" i="5"/>
  <c r="T907" i="5"/>
  <c r="T627" i="5"/>
  <c r="T753" i="5"/>
  <c r="T589" i="5"/>
  <c r="T421" i="5"/>
  <c r="T1111" i="5"/>
  <c r="T295" i="5"/>
  <c r="L5" i="4"/>
  <c r="L3" i="4" l="1"/>
  <c r="L4" i="4"/>
  <c r="F6" i="5"/>
  <c r="F7" i="5"/>
  <c r="F9" i="5"/>
  <c r="F10" i="5"/>
  <c r="F11" i="5"/>
  <c r="F13" i="5"/>
  <c r="F14" i="5"/>
  <c r="F15" i="5"/>
  <c r="F17" i="5"/>
  <c r="F18" i="5"/>
  <c r="F19" i="5"/>
  <c r="F21" i="5"/>
  <c r="F22" i="5"/>
  <c r="F23" i="5"/>
  <c r="F25" i="5"/>
  <c r="F26" i="5"/>
  <c r="F27" i="5"/>
  <c r="F29" i="5"/>
  <c r="F30" i="5"/>
  <c r="F31" i="5"/>
  <c r="F33" i="5"/>
  <c r="F34" i="5"/>
  <c r="F35" i="5"/>
  <c r="F37" i="5"/>
  <c r="C2" i="5"/>
  <c r="N2" i="5" s="1"/>
  <c r="L2" i="5" l="1"/>
  <c r="K2" i="5"/>
  <c r="O2" i="5"/>
  <c r="F3" i="5"/>
  <c r="F36" i="5"/>
  <c r="F32" i="5"/>
  <c r="F28" i="5"/>
  <c r="F24" i="5"/>
  <c r="F20" i="5"/>
  <c r="F16" i="5"/>
  <c r="F12" i="5"/>
  <c r="F8" i="5"/>
  <c r="F5" i="5"/>
  <c r="F4" i="5"/>
  <c r="F2" i="5" l="1"/>
  <c r="L6" i="4"/>
  <c r="Z1743" i="5" l="1"/>
  <c r="Z1749" i="5"/>
  <c r="Z1748" i="5"/>
  <c r="U1774" i="5"/>
  <c r="U1779" i="5"/>
  <c r="AA1779" i="5"/>
  <c r="Z1775" i="5"/>
  <c r="U1761" i="5"/>
  <c r="Z1744" i="5"/>
  <c r="V1756" i="5"/>
  <c r="X1764" i="5"/>
  <c r="V1780" i="5"/>
  <c r="Z1770" i="5"/>
  <c r="U1772" i="5"/>
  <c r="W1760" i="5"/>
  <c r="Y1758" i="5"/>
  <c r="U1745" i="5"/>
  <c r="AA1768" i="5"/>
  <c r="AA1765" i="5"/>
  <c r="Y1765" i="5"/>
  <c r="U1767" i="5"/>
  <c r="U1769" i="5"/>
  <c r="U1754" i="5"/>
  <c r="Z1757" i="5"/>
  <c r="X1759" i="5"/>
  <c r="U1746" i="5"/>
  <c r="Z1773" i="5"/>
  <c r="AA1777" i="5"/>
  <c r="AA1787" i="5"/>
  <c r="Y1766" i="5"/>
  <c r="X1762" i="5"/>
  <c r="W1762" i="5"/>
  <c r="Z1752" i="5"/>
  <c r="AA1750" i="5"/>
  <c r="X1747" i="5"/>
  <c r="U1771" i="5"/>
  <c r="U1785" i="5"/>
  <c r="AA1781" i="5"/>
  <c r="X1781" i="5"/>
  <c r="V1751" i="5"/>
  <c r="Z1753" i="5"/>
  <c r="X1755" i="5"/>
  <c r="Z1786" i="5"/>
  <c r="V1786" i="5"/>
  <c r="V1783" i="5"/>
  <c r="X1776" i="5"/>
  <c r="Y1778" i="5"/>
  <c r="U1778" i="5"/>
  <c r="U1784" i="5"/>
  <c r="W1743" i="5"/>
  <c r="U1749" i="5"/>
  <c r="AA1748" i="5"/>
  <c r="V1748" i="5"/>
  <c r="Y1774" i="5"/>
  <c r="U1782" i="5"/>
  <c r="Z1779" i="5"/>
  <c r="V1779" i="5"/>
  <c r="AA1775" i="5"/>
  <c r="W1761" i="5"/>
  <c r="X1744" i="5"/>
  <c r="Z1756" i="5"/>
  <c r="AA1756" i="5"/>
  <c r="W1764" i="5"/>
  <c r="AA1780" i="5"/>
  <c r="X1770" i="5"/>
  <c r="W1770" i="5"/>
  <c r="V1772" i="5"/>
  <c r="V1760" i="5"/>
  <c r="X1758" i="5"/>
  <c r="W1758" i="5"/>
  <c r="X1745" i="5"/>
  <c r="X1768" i="5"/>
  <c r="Z1765" i="5"/>
  <c r="V1767" i="5"/>
  <c r="Z1769" i="5"/>
  <c r="AA1754" i="5"/>
  <c r="W1757" i="5"/>
  <c r="V1757" i="5"/>
  <c r="W1759" i="5"/>
  <c r="W1746" i="5"/>
  <c r="AA1773" i="5"/>
  <c r="U1777" i="5"/>
  <c r="X1787" i="5"/>
  <c r="AA1766" i="5"/>
  <c r="Z1762" i="5"/>
  <c r="X1752" i="5"/>
  <c r="W1752" i="5"/>
  <c r="U1750" i="5"/>
  <c r="V1747" i="5"/>
  <c r="Z1771" i="5"/>
  <c r="Y1771" i="5"/>
  <c r="V1785" i="5"/>
  <c r="Z1781" i="5"/>
  <c r="Z1763" i="5"/>
  <c r="U1763" i="5"/>
  <c r="AA1751" i="5"/>
  <c r="U1753" i="5"/>
  <c r="W1755" i="5"/>
  <c r="W1786" i="5"/>
  <c r="U1783" i="5"/>
  <c r="AA1783" i="5"/>
  <c r="Z1776" i="5"/>
  <c r="V1778" i="5"/>
  <c r="V1784" i="5"/>
  <c r="AA1784" i="5"/>
  <c r="AA1743" i="5"/>
  <c r="V1749" i="5"/>
  <c r="Y1748" i="5"/>
  <c r="AA1774" i="5"/>
  <c r="W1782" i="5"/>
  <c r="Y1779" i="5"/>
  <c r="U1775" i="5"/>
  <c r="W1775" i="5"/>
  <c r="Z1761" i="5"/>
  <c r="AA1744" i="5"/>
  <c r="Y1756" i="5"/>
  <c r="AA1764" i="5"/>
  <c r="W1780" i="5"/>
  <c r="V1770" i="5"/>
  <c r="U1770" i="5"/>
  <c r="W1772" i="5"/>
  <c r="AA1760" i="5"/>
  <c r="AA1758" i="5"/>
  <c r="Z1745" i="5"/>
  <c r="W1768" i="5"/>
  <c r="U1765" i="5"/>
  <c r="W1767" i="5"/>
  <c r="X1767" i="5"/>
  <c r="V1769" i="5"/>
  <c r="W1754" i="5"/>
  <c r="AA1757" i="5"/>
  <c r="V1759" i="5"/>
  <c r="Y1746" i="5"/>
  <c r="W1773" i="5"/>
  <c r="Y1777" i="5"/>
  <c r="Y1787" i="5"/>
  <c r="U1766" i="5"/>
  <c r="U1762" i="5"/>
  <c r="AA1752" i="5"/>
  <c r="W1750" i="5"/>
  <c r="AA1747" i="5"/>
  <c r="AA1771" i="5"/>
  <c r="X1771" i="5"/>
  <c r="X1785" i="5"/>
  <c r="U1781" i="5"/>
  <c r="Y1763" i="5"/>
  <c r="W1763" i="5"/>
  <c r="U1751" i="5"/>
  <c r="V1753" i="5"/>
  <c r="Y1755" i="5"/>
  <c r="Y1786" i="5"/>
  <c r="Z1783" i="5"/>
  <c r="Y1783" i="5"/>
  <c r="Y1776" i="5"/>
  <c r="Z1778" i="5"/>
  <c r="W1784" i="5"/>
  <c r="X1743" i="5"/>
  <c r="W1749" i="5"/>
  <c r="U1748" i="5"/>
  <c r="X1774" i="5"/>
  <c r="W1774" i="5"/>
  <c r="AA1782" i="5"/>
  <c r="W1779" i="5"/>
  <c r="Y1775" i="5"/>
  <c r="X1775" i="5"/>
  <c r="X1761" i="5"/>
  <c r="Y1744" i="5"/>
  <c r="U1756" i="5"/>
  <c r="V1764" i="5"/>
  <c r="Z1764" i="5"/>
  <c r="Y1780" i="5"/>
  <c r="Y1772" i="5"/>
  <c r="AA1772" i="5"/>
  <c r="X1760" i="5"/>
  <c r="V1758" i="5"/>
  <c r="W1745" i="5"/>
  <c r="V1745" i="5"/>
  <c r="U1768" i="5"/>
  <c r="V1765" i="5"/>
  <c r="Y1767" i="5"/>
  <c r="AA1769" i="5"/>
  <c r="W1769" i="5"/>
  <c r="V1754" i="5"/>
  <c r="U1757" i="5"/>
  <c r="Z1759" i="5"/>
  <c r="U1759" i="5"/>
  <c r="Z1746" i="5"/>
  <c r="Y1773" i="5"/>
  <c r="W1777" i="5"/>
  <c r="Z1787" i="5"/>
  <c r="Z1766" i="5"/>
  <c r="AA1762" i="5"/>
  <c r="Y1752" i="5"/>
  <c r="V1750" i="5"/>
  <c r="X1750" i="5"/>
  <c r="Z1747" i="5"/>
  <c r="W1771" i="5"/>
  <c r="AA1785" i="5"/>
  <c r="Y1785" i="5"/>
  <c r="V1781" i="5"/>
  <c r="V1763" i="5"/>
  <c r="Y1751" i="5"/>
  <c r="X1751" i="5"/>
  <c r="X1753" i="5"/>
  <c r="AA1755" i="5"/>
  <c r="X1783" i="5"/>
  <c r="AA1776" i="5"/>
  <c r="U1776" i="5"/>
  <c r="AA1778" i="5"/>
  <c r="Z1784" i="5"/>
  <c r="Y1743" i="5"/>
  <c r="Y1749" i="5"/>
  <c r="X1748" i="5"/>
  <c r="Z1774" i="5"/>
  <c r="X1782" i="5"/>
  <c r="Z1782" i="5"/>
  <c r="X1779" i="5"/>
  <c r="Y1761" i="5"/>
  <c r="V1761" i="5"/>
  <c r="U1744" i="5"/>
  <c r="X1756" i="5"/>
  <c r="Y1764" i="5"/>
  <c r="U1780" i="5"/>
  <c r="AA1770" i="5"/>
  <c r="X1772" i="5"/>
  <c r="Z1760" i="5"/>
  <c r="U1758" i="5"/>
  <c r="AA1745" i="5"/>
  <c r="Z1768" i="5"/>
  <c r="Y1768" i="5"/>
  <c r="X1765" i="5"/>
  <c r="AA1767" i="5"/>
  <c r="Y1769" i="5"/>
  <c r="Z1754" i="5"/>
  <c r="Y1757" i="5"/>
  <c r="AA1759" i="5"/>
  <c r="V1746" i="5"/>
  <c r="X1746" i="5"/>
  <c r="X1773" i="5"/>
  <c r="Z1777" i="5"/>
  <c r="W1787" i="5"/>
  <c r="W1766" i="5"/>
  <c r="V1762" i="5"/>
  <c r="U1752" i="5"/>
  <c r="Z1750" i="5"/>
  <c r="W1747" i="5"/>
  <c r="V1771" i="5"/>
  <c r="Z1785" i="5"/>
  <c r="X1763" i="5"/>
  <c r="W1751" i="5"/>
  <c r="W1753" i="5"/>
  <c r="Z1755" i="5"/>
  <c r="U1786" i="5"/>
  <c r="W1776" i="5"/>
  <c r="W1778" i="5"/>
  <c r="Y1784" i="5"/>
  <c r="AA1749" i="5"/>
  <c r="X1749" i="5"/>
  <c r="W1748" i="5"/>
  <c r="V1774" i="5"/>
  <c r="V1782" i="5"/>
  <c r="Y1782" i="5"/>
  <c r="V1775" i="5"/>
  <c r="AA1761" i="5"/>
  <c r="V1744" i="5"/>
  <c r="W1744" i="5"/>
  <c r="W1756" i="5"/>
  <c r="U1764" i="5"/>
  <c r="Z1780" i="5"/>
  <c r="X1780" i="5"/>
  <c r="Y1770" i="5"/>
  <c r="Z1772" i="5"/>
  <c r="U1760" i="5"/>
  <c r="Y1760" i="5"/>
  <c r="Z1758" i="5"/>
  <c r="Y1745" i="5"/>
  <c r="V1768" i="5"/>
  <c r="W1765" i="5"/>
  <c r="Z1767" i="5"/>
  <c r="X1769" i="5"/>
  <c r="Y1754" i="5"/>
  <c r="X1754" i="5"/>
  <c r="X1757" i="5"/>
  <c r="Y1759" i="5"/>
  <c r="AA1746" i="5"/>
  <c r="X1777" i="5"/>
  <c r="V1777" i="5"/>
  <c r="X1766" i="5"/>
  <c r="V1766" i="5"/>
  <c r="Y1762" i="5"/>
  <c r="V1752" i="5"/>
  <c r="Y1750" i="5"/>
  <c r="Y1747" i="5"/>
  <c r="U1747" i="5"/>
  <c r="W1785" i="5"/>
  <c r="Y1781" i="5"/>
  <c r="W1781" i="5"/>
  <c r="AA1763" i="5"/>
  <c r="Z1751" i="5"/>
  <c r="AA1753" i="5"/>
  <c r="Y1753" i="5"/>
  <c r="X1786" i="5"/>
  <c r="AA1786" i="5"/>
  <c r="W1783" i="5"/>
  <c r="V1776" i="5"/>
  <c r="X1778" i="5"/>
  <c r="X1784" i="5"/>
  <c r="Z1738" i="5"/>
  <c r="V1738" i="5"/>
  <c r="X1742" i="5"/>
  <c r="AA1742" i="5"/>
  <c r="W1737" i="5"/>
  <c r="AA1739" i="5"/>
  <c r="Y1739" i="5"/>
  <c r="AA1741" i="5"/>
  <c r="X1741" i="5"/>
  <c r="Y1740" i="5"/>
  <c r="Z1740" i="5"/>
  <c r="X1738" i="5"/>
  <c r="AA1738" i="5"/>
  <c r="U1742" i="5"/>
  <c r="V1742" i="5"/>
  <c r="V1737" i="5"/>
  <c r="X1739" i="5"/>
  <c r="V1739" i="5"/>
  <c r="V1741" i="5"/>
  <c r="W1741" i="5"/>
  <c r="V1740" i="5"/>
  <c r="U1740" i="5"/>
  <c r="W1738" i="5"/>
  <c r="Y1742" i="5"/>
  <c r="Z1742" i="5"/>
  <c r="X1737" i="5"/>
  <c r="AA1737" i="5"/>
  <c r="Z1739" i="5"/>
  <c r="Y1741" i="5"/>
  <c r="U1741" i="5"/>
  <c r="AA1740" i="5"/>
  <c r="W1740" i="5"/>
  <c r="Y1738" i="5"/>
  <c r="W1742" i="5"/>
  <c r="Y1737" i="5"/>
  <c r="Z1737" i="5"/>
  <c r="W1739" i="5"/>
  <c r="Z1741" i="5"/>
  <c r="X1740" i="5"/>
  <c r="AA1464" i="5"/>
  <c r="Z1464" i="5"/>
  <c r="Z1645" i="5"/>
  <c r="Z1712" i="5"/>
  <c r="AA1705" i="5"/>
  <c r="X1731" i="5"/>
  <c r="X1728" i="5"/>
  <c r="Z1702" i="5"/>
  <c r="W1720" i="5"/>
  <c r="Y1664" i="5"/>
  <c r="V1687" i="5"/>
  <c r="X1677" i="5"/>
  <c r="W1668" i="5"/>
  <c r="V1651" i="5"/>
  <c r="AA1726" i="5"/>
  <c r="W1677" i="5"/>
  <c r="Z1644" i="5"/>
  <c r="V1681" i="5"/>
  <c r="W1670" i="5"/>
  <c r="W1664" i="5"/>
  <c r="W1656" i="5"/>
  <c r="U1648" i="5"/>
  <c r="AA1704" i="5"/>
  <c r="X1693" i="5"/>
  <c r="Y1715" i="5"/>
  <c r="Y1732" i="5"/>
  <c r="X1736" i="5"/>
  <c r="W1732" i="5"/>
  <c r="V1710" i="5"/>
  <c r="Y1722" i="5"/>
  <c r="W1666" i="5"/>
  <c r="AA1688" i="5"/>
  <c r="AA1680" i="5"/>
  <c r="U1670" i="5"/>
  <c r="AA1651" i="5"/>
  <c r="X1729" i="5"/>
  <c r="AA1685" i="5"/>
  <c r="Y1647" i="5"/>
  <c r="AA1682" i="5"/>
  <c r="U1672" i="5"/>
  <c r="X1665" i="5"/>
  <c r="X1657" i="5"/>
  <c r="Z1649" i="5"/>
  <c r="Y1645" i="5"/>
  <c r="U1711" i="5"/>
  <c r="Y1703" i="5"/>
  <c r="W1730" i="5"/>
  <c r="V1726" i="5"/>
  <c r="V1698" i="5"/>
  <c r="V1719" i="5"/>
  <c r="X1663" i="5"/>
  <c r="U1686" i="5"/>
  <c r="W1676" i="5"/>
  <c r="AA1658" i="5"/>
  <c r="U1650" i="5"/>
  <c r="Y1724" i="5"/>
  <c r="Z1672" i="5"/>
  <c r="Z1694" i="5"/>
  <c r="U1680" i="5"/>
  <c r="V1669" i="5"/>
  <c r="V1663" i="5"/>
  <c r="V1655" i="5"/>
  <c r="AA1646" i="5"/>
  <c r="Z1703" i="5"/>
  <c r="Y1725" i="5"/>
  <c r="Y1685" i="5"/>
  <c r="Z1721" i="5"/>
  <c r="Y1668" i="5"/>
  <c r="X1705" i="5"/>
  <c r="Y1689" i="5"/>
  <c r="AA1675" i="5"/>
  <c r="Y1659" i="5"/>
  <c r="U1719" i="5"/>
  <c r="AA1659" i="5"/>
  <c r="V1688" i="5"/>
  <c r="W1665" i="5"/>
  <c r="W1661" i="5"/>
  <c r="U1720" i="5"/>
  <c r="X1700" i="5"/>
  <c r="X1716" i="5"/>
  <c r="AA1735" i="5"/>
  <c r="W1710" i="5"/>
  <c r="U1700" i="5"/>
  <c r="W1690" i="5"/>
  <c r="X1723" i="5"/>
  <c r="W1686" i="5"/>
  <c r="V1696" i="5"/>
  <c r="AA1706" i="5"/>
  <c r="Z1689" i="5"/>
  <c r="Z1646" i="5"/>
  <c r="X1727" i="5"/>
  <c r="V1665" i="5"/>
  <c r="V1652" i="5"/>
  <c r="Y1660" i="5"/>
  <c r="V1647" i="5"/>
  <c r="Y1676" i="5"/>
  <c r="V1711" i="5"/>
  <c r="Z1691" i="5"/>
  <c r="V1678" i="5"/>
  <c r="AA1661" i="5"/>
  <c r="U1697" i="5"/>
  <c r="W1709" i="5"/>
  <c r="X1678" i="5"/>
  <c r="X1652" i="5"/>
  <c r="X1726" i="5"/>
  <c r="Z1735" i="5"/>
  <c r="AA1717" i="5"/>
  <c r="Y1731" i="5"/>
  <c r="V1700" i="5"/>
  <c r="X1699" i="5"/>
  <c r="V1685" i="5"/>
  <c r="X1645" i="5"/>
  <c r="V1706" i="5"/>
  <c r="AA1734" i="5"/>
  <c r="Z1723" i="5"/>
  <c r="V1671" i="5"/>
  <c r="Z1648" i="5"/>
  <c r="V1658" i="5"/>
  <c r="Y1698" i="5"/>
  <c r="V1686" i="5"/>
  <c r="X1666" i="5"/>
  <c r="U1655" i="5"/>
  <c r="Z1684" i="5"/>
  <c r="Z1680" i="5"/>
  <c r="Z1662" i="5"/>
  <c r="W1649" i="5"/>
  <c r="Y1735" i="5"/>
  <c r="W1719" i="5"/>
  <c r="Z1692" i="5"/>
  <c r="Y1709" i="5"/>
  <c r="W1727" i="5"/>
  <c r="V1709" i="5"/>
  <c r="AA1698" i="5"/>
  <c r="Z1683" i="5"/>
  <c r="Y1727" i="5"/>
  <c r="U1677" i="5"/>
  <c r="AA1655" i="5"/>
  <c r="X1708" i="5"/>
  <c r="AA1702" i="5"/>
  <c r="Y1649" i="5"/>
  <c r="Z1718" i="5"/>
  <c r="Z1681" i="5"/>
  <c r="Y1701" i="5"/>
  <c r="AA1664" i="5"/>
  <c r="AA1657" i="5"/>
  <c r="W1721" i="5"/>
  <c r="V1717" i="5"/>
  <c r="AA1690" i="5"/>
  <c r="W1724" i="5"/>
  <c r="W1716" i="5"/>
  <c r="U1681" i="5"/>
  <c r="U1683" i="5"/>
  <c r="AA1683" i="5"/>
  <c r="U1722" i="5"/>
  <c r="V1683" i="5"/>
  <c r="AA1725" i="5"/>
  <c r="Z1708" i="5"/>
  <c r="X1702" i="5"/>
  <c r="V1729" i="5"/>
  <c r="Z1722" i="5"/>
  <c r="X1696" i="5"/>
  <c r="AA1716" i="5"/>
  <c r="W1662" i="5"/>
  <c r="U1685" i="5"/>
  <c r="U1674" i="5"/>
  <c r="Z1657" i="5"/>
  <c r="AA1648" i="5"/>
  <c r="X1719" i="5"/>
  <c r="U1671" i="5"/>
  <c r="Y1693" i="5"/>
  <c r="W1678" i="5"/>
  <c r="U1668" i="5"/>
  <c r="U1662" i="5"/>
  <c r="V1654" i="5"/>
  <c r="Y1644" i="5"/>
  <c r="Y1702" i="5"/>
  <c r="AA1732" i="5"/>
  <c r="Y1711" i="5"/>
  <c r="Z1704" i="5"/>
  <c r="AA1730" i="5"/>
  <c r="Z1726" i="5"/>
  <c r="Z1698" i="5"/>
  <c r="Z1719" i="5"/>
  <c r="U1664" i="5"/>
  <c r="Y1686" i="5"/>
  <c r="AA1676" i="5"/>
  <c r="X1659" i="5"/>
  <c r="Y1650" i="5"/>
  <c r="W1726" i="5"/>
  <c r="Y1675" i="5"/>
  <c r="V1644" i="5"/>
  <c r="Y1680" i="5"/>
  <c r="Z1669" i="5"/>
  <c r="Z1663" i="5"/>
  <c r="Z1655" i="5"/>
  <c r="X1647" i="5"/>
  <c r="X1722" i="5"/>
  <c r="X1706" i="5"/>
  <c r="Y1699" i="5"/>
  <c r="Z1668" i="5"/>
  <c r="X1720" i="5"/>
  <c r="W1695" i="5"/>
  <c r="Y1714" i="5"/>
  <c r="V1661" i="5"/>
  <c r="X1684" i="5"/>
  <c r="AA1672" i="5"/>
  <c r="Y1656" i="5"/>
  <c r="Z1647" i="5"/>
  <c r="W1718" i="5"/>
  <c r="AA1669" i="5"/>
  <c r="AA1691" i="5"/>
  <c r="V1677" i="5"/>
  <c r="W1667" i="5"/>
  <c r="AA1660" i="5"/>
  <c r="U1654" i="5"/>
  <c r="Z1711" i="5"/>
  <c r="X1710" i="5"/>
  <c r="Y1697" i="5"/>
  <c r="Y1674" i="5"/>
  <c r="Y1671" i="5"/>
  <c r="Y1662" i="5"/>
  <c r="AA1700" i="5"/>
  <c r="W1687" i="5"/>
  <c r="Y1667" i="5"/>
  <c r="Z1656" i="5"/>
  <c r="U1723" i="5"/>
  <c r="Y1679" i="5"/>
  <c r="X1660" i="5"/>
  <c r="X1733" i="5"/>
  <c r="V1736" i="5"/>
  <c r="X1717" i="5"/>
  <c r="W1733" i="5"/>
  <c r="AA1707" i="5"/>
  <c r="Z1716" i="5"/>
  <c r="X1707" i="5"/>
  <c r="Z1697" i="5"/>
  <c r="U1688" i="5"/>
  <c r="Z1685" i="5"/>
  <c r="Y1665" i="5"/>
  <c r="X1709" i="5"/>
  <c r="U1704" i="5"/>
  <c r="X1679" i="5"/>
  <c r="U1661" i="5"/>
  <c r="Z1675" i="5"/>
  <c r="AA1668" i="5"/>
  <c r="Y1717" i="5"/>
  <c r="AA1684" i="5"/>
  <c r="Y1716" i="5"/>
  <c r="Z1667" i="5"/>
  <c r="W1704" i="5"/>
  <c r="U1689" i="5"/>
  <c r="Z1674" i="5"/>
  <c r="U1659" i="5"/>
  <c r="U1707" i="5"/>
  <c r="W1712" i="5"/>
  <c r="AA1663" i="5"/>
  <c r="W1697" i="5"/>
  <c r="Z1676" i="5"/>
  <c r="Z1731" i="5"/>
  <c r="AA1711" i="5"/>
  <c r="W1729" i="5"/>
  <c r="AA1731" i="5"/>
  <c r="Y1692" i="5"/>
  <c r="U1669" i="5"/>
  <c r="V1646" i="5"/>
  <c r="AA1720" i="5"/>
  <c r="AA1693" i="5"/>
  <c r="X1667" i="5"/>
  <c r="Y1652" i="5"/>
  <c r="U1684" i="5"/>
  <c r="AA1650" i="5"/>
  <c r="Z1695" i="5"/>
  <c r="Y1681" i="5"/>
  <c r="Y1663" i="5"/>
  <c r="U1728" i="5"/>
  <c r="W1725" i="5"/>
  <c r="Z1670" i="5"/>
  <c r="V1735" i="5"/>
  <c r="W1705" i="5"/>
  <c r="X1734" i="5"/>
  <c r="X1715" i="5"/>
  <c r="U1731" i="5"/>
  <c r="X1704" i="5"/>
  <c r="AA1709" i="5"/>
  <c r="W1706" i="5"/>
  <c r="Y1696" i="5"/>
  <c r="Y1669" i="5"/>
  <c r="AA1670" i="5"/>
  <c r="V1660" i="5"/>
  <c r="X1676" i="5"/>
  <c r="AA1722" i="5"/>
  <c r="Z1693" i="5"/>
  <c r="AA1665" i="5"/>
  <c r="U1709" i="5"/>
  <c r="U1663" i="5"/>
  <c r="U1696" i="5"/>
  <c r="W1701" i="5"/>
  <c r="V1684" i="5"/>
  <c r="W1669" i="5"/>
  <c r="W1735" i="5"/>
  <c r="Z1725" i="5"/>
  <c r="V1662" i="5"/>
  <c r="Y1688" i="5"/>
  <c r="V1728" i="5"/>
  <c r="X1646" i="5"/>
  <c r="Y1708" i="5"/>
  <c r="V1670" i="5"/>
  <c r="Z1720" i="5"/>
  <c r="Y1736" i="5"/>
  <c r="AA1697" i="5"/>
  <c r="Z1652" i="5"/>
  <c r="U1717" i="5"/>
  <c r="Y1726" i="5"/>
  <c r="X1713" i="5"/>
  <c r="U1660" i="5"/>
  <c r="W1684" i="5"/>
  <c r="AA1671" i="5"/>
  <c r="AA1654" i="5"/>
  <c r="Y1646" i="5"/>
  <c r="U1716" i="5"/>
  <c r="U1651" i="5"/>
  <c r="Z1690" i="5"/>
  <c r="X1675" i="5"/>
  <c r="V1667" i="5"/>
  <c r="Z1659" i="5"/>
  <c r="AA1652" i="5"/>
  <c r="Y1710" i="5"/>
  <c r="Z1699" i="5"/>
  <c r="Y1723" i="5"/>
  <c r="Y1707" i="5"/>
  <c r="Z1700" i="5"/>
  <c r="Z1734" i="5"/>
  <c r="V1722" i="5"/>
  <c r="AA1695" i="5"/>
  <c r="Z1715" i="5"/>
  <c r="Z1661" i="5"/>
  <c r="X1685" i="5"/>
  <c r="X1673" i="5"/>
  <c r="V1657" i="5"/>
  <c r="W1648" i="5"/>
  <c r="AA1718" i="5"/>
  <c r="X1670" i="5"/>
  <c r="U1693" i="5"/>
  <c r="Z1677" i="5"/>
  <c r="AA1667" i="5"/>
  <c r="X1661" i="5"/>
  <c r="Y1654" i="5"/>
  <c r="U1644" i="5"/>
  <c r="Y1719" i="5"/>
  <c r="X1735" i="5"/>
  <c r="X1694" i="5"/>
  <c r="AA1736" i="5"/>
  <c r="Z1714" i="5"/>
  <c r="AA1724" i="5"/>
  <c r="V1668" i="5"/>
  <c r="X1690" i="5"/>
  <c r="U1682" i="5"/>
  <c r="Z1671" i="5"/>
  <c r="Z1653" i="5"/>
  <c r="AA1644" i="5"/>
  <c r="Y1687" i="5"/>
  <c r="AA1649" i="5"/>
  <c r="Y1684" i="5"/>
  <c r="W1674" i="5"/>
  <c r="V1666" i="5"/>
  <c r="Z1658" i="5"/>
  <c r="X1651" i="5"/>
  <c r="W1708" i="5"/>
  <c r="U1703" i="5"/>
  <c r="Y1718" i="5"/>
  <c r="W1658" i="5"/>
  <c r="V1694" i="5"/>
  <c r="Z1654" i="5"/>
  <c r="X1697" i="5"/>
  <c r="Z1682" i="5"/>
  <c r="Z1664" i="5"/>
  <c r="AA1653" i="5"/>
  <c r="V1716" i="5"/>
  <c r="X1668" i="5"/>
  <c r="W1713" i="5"/>
  <c r="AA1681" i="5"/>
  <c r="V1732" i="5"/>
  <c r="U1713" i="5"/>
  <c r="AA1729" i="5"/>
  <c r="U1701" i="5"/>
  <c r="AA1701" i="5"/>
  <c r="Y1704" i="5"/>
  <c r="X1695" i="5"/>
  <c r="W1683" i="5"/>
  <c r="Z1679" i="5"/>
  <c r="Y1657" i="5"/>
  <c r="Y1712" i="5"/>
  <c r="V1697" i="5"/>
  <c r="Y1683" i="5"/>
  <c r="W1694" i="5"/>
  <c r="Y1661" i="5"/>
  <c r="AA1721" i="5"/>
  <c r="Z1727" i="5"/>
  <c r="W1672" i="5"/>
  <c r="Y1651" i="5"/>
  <c r="W1660" i="5"/>
  <c r="W1700" i="5"/>
  <c r="Z1686" i="5"/>
  <c r="U1667" i="5"/>
  <c r="Y1655" i="5"/>
  <c r="U1678" i="5"/>
  <c r="AA1728" i="5"/>
  <c r="Z1650" i="5"/>
  <c r="X1674" i="5"/>
  <c r="W1645" i="5"/>
  <c r="AA1723" i="5"/>
  <c r="V1704" i="5"/>
  <c r="Y1721" i="5"/>
  <c r="AA1714" i="5"/>
  <c r="X1687" i="5"/>
  <c r="Y1653" i="5"/>
  <c r="U1649" i="5"/>
  <c r="Y1678" i="5"/>
  <c r="W1736" i="5"/>
  <c r="U1690" i="5"/>
  <c r="W1644" i="5"/>
  <c r="Z1673" i="5"/>
  <c r="Z1707" i="5"/>
  <c r="V1691" i="5"/>
  <c r="Y1677" i="5"/>
  <c r="Z1660" i="5"/>
  <c r="U1694" i="5"/>
  <c r="W1715" i="5"/>
  <c r="W1663" i="5"/>
  <c r="X1682" i="5"/>
  <c r="AA1673" i="5"/>
  <c r="X1730" i="5"/>
  <c r="W1711" i="5"/>
  <c r="AA1727" i="5"/>
  <c r="AA1699" i="5"/>
  <c r="W1714" i="5"/>
  <c r="X1703" i="5"/>
  <c r="X1691" i="5"/>
  <c r="X1732" i="5"/>
  <c r="Y1706" i="5"/>
  <c r="V1731" i="5"/>
  <c r="W1673" i="5"/>
  <c r="W1699" i="5"/>
  <c r="Z1688" i="5"/>
  <c r="V1680" i="5"/>
  <c r="W1698" i="5"/>
  <c r="W1693" i="5"/>
  <c r="U1657" i="5"/>
  <c r="AA1687" i="5"/>
  <c r="X1724" i="5"/>
  <c r="Y1720" i="5"/>
  <c r="AA1710" i="5"/>
  <c r="X1644" i="5"/>
  <c r="Z1736" i="5"/>
  <c r="AA1645" i="5"/>
  <c r="W1731" i="5"/>
  <c r="AA1656" i="5"/>
  <c r="Y1648" i="5"/>
  <c r="Z1732" i="5"/>
  <c r="W1717" i="5"/>
  <c r="Z1733" i="5"/>
  <c r="Y1691" i="5"/>
  <c r="Y1734" i="5"/>
  <c r="Z1710" i="5"/>
  <c r="V1723" i="5"/>
  <c r="AA1666" i="5"/>
  <c r="X1689" i="5"/>
  <c r="X1680" i="5"/>
  <c r="Y1670" i="5"/>
  <c r="U1652" i="5"/>
  <c r="Y1730" i="5"/>
  <c r="X1686" i="5"/>
  <c r="V1648" i="5"/>
  <c r="X1683" i="5"/>
  <c r="Y1672" i="5"/>
  <c r="U1666" i="5"/>
  <c r="Y1658" i="5"/>
  <c r="W1650" i="5"/>
  <c r="V1707" i="5"/>
  <c r="AA1696" i="5"/>
  <c r="V1720" i="5"/>
  <c r="U1736" i="5"/>
  <c r="Y1695" i="5"/>
  <c r="Y1729" i="5"/>
  <c r="AA1715" i="5"/>
  <c r="U1726" i="5"/>
  <c r="AA1712" i="5"/>
  <c r="U1691" i="5"/>
  <c r="Y1682" i="5"/>
  <c r="W1671" i="5"/>
  <c r="W1654" i="5"/>
  <c r="U1646" i="5"/>
  <c r="AA1689" i="5"/>
  <c r="X1650" i="5"/>
  <c r="V1690" i="5"/>
  <c r="AA1674" i="5"/>
  <c r="Z1666" i="5"/>
  <c r="V1659" i="5"/>
  <c r="W1652" i="5"/>
  <c r="AA1708" i="5"/>
  <c r="X1714" i="5"/>
  <c r="U1732" i="5"/>
  <c r="Y1733" i="5"/>
  <c r="Z1730" i="5"/>
  <c r="Z1706" i="5"/>
  <c r="X1721" i="5"/>
  <c r="Z1665" i="5"/>
  <c r="W1688" i="5"/>
  <c r="W1680" i="5"/>
  <c r="X1669" i="5"/>
  <c r="W1651" i="5"/>
  <c r="Y1728" i="5"/>
  <c r="W1685" i="5"/>
  <c r="U1647" i="5"/>
  <c r="W1682" i="5"/>
  <c r="X1671" i="5"/>
  <c r="X1664" i="5"/>
  <c r="X1656" i="5"/>
  <c r="V1649" i="5"/>
  <c r="U1706" i="5"/>
  <c r="Z1729" i="5"/>
  <c r="AA1662" i="5"/>
  <c r="X1649" i="5"/>
  <c r="AA1678" i="5"/>
  <c r="W1646" i="5"/>
  <c r="W1692" i="5"/>
  <c r="Z1678" i="5"/>
  <c r="X1662" i="5"/>
  <c r="U1710" i="5"/>
  <c r="W1734" i="5"/>
  <c r="W1655" i="5"/>
  <c r="U1675" i="5"/>
  <c r="X1672" i="5"/>
  <c r="Z1724" i="5"/>
  <c r="Y1705" i="5"/>
  <c r="W1722" i="5"/>
  <c r="Z1696" i="5"/>
  <c r="V1713" i="5"/>
  <c r="W1702" i="5"/>
  <c r="V1693" i="5"/>
  <c r="U1679" i="5"/>
  <c r="W1675" i="5"/>
  <c r="W1707" i="5"/>
  <c r="Z1709" i="5"/>
  <c r="AA1694" i="5"/>
  <c r="V1679" i="5"/>
  <c r="AA1686" i="5"/>
  <c r="U1729" i="5"/>
  <c r="X1698" i="5"/>
  <c r="U1714" i="5"/>
  <c r="X1655" i="5"/>
  <c r="W1691" i="5"/>
  <c r="X1653" i="5"/>
  <c r="W1696" i="5"/>
  <c r="V1682" i="5"/>
  <c r="V1664" i="5"/>
  <c r="AA1647" i="5"/>
  <c r="AA1692" i="5"/>
  <c r="W1659" i="5"/>
  <c r="AA1677" i="5"/>
  <c r="W1657" i="5"/>
  <c r="W1653" i="5"/>
  <c r="AA1719" i="5"/>
  <c r="X1692" i="5"/>
  <c r="X1712" i="5"/>
  <c r="Z1701" i="5"/>
  <c r="W1679" i="5"/>
  <c r="V1689" i="5"/>
  <c r="AA1713" i="5"/>
  <c r="X1718" i="5"/>
  <c r="V1714" i="5"/>
  <c r="X1681" i="5"/>
  <c r="U1687" i="5"/>
  <c r="Y1666" i="5"/>
  <c r="V1703" i="5"/>
  <c r="X1688" i="5"/>
  <c r="V1674" i="5"/>
  <c r="X1658" i="5"/>
  <c r="U1658" i="5"/>
  <c r="W1728" i="5"/>
  <c r="V1650" i="5"/>
  <c r="V1672" i="5"/>
  <c r="W1689" i="5"/>
  <c r="W1723" i="5"/>
  <c r="AA1703" i="5"/>
  <c r="Z1717" i="5"/>
  <c r="U1735" i="5"/>
  <c r="X1711" i="5"/>
  <c r="V1701" i="5"/>
  <c r="AA1679" i="5"/>
  <c r="Z1687" i="5"/>
  <c r="Y1690" i="5"/>
  <c r="X1725" i="5"/>
  <c r="Z1728" i="5"/>
  <c r="Z1713" i="5"/>
  <c r="V1675" i="5"/>
  <c r="X1648" i="5"/>
  <c r="U1665" i="5"/>
  <c r="Y1713" i="5"/>
  <c r="W1681" i="5"/>
  <c r="Y1673" i="5"/>
  <c r="W1647" i="5"/>
  <c r="W1703" i="5"/>
  <c r="Y1700" i="5"/>
  <c r="X1654" i="5"/>
  <c r="AA1733" i="5"/>
  <c r="Z1651" i="5"/>
  <c r="X1701" i="5"/>
  <c r="U1698" i="5"/>
  <c r="Y1694" i="5"/>
  <c r="Z1705" i="5"/>
  <c r="U2" i="5"/>
  <c r="X205" i="5"/>
  <c r="AA192" i="5"/>
  <c r="Z1528" i="5"/>
  <c r="U1642" i="5"/>
  <c r="AA1627" i="5"/>
  <c r="Z1643" i="5"/>
  <c r="V1631" i="5"/>
  <c r="AA1632" i="5"/>
  <c r="AA1624" i="5"/>
  <c r="X1643" i="5"/>
  <c r="Z1638" i="5"/>
  <c r="Z1634" i="5"/>
  <c r="X1627" i="5"/>
  <c r="X1619" i="5"/>
  <c r="X1611" i="5"/>
  <c r="X1603" i="5"/>
  <c r="X1595" i="5"/>
  <c r="X1587" i="5"/>
  <c r="Z1576" i="5"/>
  <c r="Z1546" i="5"/>
  <c r="AA1643" i="5"/>
  <c r="W1623" i="5"/>
  <c r="AA1615" i="5"/>
  <c r="AA1611" i="5"/>
  <c r="AA1607" i="5"/>
  <c r="AA1603" i="5"/>
  <c r="AA1599" i="5"/>
  <c r="AA1595" i="5"/>
  <c r="AA1591" i="5"/>
  <c r="AA1587" i="5"/>
  <c r="AA1583" i="5"/>
  <c r="AA1579" i="5"/>
  <c r="Y1576" i="5"/>
  <c r="U1572" i="5"/>
  <c r="AA1565" i="5"/>
  <c r="U1560" i="5"/>
  <c r="Y1552" i="5"/>
  <c r="AA1537" i="5"/>
  <c r="W1643" i="5"/>
  <c r="W1629" i="5"/>
  <c r="V1641" i="5"/>
  <c r="Z1631" i="5"/>
  <c r="Z1625" i="5"/>
  <c r="Z1621" i="5"/>
  <c r="Z1617" i="5"/>
  <c r="Z1613" i="5"/>
  <c r="Z1609" i="5"/>
  <c r="Z1605" i="5"/>
  <c r="Z1601" i="5"/>
  <c r="Z1597" i="5"/>
  <c r="Z1593" i="5"/>
  <c r="Z1589" i="5"/>
  <c r="Z1585" i="5"/>
  <c r="Z1581" i="5"/>
  <c r="X1578" i="5"/>
  <c r="X1570" i="5"/>
  <c r="X1562" i="5"/>
  <c r="X1554" i="5"/>
  <c r="X1534" i="5"/>
  <c r="W1639" i="5"/>
  <c r="AA1631" i="5"/>
  <c r="X1640" i="5"/>
  <c r="AA1640" i="5"/>
  <c r="Y1635" i="5"/>
  <c r="Y1627" i="5"/>
  <c r="U1623" i="5"/>
  <c r="W1618" i="5"/>
  <c r="U1611" i="5"/>
  <c r="W1608" i="5"/>
  <c r="AA1604" i="5"/>
  <c r="W1602" i="5"/>
  <c r="U1599" i="5"/>
  <c r="W1592" i="5"/>
  <c r="AA1588" i="5"/>
  <c r="W1586" i="5"/>
  <c r="U1583" i="5"/>
  <c r="U1579" i="5"/>
  <c r="AA1576" i="5"/>
  <c r="W1570" i="5"/>
  <c r="U1565" i="5"/>
  <c r="AA1562" i="5"/>
  <c r="AA1546" i="5"/>
  <c r="AA1532" i="5"/>
  <c r="W1524" i="5"/>
  <c r="X1542" i="5"/>
  <c r="X1528" i="5"/>
  <c r="U1598" i="5"/>
  <c r="AA1556" i="5"/>
  <c r="AA1552" i="5"/>
  <c r="W1548" i="5"/>
  <c r="W1542" i="5"/>
  <c r="AA1536" i="5"/>
  <c r="W1532" i="5"/>
  <c r="W1528" i="5"/>
  <c r="AA1524" i="5"/>
  <c r="W1522" i="5"/>
  <c r="X1579" i="5"/>
  <c r="V1576" i="5"/>
  <c r="Z1570" i="5"/>
  <c r="Z1566" i="5"/>
  <c r="X1561" i="5"/>
  <c r="X1557" i="5"/>
  <c r="Z1552" i="5"/>
  <c r="Z1548" i="5"/>
  <c r="V1542" i="5"/>
  <c r="Z1536" i="5"/>
  <c r="Z1532" i="5"/>
  <c r="V1574" i="5"/>
  <c r="AA1549" i="5"/>
  <c r="Y1544" i="5"/>
  <c r="W1541" i="5"/>
  <c r="Y1536" i="5"/>
  <c r="U1532" i="5"/>
  <c r="Y1528" i="5"/>
  <c r="W1525" i="5"/>
  <c r="W1523" i="5"/>
  <c r="U1589" i="5"/>
  <c r="U1601" i="5"/>
  <c r="U1546" i="5"/>
  <c r="U1597" i="5"/>
  <c r="V1567" i="5"/>
  <c r="U1543" i="5"/>
  <c r="U1538" i="5"/>
  <c r="U1522" i="5"/>
  <c r="Y1640" i="5"/>
  <c r="AA1625" i="5"/>
  <c r="W1638" i="5"/>
  <c r="Y1631" i="5"/>
  <c r="Y1623" i="5"/>
  <c r="Z1642" i="5"/>
  <c r="V1638" i="5"/>
  <c r="X1633" i="5"/>
  <c r="X1625" i="5"/>
  <c r="X1617" i="5"/>
  <c r="X1609" i="5"/>
  <c r="X1601" i="5"/>
  <c r="X1593" i="5"/>
  <c r="X1585" i="5"/>
  <c r="X1565" i="5"/>
  <c r="U1640" i="5"/>
  <c r="W1621" i="5"/>
  <c r="W1615" i="5"/>
  <c r="W1611" i="5"/>
  <c r="W1607" i="5"/>
  <c r="W1603" i="5"/>
  <c r="W1599" i="5"/>
  <c r="W1595" i="5"/>
  <c r="W1591" i="5"/>
  <c r="W1587" i="5"/>
  <c r="W1583" i="5"/>
  <c r="W1579" i="5"/>
  <c r="U1576" i="5"/>
  <c r="AA1569" i="5"/>
  <c r="Y1564" i="5"/>
  <c r="AA1557" i="5"/>
  <c r="W1549" i="5"/>
  <c r="AA1641" i="5"/>
  <c r="W1627" i="5"/>
  <c r="Z1639" i="5"/>
  <c r="Z1629" i="5"/>
  <c r="V1621" i="5"/>
  <c r="V1617" i="5"/>
  <c r="V1613" i="5"/>
  <c r="V1609" i="5"/>
  <c r="V1605" i="5"/>
  <c r="V1601" i="5"/>
  <c r="V1597" i="5"/>
  <c r="V1589" i="5"/>
  <c r="V1585" i="5"/>
  <c r="V1581" i="5"/>
  <c r="X1576" i="5"/>
  <c r="X1568" i="5"/>
  <c r="X1560" i="5"/>
  <c r="X1552" i="5"/>
  <c r="X1532" i="5"/>
  <c r="U1638" i="5"/>
  <c r="AA1629" i="5"/>
  <c r="V1635" i="5"/>
  <c r="Y1639" i="5"/>
  <c r="W1632" i="5"/>
  <c r="AA1626" i="5"/>
  <c r="AA1620" i="5"/>
  <c r="AA1616" i="5"/>
  <c r="AA1614" i="5"/>
  <c r="AA1610" i="5"/>
  <c r="Y1607" i="5"/>
  <c r="Y1603" i="5"/>
  <c r="AA1600" i="5"/>
  <c r="AA1598" i="5"/>
  <c r="AA1594" i="5"/>
  <c r="Y1591" i="5"/>
  <c r="Y1587" i="5"/>
  <c r="AA1584" i="5"/>
  <c r="AA1582" i="5"/>
  <c r="AA1578" i="5"/>
  <c r="W1576" i="5"/>
  <c r="AA1572" i="5"/>
  <c r="AA1568" i="5"/>
  <c r="AA1564" i="5"/>
  <c r="W1560" i="5"/>
  <c r="AA1544" i="5"/>
  <c r="X1550" i="5"/>
  <c r="X1540" i="5"/>
  <c r="X1526" i="5"/>
  <c r="W1562" i="5"/>
  <c r="W1556" i="5"/>
  <c r="W1552" i="5"/>
  <c r="W1546" i="5"/>
  <c r="AA1540" i="5"/>
  <c r="W1536" i="5"/>
  <c r="Y1531" i="5"/>
  <c r="Y1527" i="5"/>
  <c r="Y1523" i="5"/>
  <c r="U1633" i="5"/>
  <c r="V1558" i="5"/>
  <c r="Z1578" i="5"/>
  <c r="Z1574" i="5"/>
  <c r="V1570" i="5"/>
  <c r="Z1564" i="5"/>
  <c r="Z1560" i="5"/>
  <c r="Z1556" i="5"/>
  <c r="V1552" i="5"/>
  <c r="Z1540" i="5"/>
  <c r="V1532" i="5"/>
  <c r="Z1526" i="5"/>
  <c r="Z1522" i="5"/>
  <c r="U1552" i="5"/>
  <c r="Y1548" i="5"/>
  <c r="Y1540" i="5"/>
  <c r="AA1535" i="5"/>
  <c r="W1531" i="5"/>
  <c r="AA1527" i="5"/>
  <c r="Y1524" i="5"/>
  <c r="W1628" i="5"/>
  <c r="V1571" i="5"/>
  <c r="U1582" i="5"/>
  <c r="U1542" i="5"/>
  <c r="U1590" i="5"/>
  <c r="V1566" i="5"/>
  <c r="U1585" i="5"/>
  <c r="W1635" i="5"/>
  <c r="AA1623" i="5"/>
  <c r="X1636" i="5"/>
  <c r="U1643" i="5"/>
  <c r="U1635" i="5"/>
  <c r="AA1630" i="5"/>
  <c r="AA1622" i="5"/>
  <c r="X1641" i="5"/>
  <c r="X1637" i="5"/>
  <c r="X1631" i="5"/>
  <c r="X1623" i="5"/>
  <c r="X1615" i="5"/>
  <c r="X1607" i="5"/>
  <c r="X1599" i="5"/>
  <c r="X1591" i="5"/>
  <c r="X1583" i="5"/>
  <c r="Z1542" i="5"/>
  <c r="AA1635" i="5"/>
  <c r="W1619" i="5"/>
  <c r="AA1613" i="5"/>
  <c r="AA1609" i="5"/>
  <c r="AA1605" i="5"/>
  <c r="AA1601" i="5"/>
  <c r="AA1597" i="5"/>
  <c r="AA1593" i="5"/>
  <c r="AA1589" i="5"/>
  <c r="AA1585" i="5"/>
  <c r="AA1581" i="5"/>
  <c r="Y1578" i="5"/>
  <c r="AA1573" i="5"/>
  <c r="Y1568" i="5"/>
  <c r="Y1556" i="5"/>
  <c r="AA1531" i="5"/>
  <c r="AA1639" i="5"/>
  <c r="W1625" i="5"/>
  <c r="Z1635" i="5"/>
  <c r="Z1627" i="5"/>
  <c r="Z1623" i="5"/>
  <c r="Z1619" i="5"/>
  <c r="Z1615" i="5"/>
  <c r="Z1611" i="5"/>
  <c r="Z1607" i="5"/>
  <c r="Z1603" i="5"/>
  <c r="Z1599" i="5"/>
  <c r="Z1595" i="5"/>
  <c r="Z1591" i="5"/>
  <c r="Z1587" i="5"/>
  <c r="Z1583" i="5"/>
  <c r="Z1579" i="5"/>
  <c r="X1574" i="5"/>
  <c r="X1566" i="5"/>
  <c r="X1558" i="5"/>
  <c r="X1548" i="5"/>
  <c r="X1522" i="5"/>
  <c r="Y1636" i="5"/>
  <c r="AA1619" i="5"/>
  <c r="Y1643" i="5"/>
  <c r="AA1638" i="5"/>
  <c r="U1631" i="5"/>
  <c r="W1626" i="5"/>
  <c r="Y1619" i="5"/>
  <c r="W1616" i="5"/>
  <c r="AA1612" i="5"/>
  <c r="W1610" i="5"/>
  <c r="U1607" i="5"/>
  <c r="U1603" i="5"/>
  <c r="W1600" i="5"/>
  <c r="AA1596" i="5"/>
  <c r="W1594" i="5"/>
  <c r="U1591" i="5"/>
  <c r="U1587" i="5"/>
  <c r="W1584" i="5"/>
  <c r="AA1580" i="5"/>
  <c r="W1578" i="5"/>
  <c r="Y1575" i="5"/>
  <c r="W1572" i="5"/>
  <c r="W1568" i="5"/>
  <c r="W1564" i="5"/>
  <c r="U1557" i="5"/>
  <c r="W1540" i="5"/>
  <c r="W1530" i="5"/>
  <c r="X1546" i="5"/>
  <c r="X1536" i="5"/>
  <c r="X1524" i="5"/>
  <c r="AA1560" i="5"/>
  <c r="AA1554" i="5"/>
  <c r="W1550" i="5"/>
  <c r="W1544" i="5"/>
  <c r="AA1538" i="5"/>
  <c r="Y1535" i="5"/>
  <c r="AA1530" i="5"/>
  <c r="U1527" i="5"/>
  <c r="U1523" i="5"/>
  <c r="U1612" i="5"/>
  <c r="U1526" i="5"/>
  <c r="V1578" i="5"/>
  <c r="Z1572" i="5"/>
  <c r="Z1568" i="5"/>
  <c r="Z1562" i="5"/>
  <c r="V1560" i="5"/>
  <c r="Z1550" i="5"/>
  <c r="V1546" i="5"/>
  <c r="Z1538" i="5"/>
  <c r="Z1534" i="5"/>
  <c r="Z1530" i="5"/>
  <c r="V1526" i="5"/>
  <c r="V1522" i="5"/>
  <c r="AA1551" i="5"/>
  <c r="AA1547" i="5"/>
  <c r="AA1543" i="5"/>
  <c r="U1540" i="5"/>
  <c r="W1535" i="5"/>
  <c r="AA1529" i="5"/>
  <c r="W1527" i="5"/>
  <c r="U1621" i="5"/>
  <c r="U1609" i="5"/>
  <c r="U1613" i="5"/>
  <c r="U1569" i="5"/>
  <c r="U1535" i="5"/>
  <c r="U1588" i="5"/>
  <c r="AA1555" i="5"/>
  <c r="U1578" i="5"/>
  <c r="U1530" i="5"/>
  <c r="W1631" i="5"/>
  <c r="AA1621" i="5"/>
  <c r="V1633" i="5"/>
  <c r="W1640" i="5"/>
  <c r="W1634" i="5"/>
  <c r="U1627" i="5"/>
  <c r="U1619" i="5"/>
  <c r="X1639" i="5"/>
  <c r="X1635" i="5"/>
  <c r="X1629" i="5"/>
  <c r="X1621" i="5"/>
  <c r="X1613" i="5"/>
  <c r="X1605" i="5"/>
  <c r="X1597" i="5"/>
  <c r="X1589" i="5"/>
  <c r="X1581" i="5"/>
  <c r="Z1554" i="5"/>
  <c r="V1540" i="5"/>
  <c r="AA1633" i="5"/>
  <c r="W1617" i="5"/>
  <c r="W1613" i="5"/>
  <c r="W1609" i="5"/>
  <c r="W1605" i="5"/>
  <c r="W1601" i="5"/>
  <c r="W1597" i="5"/>
  <c r="W1593" i="5"/>
  <c r="W1589" i="5"/>
  <c r="W1585" i="5"/>
  <c r="W1581" i="5"/>
  <c r="AA1577" i="5"/>
  <c r="Y1572" i="5"/>
  <c r="U1568" i="5"/>
  <c r="Y1560" i="5"/>
  <c r="AA1541" i="5"/>
  <c r="Y1638" i="5"/>
  <c r="V1643" i="5"/>
  <c r="Z1633" i="5"/>
  <c r="V1627" i="5"/>
  <c r="V1623" i="5"/>
  <c r="V1619" i="5"/>
  <c r="V1611" i="5"/>
  <c r="V1607" i="5"/>
  <c r="V1603" i="5"/>
  <c r="V1599" i="5"/>
  <c r="V1591" i="5"/>
  <c r="V1587" i="5"/>
  <c r="V1583" i="5"/>
  <c r="V1579" i="5"/>
  <c r="X1572" i="5"/>
  <c r="X1564" i="5"/>
  <c r="X1556" i="5"/>
  <c r="X1538" i="5"/>
  <c r="Y1642" i="5"/>
  <c r="W1633" i="5"/>
  <c r="AA1617" i="5"/>
  <c r="W1642" i="5"/>
  <c r="W1636" i="5"/>
  <c r="AA1628" i="5"/>
  <c r="W1624" i="5"/>
  <c r="AA1618" i="5"/>
  <c r="Y1615" i="5"/>
  <c r="Y1611" i="5"/>
  <c r="AA1608" i="5"/>
  <c r="AA1606" i="5"/>
  <c r="AA1602" i="5"/>
  <c r="Y1599" i="5"/>
  <c r="Y1595" i="5"/>
  <c r="AA1592" i="5"/>
  <c r="AA1590" i="5"/>
  <c r="AA1586" i="5"/>
  <c r="Y1583" i="5"/>
  <c r="Y1579" i="5"/>
  <c r="U1577" i="5"/>
  <c r="W1574" i="5"/>
  <c r="AA1570" i="5"/>
  <c r="W1566" i="5"/>
  <c r="Y1563" i="5"/>
  <c r="AA1550" i="5"/>
  <c r="W1534" i="5"/>
  <c r="AA1526" i="5"/>
  <c r="X1544" i="5"/>
  <c r="X1530" i="5"/>
  <c r="AA1548" i="5"/>
  <c r="AA1528" i="5"/>
  <c r="V1523" i="5"/>
  <c r="V1562" i="5"/>
  <c r="Z1544" i="5"/>
  <c r="Z1524" i="5"/>
  <c r="W1543" i="5"/>
  <c r="AA1525" i="5"/>
  <c r="U1549" i="5"/>
  <c r="U1581" i="5"/>
  <c r="Z1622" i="5"/>
  <c r="Z1620" i="5"/>
  <c r="U1641" i="5"/>
  <c r="X1624" i="5"/>
  <c r="W1622" i="5"/>
  <c r="Z1594" i="5"/>
  <c r="Z1592" i="5"/>
  <c r="V1586" i="5"/>
  <c r="W1580" i="5"/>
  <c r="W1575" i="5"/>
  <c r="W1563" i="5"/>
  <c r="U1559" i="5"/>
  <c r="W1559" i="5"/>
  <c r="X1628" i="5"/>
  <c r="Z1614" i="5"/>
  <c r="X1632" i="5"/>
  <c r="W1630" i="5"/>
  <c r="W1620" i="5"/>
  <c r="X1616" i="5"/>
  <c r="V1610" i="5"/>
  <c r="Z1602" i="5"/>
  <c r="Z1600" i="5"/>
  <c r="Z1637" i="5"/>
  <c r="Y1634" i="5"/>
  <c r="Y1626" i="5"/>
  <c r="Y1618" i="5"/>
  <c r="Y1608" i="5"/>
  <c r="Y1594" i="5"/>
  <c r="AA1575" i="5"/>
  <c r="Y1573" i="5"/>
  <c r="Y1569" i="5"/>
  <c r="V1561" i="5"/>
  <c r="AA1561" i="5"/>
  <c r="V1612" i="5"/>
  <c r="X1590" i="5"/>
  <c r="X1580" i="5"/>
  <c r="Z1555" i="5"/>
  <c r="Y1555" i="5"/>
  <c r="U1553" i="5"/>
  <c r="Y1637" i="5"/>
  <c r="V1598" i="5"/>
  <c r="V1596" i="5"/>
  <c r="X1582" i="5"/>
  <c r="Z1571" i="5"/>
  <c r="W1567" i="5"/>
  <c r="V1640" i="5"/>
  <c r="W1637" i="5"/>
  <c r="U1634" i="5"/>
  <c r="U1626" i="5"/>
  <c r="U1610" i="5"/>
  <c r="U1602" i="5"/>
  <c r="U1594" i="5"/>
  <c r="U1586" i="5"/>
  <c r="V1577" i="5"/>
  <c r="W1614" i="5"/>
  <c r="AA1542" i="5"/>
  <c r="W1526" i="5"/>
  <c r="X1577" i="5"/>
  <c r="Z1558" i="5"/>
  <c r="V1538" i="5"/>
  <c r="U1580" i="5"/>
  <c r="AA1539" i="5"/>
  <c r="AA1523" i="5"/>
  <c r="U1550" i="5"/>
  <c r="X1622" i="5"/>
  <c r="V1606" i="5"/>
  <c r="Y1641" i="5"/>
  <c r="V1624" i="5"/>
  <c r="W1598" i="5"/>
  <c r="X1594" i="5"/>
  <c r="Z1586" i="5"/>
  <c r="Z1584" i="5"/>
  <c r="X1575" i="5"/>
  <c r="Y1571" i="5"/>
  <c r="U1563" i="5"/>
  <c r="Z1559" i="5"/>
  <c r="V1630" i="5"/>
  <c r="V1628" i="5"/>
  <c r="X1614" i="5"/>
  <c r="V1632" i="5"/>
  <c r="V1626" i="5"/>
  <c r="V1616" i="5"/>
  <c r="Z1610" i="5"/>
  <c r="Z1608" i="5"/>
  <c r="X1602" i="5"/>
  <c r="W1558" i="5"/>
  <c r="W1538" i="5"/>
  <c r="AA1522" i="5"/>
  <c r="V1572" i="5"/>
  <c r="W1551" i="5"/>
  <c r="Y1532" i="5"/>
  <c r="U1617" i="5"/>
  <c r="AA1553" i="5"/>
  <c r="U1541" i="5"/>
  <c r="X1620" i="5"/>
  <c r="Z1606" i="5"/>
  <c r="AA1637" i="5"/>
  <c r="Z1624" i="5"/>
  <c r="W1554" i="5"/>
  <c r="AA1534" i="5"/>
  <c r="U1605" i="5"/>
  <c r="V1568" i="5"/>
  <c r="V1550" i="5"/>
  <c r="V1530" i="5"/>
  <c r="AA1545" i="5"/>
  <c r="W1529" i="5"/>
  <c r="U1596" i="5"/>
  <c r="W1533" i="5"/>
  <c r="V1527" i="5"/>
  <c r="V1622" i="5"/>
  <c r="V1620" i="5"/>
  <c r="X1606" i="5"/>
  <c r="V1637" i="5"/>
  <c r="W1606" i="5"/>
  <c r="V1594" i="5"/>
  <c r="V1592" i="5"/>
  <c r="W1588" i="5"/>
  <c r="X1584" i="5"/>
  <c r="W1582" i="5"/>
  <c r="Z1575" i="5"/>
  <c r="X1563" i="5"/>
  <c r="X1559" i="5"/>
  <c r="AA1559" i="5"/>
  <c r="X1630" i="5"/>
  <c r="V1614" i="5"/>
  <c r="X1634" i="5"/>
  <c r="X1626" i="5"/>
  <c r="X1618" i="5"/>
  <c r="W1612" i="5"/>
  <c r="X1608" i="5"/>
  <c r="V1602" i="5"/>
  <c r="V1600" i="5"/>
  <c r="W1641" i="5"/>
  <c r="U1628" i="5"/>
  <c r="U1620" i="5"/>
  <c r="Y1610" i="5"/>
  <c r="Y1600" i="5"/>
  <c r="Y1584" i="5"/>
  <c r="W1573" i="5"/>
  <c r="Z1569" i="5"/>
  <c r="AA1563" i="5"/>
  <c r="U1561" i="5"/>
  <c r="X1612" i="5"/>
  <c r="Z1590" i="5"/>
  <c r="Z1588" i="5"/>
  <c r="V1555" i="5"/>
  <c r="W1555" i="5"/>
  <c r="Z1553" i="5"/>
  <c r="U1637" i="5"/>
  <c r="Z1604" i="5"/>
  <c r="X1596" i="5"/>
  <c r="Z1582" i="5"/>
  <c r="U1571" i="5"/>
  <c r="Z1567" i="5"/>
  <c r="Z1641" i="5"/>
  <c r="X1638" i="5"/>
  <c r="AA1634" i="5"/>
  <c r="Y1628" i="5"/>
  <c r="Y1620" i="5"/>
  <c r="Y1612" i="5"/>
  <c r="Y1604" i="5"/>
  <c r="Y1596" i="5"/>
  <c r="Y1588" i="5"/>
  <c r="Y1580" i="5"/>
  <c r="W1577" i="5"/>
  <c r="AA1571" i="5"/>
  <c r="Z1565" i="5"/>
  <c r="V1563" i="5"/>
  <c r="X1547" i="5"/>
  <c r="V1539" i="5"/>
  <c r="V1537" i="5"/>
  <c r="Y1625" i="5"/>
  <c r="Y1609" i="5"/>
  <c r="Y1593" i="5"/>
  <c r="AA1574" i="5"/>
  <c r="U1562" i="5"/>
  <c r="Y1547" i="5"/>
  <c r="AA1533" i="5"/>
  <c r="V1549" i="5"/>
  <c r="W1545" i="5"/>
  <c r="X1541" i="5"/>
  <c r="W1539" i="5"/>
  <c r="X1535" i="5"/>
  <c r="Y1566" i="5"/>
  <c r="Y1551" i="5"/>
  <c r="Y1543" i="5"/>
  <c r="X1533" i="5"/>
  <c r="Z1533" i="5"/>
  <c r="Y1542" i="5"/>
  <c r="Y1530" i="5"/>
  <c r="Y1526" i="5"/>
  <c r="Y1522" i="5"/>
  <c r="U1525" i="5"/>
  <c r="X1525" i="5"/>
  <c r="X1569" i="5"/>
  <c r="W1565" i="5"/>
  <c r="Y1559" i="5"/>
  <c r="X1545" i="5"/>
  <c r="Z1539" i="5"/>
  <c r="Z1537" i="5"/>
  <c r="Y1621" i="5"/>
  <c r="Y1605" i="5"/>
  <c r="Y1589" i="5"/>
  <c r="U1570" i="5"/>
  <c r="Y1562" i="5"/>
  <c r="Y1545" i="5"/>
  <c r="V1557" i="5"/>
  <c r="Z1551" i="5"/>
  <c r="Z1549" i="5"/>
  <c r="V1543" i="5"/>
  <c r="V1541" i="5"/>
  <c r="W1537" i="5"/>
  <c r="U1574" i="5"/>
  <c r="U1558" i="5"/>
  <c r="Y1549" i="5"/>
  <c r="Y1541" i="5"/>
  <c r="U1533" i="5"/>
  <c r="Y1554" i="5"/>
  <c r="Y1538" i="5"/>
  <c r="Z1529" i="5"/>
  <c r="Z1525" i="5"/>
  <c r="Y1529" i="5"/>
  <c r="Z1531" i="5"/>
  <c r="Z1523" i="5"/>
  <c r="Y1632" i="5"/>
  <c r="Y1624" i="5"/>
  <c r="Y1616" i="5"/>
  <c r="U1606" i="5"/>
  <c r="Y1592" i="5"/>
  <c r="W1569" i="5"/>
  <c r="Z1561" i="5"/>
  <c r="W1561" i="5"/>
  <c r="Z1612" i="5"/>
  <c r="X1588" i="5"/>
  <c r="V1580" i="5"/>
  <c r="X1555" i="5"/>
  <c r="X1553" i="5"/>
  <c r="W1553" i="5"/>
  <c r="X1604" i="5"/>
  <c r="Z1598" i="5"/>
  <c r="Z1596" i="5"/>
  <c r="X1571" i="5"/>
  <c r="X1567" i="5"/>
  <c r="AA1642" i="5"/>
  <c r="Z1640" i="5"/>
  <c r="AA1636" i="5"/>
  <c r="U1632" i="5"/>
  <c r="U1624" i="5"/>
  <c r="U1616" i="5"/>
  <c r="U1600" i="5"/>
  <c r="U1592" i="5"/>
  <c r="Z1577" i="5"/>
  <c r="AA1567" i="5"/>
  <c r="Y1565" i="5"/>
  <c r="V1547" i="5"/>
  <c r="V1545" i="5"/>
  <c r="W1596" i="5"/>
  <c r="V1559" i="5"/>
  <c r="Z1632" i="5"/>
  <c r="X1610" i="5"/>
  <c r="Z1636" i="5"/>
  <c r="Y1602" i="5"/>
  <c r="V1588" i="5"/>
  <c r="Y1553" i="5"/>
  <c r="W1571" i="5"/>
  <c r="Y1606" i="5"/>
  <c r="Y1577" i="5"/>
  <c r="Z1547" i="5"/>
  <c r="Y1633" i="5"/>
  <c r="Y1601" i="5"/>
  <c r="Y1570" i="5"/>
  <c r="Y1539" i="5"/>
  <c r="X1551" i="5"/>
  <c r="Z1543" i="5"/>
  <c r="V1535" i="5"/>
  <c r="Y1558" i="5"/>
  <c r="U1539" i="5"/>
  <c r="Y1550" i="5"/>
  <c r="V1529" i="5"/>
  <c r="U1529" i="5"/>
  <c r="W1547" i="5"/>
  <c r="X1592" i="5"/>
  <c r="Z1630" i="5"/>
  <c r="Z1626" i="5"/>
  <c r="W1604" i="5"/>
  <c r="U1630" i="5"/>
  <c r="Y1586" i="5"/>
  <c r="Y1561" i="5"/>
  <c r="Z1580" i="5"/>
  <c r="U1567" i="5"/>
  <c r="Y1630" i="5"/>
  <c r="Y1598" i="5"/>
  <c r="X1573" i="5"/>
  <c r="Z1545" i="5"/>
  <c r="Y1629" i="5"/>
  <c r="Y1597" i="5"/>
  <c r="AA1566" i="5"/>
  <c r="Y1537" i="5"/>
  <c r="X1549" i="5"/>
  <c r="X1543" i="5"/>
  <c r="Z1535" i="5"/>
  <c r="W1557" i="5"/>
  <c r="U1537" i="5"/>
  <c r="Y1546" i="5"/>
  <c r="X1527" i="5"/>
  <c r="Y1525" i="5"/>
  <c r="U1555" i="5"/>
  <c r="X1598" i="5"/>
  <c r="V1642" i="5"/>
  <c r="Y1622" i="5"/>
  <c r="Y1590" i="5"/>
  <c r="V1565" i="5"/>
  <c r="X1539" i="5"/>
  <c r="Y1617" i="5"/>
  <c r="Y1585" i="5"/>
  <c r="AA1558" i="5"/>
  <c r="Z1557" i="5"/>
  <c r="X1537" i="5"/>
  <c r="Y1613" i="5"/>
  <c r="Y1581" i="5"/>
  <c r="Y1557" i="5"/>
  <c r="W1590" i="5"/>
  <c r="Y1567" i="5"/>
  <c r="Z1628" i="5"/>
  <c r="Z1618" i="5"/>
  <c r="X1600" i="5"/>
  <c r="U1622" i="5"/>
  <c r="Z1573" i="5"/>
  <c r="Z1541" i="5"/>
  <c r="Y1574" i="5"/>
  <c r="U1547" i="5"/>
  <c r="Y1533" i="5"/>
  <c r="Y1534" i="5"/>
  <c r="V1525" i="5"/>
  <c r="X1529" i="5"/>
  <c r="Y1614" i="5"/>
  <c r="Y1582" i="5"/>
  <c r="U1566" i="5"/>
  <c r="U1545" i="5"/>
  <c r="V1533" i="5"/>
  <c r="X1531" i="5"/>
  <c r="X1523" i="5"/>
  <c r="Z1527" i="5"/>
  <c r="X1586" i="5"/>
  <c r="Z1563" i="5"/>
  <c r="V1634" i="5"/>
  <c r="Z1616" i="5"/>
  <c r="X1642" i="5"/>
  <c r="U1614" i="5"/>
  <c r="V1569" i="5"/>
  <c r="V1590" i="5"/>
  <c r="V1553" i="5"/>
  <c r="V1582" i="5"/>
  <c r="Z20" i="5"/>
  <c r="AA29" i="5"/>
  <c r="U39" i="5"/>
  <c r="V48" i="5"/>
  <c r="AA8" i="5"/>
  <c r="U18" i="5"/>
  <c r="V27" i="5"/>
  <c r="U5" i="5"/>
  <c r="V14" i="5"/>
  <c r="W23" i="5"/>
  <c r="X32" i="5"/>
  <c r="Y41" i="5"/>
  <c r="V5" i="5"/>
  <c r="W14" i="5"/>
  <c r="X23" i="5"/>
  <c r="Y32" i="5"/>
  <c r="Z41" i="5"/>
  <c r="W53" i="5"/>
  <c r="X62" i="5"/>
  <c r="Y71" i="5"/>
  <c r="X37" i="5"/>
  <c r="Y46" i="5"/>
  <c r="Z55" i="5"/>
  <c r="AA64" i="5"/>
  <c r="U49" i="5"/>
  <c r="V58" i="5"/>
  <c r="W67" i="5"/>
  <c r="X76" i="5"/>
  <c r="Y85" i="5"/>
  <c r="Z94" i="5"/>
  <c r="Y56" i="5"/>
  <c r="Z65" i="5"/>
  <c r="AA74" i="5"/>
  <c r="U83" i="5"/>
  <c r="V92" i="5"/>
  <c r="W101" i="5"/>
  <c r="X110" i="5"/>
  <c r="Y119" i="5"/>
  <c r="Z128" i="5"/>
  <c r="Z91" i="5"/>
  <c r="AA100" i="5"/>
  <c r="U110" i="5"/>
  <c r="V119" i="5"/>
  <c r="W128" i="5"/>
  <c r="U101" i="5"/>
  <c r="V110" i="5"/>
  <c r="W119" i="5"/>
  <c r="X128" i="5"/>
  <c r="Y137" i="5"/>
  <c r="U96" i="5"/>
  <c r="V105" i="5"/>
  <c r="W114" i="5"/>
  <c r="X123" i="5"/>
  <c r="Y132" i="5"/>
  <c r="X134" i="5"/>
  <c r="Y143" i="5"/>
  <c r="Z152" i="5"/>
  <c r="AA161" i="5"/>
  <c r="U171" i="5"/>
  <c r="W136" i="5"/>
  <c r="X145" i="5"/>
  <c r="Y154" i="5"/>
  <c r="Z163" i="5"/>
  <c r="AA172" i="5"/>
  <c r="X140" i="5"/>
  <c r="Y149" i="5"/>
  <c r="Z158" i="5"/>
  <c r="AA167" i="5"/>
  <c r="V186" i="5"/>
  <c r="Y144" i="5"/>
  <c r="Z153" i="5"/>
  <c r="AA162" i="5"/>
  <c r="U172" i="5"/>
  <c r="V181" i="5"/>
  <c r="W181" i="5"/>
  <c r="X190" i="5"/>
  <c r="Y199" i="5"/>
  <c r="Z208" i="5"/>
  <c r="AA217" i="5"/>
  <c r="V236" i="5"/>
  <c r="W245" i="5"/>
  <c r="X254" i="5"/>
  <c r="Y263" i="5"/>
  <c r="W180" i="5"/>
  <c r="X189" i="5"/>
  <c r="Y198" i="5"/>
  <c r="Z207" i="5"/>
  <c r="AA216" i="5"/>
  <c r="U226" i="5"/>
  <c r="V235" i="5"/>
  <c r="W244" i="5"/>
  <c r="X253" i="5"/>
  <c r="Y262" i="5"/>
  <c r="Z271" i="5"/>
  <c r="Z190" i="5"/>
  <c r="AA199" i="5"/>
  <c r="U209" i="5"/>
  <c r="V218" i="5"/>
  <c r="W227" i="5"/>
  <c r="X236" i="5"/>
  <c r="Y245" i="5"/>
  <c r="Z254" i="5"/>
  <c r="AA263" i="5"/>
  <c r="U273" i="5"/>
  <c r="W190" i="5"/>
  <c r="X199" i="5"/>
  <c r="Y208" i="5"/>
  <c r="Z217" i="5"/>
  <c r="AA226" i="5"/>
  <c r="U236" i="5"/>
  <c r="V245" i="5"/>
  <c r="W254" i="5"/>
  <c r="X263" i="5"/>
  <c r="Y272" i="5"/>
  <c r="U275" i="5"/>
  <c r="W293" i="5"/>
  <c r="X302" i="5"/>
  <c r="Y311" i="5"/>
  <c r="Z320" i="5"/>
  <c r="AA329" i="5"/>
  <c r="U339" i="5"/>
  <c r="V348" i="5"/>
  <c r="W357" i="5"/>
  <c r="X366" i="5"/>
  <c r="Z283" i="5"/>
  <c r="AA292" i="5"/>
  <c r="U302" i="5"/>
  <c r="V311" i="5"/>
  <c r="W320" i="5"/>
  <c r="X329" i="5"/>
  <c r="Y338" i="5"/>
  <c r="Z347" i="5"/>
  <c r="AA356" i="5"/>
  <c r="U366" i="5"/>
  <c r="V375" i="5"/>
  <c r="W283" i="5"/>
  <c r="X292" i="5"/>
  <c r="Y301" i="5"/>
  <c r="Z310" i="5"/>
  <c r="AA319" i="5"/>
  <c r="U329" i="5"/>
  <c r="W347" i="5"/>
  <c r="X356" i="5"/>
  <c r="Y365" i="5"/>
  <c r="X279" i="5"/>
  <c r="Y288" i="5"/>
  <c r="Z297" i="5"/>
  <c r="AA306" i="5"/>
  <c r="X319" i="5"/>
  <c r="Z337" i="5"/>
  <c r="U19" i="5"/>
  <c r="W37" i="5"/>
  <c r="Z48" i="5"/>
  <c r="X9" i="5"/>
  <c r="Y18" i="5"/>
  <c r="Z27" i="5"/>
  <c r="Y5" i="5"/>
  <c r="Z14" i="5"/>
  <c r="AA23" i="5"/>
  <c r="U33" i="5"/>
  <c r="V42" i="5"/>
  <c r="Z5" i="5"/>
  <c r="AA14" i="5"/>
  <c r="U24" i="5"/>
  <c r="V33" i="5"/>
  <c r="W42" i="5"/>
  <c r="AA53" i="5"/>
  <c r="U63" i="5"/>
  <c r="V72" i="5"/>
  <c r="U38" i="5"/>
  <c r="V47" i="5"/>
  <c r="W56" i="5"/>
  <c r="X65" i="5"/>
  <c r="Y74" i="5"/>
  <c r="Y49" i="5"/>
  <c r="Z58" i="5"/>
  <c r="AA67" i="5"/>
  <c r="U77" i="5"/>
  <c r="V86" i="5"/>
  <c r="W95" i="5"/>
  <c r="W66" i="5"/>
  <c r="X75" i="5"/>
  <c r="Y84" i="5"/>
  <c r="Y83" i="5"/>
  <c r="Z92" i="5"/>
  <c r="AA101" i="5"/>
  <c r="U111" i="5"/>
  <c r="V120" i="5"/>
  <c r="V83" i="5"/>
  <c r="W92" i="5"/>
  <c r="X101" i="5"/>
  <c r="Y110" i="5"/>
  <c r="Z119" i="5"/>
  <c r="AA128" i="5"/>
  <c r="Y101" i="5"/>
  <c r="Z110" i="5"/>
  <c r="AA119" i="5"/>
  <c r="U129" i="5"/>
  <c r="Y96" i="5"/>
  <c r="Z105" i="5"/>
  <c r="AA114" i="5"/>
  <c r="U124" i="5"/>
  <c r="V133" i="5"/>
  <c r="U135" i="5"/>
  <c r="V144" i="5"/>
  <c r="W153" i="5"/>
  <c r="X162" i="5"/>
  <c r="Y171" i="5"/>
  <c r="AA136" i="5"/>
  <c r="U146" i="5"/>
  <c r="V155" i="5"/>
  <c r="W164" i="5"/>
  <c r="X173" i="5"/>
  <c r="U141" i="5"/>
  <c r="V150" i="5"/>
  <c r="W159" i="5"/>
  <c r="X168" i="5"/>
  <c r="Y177" i="5"/>
  <c r="Z186" i="5"/>
  <c r="W154" i="5"/>
  <c r="X163" i="5"/>
  <c r="Y172" i="5"/>
  <c r="Z181" i="5"/>
  <c r="AA181" i="5"/>
  <c r="U191" i="5"/>
  <c r="V200" i="5"/>
  <c r="W209" i="5"/>
  <c r="X218" i="5"/>
  <c r="Y227" i="5"/>
  <c r="Z236" i="5"/>
  <c r="AA245" i="5"/>
  <c r="U255" i="5"/>
  <c r="AA180" i="5"/>
  <c r="U190" i="5"/>
  <c r="V199" i="5"/>
  <c r="W208" i="5"/>
  <c r="X217" i="5"/>
  <c r="Y226" i="5"/>
  <c r="Z235" i="5"/>
  <c r="AA244" i="5"/>
  <c r="U254" i="5"/>
  <c r="V263" i="5"/>
  <c r="W272" i="5"/>
  <c r="W191" i="5"/>
  <c r="X200" i="5"/>
  <c r="Y209" i="5"/>
  <c r="Z218" i="5"/>
  <c r="AA227" i="5"/>
  <c r="U237" i="5"/>
  <c r="W255" i="5"/>
  <c r="X264" i="5"/>
  <c r="Y273" i="5"/>
  <c r="AA190" i="5"/>
  <c r="U200" i="5"/>
  <c r="V209" i="5"/>
  <c r="W218" i="5"/>
  <c r="X227" i="5"/>
  <c r="Y236" i="5"/>
  <c r="Z245" i="5"/>
  <c r="AA254" i="5"/>
  <c r="V273" i="5"/>
  <c r="Y275" i="5"/>
  <c r="Z284" i="5"/>
  <c r="AA293" i="5"/>
  <c r="V312" i="5"/>
  <c r="W321" i="5"/>
  <c r="X330" i="5"/>
  <c r="Y339" i="5"/>
  <c r="Z348" i="5"/>
  <c r="AA357" i="5"/>
  <c r="U367" i="5"/>
  <c r="W284" i="5"/>
  <c r="X293" i="5"/>
  <c r="Y302" i="5"/>
  <c r="Z311" i="5"/>
  <c r="AA320" i="5"/>
  <c r="V339" i="5"/>
  <c r="W348" i="5"/>
  <c r="X357" i="5"/>
  <c r="Y366" i="5"/>
  <c r="Z375" i="5"/>
  <c r="AA283" i="5"/>
  <c r="V302" i="5"/>
  <c r="W311" i="5"/>
  <c r="X320" i="5"/>
  <c r="Y329" i="5"/>
  <c r="Z338" i="5"/>
  <c r="AA347" i="5"/>
  <c r="U357" i="5"/>
  <c r="V366" i="5"/>
  <c r="U280" i="5"/>
  <c r="V289" i="5"/>
  <c r="W298" i="5"/>
  <c r="X307" i="5"/>
  <c r="Y320" i="5"/>
  <c r="AA338" i="5"/>
  <c r="Y11" i="5"/>
  <c r="V12" i="5"/>
  <c r="X30" i="5"/>
  <c r="AA5" i="5"/>
  <c r="U15" i="5"/>
  <c r="V24" i="5"/>
  <c r="W33" i="5"/>
  <c r="X42" i="5"/>
  <c r="V3" i="5"/>
  <c r="W12" i="5"/>
  <c r="X21" i="5"/>
  <c r="Y30" i="5"/>
  <c r="X8" i="5"/>
  <c r="Y17" i="5"/>
  <c r="Z26" i="5"/>
  <c r="AA35" i="5"/>
  <c r="U45" i="5"/>
  <c r="Y8" i="5"/>
  <c r="Z17" i="5"/>
  <c r="AA26" i="5"/>
  <c r="U36" i="5"/>
  <c r="V45" i="5"/>
  <c r="Z56" i="5"/>
  <c r="AA65" i="5"/>
  <c r="U75" i="5"/>
  <c r="AA40" i="5"/>
  <c r="V59" i="5"/>
  <c r="W68" i="5"/>
  <c r="X77" i="5"/>
  <c r="X52" i="5"/>
  <c r="Y61" i="5"/>
  <c r="Z70" i="5"/>
  <c r="AA79" i="5"/>
  <c r="U89" i="5"/>
  <c r="AA50" i="5"/>
  <c r="U60" i="5"/>
  <c r="V69" i="5"/>
  <c r="W78" i="5"/>
  <c r="X87" i="5"/>
  <c r="X86" i="5"/>
  <c r="Y95" i="5"/>
  <c r="Z104" i="5"/>
  <c r="AA113" i="5"/>
  <c r="U123" i="5"/>
  <c r="U86" i="5"/>
  <c r="W104" i="5"/>
  <c r="X113" i="5"/>
  <c r="Y122" i="5"/>
  <c r="Z131" i="5"/>
  <c r="X104" i="5"/>
  <c r="Y113" i="5"/>
  <c r="Z122" i="5"/>
  <c r="AA131" i="5"/>
  <c r="W90" i="5"/>
  <c r="X99" i="5"/>
  <c r="Y108" i="5"/>
  <c r="Z117" i="5"/>
  <c r="AA126" i="5"/>
  <c r="U136" i="5"/>
  <c r="AA137" i="5"/>
  <c r="U147" i="5"/>
  <c r="W165" i="5"/>
  <c r="X174" i="5"/>
  <c r="Z139" i="5"/>
  <c r="AA148" i="5"/>
  <c r="U158" i="5"/>
  <c r="V167" i="5"/>
  <c r="W176" i="5"/>
  <c r="AA143" i="5"/>
  <c r="U153" i="5"/>
  <c r="V162" i="5"/>
  <c r="W171" i="5"/>
  <c r="X180" i="5"/>
  <c r="AA138" i="5"/>
  <c r="U148" i="5"/>
  <c r="V157" i="5"/>
  <c r="W166" i="5"/>
  <c r="X175" i="5"/>
  <c r="Y184" i="5"/>
  <c r="Z184" i="5"/>
  <c r="AA193" i="5"/>
  <c r="U203" i="5"/>
  <c r="V212" i="5"/>
  <c r="W221" i="5"/>
  <c r="X230" i="5"/>
  <c r="AA241" i="5"/>
  <c r="W253" i="5"/>
  <c r="U267" i="5"/>
  <c r="W1445" i="5"/>
  <c r="Z501" i="5"/>
  <c r="X499" i="5"/>
  <c r="AA503" i="5"/>
  <c r="X500" i="5"/>
  <c r="Z503" i="5"/>
  <c r="W500" i="5"/>
  <c r="Z1445" i="5"/>
  <c r="V501" i="5"/>
  <c r="AA1445" i="5"/>
  <c r="W503" i="5"/>
  <c r="AA499" i="5"/>
  <c r="Z499" i="5"/>
  <c r="AA501" i="5"/>
  <c r="Y499" i="5"/>
  <c r="Y500" i="5"/>
  <c r="Y1445" i="5"/>
  <c r="Y501" i="5"/>
  <c r="W499" i="5"/>
  <c r="X501" i="5"/>
  <c r="W501" i="5"/>
  <c r="X503" i="5"/>
  <c r="U501" i="5"/>
  <c r="X1445" i="5"/>
  <c r="AA500" i="5"/>
  <c r="Y503" i="5"/>
  <c r="Z500" i="5"/>
  <c r="W1521" i="5"/>
  <c r="W1510" i="5"/>
  <c r="AA1482" i="5"/>
  <c r="Z1457" i="5"/>
  <c r="Y1448" i="5"/>
  <c r="W1438" i="5"/>
  <c r="V1429" i="5"/>
  <c r="AA1410" i="5"/>
  <c r="Z1401" i="5"/>
  <c r="Y1392" i="5"/>
  <c r="X1383" i="5"/>
  <c r="W1374" i="5"/>
  <c r="V1365" i="5"/>
  <c r="U1356" i="5"/>
  <c r="V1513" i="5"/>
  <c r="V1485" i="5"/>
  <c r="AA2" i="5"/>
  <c r="Y1513" i="5"/>
  <c r="X1504" i="5"/>
  <c r="W1495" i="5"/>
  <c r="V1486" i="5"/>
  <c r="U1477" i="5"/>
  <c r="AA1467" i="5"/>
  <c r="Z1458" i="5"/>
  <c r="Y1449" i="5"/>
  <c r="W1439" i="5"/>
  <c r="U1421" i="5"/>
  <c r="Y1512" i="5"/>
  <c r="Z1485" i="5"/>
  <c r="Z2" i="5"/>
  <c r="X1513" i="5"/>
  <c r="W1504" i="5"/>
  <c r="V1495" i="5"/>
  <c r="U1486" i="5"/>
  <c r="AA1476" i="5"/>
  <c r="Z1467" i="5"/>
  <c r="Y1458" i="5"/>
  <c r="X1449" i="5"/>
  <c r="Z1439" i="5"/>
  <c r="Y1430" i="5"/>
  <c r="X1421" i="5"/>
  <c r="Z1504" i="5"/>
  <c r="W1493" i="5"/>
  <c r="V1484" i="5"/>
  <c r="U1475" i="5"/>
  <c r="AA1465" i="5"/>
  <c r="Z1456" i="5"/>
  <c r="Y1447" i="5"/>
  <c r="W1437" i="5"/>
  <c r="U1419" i="5"/>
  <c r="AA1409" i="5"/>
  <c r="Z1400" i="5"/>
  <c r="Y1391" i="5"/>
  <c r="X1382" i="5"/>
  <c r="W1373" i="5"/>
  <c r="AA1346" i="5"/>
  <c r="Z1337" i="5"/>
  <c r="Y1328" i="5"/>
  <c r="X1319" i="5"/>
  <c r="W1310" i="5"/>
  <c r="U1292" i="5"/>
  <c r="AA1282" i="5"/>
  <c r="Z1273" i="5"/>
  <c r="Y1264" i="5"/>
  <c r="X1255" i="5"/>
  <c r="W1246" i="5"/>
  <c r="V1237" i="5"/>
  <c r="AA1218" i="5"/>
  <c r="Z1209" i="5"/>
  <c r="Y1200" i="5"/>
  <c r="X1191" i="5"/>
  <c r="W1182" i="5"/>
  <c r="V1173" i="5"/>
  <c r="U1164" i="5"/>
  <c r="Z1414" i="5"/>
  <c r="Y1405" i="5"/>
  <c r="X1396" i="5"/>
  <c r="W1387" i="5"/>
  <c r="V1378" i="5"/>
  <c r="U1369" i="5"/>
  <c r="AA1359" i="5"/>
  <c r="Y1511" i="5"/>
  <c r="X1503" i="5"/>
  <c r="U1476" i="5"/>
  <c r="X1455" i="5"/>
  <c r="W1446" i="5"/>
  <c r="AA1426" i="5"/>
  <c r="Z1417" i="5"/>
  <c r="Y1408" i="5"/>
  <c r="X1399" i="5"/>
  <c r="W1390" i="5"/>
  <c r="V1381" i="5"/>
  <c r="AA1362" i="5"/>
  <c r="Y1515" i="5"/>
  <c r="W1506" i="5"/>
  <c r="AA1478" i="5"/>
  <c r="X1520" i="5"/>
  <c r="W1511" i="5"/>
  <c r="V1502" i="5"/>
  <c r="U1493" i="5"/>
  <c r="AA1483" i="5"/>
  <c r="Z1474" i="5"/>
  <c r="Y1465" i="5"/>
  <c r="X1456" i="5"/>
  <c r="W1447" i="5"/>
  <c r="U1437" i="5"/>
  <c r="AA1427" i="5"/>
  <c r="U1515" i="5"/>
  <c r="Z1505" i="5"/>
  <c r="W1478" i="5"/>
  <c r="W1520" i="5"/>
  <c r="V1511" i="5"/>
  <c r="U1502" i="5"/>
  <c r="AA1492" i="5"/>
  <c r="Z1483" i="5"/>
  <c r="Y1474" i="5"/>
  <c r="X1465" i="5"/>
  <c r="W1456" i="5"/>
  <c r="V1447" i="5"/>
  <c r="X1437" i="5"/>
  <c r="W1428" i="5"/>
  <c r="V1419" i="5"/>
  <c r="V1500" i="5"/>
  <c r="U1491" i="5"/>
  <c r="AA1481" i="5"/>
  <c r="Z1472" i="5"/>
  <c r="Y1463" i="5"/>
  <c r="X1454" i="5"/>
  <c r="V1444" i="5"/>
  <c r="U1435" i="5"/>
  <c r="AA1425" i="5"/>
  <c r="Z1416" i="5"/>
  <c r="Y1407" i="5"/>
  <c r="X1398" i="5"/>
  <c r="W1389" i="5"/>
  <c r="Z1353" i="5"/>
  <c r="Y1344" i="5"/>
  <c r="X1335" i="5"/>
  <c r="W1326" i="5"/>
  <c r="AA1298" i="5"/>
  <c r="Z1289" i="5"/>
  <c r="Y1280" i="5"/>
  <c r="X1271" i="5"/>
  <c r="W1262" i="5"/>
  <c r="V1253" i="5"/>
  <c r="U1244" i="5"/>
  <c r="AA1234" i="5"/>
  <c r="Z1225" i="5"/>
  <c r="Y1216" i="5"/>
  <c r="X1207" i="5"/>
  <c r="W1198" i="5"/>
  <c r="V1189" i="5"/>
  <c r="U1180" i="5"/>
  <c r="AA1170" i="5"/>
  <c r="Z1161" i="5"/>
  <c r="X1412" i="5"/>
  <c r="W1403" i="5"/>
  <c r="V1394" i="5"/>
  <c r="U1385" i="5"/>
  <c r="AA1375" i="5"/>
  <c r="Z1366" i="5"/>
  <c r="X1502" i="5"/>
  <c r="Y1496" i="5"/>
  <c r="V1469" i="5"/>
  <c r="V1453" i="5"/>
  <c r="AA1442" i="5"/>
  <c r="Z1433" i="5"/>
  <c r="Y1424" i="5"/>
  <c r="X1415" i="5"/>
  <c r="W1406" i="5"/>
  <c r="V1397" i="5"/>
  <c r="U1388" i="5"/>
  <c r="AA1378" i="5"/>
  <c r="Z1369" i="5"/>
  <c r="Y1360" i="5"/>
  <c r="X1506" i="5"/>
  <c r="X1499" i="5"/>
  <c r="U1472" i="5"/>
  <c r="V1518" i="5"/>
  <c r="U1509" i="5"/>
  <c r="AA1499" i="5"/>
  <c r="Z1490" i="5"/>
  <c r="Y1481" i="5"/>
  <c r="X1472" i="5"/>
  <c r="W1463" i="5"/>
  <c r="V1454" i="5"/>
  <c r="AA1443" i="5"/>
  <c r="Z1434" i="5"/>
  <c r="Y1425" i="5"/>
  <c r="AA1505" i="5"/>
  <c r="AA1498" i="5"/>
  <c r="X1471" i="5"/>
  <c r="U1518" i="5"/>
  <c r="AA1508" i="5"/>
  <c r="Z1499" i="5"/>
  <c r="Y1490" i="5"/>
  <c r="X1481" i="5"/>
  <c r="W1472" i="5"/>
  <c r="U1454" i="5"/>
  <c r="W1444" i="5"/>
  <c r="V1435" i="5"/>
  <c r="AA1416" i="5"/>
  <c r="AA1497" i="5"/>
  <c r="Z1488" i="5"/>
  <c r="Y1479" i="5"/>
  <c r="X1470" i="5"/>
  <c r="W1461" i="5"/>
  <c r="AA1441" i="5"/>
  <c r="Z1432" i="5"/>
  <c r="Y1423" i="5"/>
  <c r="X1414" i="5"/>
  <c r="W1405" i="5"/>
  <c r="V1396" i="5"/>
  <c r="U1387" i="5"/>
  <c r="AA1377" i="5"/>
  <c r="X1351" i="5"/>
  <c r="W1342" i="5"/>
  <c r="V1333" i="5"/>
  <c r="AA1314" i="5"/>
  <c r="Z1305" i="5"/>
  <c r="Y1296" i="5"/>
  <c r="X1287" i="5"/>
  <c r="W1278" i="5"/>
  <c r="V1269" i="5"/>
  <c r="U1260" i="5"/>
  <c r="AA1250" i="5"/>
  <c r="Z1241" i="5"/>
  <c r="Y1232" i="5"/>
  <c r="X1223" i="5"/>
  <c r="W1214" i="5"/>
  <c r="V1205" i="5"/>
  <c r="U1196" i="5"/>
  <c r="AA1186" i="5"/>
  <c r="Z1177" i="5"/>
  <c r="Y1168" i="5"/>
  <c r="W1419" i="5"/>
  <c r="V1410" i="5"/>
  <c r="U1401" i="5"/>
  <c r="AA1391" i="5"/>
  <c r="Z1382" i="5"/>
  <c r="Y1373" i="5"/>
  <c r="X1364" i="5"/>
  <c r="V1517" i="5"/>
  <c r="Z1489" i="5"/>
  <c r="W1462" i="5"/>
  <c r="AA1450" i="5"/>
  <c r="Y1440" i="5"/>
  <c r="X1431" i="5"/>
  <c r="W1422" i="5"/>
  <c r="V1413" i="5"/>
  <c r="U1404" i="5"/>
  <c r="AA1394" i="5"/>
  <c r="Z1385" i="5"/>
  <c r="Y1376" i="5"/>
  <c r="X1367" i="5"/>
  <c r="W1358" i="5"/>
  <c r="U1520" i="5"/>
  <c r="Y1492" i="5"/>
  <c r="V1465" i="5"/>
  <c r="AA1515" i="5"/>
  <c r="Z1506" i="5"/>
  <c r="Y1497" i="5"/>
  <c r="X1488" i="5"/>
  <c r="W1479" i="5"/>
  <c r="V1470" i="5"/>
  <c r="U1461" i="5"/>
  <c r="AA1451" i="5"/>
  <c r="Y1441" i="5"/>
  <c r="X1432" i="5"/>
  <c r="W1423" i="5"/>
  <c r="X1519" i="5"/>
  <c r="U1492" i="5"/>
  <c r="Y1464" i="5"/>
  <c r="Z1515" i="5"/>
  <c r="Y1506" i="5"/>
  <c r="X1497" i="5"/>
  <c r="W1488" i="5"/>
  <c r="V1479" i="5"/>
  <c r="U1470" i="5"/>
  <c r="AA1460" i="5"/>
  <c r="Z1451" i="5"/>
  <c r="U1442" i="5"/>
  <c r="AA1432" i="5"/>
  <c r="Z1423" i="5"/>
  <c r="X1514" i="5"/>
  <c r="Y1495" i="5"/>
  <c r="X1486" i="5"/>
  <c r="W1477" i="5"/>
  <c r="V1468" i="5"/>
  <c r="U1459" i="5"/>
  <c r="AA1449" i="5"/>
  <c r="Y1439" i="5"/>
  <c r="X1430" i="5"/>
  <c r="W1421" i="5"/>
  <c r="V1412" i="5"/>
  <c r="U1403" i="5"/>
  <c r="AA1393" i="5"/>
  <c r="Z1384" i="5"/>
  <c r="Y1375" i="5"/>
  <c r="U1340" i="5"/>
  <c r="AA1330" i="5"/>
  <c r="Z1321" i="5"/>
  <c r="Y1312" i="5"/>
  <c r="X1303" i="5"/>
  <c r="W1294" i="5"/>
  <c r="V1285" i="5"/>
  <c r="U1276" i="5"/>
  <c r="AA1266" i="5"/>
  <c r="Z1257" i="5"/>
  <c r="Y1248" i="5"/>
  <c r="X1239" i="5"/>
  <c r="W1230" i="5"/>
  <c r="V1221" i="5"/>
  <c r="U1212" i="5"/>
  <c r="AA1202" i="5"/>
  <c r="Z1193" i="5"/>
  <c r="Y1184" i="5"/>
  <c r="X1175" i="5"/>
  <c r="W1166" i="5"/>
  <c r="U1417" i="5"/>
  <c r="AA1407" i="5"/>
  <c r="Z1398" i="5"/>
  <c r="Y1389" i="5"/>
  <c r="X1380" i="5"/>
  <c r="W1371" i="5"/>
  <c r="Y1357" i="5"/>
  <c r="X1348" i="5"/>
  <c r="W1339" i="5"/>
  <c r="V1330" i="5"/>
  <c r="U1321" i="5"/>
  <c r="AA1311" i="5"/>
  <c r="Z1302" i="5"/>
  <c r="Y1293" i="5"/>
  <c r="X1284" i="5"/>
  <c r="W1275" i="5"/>
  <c r="V1266" i="5"/>
  <c r="U1257" i="5"/>
  <c r="AA1247" i="5"/>
  <c r="Z1238" i="5"/>
  <c r="Y1229" i="5"/>
  <c r="X1220" i="5"/>
  <c r="W1211" i="5"/>
  <c r="V1202" i="5"/>
  <c r="U1193" i="5"/>
  <c r="AA1183" i="5"/>
  <c r="Z1174" i="5"/>
  <c r="Y1165" i="5"/>
  <c r="X1409" i="5"/>
  <c r="W1400" i="5"/>
  <c r="V1391" i="5"/>
  <c r="U1382" i="5"/>
  <c r="AA1372" i="5"/>
  <c r="Z1363" i="5"/>
  <c r="Y1354" i="5"/>
  <c r="X1345" i="5"/>
  <c r="W1336" i="5"/>
  <c r="U1318" i="5"/>
  <c r="AA1308" i="5"/>
  <c r="Z1299" i="5"/>
  <c r="Y1290" i="5"/>
  <c r="X1281" i="5"/>
  <c r="W1272" i="5"/>
  <c r="V1263" i="5"/>
  <c r="U1254" i="5"/>
  <c r="AA1244" i="5"/>
  <c r="Z1235" i="5"/>
  <c r="Y1226" i="5"/>
  <c r="X1217" i="5"/>
  <c r="W1208" i="5"/>
  <c r="AA1180" i="5"/>
  <c r="Z1171" i="5"/>
  <c r="Y1162" i="5"/>
  <c r="AA1369" i="5"/>
  <c r="Z1360" i="5"/>
  <c r="Y1351" i="5"/>
  <c r="X1342" i="5"/>
  <c r="W1333" i="5"/>
  <c r="U1315" i="5"/>
  <c r="AA1305" i="5"/>
  <c r="Z1296" i="5"/>
  <c r="Y1287" i="5"/>
  <c r="X1278" i="5"/>
  <c r="W1269" i="5"/>
  <c r="V1260" i="5"/>
  <c r="U1251" i="5"/>
  <c r="AA1241" i="5"/>
  <c r="Z1232" i="5"/>
  <c r="Y1223" i="5"/>
  <c r="X1214" i="5"/>
  <c r="W1205" i="5"/>
  <c r="V1196" i="5"/>
  <c r="U1187" i="5"/>
  <c r="AA1177" i="5"/>
  <c r="Z1168" i="5"/>
  <c r="Y1159" i="5"/>
  <c r="X1150" i="5"/>
  <c r="X1155" i="5"/>
  <c r="W1146" i="5"/>
  <c r="V1137" i="5"/>
  <c r="U1128" i="5"/>
  <c r="AA1118" i="5"/>
  <c r="Z1109" i="5"/>
  <c r="X2" i="5"/>
  <c r="AA1494" i="5"/>
  <c r="X1467" i="5"/>
  <c r="Y1452" i="5"/>
  <c r="W1355" i="5"/>
  <c r="U1337" i="5"/>
  <c r="AA1327" i="5"/>
  <c r="Z1318" i="5"/>
  <c r="Y1309" i="5"/>
  <c r="X1300" i="5"/>
  <c r="W1291" i="5"/>
  <c r="V1282" i="5"/>
  <c r="U1273" i="5"/>
  <c r="AA1263" i="5"/>
  <c r="Z1254" i="5"/>
  <c r="Y1245" i="5"/>
  <c r="X1236" i="5"/>
  <c r="W1227" i="5"/>
  <c r="V1218" i="5"/>
  <c r="U1209" i="5"/>
  <c r="AA1199" i="5"/>
  <c r="Z1190" i="5"/>
  <c r="Y1181" i="5"/>
  <c r="X1172" i="5"/>
  <c r="W1416" i="5"/>
  <c r="V1407" i="5"/>
  <c r="U1398" i="5"/>
  <c r="AA1388" i="5"/>
  <c r="Z1379" i="5"/>
  <c r="Y1370" i="5"/>
  <c r="X1361" i="5"/>
  <c r="W1352" i="5"/>
  <c r="U1334" i="5"/>
  <c r="AA1324" i="5"/>
  <c r="Z1315" i="5"/>
  <c r="Y1306" i="5"/>
  <c r="X1297" i="5"/>
  <c r="W1288" i="5"/>
  <c r="V1279" i="5"/>
  <c r="U1270" i="5"/>
  <c r="AA1260" i="5"/>
  <c r="Z1251" i="5"/>
  <c r="Y1242" i="5"/>
  <c r="X1233" i="5"/>
  <c r="W1224" i="5"/>
  <c r="V1215" i="5"/>
  <c r="U1206" i="5"/>
  <c r="AA1196" i="5"/>
  <c r="Z1187" i="5"/>
  <c r="Y1178" i="5"/>
  <c r="X1169" i="5"/>
  <c r="W1160" i="5"/>
  <c r="Y1367" i="5"/>
  <c r="X1358" i="5"/>
  <c r="W1349" i="5"/>
  <c r="U1331" i="5"/>
  <c r="AA1321" i="5"/>
  <c r="Z1312" i="5"/>
  <c r="Y1303" i="5"/>
  <c r="X1294" i="5"/>
  <c r="W1285" i="5"/>
  <c r="V1276" i="5"/>
  <c r="U1267" i="5"/>
  <c r="AA1257" i="5"/>
  <c r="Z1248" i="5"/>
  <c r="Y1239" i="5"/>
  <c r="X1230" i="5"/>
  <c r="W1221" i="5"/>
  <c r="U1203" i="5"/>
  <c r="AA1193" i="5"/>
  <c r="Z1184" i="5"/>
  <c r="Y1175" i="5"/>
  <c r="X1166" i="5"/>
  <c r="W1157" i="5"/>
  <c r="V1148" i="5"/>
  <c r="AA1134" i="5"/>
  <c r="Z1125" i="5"/>
  <c r="Y1116" i="5"/>
  <c r="X1107" i="5"/>
  <c r="X1515" i="5"/>
  <c r="U1488" i="5"/>
  <c r="Y1460" i="5"/>
  <c r="W1450" i="5"/>
  <c r="U1440" i="5"/>
  <c r="U1353" i="5"/>
  <c r="AA1343" i="5"/>
  <c r="Z1334" i="5"/>
  <c r="Y1325" i="5"/>
  <c r="X1316" i="5"/>
  <c r="W1307" i="5"/>
  <c r="V1298" i="5"/>
  <c r="U1289" i="5"/>
  <c r="AA1279" i="5"/>
  <c r="Z1270" i="5"/>
  <c r="Y1261" i="5"/>
  <c r="X1252" i="5"/>
  <c r="W1243" i="5"/>
  <c r="U1225" i="5"/>
  <c r="AA1215" i="5"/>
  <c r="Z1206" i="5"/>
  <c r="Y1197" i="5"/>
  <c r="X1188" i="5"/>
  <c r="W1179" i="5"/>
  <c r="V1170" i="5"/>
  <c r="U1414" i="5"/>
  <c r="AA1404" i="5"/>
  <c r="Z1395" i="5"/>
  <c r="Y1386" i="5"/>
  <c r="X1377" i="5"/>
  <c r="W1368" i="5"/>
  <c r="AA1340" i="5"/>
  <c r="Z1331" i="5"/>
  <c r="Y1322" i="5"/>
  <c r="X1313" i="5"/>
  <c r="W1304" i="5"/>
  <c r="V1295" i="5"/>
  <c r="U1286" i="5"/>
  <c r="AA1276" i="5"/>
  <c r="Z1267" i="5"/>
  <c r="Y1258" i="5"/>
  <c r="X1249" i="5"/>
  <c r="W1240" i="5"/>
  <c r="V1231" i="5"/>
  <c r="U1222" i="5"/>
  <c r="AA1212" i="5"/>
  <c r="Z1203" i="5"/>
  <c r="Y1194" i="5"/>
  <c r="X1185" i="5"/>
  <c r="W1176" i="5"/>
  <c r="V1167" i="5"/>
  <c r="U1158" i="5"/>
  <c r="W1365" i="5"/>
  <c r="V1356" i="5"/>
  <c r="AA1337" i="5"/>
  <c r="Z1328" i="5"/>
  <c r="Y1319" i="5"/>
  <c r="X1310" i="5"/>
  <c r="W1301" i="5"/>
  <c r="V1292" i="5"/>
  <c r="U1283" i="5"/>
  <c r="AA1273" i="5"/>
  <c r="Z1264" i="5"/>
  <c r="Y1255" i="5"/>
  <c r="X1246" i="5"/>
  <c r="W1237" i="5"/>
  <c r="U1219" i="5"/>
  <c r="AA1209" i="5"/>
  <c r="Z1200" i="5"/>
  <c r="Y1191" i="5"/>
  <c r="X1182" i="5"/>
  <c r="W1173" i="5"/>
  <c r="V1164" i="5"/>
  <c r="U1155" i="5"/>
  <c r="U1160" i="5"/>
  <c r="AA1150" i="5"/>
  <c r="Z1141" i="5"/>
  <c r="Y1132" i="5"/>
  <c r="X1123" i="5"/>
  <c r="W1114" i="5"/>
  <c r="U1519" i="5"/>
  <c r="Y1508" i="5"/>
  <c r="V1481" i="5"/>
  <c r="V1457" i="5"/>
  <c r="U1448" i="5"/>
  <c r="Z1350" i="5"/>
  <c r="Y1341" i="5"/>
  <c r="X1332" i="5"/>
  <c r="W1323" i="5"/>
  <c r="V1314" i="5"/>
  <c r="AA1295" i="5"/>
  <c r="Z1286" i="5"/>
  <c r="Y1277" i="5"/>
  <c r="X1268" i="5"/>
  <c r="W1259" i="5"/>
  <c r="V1250" i="5"/>
  <c r="U1241" i="5"/>
  <c r="AA1231" i="5"/>
  <c r="Z1222" i="5"/>
  <c r="Y1213" i="5"/>
  <c r="X1204" i="5"/>
  <c r="W1195" i="5"/>
  <c r="V1186" i="5"/>
  <c r="U1177" i="5"/>
  <c r="AA1167" i="5"/>
  <c r="Z1411" i="5"/>
  <c r="Y1402" i="5"/>
  <c r="X1393" i="5"/>
  <c r="W1384" i="5"/>
  <c r="V1375" i="5"/>
  <c r="AA1356" i="5"/>
  <c r="Z1347" i="5"/>
  <c r="Y1338" i="5"/>
  <c r="X1329" i="5"/>
  <c r="W1320" i="5"/>
  <c r="V1311" i="5"/>
  <c r="U1302" i="5"/>
  <c r="AA1292" i="5"/>
  <c r="Z1283" i="5"/>
  <c r="Y1274" i="5"/>
  <c r="X1265" i="5"/>
  <c r="W1256" i="5"/>
  <c r="V1247" i="5"/>
  <c r="U1238" i="5"/>
  <c r="AA1228" i="5"/>
  <c r="Z1219" i="5"/>
  <c r="Y1210" i="5"/>
  <c r="X1201" i="5"/>
  <c r="W1192" i="5"/>
  <c r="V1183" i="5"/>
  <c r="U1174" i="5"/>
  <c r="AA1164" i="5"/>
  <c r="AA1353" i="5"/>
  <c r="Z1344" i="5"/>
  <c r="Y1335" i="5"/>
  <c r="X1326" i="5"/>
  <c r="W1317" i="5"/>
  <c r="U1299" i="5"/>
  <c r="AA1289" i="5"/>
  <c r="Z1280" i="5"/>
  <c r="Y1271" i="5"/>
  <c r="X1262" i="5"/>
  <c r="W1253" i="5"/>
  <c r="V1244" i="5"/>
  <c r="AA1225" i="5"/>
  <c r="Z1216" i="5"/>
  <c r="Y1207" i="5"/>
  <c r="X1198" i="5"/>
  <c r="W1189" i="5"/>
  <c r="V1180" i="5"/>
  <c r="U1171" i="5"/>
  <c r="AA1161" i="5"/>
  <c r="Z1152" i="5"/>
  <c r="Z1157" i="5"/>
  <c r="Y1148" i="5"/>
  <c r="X1139" i="5"/>
  <c r="W1130" i="5"/>
  <c r="V1121" i="5"/>
  <c r="U1112" i="5"/>
  <c r="W1509" i="5"/>
  <c r="Z1501" i="5"/>
  <c r="W1474" i="5"/>
  <c r="AA1454" i="5"/>
  <c r="Y1444" i="5"/>
  <c r="W1442" i="5"/>
  <c r="AA1430" i="5"/>
  <c r="Z1421" i="5"/>
  <c r="Y1412" i="5"/>
  <c r="X1403" i="5"/>
  <c r="W1394" i="5"/>
  <c r="V1385" i="5"/>
  <c r="AA1366" i="5"/>
  <c r="Z1357" i="5"/>
  <c r="W1518" i="5"/>
  <c r="AA1490" i="5"/>
  <c r="AA1462" i="5"/>
  <c r="W1515" i="5"/>
  <c r="V1506" i="5"/>
  <c r="U1497" i="5"/>
  <c r="AA1487" i="5"/>
  <c r="Z1478" i="5"/>
  <c r="Y1469" i="5"/>
  <c r="X1460" i="5"/>
  <c r="W1451" i="5"/>
  <c r="U1441" i="5"/>
  <c r="AA1431" i="5"/>
  <c r="Z1422" i="5"/>
  <c r="Z1517" i="5"/>
  <c r="W1490" i="5"/>
  <c r="X1463" i="5"/>
  <c r="V1515" i="5"/>
  <c r="U1506" i="5"/>
  <c r="AA1496" i="5"/>
  <c r="Z1487" i="5"/>
  <c r="Y1478" i="5"/>
  <c r="X1469" i="5"/>
  <c r="W1460" i="5"/>
  <c r="V1451" i="5"/>
  <c r="X1441" i="5"/>
  <c r="W1432" i="5"/>
  <c r="Z1437" i="5"/>
  <c r="Y1428" i="5"/>
  <c r="X1419" i="5"/>
  <c r="W1410" i="5"/>
  <c r="V1401" i="5"/>
  <c r="AA1382" i="5"/>
  <c r="Z1373" i="5"/>
  <c r="Y1364" i="5"/>
  <c r="Y2" i="5"/>
  <c r="X1511" i="5"/>
  <c r="X1483" i="5"/>
  <c r="W2" i="5"/>
  <c r="U1513" i="5"/>
  <c r="AA1503" i="5"/>
  <c r="Z1494" i="5"/>
  <c r="Y1485" i="5"/>
  <c r="X1476" i="5"/>
  <c r="W1467" i="5"/>
  <c r="V1458" i="5"/>
  <c r="U1449" i="5"/>
  <c r="Z1438" i="5"/>
  <c r="Y1429" i="5"/>
  <c r="AA1521" i="5"/>
  <c r="AA1510" i="5"/>
  <c r="U1484" i="5"/>
  <c r="V2" i="5"/>
  <c r="AA1512" i="5"/>
  <c r="Z1503" i="5"/>
  <c r="Y1494" i="5"/>
  <c r="X1485" i="5"/>
  <c r="W1476" i="5"/>
  <c r="V1467" i="5"/>
  <c r="U1458" i="5"/>
  <c r="AA1448" i="5"/>
  <c r="V1439" i="5"/>
  <c r="AA1420" i="5"/>
  <c r="Y1503" i="5"/>
  <c r="Z1492" i="5"/>
  <c r="Y1483" i="5"/>
  <c r="X1474" i="5"/>
  <c r="W1465" i="5"/>
  <c r="V1456" i="5"/>
  <c r="U1447" i="5"/>
  <c r="Z1436" i="5"/>
  <c r="Y1427" i="5"/>
  <c r="X1418" i="5"/>
  <c r="W1409" i="5"/>
  <c r="V1400" i="5"/>
  <c r="U1391" i="5"/>
  <c r="AA1381" i="5"/>
  <c r="X1355" i="5"/>
  <c r="W1346" i="5"/>
  <c r="AA1318" i="5"/>
  <c r="Z1309" i="5"/>
  <c r="Y1300" i="5"/>
  <c r="X1291" i="5"/>
  <c r="W1282" i="5"/>
  <c r="V1273" i="5"/>
  <c r="U1264" i="5"/>
  <c r="AA1254" i="5"/>
  <c r="Z1245" i="5"/>
  <c r="Y1236" i="5"/>
  <c r="X1227" i="5"/>
  <c r="W1218" i="5"/>
  <c r="V1209" i="5"/>
  <c r="U1200" i="5"/>
  <c r="AA1190" i="5"/>
  <c r="Z1181" i="5"/>
  <c r="Y1172" i="5"/>
  <c r="X1163" i="5"/>
  <c r="V1414" i="5"/>
  <c r="U1405" i="5"/>
  <c r="AA1395" i="5"/>
  <c r="Z1386" i="5"/>
  <c r="Y1377" i="5"/>
  <c r="X1368" i="5"/>
  <c r="W1359" i="5"/>
  <c r="X1435" i="5"/>
  <c r="W1426" i="5"/>
  <c r="V1417" i="5"/>
  <c r="U1408" i="5"/>
  <c r="AA1398" i="5"/>
  <c r="Z1389" i="5"/>
  <c r="Y1380" i="5"/>
  <c r="X1371" i="5"/>
  <c r="W1362" i="5"/>
  <c r="W1513" i="5"/>
  <c r="Y1504" i="5"/>
  <c r="V1477" i="5"/>
  <c r="AA1519" i="5"/>
  <c r="Z1510" i="5"/>
  <c r="Y1501" i="5"/>
  <c r="X1492" i="5"/>
  <c r="W1483" i="5"/>
  <c r="V1474" i="5"/>
  <c r="U1465" i="5"/>
  <c r="AA1455" i="5"/>
  <c r="Z1446" i="5"/>
  <c r="X1436" i="5"/>
  <c r="W1427" i="5"/>
  <c r="Z1512" i="5"/>
  <c r="U1504" i="5"/>
  <c r="Y1476" i="5"/>
  <c r="Z1519" i="5"/>
  <c r="Y1510" i="5"/>
  <c r="X1501" i="5"/>
  <c r="W1492" i="5"/>
  <c r="V1483" i="5"/>
  <c r="U1474" i="5"/>
  <c r="Z1455" i="5"/>
  <c r="Y1446" i="5"/>
  <c r="AA1436" i="5"/>
  <c r="Z1427" i="5"/>
  <c r="Y1418" i="5"/>
  <c r="Y1499" i="5"/>
  <c r="X1490" i="5"/>
  <c r="W1481" i="5"/>
  <c r="V1472" i="5"/>
  <c r="AA1453" i="5"/>
  <c r="Y1443" i="5"/>
  <c r="X1434" i="5"/>
  <c r="W1425" i="5"/>
  <c r="V1416" i="5"/>
  <c r="U1407" i="5"/>
  <c r="AA1397" i="5"/>
  <c r="Z1388" i="5"/>
  <c r="Y1379" i="5"/>
  <c r="V1353" i="5"/>
  <c r="AA1334" i="5"/>
  <c r="Z1325" i="5"/>
  <c r="Y1316" i="5"/>
  <c r="X1307" i="5"/>
  <c r="W1298" i="5"/>
  <c r="V1289" i="5"/>
  <c r="U1280" i="5"/>
  <c r="AA1270" i="5"/>
  <c r="Z1261" i="5"/>
  <c r="Y1252" i="5"/>
  <c r="X1243" i="5"/>
  <c r="W1234" i="5"/>
  <c r="V1225" i="5"/>
  <c r="U1216" i="5"/>
  <c r="AA1206" i="5"/>
  <c r="Z1197" i="5"/>
  <c r="Y1188" i="5"/>
  <c r="X1179" i="5"/>
  <c r="W1170" i="5"/>
  <c r="AA1411" i="5"/>
  <c r="Z1402" i="5"/>
  <c r="Y1393" i="5"/>
  <c r="X1384" i="5"/>
  <c r="W1375" i="5"/>
  <c r="U1357" i="5"/>
  <c r="V1433" i="5"/>
  <c r="AA1414" i="5"/>
  <c r="Z1405" i="5"/>
  <c r="Y1396" i="5"/>
  <c r="X1387" i="5"/>
  <c r="W1378" i="5"/>
  <c r="V1369" i="5"/>
  <c r="V1504" i="5"/>
  <c r="Z1497" i="5"/>
  <c r="W1470" i="5"/>
  <c r="Y1517" i="5"/>
  <c r="X1508" i="5"/>
  <c r="W1499" i="5"/>
  <c r="V1490" i="5"/>
  <c r="U1481" i="5"/>
  <c r="AA1471" i="5"/>
  <c r="Z1462" i="5"/>
  <c r="Y1453" i="5"/>
  <c r="W1443" i="5"/>
  <c r="V1434" i="5"/>
  <c r="U1425" i="5"/>
  <c r="U1503" i="5"/>
  <c r="V1497" i="5"/>
  <c r="Z1469" i="5"/>
  <c r="X1517" i="5"/>
  <c r="W1508" i="5"/>
  <c r="V1499" i="5"/>
  <c r="U1490" i="5"/>
  <c r="AA1480" i="5"/>
  <c r="Z1471" i="5"/>
  <c r="Y1462" i="5"/>
  <c r="X1453" i="5"/>
  <c r="Z1443" i="5"/>
  <c r="Y1434" i="5"/>
  <c r="X1425" i="5"/>
  <c r="Z1520" i="5"/>
  <c r="W1497" i="5"/>
  <c r="V1488" i="5"/>
  <c r="U1479" i="5"/>
  <c r="AA1469" i="5"/>
  <c r="Z1460" i="5"/>
  <c r="Y1451" i="5"/>
  <c r="W1441" i="5"/>
  <c r="V1432" i="5"/>
  <c r="U1423" i="5"/>
  <c r="AA1413" i="5"/>
  <c r="Z1404" i="5"/>
  <c r="Y1395" i="5"/>
  <c r="X1386" i="5"/>
  <c r="W1377" i="5"/>
  <c r="AA1350" i="5"/>
  <c r="Z1341" i="5"/>
  <c r="Y1332" i="5"/>
  <c r="X1323" i="5"/>
  <c r="W1314" i="5"/>
  <c r="U1296" i="5"/>
  <c r="AA1286" i="5"/>
  <c r="Z1277" i="5"/>
  <c r="Y1268" i="5"/>
  <c r="X1259" i="5"/>
  <c r="W1250" i="5"/>
  <c r="V1241" i="5"/>
  <c r="U1232" i="5"/>
  <c r="AA1222" i="5"/>
  <c r="Z1213" i="5"/>
  <c r="Y1204" i="5"/>
  <c r="X1195" i="5"/>
  <c r="W1186" i="5"/>
  <c r="V1177" i="5"/>
  <c r="U1168" i="5"/>
  <c r="Z1418" i="5"/>
  <c r="Y1409" i="5"/>
  <c r="X1400" i="5"/>
  <c r="W1391" i="5"/>
  <c r="V1382" i="5"/>
  <c r="U1373" i="5"/>
  <c r="AA1363" i="5"/>
  <c r="Z1354" i="5"/>
  <c r="Y1345" i="5"/>
  <c r="X1336" i="5"/>
  <c r="W1327" i="5"/>
  <c r="V1423" i="5"/>
  <c r="Z1476" i="5"/>
  <c r="U1439" i="5"/>
  <c r="X1402" i="5"/>
  <c r="Y1348" i="5"/>
  <c r="U1312" i="5"/>
  <c r="X1275" i="5"/>
  <c r="AA1238" i="5"/>
  <c r="W1202" i="5"/>
  <c r="Z1165" i="5"/>
  <c r="X1352" i="5"/>
  <c r="Z1338" i="5"/>
  <c r="Y1313" i="5"/>
  <c r="X1304" i="5"/>
  <c r="W1295" i="5"/>
  <c r="V1286" i="5"/>
  <c r="U1277" i="5"/>
  <c r="AA1267" i="5"/>
  <c r="Z1258" i="5"/>
  <c r="Y1249" i="5"/>
  <c r="X1240" i="5"/>
  <c r="W1231" i="5"/>
  <c r="V1222" i="5"/>
  <c r="U1213" i="5"/>
  <c r="AA1203" i="5"/>
  <c r="Z1194" i="5"/>
  <c r="Y1185" i="5"/>
  <c r="X1176" i="5"/>
  <c r="W1167" i="5"/>
  <c r="V1411" i="5"/>
  <c r="U1402" i="5"/>
  <c r="AA1392" i="5"/>
  <c r="Z1383" i="5"/>
  <c r="Y1374" i="5"/>
  <c r="X1365" i="5"/>
  <c r="W1356" i="5"/>
  <c r="U1338" i="5"/>
  <c r="AA1328" i="5"/>
  <c r="Z1319" i="5"/>
  <c r="Y1310" i="5"/>
  <c r="X1301" i="5"/>
  <c r="W1292" i="5"/>
  <c r="V1283" i="5"/>
  <c r="U1274" i="5"/>
  <c r="AA1264" i="5"/>
  <c r="Z1255" i="5"/>
  <c r="Y1246" i="5"/>
  <c r="X1237" i="5"/>
  <c r="W1228" i="5"/>
  <c r="V1219" i="5"/>
  <c r="U1210" i="5"/>
  <c r="AA1200" i="5"/>
  <c r="Z1191" i="5"/>
  <c r="Y1182" i="5"/>
  <c r="X1173" i="5"/>
  <c r="W1164" i="5"/>
  <c r="Y1371" i="5"/>
  <c r="X1362" i="5"/>
  <c r="W1353" i="5"/>
  <c r="U1335" i="5"/>
  <c r="AA1325" i="5"/>
  <c r="Z1316" i="5"/>
  <c r="Y1307" i="5"/>
  <c r="X1298" i="5"/>
  <c r="W1289" i="5"/>
  <c r="V1280" i="5"/>
  <c r="U1271" i="5"/>
  <c r="AA1261" i="5"/>
  <c r="Z1252" i="5"/>
  <c r="Y1243" i="5"/>
  <c r="X1234" i="5"/>
  <c r="W1225" i="5"/>
  <c r="V1216" i="5"/>
  <c r="U1207" i="5"/>
  <c r="AA1197" i="5"/>
  <c r="Z1188" i="5"/>
  <c r="Y1179" i="5"/>
  <c r="X1170" i="5"/>
  <c r="W1161" i="5"/>
  <c r="V1152" i="5"/>
  <c r="U1148" i="5"/>
  <c r="AA1138" i="5"/>
  <c r="Z1129" i="5"/>
  <c r="Y1120" i="5"/>
  <c r="Y1507" i="5"/>
  <c r="U1500" i="5"/>
  <c r="Y1472" i="5"/>
  <c r="W1454" i="5"/>
  <c r="U1444" i="5"/>
  <c r="AA1434" i="5"/>
  <c r="Z1425" i="5"/>
  <c r="Y1416" i="5"/>
  <c r="X1407" i="5"/>
  <c r="W1398" i="5"/>
  <c r="AA1370" i="5"/>
  <c r="Z1361" i="5"/>
  <c r="U1511" i="5"/>
  <c r="AA1502" i="5"/>
  <c r="X1475" i="5"/>
  <c r="W1519" i="5"/>
  <c r="V1510" i="5"/>
  <c r="U1501" i="5"/>
  <c r="AA1491" i="5"/>
  <c r="Z1482" i="5"/>
  <c r="Y1473" i="5"/>
  <c r="X1464" i="5"/>
  <c r="W1455" i="5"/>
  <c r="V1446" i="5"/>
  <c r="AA1435" i="5"/>
  <c r="Z1426" i="5"/>
  <c r="X1510" i="5"/>
  <c r="W1502" i="5"/>
  <c r="AA1474" i="5"/>
  <c r="V1519" i="5"/>
  <c r="U1510" i="5"/>
  <c r="AA1500" i="5"/>
  <c r="Z1491" i="5"/>
  <c r="Y1482" i="5"/>
  <c r="X1473" i="5"/>
  <c r="W1464" i="5"/>
  <c r="V1455" i="5"/>
  <c r="U1446" i="5"/>
  <c r="W1436" i="5"/>
  <c r="V1427" i="5"/>
  <c r="U1499" i="5"/>
  <c r="AA1489" i="5"/>
  <c r="Z1480" i="5"/>
  <c r="Y1471" i="5"/>
  <c r="X1462" i="5"/>
  <c r="W1453" i="5"/>
  <c r="U1443" i="5"/>
  <c r="AA1433" i="5"/>
  <c r="Z1424" i="5"/>
  <c r="Y1415" i="5"/>
  <c r="X1406" i="5"/>
  <c r="W1397" i="5"/>
  <c r="V1388" i="5"/>
  <c r="U1379" i="5"/>
  <c r="Y1352" i="5"/>
  <c r="X1343" i="5"/>
  <c r="W1334" i="5"/>
  <c r="U1316" i="5"/>
  <c r="AA1306" i="5"/>
  <c r="Z1297" i="5"/>
  <c r="Y1288" i="5"/>
  <c r="X1279" i="5"/>
  <c r="W1270" i="5"/>
  <c r="AA1242" i="5"/>
  <c r="Z1233" i="5"/>
  <c r="Y1224" i="5"/>
  <c r="X1215" i="5"/>
  <c r="W1206" i="5"/>
  <c r="V1197" i="5"/>
  <c r="U1188" i="5"/>
  <c r="AA1178" i="5"/>
  <c r="V1512" i="5"/>
  <c r="Y1467" i="5"/>
  <c r="AA1429" i="5"/>
  <c r="W1393" i="5"/>
  <c r="X1339" i="5"/>
  <c r="AA1302" i="5"/>
  <c r="W1266" i="5"/>
  <c r="Z1229" i="5"/>
  <c r="V1193" i="5"/>
  <c r="X1416" i="5"/>
  <c r="AA1379" i="5"/>
  <c r="AA1347" i="5"/>
  <c r="V1334" i="5"/>
  <c r="Z1322" i="5"/>
  <c r="W1311" i="5"/>
  <c r="U1293" i="5"/>
  <c r="AA1283" i="5"/>
  <c r="Z1274" i="5"/>
  <c r="Y1265" i="5"/>
  <c r="X1256" i="5"/>
  <c r="W1247" i="5"/>
  <c r="V1238" i="5"/>
  <c r="U1229" i="5"/>
  <c r="AA1219" i="5"/>
  <c r="Z1210" i="5"/>
  <c r="Y1201" i="5"/>
  <c r="X1192" i="5"/>
  <c r="W1183" i="5"/>
  <c r="V1174" i="5"/>
  <c r="AA1408" i="5"/>
  <c r="Z1399" i="5"/>
  <c r="Y1390" i="5"/>
  <c r="X1381" i="5"/>
  <c r="W1372" i="5"/>
  <c r="U1354" i="5"/>
  <c r="AA1344" i="5"/>
  <c r="Z1335" i="5"/>
  <c r="Y1326" i="5"/>
  <c r="X1317" i="5"/>
  <c r="W1308" i="5"/>
  <c r="U1290" i="5"/>
  <c r="AA1280" i="5"/>
  <c r="Z1271" i="5"/>
  <c r="Y1262" i="5"/>
  <c r="X1253" i="5"/>
  <c r="W1244" i="5"/>
  <c r="U1226" i="5"/>
  <c r="AA1216" i="5"/>
  <c r="Z1207" i="5"/>
  <c r="Y1198" i="5"/>
  <c r="X1189" i="5"/>
  <c r="W1180" i="5"/>
  <c r="V1171" i="5"/>
  <c r="U1162" i="5"/>
  <c r="W1369" i="5"/>
  <c r="AA1341" i="5"/>
  <c r="Z1332" i="5"/>
  <c r="Y1323" i="5"/>
  <c r="X1314" i="5"/>
  <c r="W1305" i="5"/>
  <c r="V1296" i="5"/>
  <c r="U1287" i="5"/>
  <c r="AA1277" i="5"/>
  <c r="Z1268" i="5"/>
  <c r="Y1259" i="5"/>
  <c r="X1250" i="5"/>
  <c r="W1241" i="5"/>
  <c r="V1232" i="5"/>
  <c r="U1223" i="5"/>
  <c r="AA1213" i="5"/>
  <c r="Z1204" i="5"/>
  <c r="Y1195" i="5"/>
  <c r="X1186" i="5"/>
  <c r="W1177" i="5"/>
  <c r="V1168" i="5"/>
  <c r="U1159" i="5"/>
  <c r="AA1149" i="5"/>
  <c r="AA1154" i="5"/>
  <c r="Z1145" i="5"/>
  <c r="Y1136" i="5"/>
  <c r="X1127" i="5"/>
  <c r="W1118" i="5"/>
  <c r="Y1520" i="5"/>
  <c r="V1493" i="5"/>
  <c r="Z1465" i="5"/>
  <c r="Z1441" i="5"/>
  <c r="Y1432" i="5"/>
  <c r="X1423" i="5"/>
  <c r="W1414" i="5"/>
  <c r="V1405" i="5"/>
  <c r="U1396" i="5"/>
  <c r="AA1386" i="5"/>
  <c r="Z1377" i="5"/>
  <c r="Y1368" i="5"/>
  <c r="X1359" i="5"/>
  <c r="W1501" i="5"/>
  <c r="Y1468" i="5"/>
  <c r="U1517" i="5"/>
  <c r="AA1507" i="5"/>
  <c r="Z1498" i="5"/>
  <c r="Y1489" i="5"/>
  <c r="X1480" i="5"/>
  <c r="W1471" i="5"/>
  <c r="V1462" i="5"/>
  <c r="U1453" i="5"/>
  <c r="Z1442" i="5"/>
  <c r="Y1433" i="5"/>
  <c r="X1424" i="5"/>
  <c r="X1495" i="5"/>
  <c r="U1468" i="5"/>
  <c r="AA1516" i="5"/>
  <c r="Z1507" i="5"/>
  <c r="Y1498" i="5"/>
  <c r="X1489" i="5"/>
  <c r="W1480" i="5"/>
  <c r="V1471" i="5"/>
  <c r="U1462" i="5"/>
  <c r="AA1452" i="5"/>
  <c r="V1443" i="5"/>
  <c r="U1434" i="5"/>
  <c r="AA1424" i="5"/>
  <c r="X1518" i="5"/>
  <c r="Z1496" i="5"/>
  <c r="Y1487" i="5"/>
  <c r="X1478" i="5"/>
  <c r="W1469" i="5"/>
  <c r="V1460" i="5"/>
  <c r="U1451" i="5"/>
  <c r="Z1440" i="5"/>
  <c r="Y1431" i="5"/>
  <c r="X1422" i="5"/>
  <c r="W1413" i="5"/>
  <c r="V1404" i="5"/>
  <c r="U1395" i="5"/>
  <c r="AA1385" i="5"/>
  <c r="Z1376" i="5"/>
  <c r="W1350" i="5"/>
  <c r="U1332" i="5"/>
  <c r="AA1322" i="5"/>
  <c r="Z1313" i="5"/>
  <c r="Y1304" i="5"/>
  <c r="X1295" i="5"/>
  <c r="W1286" i="5"/>
  <c r="V1277" i="5"/>
  <c r="U1268" i="5"/>
  <c r="AA1258" i="5"/>
  <c r="Z1249" i="5"/>
  <c r="Y1240" i="5"/>
  <c r="X1231" i="5"/>
  <c r="W1222" i="5"/>
  <c r="V1213" i="5"/>
  <c r="U1204" i="5"/>
  <c r="AA1194" i="5"/>
  <c r="Z1185" i="5"/>
  <c r="Y1176" i="5"/>
  <c r="X1167" i="5"/>
  <c r="U1495" i="5"/>
  <c r="X1458" i="5"/>
  <c r="Z1420" i="5"/>
  <c r="V1384" i="5"/>
  <c r="W1330" i="5"/>
  <c r="Z1293" i="5"/>
  <c r="V1257" i="5"/>
  <c r="Y1220" i="5"/>
  <c r="U1184" i="5"/>
  <c r="W1407" i="5"/>
  <c r="Z1370" i="5"/>
  <c r="W1343" i="5"/>
  <c r="AA1331" i="5"/>
  <c r="X1320" i="5"/>
  <c r="AA1299" i="5"/>
  <c r="Z1290" i="5"/>
  <c r="Y1281" i="5"/>
  <c r="X1272" i="5"/>
  <c r="W1263" i="5"/>
  <c r="V1254" i="5"/>
  <c r="U1245" i="5"/>
  <c r="AA1235" i="5"/>
  <c r="Z1226" i="5"/>
  <c r="Y1217" i="5"/>
  <c r="X1208" i="5"/>
  <c r="W1199" i="5"/>
  <c r="U1181" i="5"/>
  <c r="AA1171" i="5"/>
  <c r="Z1415" i="5"/>
  <c r="Y1406" i="5"/>
  <c r="X1397" i="5"/>
  <c r="W1388" i="5"/>
  <c r="V1379" i="5"/>
  <c r="AA1360" i="5"/>
  <c r="Z1351" i="5"/>
  <c r="Y1342" i="5"/>
  <c r="X1333" i="5"/>
  <c r="W1324" i="5"/>
  <c r="V1315" i="5"/>
  <c r="AA1296" i="5"/>
  <c r="Z1287" i="5"/>
  <c r="Y1278" i="5"/>
  <c r="X1269" i="5"/>
  <c r="W1260" i="5"/>
  <c r="V1251" i="5"/>
  <c r="U1242" i="5"/>
  <c r="AA1232" i="5"/>
  <c r="Z1223" i="5"/>
  <c r="Y1214" i="5"/>
  <c r="X1205" i="5"/>
  <c r="W1196" i="5"/>
  <c r="V1187" i="5"/>
  <c r="U1178" i="5"/>
  <c r="AA1168" i="5"/>
  <c r="Z1159" i="5"/>
  <c r="U1367" i="5"/>
  <c r="AA1357" i="5"/>
  <c r="Z1348" i="5"/>
  <c r="Y1339" i="5"/>
  <c r="X1330" i="5"/>
  <c r="W1321" i="5"/>
  <c r="V1312" i="5"/>
  <c r="U1303" i="5"/>
  <c r="AA1293" i="5"/>
  <c r="Z1284" i="5"/>
  <c r="Y1275" i="5"/>
  <c r="X1266" i="5"/>
  <c r="W1257" i="5"/>
  <c r="V1248" i="5"/>
  <c r="U1239" i="5"/>
  <c r="AA1229" i="5"/>
  <c r="Z1220" i="5"/>
  <c r="Y1211" i="5"/>
  <c r="X1202" i="5"/>
  <c r="W1193" i="5"/>
  <c r="V1184" i="5"/>
  <c r="U1175" i="5"/>
  <c r="AA1165" i="5"/>
  <c r="Z1156" i="5"/>
  <c r="Y1147" i="5"/>
  <c r="Y1152" i="5"/>
  <c r="X1143" i="5"/>
  <c r="W1134" i="5"/>
  <c r="U1116" i="5"/>
  <c r="Z1513" i="5"/>
  <c r="W1486" i="5"/>
  <c r="AA1458" i="5"/>
  <c r="Z1449" i="5"/>
  <c r="X1439" i="5"/>
  <c r="W1430" i="5"/>
  <c r="V1421" i="5"/>
  <c r="AA1402" i="5"/>
  <c r="Z1393" i="5"/>
  <c r="Y1384" i="5"/>
  <c r="X1375" i="5"/>
  <c r="W1366" i="5"/>
  <c r="V1357" i="5"/>
  <c r="Y1516" i="5"/>
  <c r="V1489" i="5"/>
  <c r="Z1461" i="5"/>
  <c r="Z1514" i="5"/>
  <c r="Y1505" i="5"/>
  <c r="X1496" i="5"/>
  <c r="W1487" i="5"/>
  <c r="V1478" i="5"/>
  <c r="U1469" i="5"/>
  <c r="AA1459" i="5"/>
  <c r="Z1450" i="5"/>
  <c r="X1440" i="5"/>
  <c r="W1431" i="5"/>
  <c r="U1516" i="5"/>
  <c r="Y1488" i="5"/>
  <c r="V1461" i="5"/>
  <c r="Y1514" i="5"/>
  <c r="X1505" i="5"/>
  <c r="W1496" i="5"/>
  <c r="V1487" i="5"/>
  <c r="U1478" i="5"/>
  <c r="AA1468" i="5"/>
  <c r="Z1459" i="5"/>
  <c r="Y1450" i="5"/>
  <c r="AA1440" i="5"/>
  <c r="Z1431" i="5"/>
  <c r="Y1422" i="5"/>
  <c r="AA1509" i="5"/>
  <c r="X1494" i="5"/>
  <c r="W1485" i="5"/>
  <c r="V1476" i="5"/>
  <c r="AA1457" i="5"/>
  <c r="Z1448" i="5"/>
  <c r="X1438" i="5"/>
  <c r="W1429" i="5"/>
  <c r="U1411" i="5"/>
  <c r="AA1401" i="5"/>
  <c r="Z1392" i="5"/>
  <c r="Y1383" i="5"/>
  <c r="X1374" i="5"/>
  <c r="AA1338" i="5"/>
  <c r="Z1329" i="5"/>
  <c r="Y1320" i="5"/>
  <c r="X1311" i="5"/>
  <c r="W1302" i="5"/>
  <c r="V1293" i="5"/>
  <c r="U1284" i="5"/>
  <c r="AA1274" i="5"/>
  <c r="Z1265" i="5"/>
  <c r="Y1256" i="5"/>
  <c r="X1247" i="5"/>
  <c r="W1238" i="5"/>
  <c r="V1229" i="5"/>
  <c r="AA1210" i="5"/>
  <c r="Z1201" i="5"/>
  <c r="Y1192" i="5"/>
  <c r="X1183" i="5"/>
  <c r="W1174" i="5"/>
  <c r="AA1415" i="5"/>
  <c r="Z1406" i="5"/>
  <c r="Y1397" i="5"/>
  <c r="AA1485" i="5"/>
  <c r="W1449" i="5"/>
  <c r="Y1411" i="5"/>
  <c r="U1375" i="5"/>
  <c r="Y1284" i="5"/>
  <c r="U1248" i="5"/>
  <c r="X1211" i="5"/>
  <c r="AA1174" i="5"/>
  <c r="V1398" i="5"/>
  <c r="Y1361" i="5"/>
  <c r="Y1329" i="5"/>
  <c r="AA1315" i="5"/>
  <c r="Z1306" i="5"/>
  <c r="Y1297" i="5"/>
  <c r="X1288" i="5"/>
  <c r="W1279" i="5"/>
  <c r="V1270" i="5"/>
  <c r="AA1251" i="5"/>
  <c r="Z1242" i="5"/>
  <c r="Y1233" i="5"/>
  <c r="X1224" i="5"/>
  <c r="W1215" i="5"/>
  <c r="V1206" i="5"/>
  <c r="U1197" i="5"/>
  <c r="AA1187" i="5"/>
  <c r="Z1178" i="5"/>
  <c r="Y1169" i="5"/>
  <c r="X1413" i="5"/>
  <c r="W1404" i="5"/>
  <c r="V1395" i="5"/>
  <c r="AA1376" i="5"/>
  <c r="Z1367" i="5"/>
  <c r="Y1358" i="5"/>
  <c r="X1349" i="5"/>
  <c r="W1340" i="5"/>
  <c r="V1331" i="5"/>
  <c r="U1322" i="5"/>
  <c r="AA1312" i="5"/>
  <c r="Z1303" i="5"/>
  <c r="Y1294" i="5"/>
  <c r="X1285" i="5"/>
  <c r="W1276" i="5"/>
  <c r="V1267" i="5"/>
  <c r="U1258" i="5"/>
  <c r="AA1248" i="5"/>
  <c r="Z1239" i="5"/>
  <c r="Y1230" i="5"/>
  <c r="X1221" i="5"/>
  <c r="W1212" i="5"/>
  <c r="V1203" i="5"/>
  <c r="U1194" i="5"/>
  <c r="AA1184" i="5"/>
  <c r="Z1175" i="5"/>
  <c r="Y1166" i="5"/>
  <c r="X1157" i="5"/>
  <c r="Z1364" i="5"/>
  <c r="Y1355" i="5"/>
  <c r="X1346" i="5"/>
  <c r="W1337" i="5"/>
  <c r="U1319" i="5"/>
  <c r="AA1309" i="5"/>
  <c r="Z1300" i="5"/>
  <c r="Y1291" i="5"/>
  <c r="X1282" i="5"/>
  <c r="W1273" i="5"/>
  <c r="V1264" i="5"/>
  <c r="U1255" i="5"/>
  <c r="AA1245" i="5"/>
  <c r="Z1236" i="5"/>
  <c r="Y1227" i="5"/>
  <c r="X1218" i="5"/>
  <c r="W1209" i="5"/>
  <c r="V1200" i="5"/>
  <c r="U1191" i="5"/>
  <c r="AA1181" i="5"/>
  <c r="Z1172" i="5"/>
  <c r="Y1163" i="5"/>
  <c r="X1154" i="5"/>
  <c r="X1159" i="5"/>
  <c r="W1150" i="5"/>
  <c r="V1141" i="5"/>
  <c r="AA1122" i="5"/>
  <c r="V1516" i="5"/>
  <c r="AA1506" i="5"/>
  <c r="X1479" i="5"/>
  <c r="Y1456" i="5"/>
  <c r="X1447" i="5"/>
  <c r="V1437" i="5"/>
  <c r="AA1418" i="5"/>
  <c r="Z1409" i="5"/>
  <c r="Y1400" i="5"/>
  <c r="X1391" i="5"/>
  <c r="W1382" i="5"/>
  <c r="V1373" i="5"/>
  <c r="V1520" i="5"/>
  <c r="Z1509" i="5"/>
  <c r="Z1481" i="5"/>
  <c r="Y1521" i="5"/>
  <c r="X1512" i="5"/>
  <c r="W1503" i="5"/>
  <c r="V1494" i="5"/>
  <c r="U1485" i="5"/>
  <c r="AA1475" i="5"/>
  <c r="Z1466" i="5"/>
  <c r="Y1457" i="5"/>
  <c r="X1448" i="5"/>
  <c r="V1438" i="5"/>
  <c r="U1429" i="5"/>
  <c r="Y1519" i="5"/>
  <c r="V1509" i="5"/>
  <c r="W1482" i="5"/>
  <c r="X1521" i="5"/>
  <c r="W1512" i="5"/>
  <c r="V1503" i="5"/>
  <c r="U1494" i="5"/>
  <c r="AA1484" i="5"/>
  <c r="Z1475" i="5"/>
  <c r="Y1466" i="5"/>
  <c r="X1457" i="5"/>
  <c r="W1448" i="5"/>
  <c r="Y1438" i="5"/>
  <c r="X1429" i="5"/>
  <c r="W1420" i="5"/>
  <c r="AA1501" i="5"/>
  <c r="V1492" i="5"/>
  <c r="U1483" i="5"/>
  <c r="AA1473" i="5"/>
  <c r="Y1455" i="5"/>
  <c r="X1446" i="5"/>
  <c r="V1436" i="5"/>
  <c r="U1427" i="5"/>
  <c r="AA1417" i="5"/>
  <c r="Z1408" i="5"/>
  <c r="Y1399" i="5"/>
  <c r="X1390" i="5"/>
  <c r="W1381" i="5"/>
  <c r="AA1354" i="5"/>
  <c r="Z1345" i="5"/>
  <c r="Y1336" i="5"/>
  <c r="X1327" i="5"/>
  <c r="W1318" i="5"/>
  <c r="U1300" i="5"/>
  <c r="AA1290" i="5"/>
  <c r="Z1281" i="5"/>
  <c r="Y1272" i="5"/>
  <c r="X1263" i="5"/>
  <c r="W1254" i="5"/>
  <c r="V1245" i="5"/>
  <c r="U1236" i="5"/>
  <c r="AA1226" i="5"/>
  <c r="Z1217" i="5"/>
  <c r="Y1208" i="5"/>
  <c r="X1199" i="5"/>
  <c r="W1190" i="5"/>
  <c r="AA1162" i="5"/>
  <c r="W1411" i="5"/>
  <c r="AA1399" i="5"/>
  <c r="X1388" i="5"/>
  <c r="W1379" i="5"/>
  <c r="AA1351" i="5"/>
  <c r="Z1342" i="5"/>
  <c r="Y1333" i="5"/>
  <c r="X1324" i="5"/>
  <c r="W1315" i="5"/>
  <c r="U1297" i="5"/>
  <c r="AA1287" i="5"/>
  <c r="Z1278" i="5"/>
  <c r="Y1269" i="5"/>
  <c r="X1260" i="5"/>
  <c r="W1251" i="5"/>
  <c r="V1242" i="5"/>
  <c r="U1233" i="5"/>
  <c r="AA1223" i="5"/>
  <c r="Z1214" i="5"/>
  <c r="Y1205" i="5"/>
  <c r="X1196" i="5"/>
  <c r="W1187" i="5"/>
  <c r="V1178" i="5"/>
  <c r="U1169" i="5"/>
  <c r="AA1412" i="5"/>
  <c r="Z1403" i="5"/>
  <c r="Y1394" i="5"/>
  <c r="X1385" i="5"/>
  <c r="W1376" i="5"/>
  <c r="V1367" i="5"/>
  <c r="U1358" i="5"/>
  <c r="AA1348" i="5"/>
  <c r="Z1339" i="5"/>
  <c r="Y1330" i="5"/>
  <c r="X1321" i="5"/>
  <c r="W1312" i="5"/>
  <c r="U1294" i="5"/>
  <c r="AA1284" i="5"/>
  <c r="Z1275" i="5"/>
  <c r="Y1266" i="5"/>
  <c r="X1257" i="5"/>
  <c r="W1248" i="5"/>
  <c r="V1239" i="5"/>
  <c r="U1230" i="5"/>
  <c r="AA1220" i="5"/>
  <c r="Z1211" i="5"/>
  <c r="Y1202" i="5"/>
  <c r="X1193" i="5"/>
  <c r="W1184" i="5"/>
  <c r="V1175" i="5"/>
  <c r="U1166" i="5"/>
  <c r="AA1156" i="5"/>
  <c r="U1355" i="5"/>
  <c r="AA1345" i="5"/>
  <c r="Z1336" i="5"/>
  <c r="Y1327" i="5"/>
  <c r="X1318" i="5"/>
  <c r="W1309" i="5"/>
  <c r="U1291" i="5"/>
  <c r="AA1281" i="5"/>
  <c r="Z1272" i="5"/>
  <c r="Y1263" i="5"/>
  <c r="X1254" i="5"/>
  <c r="W1245" i="5"/>
  <c r="V1236" i="5"/>
  <c r="AA1217" i="5"/>
  <c r="Z1208" i="5"/>
  <c r="Y1199" i="5"/>
  <c r="X1190" i="5"/>
  <c r="W1181" i="5"/>
  <c r="U1163" i="5"/>
  <c r="AA1153" i="5"/>
  <c r="AA1158" i="5"/>
  <c r="Z1149" i="5"/>
  <c r="Y1140" i="5"/>
  <c r="X1131" i="5"/>
  <c r="W1122" i="5"/>
  <c r="V1113" i="5"/>
  <c r="U1104" i="5"/>
  <c r="AA1094" i="5"/>
  <c r="Z1085" i="5"/>
  <c r="Y1076" i="5"/>
  <c r="X1067" i="5"/>
  <c r="W1505" i="5"/>
  <c r="W1498" i="5"/>
  <c r="AA1470" i="5"/>
  <c r="Z1453" i="5"/>
  <c r="X1443" i="5"/>
  <c r="W1434" i="5"/>
  <c r="V1425" i="5"/>
  <c r="U1416" i="5"/>
  <c r="AA1406" i="5"/>
  <c r="Z1397" i="5"/>
  <c r="Y1388" i="5"/>
  <c r="X1379" i="5"/>
  <c r="W1370" i="5"/>
  <c r="Z1508" i="5"/>
  <c r="V1501" i="5"/>
  <c r="Z1473" i="5"/>
  <c r="Z1518" i="5"/>
  <c r="Y1509" i="5"/>
  <c r="X1500" i="5"/>
  <c r="W1491" i="5"/>
  <c r="V1482" i="5"/>
  <c r="U1473" i="5"/>
  <c r="AA1463" i="5"/>
  <c r="Z1454" i="5"/>
  <c r="X1444" i="5"/>
  <c r="W1435" i="5"/>
  <c r="V1508" i="5"/>
  <c r="Y1500" i="5"/>
  <c r="V1473" i="5"/>
  <c r="Y1518" i="5"/>
  <c r="X1509" i="5"/>
  <c r="W1500" i="5"/>
  <c r="V1491" i="5"/>
  <c r="U1482" i="5"/>
  <c r="AA1472" i="5"/>
  <c r="Z1463" i="5"/>
  <c r="Y1454" i="5"/>
  <c r="AA1444" i="5"/>
  <c r="Z1435" i="5"/>
  <c r="Y1426" i="5"/>
  <c r="X1417" i="5"/>
  <c r="X1498" i="5"/>
  <c r="W1489" i="5"/>
  <c r="V1480" i="5"/>
  <c r="U1471" i="5"/>
  <c r="AA1461" i="5"/>
  <c r="Z1452" i="5"/>
  <c r="X1442" i="5"/>
  <c r="W1433" i="5"/>
  <c r="U1415" i="5"/>
  <c r="AA1405" i="5"/>
  <c r="Z1396" i="5"/>
  <c r="Y1387" i="5"/>
  <c r="X1378" i="5"/>
  <c r="AA1342" i="5"/>
  <c r="Z1333" i="5"/>
  <c r="Y1324" i="5"/>
  <c r="X1315" i="5"/>
  <c r="W1306" i="5"/>
  <c r="V1297" i="5"/>
  <c r="U1288" i="5"/>
  <c r="AA1278" i="5"/>
  <c r="Z1269" i="5"/>
  <c r="Y1260" i="5"/>
  <c r="X1251" i="5"/>
  <c r="W1242" i="5"/>
  <c r="V1233" i="5"/>
  <c r="U1224" i="5"/>
  <c r="AA1214" i="5"/>
  <c r="Z1205" i="5"/>
  <c r="Y1196" i="5"/>
  <c r="X1187" i="5"/>
  <c r="W1178" i="5"/>
  <c r="V1181" i="5"/>
  <c r="X1420" i="5"/>
  <c r="U1409" i="5"/>
  <c r="W1395" i="5"/>
  <c r="AA1367" i="5"/>
  <c r="Z1358" i="5"/>
  <c r="Y1349" i="5"/>
  <c r="X1340" i="5"/>
  <c r="W1331" i="5"/>
  <c r="U1313" i="5"/>
  <c r="AA1303" i="5"/>
  <c r="Z1294" i="5"/>
  <c r="Y1285" i="5"/>
  <c r="X1276" i="5"/>
  <c r="W1267" i="5"/>
  <c r="V1258" i="5"/>
  <c r="U1249" i="5"/>
  <c r="AA1239" i="5"/>
  <c r="Z1230" i="5"/>
  <c r="Y1221" i="5"/>
  <c r="X1212" i="5"/>
  <c r="W1203" i="5"/>
  <c r="V1194" i="5"/>
  <c r="U1185" i="5"/>
  <c r="AA1175" i="5"/>
  <c r="Z1166" i="5"/>
  <c r="Y1410" i="5"/>
  <c r="X1401" i="5"/>
  <c r="W1392" i="5"/>
  <c r="AA1364" i="5"/>
  <c r="Z1355" i="5"/>
  <c r="Y1346" i="5"/>
  <c r="X1337" i="5"/>
  <c r="W1328" i="5"/>
  <c r="AA1300" i="5"/>
  <c r="Z1291" i="5"/>
  <c r="Y1282" i="5"/>
  <c r="X1273" i="5"/>
  <c r="W1264" i="5"/>
  <c r="V1255" i="5"/>
  <c r="U1246" i="5"/>
  <c r="AA1236" i="5"/>
  <c r="Z1227" i="5"/>
  <c r="Y1218" i="5"/>
  <c r="X1209" i="5"/>
  <c r="W1200" i="5"/>
  <c r="V1191" i="5"/>
  <c r="U1182" i="5"/>
  <c r="AA1172" i="5"/>
  <c r="Z1163" i="5"/>
  <c r="U1371" i="5"/>
  <c r="AA1361" i="5"/>
  <c r="Z1352" i="5"/>
  <c r="Y1343" i="5"/>
  <c r="X1334" i="5"/>
  <c r="W1325" i="5"/>
  <c r="V1316" i="5"/>
  <c r="AA1297" i="5"/>
  <c r="Z1288" i="5"/>
  <c r="Y1279" i="5"/>
  <c r="X1270" i="5"/>
  <c r="W1261" i="5"/>
  <c r="U1243" i="5"/>
  <c r="AA1233" i="5"/>
  <c r="Z1224" i="5"/>
  <c r="Y1215" i="5"/>
  <c r="X1206" i="5"/>
  <c r="W1197" i="5"/>
  <c r="V1188" i="5"/>
  <c r="U1179" i="5"/>
  <c r="AA1169" i="5"/>
  <c r="Z1160" i="5"/>
  <c r="Y1151" i="5"/>
  <c r="Y1156" i="5"/>
  <c r="X1147" i="5"/>
  <c r="W1138" i="5"/>
  <c r="V1129" i="5"/>
  <c r="AA1110" i="5"/>
  <c r="Z1101" i="5"/>
  <c r="Y1092" i="5"/>
  <c r="X1083" i="5"/>
  <c r="W1074" i="5"/>
  <c r="V1065" i="5"/>
  <c r="AA1518" i="5"/>
  <c r="X1491" i="5"/>
  <c r="X1451" i="5"/>
  <c r="V1441" i="5"/>
  <c r="U1432" i="5"/>
  <c r="AA1422" i="5"/>
  <c r="Z1413" i="5"/>
  <c r="Y1404" i="5"/>
  <c r="X1395" i="5"/>
  <c r="W1386" i="5"/>
  <c r="AA1358" i="5"/>
  <c r="Z1521" i="5"/>
  <c r="W1494" i="5"/>
  <c r="AA1466" i="5"/>
  <c r="X1516" i="5"/>
  <c r="W1507" i="5"/>
  <c r="V1498" i="5"/>
  <c r="U1489" i="5"/>
  <c r="AA1479" i="5"/>
  <c r="Z1470" i="5"/>
  <c r="Y1461" i="5"/>
  <c r="X1452" i="5"/>
  <c r="V1442" i="5"/>
  <c r="U1433" i="5"/>
  <c r="AA1423" i="5"/>
  <c r="V1521" i="5"/>
  <c r="Z1493" i="5"/>
  <c r="W1466" i="5"/>
  <c r="W1516" i="5"/>
  <c r="V1507" i="5"/>
  <c r="U1498" i="5"/>
  <c r="AA1488" i="5"/>
  <c r="Z1479" i="5"/>
  <c r="Y1470" i="5"/>
  <c r="X1461" i="5"/>
  <c r="W1452" i="5"/>
  <c r="Y1442" i="5"/>
  <c r="X1433" i="5"/>
  <c r="W1424" i="5"/>
  <c r="Z1516" i="5"/>
  <c r="U1487" i="5"/>
  <c r="AA1477" i="5"/>
  <c r="Z1468" i="5"/>
  <c r="Y1459" i="5"/>
  <c r="X1450" i="5"/>
  <c r="V1440" i="5"/>
  <c r="AA1421" i="5"/>
  <c r="Z1412" i="5"/>
  <c r="Y1403" i="5"/>
  <c r="X1394" i="5"/>
  <c r="W1385" i="5"/>
  <c r="Z1349" i="5"/>
  <c r="Y1340" i="5"/>
  <c r="X1331" i="5"/>
  <c r="W1322" i="5"/>
  <c r="V1313" i="5"/>
  <c r="U1304" i="5"/>
  <c r="AA1294" i="5"/>
  <c r="Z1285" i="5"/>
  <c r="X1404" i="5"/>
  <c r="U1393" i="5"/>
  <c r="AA1383" i="5"/>
  <c r="Z1374" i="5"/>
  <c r="Y1365" i="5"/>
  <c r="X1356" i="5"/>
  <c r="W1347" i="5"/>
  <c r="U1329" i="5"/>
  <c r="AA1319" i="5"/>
  <c r="Z1310" i="5"/>
  <c r="Y1301" i="5"/>
  <c r="X1292" i="5"/>
  <c r="W1283" i="5"/>
  <c r="V1274" i="5"/>
  <c r="U1265" i="5"/>
  <c r="AA1255" i="5"/>
  <c r="Z1246" i="5"/>
  <c r="Y1237" i="5"/>
  <c r="X1228" i="5"/>
  <c r="W1219" i="5"/>
  <c r="V1210" i="5"/>
  <c r="U1201" i="5"/>
  <c r="AA1191" i="5"/>
  <c r="Z1182" i="5"/>
  <c r="Y1173" i="5"/>
  <c r="X1164" i="5"/>
  <c r="W1408" i="5"/>
  <c r="V1399" i="5"/>
  <c r="U1390" i="5"/>
  <c r="AA1380" i="5"/>
  <c r="Z1371" i="5"/>
  <c r="Y1362" i="5"/>
  <c r="X1353" i="5"/>
  <c r="W1344" i="5"/>
  <c r="AA1316" i="5"/>
  <c r="Z1307" i="5"/>
  <c r="Y1298" i="5"/>
  <c r="X1289" i="5"/>
  <c r="W1280" i="5"/>
  <c r="V1271" i="5"/>
  <c r="U1262" i="5"/>
  <c r="AA1252" i="5"/>
  <c r="Z1243" i="5"/>
  <c r="Y1234" i="5"/>
  <c r="X1225" i="5"/>
  <c r="W1216" i="5"/>
  <c r="V1207" i="5"/>
  <c r="U1198" i="5"/>
  <c r="AA1188" i="5"/>
  <c r="Z1179" i="5"/>
  <c r="Y1170" i="5"/>
  <c r="X1161" i="5"/>
  <c r="Z1368" i="5"/>
  <c r="Y1359" i="5"/>
  <c r="X1350" i="5"/>
  <c r="W1341" i="5"/>
  <c r="V1332" i="5"/>
  <c r="AA1313" i="5"/>
  <c r="Z1304" i="5"/>
  <c r="Y1295" i="5"/>
  <c r="X1286" i="5"/>
  <c r="W1277" i="5"/>
  <c r="V1268" i="5"/>
  <c r="U1259" i="5"/>
  <c r="AA1249" i="5"/>
  <c r="Z1240" i="5"/>
  <c r="Y1231" i="5"/>
  <c r="X1222" i="5"/>
  <c r="W1213" i="5"/>
  <c r="V1204" i="5"/>
  <c r="U1195" i="5"/>
  <c r="AA1185" i="5"/>
  <c r="Z1176" i="5"/>
  <c r="Y1167" i="5"/>
  <c r="X1158" i="5"/>
  <c r="W1149" i="5"/>
  <c r="W1154" i="5"/>
  <c r="V1145" i="5"/>
  <c r="AA1126" i="5"/>
  <c r="Z1117" i="5"/>
  <c r="Y1108" i="5"/>
  <c r="X1099" i="5"/>
  <c r="W1090" i="5"/>
  <c r="V1081" i="5"/>
  <c r="AA1062" i="5"/>
  <c r="U1512" i="5"/>
  <c r="Y1484" i="5"/>
  <c r="W1458" i="5"/>
  <c r="V1449" i="5"/>
  <c r="AA1438" i="5"/>
  <c r="Z1429" i="5"/>
  <c r="Y1420" i="5"/>
  <c r="X1411" i="5"/>
  <c r="W1402" i="5"/>
  <c r="V1393" i="5"/>
  <c r="U1384" i="5"/>
  <c r="AA1374" i="5"/>
  <c r="Z1365" i="5"/>
  <c r="Y1356" i="5"/>
  <c r="AA1514" i="5"/>
  <c r="X1487" i="5"/>
  <c r="U1460" i="5"/>
  <c r="V1514" i="5"/>
  <c r="U1505" i="5"/>
  <c r="AA1495" i="5"/>
  <c r="Z1486" i="5"/>
  <c r="Y1477" i="5"/>
  <c r="X1468" i="5"/>
  <c r="W1459" i="5"/>
  <c r="V1450" i="5"/>
  <c r="AA1439" i="5"/>
  <c r="Z1430" i="5"/>
  <c r="Y1421" i="5"/>
  <c r="W1514" i="5"/>
  <c r="AA1486" i="5"/>
  <c r="X1459" i="5"/>
  <c r="U1514" i="5"/>
  <c r="AA1504" i="5"/>
  <c r="Z1495" i="5"/>
  <c r="Y1486" i="5"/>
  <c r="X1477" i="5"/>
  <c r="W1468" i="5"/>
  <c r="V1459" i="5"/>
  <c r="U1450" i="5"/>
  <c r="W1440" i="5"/>
  <c r="U1507" i="5"/>
  <c r="AA1493" i="5"/>
  <c r="Z1484" i="5"/>
  <c r="Y1475" i="5"/>
  <c r="X1466" i="5"/>
  <c r="W1457" i="5"/>
  <c r="V1448" i="5"/>
  <c r="AA1437" i="5"/>
  <c r="Z1428" i="5"/>
  <c r="Y1419" i="5"/>
  <c r="X1410" i="5"/>
  <c r="W1401" i="5"/>
  <c r="AA1373" i="5"/>
  <c r="X1347" i="5"/>
  <c r="W1338" i="5"/>
  <c r="V1329" i="5"/>
  <c r="U1320" i="5"/>
  <c r="AA1310" i="5"/>
  <c r="Z1301" i="5"/>
  <c r="Y1292" i="5"/>
  <c r="X1283" i="5"/>
  <c r="W1274" i="5"/>
  <c r="V1265" i="5"/>
  <c r="U1256" i="5"/>
  <c r="AA1246" i="5"/>
  <c r="Z1169" i="5"/>
  <c r="Y1413" i="5"/>
  <c r="V1402" i="5"/>
  <c r="Z1390" i="5"/>
  <c r="Y1381" i="5"/>
  <c r="X1372" i="5"/>
  <c r="W1363" i="5"/>
  <c r="V1354" i="5"/>
  <c r="AA1335" i="5"/>
  <c r="Z1326" i="5"/>
  <c r="Y1317" i="5"/>
  <c r="X1308" i="5"/>
  <c r="W1299" i="5"/>
  <c r="V1290" i="5"/>
  <c r="U1281" i="5"/>
  <c r="AA1271" i="5"/>
  <c r="Z1262" i="5"/>
  <c r="Y1253" i="5"/>
  <c r="X1244" i="5"/>
  <c r="W1235" i="5"/>
  <c r="V1226" i="5"/>
  <c r="U1217" i="5"/>
  <c r="AA1207" i="5"/>
  <c r="Z1198" i="5"/>
  <c r="Y1189" i="5"/>
  <c r="X1180" i="5"/>
  <c r="W1171" i="5"/>
  <c r="V1415" i="5"/>
  <c r="U1406" i="5"/>
  <c r="AA1396" i="5"/>
  <c r="Z1387" i="5"/>
  <c r="Y1378" i="5"/>
  <c r="X1369" i="5"/>
  <c r="W1360" i="5"/>
  <c r="AA1332" i="5"/>
  <c r="Z1323" i="5"/>
  <c r="Y1314" i="5"/>
  <c r="X1305" i="5"/>
  <c r="W1296" i="5"/>
  <c r="V1287" i="5"/>
  <c r="AA1268" i="5"/>
  <c r="Z1259" i="5"/>
  <c r="Y1250" i="5"/>
  <c r="X1241" i="5"/>
  <c r="W1232" i="5"/>
  <c r="V1223" i="5"/>
  <c r="U1214" i="5"/>
  <c r="AA1204" i="5"/>
  <c r="Z1195" i="5"/>
  <c r="Y1186" i="5"/>
  <c r="X1177" i="5"/>
  <c r="W1168" i="5"/>
  <c r="V1159" i="5"/>
  <c r="X1366" i="5"/>
  <c r="W1357" i="5"/>
  <c r="U1339" i="5"/>
  <c r="AA1329" i="5"/>
  <c r="Z1320" i="5"/>
  <c r="Y1311" i="5"/>
  <c r="X1302" i="5"/>
  <c r="W1293" i="5"/>
  <c r="V1284" i="5"/>
  <c r="U1275" i="5"/>
  <c r="AA1265" i="5"/>
  <c r="Z1256" i="5"/>
  <c r="Y1247" i="5"/>
  <c r="X1238" i="5"/>
  <c r="W1229" i="5"/>
  <c r="U1211" i="5"/>
  <c r="AA1201" i="5"/>
  <c r="Z1192" i="5"/>
  <c r="Y1183" i="5"/>
  <c r="X1174" i="5"/>
  <c r="W1165" i="5"/>
  <c r="V1156" i="5"/>
  <c r="U1147" i="5"/>
  <c r="U1152" i="5"/>
  <c r="AA1142" i="5"/>
  <c r="Z1133" i="5"/>
  <c r="Y1124" i="5"/>
  <c r="X1115" i="5"/>
  <c r="W1106" i="5"/>
  <c r="V1097" i="5"/>
  <c r="U1088" i="5"/>
  <c r="AA1078" i="5"/>
  <c r="Z1069" i="5"/>
  <c r="AA1513" i="5"/>
  <c r="V1505" i="5"/>
  <c r="Z1477" i="5"/>
  <c r="U1456" i="5"/>
  <c r="AA1446" i="5"/>
  <c r="Y1436" i="5"/>
  <c r="X1427" i="5"/>
  <c r="W1418" i="5"/>
  <c r="V1409" i="5"/>
  <c r="U1400" i="5"/>
  <c r="AA1390" i="5"/>
  <c r="Z1381" i="5"/>
  <c r="Y1372" i="5"/>
  <c r="X1363" i="5"/>
  <c r="AA1517" i="5"/>
  <c r="U1508" i="5"/>
  <c r="Y1480" i="5"/>
  <c r="U1521" i="5"/>
  <c r="AA1511" i="5"/>
  <c r="Z1502" i="5"/>
  <c r="Y1493" i="5"/>
  <c r="X1484" i="5"/>
  <c r="W1475" i="5"/>
  <c r="V1466" i="5"/>
  <c r="U1457" i="5"/>
  <c r="AA1447" i="5"/>
  <c r="Y1437" i="5"/>
  <c r="X1428" i="5"/>
  <c r="W1517" i="5"/>
  <c r="X1507" i="5"/>
  <c r="U1480" i="5"/>
  <c r="AA1520" i="5"/>
  <c r="Z1511" i="5"/>
  <c r="Y1502" i="5"/>
  <c r="X1493" i="5"/>
  <c r="W1484" i="5"/>
  <c r="V1475" i="5"/>
  <c r="U1466" i="5"/>
  <c r="AA1456" i="5"/>
  <c r="Z1447" i="5"/>
  <c r="U1438" i="5"/>
  <c r="AA1428" i="5"/>
  <c r="Z1419" i="5"/>
  <c r="Z1500" i="5"/>
  <c r="Y1491" i="5"/>
  <c r="X1482" i="5"/>
  <c r="W1473" i="5"/>
  <c r="U1455" i="5"/>
  <c r="Z1444" i="5"/>
  <c r="Y1435" i="5"/>
  <c r="X1426" i="5"/>
  <c r="W1417" i="5"/>
  <c r="V1408" i="5"/>
  <c r="U1399" i="5"/>
  <c r="AA1389" i="5"/>
  <c r="Z1380" i="5"/>
  <c r="W1354" i="5"/>
  <c r="U1336" i="5"/>
  <c r="AA1326" i="5"/>
  <c r="Z1317" i="5"/>
  <c r="Y1308" i="5"/>
  <c r="X1299" i="5"/>
  <c r="U1272" i="5"/>
  <c r="Z1253" i="5"/>
  <c r="Z1237" i="5"/>
  <c r="W1226" i="5"/>
  <c r="Y1212" i="5"/>
  <c r="V1201" i="5"/>
  <c r="Z1189" i="5"/>
  <c r="U1176" i="5"/>
  <c r="AA1166" i="5"/>
  <c r="Y1417" i="5"/>
  <c r="X1408" i="5"/>
  <c r="W1399" i="5"/>
  <c r="V1390" i="5"/>
  <c r="U1381" i="5"/>
  <c r="AA1371" i="5"/>
  <c r="Z1362" i="5"/>
  <c r="Y1353" i="5"/>
  <c r="X1344" i="5"/>
  <c r="W1335" i="5"/>
  <c r="U1317" i="5"/>
  <c r="AA1307" i="5"/>
  <c r="Z1298" i="5"/>
  <c r="Y1289" i="5"/>
  <c r="X1280" i="5"/>
  <c r="W1271" i="5"/>
  <c r="V1262" i="5"/>
  <c r="U1253" i="5"/>
  <c r="AA1243" i="5"/>
  <c r="Z1234" i="5"/>
  <c r="Y1225" i="5"/>
  <c r="X1216" i="5"/>
  <c r="W1207" i="5"/>
  <c r="V1198" i="5"/>
  <c r="U1189" i="5"/>
  <c r="AA1179" i="5"/>
  <c r="Z1170" i="5"/>
  <c r="Y1414" i="5"/>
  <c r="X1405" i="5"/>
  <c r="W1396" i="5"/>
  <c r="V1387" i="5"/>
  <c r="U1378" i="5"/>
  <c r="AA1368" i="5"/>
  <c r="Z1359" i="5"/>
  <c r="Y1350" i="5"/>
  <c r="X1341" i="5"/>
  <c r="W1332" i="5"/>
  <c r="U1314" i="5"/>
  <c r="AA1304" i="5"/>
  <c r="Z1295" i="5"/>
  <c r="Y1286" i="5"/>
  <c r="X1277" i="5"/>
  <c r="W1268" i="5"/>
  <c r="V1259" i="5"/>
  <c r="U1250" i="5"/>
  <c r="AA1240" i="5"/>
  <c r="Z1231" i="5"/>
  <c r="Y1222" i="5"/>
  <c r="X1213" i="5"/>
  <c r="W1204" i="5"/>
  <c r="V1195" i="5"/>
  <c r="U1186" i="5"/>
  <c r="AA1176" i="5"/>
  <c r="Z1167" i="5"/>
  <c r="Y1158" i="5"/>
  <c r="AA1365" i="5"/>
  <c r="Z1356" i="5"/>
  <c r="Y1347" i="5"/>
  <c r="X1338" i="5"/>
  <c r="W1329" i="5"/>
  <c r="U1311" i="5"/>
  <c r="AA1301" i="5"/>
  <c r="Z1292" i="5"/>
  <c r="Y1283" i="5"/>
  <c r="X1274" i="5"/>
  <c r="W1265" i="5"/>
  <c r="V1256" i="5"/>
  <c r="U1247" i="5"/>
  <c r="AA1237" i="5"/>
  <c r="Z1228" i="5"/>
  <c r="Y1219" i="5"/>
  <c r="X1210" i="5"/>
  <c r="W1201" i="5"/>
  <c r="V1192" i="5"/>
  <c r="U1183" i="5"/>
  <c r="AA1173" i="5"/>
  <c r="Z1164" i="5"/>
  <c r="Y1155" i="5"/>
  <c r="Y1160" i="5"/>
  <c r="X1151" i="5"/>
  <c r="W1142" i="5"/>
  <c r="V1133" i="5"/>
  <c r="U1124" i="5"/>
  <c r="U1108" i="5"/>
  <c r="X1095" i="5"/>
  <c r="AA1082" i="5"/>
  <c r="AA1070" i="5"/>
  <c r="X1059" i="5"/>
  <c r="W1050" i="5"/>
  <c r="V1041" i="5"/>
  <c r="AA1022" i="5"/>
  <c r="Z1013" i="5"/>
  <c r="Y1004" i="5"/>
  <c r="X995" i="5"/>
  <c r="W986" i="5"/>
  <c r="V977" i="5"/>
  <c r="W1163" i="5"/>
  <c r="V1154" i="5"/>
  <c r="U1145" i="5"/>
  <c r="AA1135" i="5"/>
  <c r="Z1126" i="5"/>
  <c r="Y1117" i="5"/>
  <c r="X1108" i="5"/>
  <c r="W1099" i="5"/>
  <c r="V1090" i="5"/>
  <c r="U1081" i="5"/>
  <c r="AA1071" i="5"/>
  <c r="Z1062" i="5"/>
  <c r="Y1053" i="5"/>
  <c r="X1044" i="5"/>
  <c r="W1035" i="5"/>
  <c r="V1026" i="5"/>
  <c r="AA1007" i="5"/>
  <c r="Z998" i="5"/>
  <c r="Y989" i="5"/>
  <c r="X1149" i="5"/>
  <c r="W1290" i="5"/>
  <c r="X1267" i="5"/>
  <c r="V1249" i="5"/>
  <c r="X1235" i="5"/>
  <c r="Z1221" i="5"/>
  <c r="W1210" i="5"/>
  <c r="AA1198" i="5"/>
  <c r="V1185" i="5"/>
  <c r="Z1173" i="5"/>
  <c r="Y1164" i="5"/>
  <c r="W1415" i="5"/>
  <c r="V1406" i="5"/>
  <c r="U1397" i="5"/>
  <c r="AA1387" i="5"/>
  <c r="Z1378" i="5"/>
  <c r="Y1369" i="5"/>
  <c r="X1360" i="5"/>
  <c r="W1351" i="5"/>
  <c r="U1333" i="5"/>
  <c r="AA1323" i="5"/>
  <c r="Z1314" i="5"/>
  <c r="Y1305" i="5"/>
  <c r="X1296" i="5"/>
  <c r="W1287" i="5"/>
  <c r="U1269" i="5"/>
  <c r="AA1259" i="5"/>
  <c r="Z1250" i="5"/>
  <c r="Y1241" i="5"/>
  <c r="X1232" i="5"/>
  <c r="W1223" i="5"/>
  <c r="V1214" i="5"/>
  <c r="U1205" i="5"/>
  <c r="AA1195" i="5"/>
  <c r="Z1186" i="5"/>
  <c r="Y1177" i="5"/>
  <c r="X1168" i="5"/>
  <c r="W1412" i="5"/>
  <c r="V1403" i="5"/>
  <c r="U1394" i="5"/>
  <c r="AA1384" i="5"/>
  <c r="Z1375" i="5"/>
  <c r="Y1366" i="5"/>
  <c r="X1357" i="5"/>
  <c r="W1348" i="5"/>
  <c r="U1330" i="5"/>
  <c r="AA1320" i="5"/>
  <c r="Z1311" i="5"/>
  <c r="Y1302" i="5"/>
  <c r="X1293" i="5"/>
  <c r="W1284" i="5"/>
  <c r="V1275" i="5"/>
  <c r="U1266" i="5"/>
  <c r="AA1256" i="5"/>
  <c r="Z1247" i="5"/>
  <c r="Y1238" i="5"/>
  <c r="X1229" i="5"/>
  <c r="W1220" i="5"/>
  <c r="V1211" i="5"/>
  <c r="U1202" i="5"/>
  <c r="AA1192" i="5"/>
  <c r="Z1183" i="5"/>
  <c r="Y1174" i="5"/>
  <c r="X1165" i="5"/>
  <c r="Z1372" i="5"/>
  <c r="Y1363" i="5"/>
  <c r="X1354" i="5"/>
  <c r="W1345" i="5"/>
  <c r="AA1317" i="5"/>
  <c r="Z1308" i="5"/>
  <c r="Y1299" i="5"/>
  <c r="X1290" i="5"/>
  <c r="W1281" i="5"/>
  <c r="V1272" i="5"/>
  <c r="U1263" i="5"/>
  <c r="AA1253" i="5"/>
  <c r="Z1244" i="5"/>
  <c r="Y1235" i="5"/>
  <c r="X1226" i="5"/>
  <c r="W1217" i="5"/>
  <c r="V1208" i="5"/>
  <c r="U1199" i="5"/>
  <c r="AA1189" i="5"/>
  <c r="Z1180" i="5"/>
  <c r="Y1171" i="5"/>
  <c r="X1162" i="5"/>
  <c r="W1153" i="5"/>
  <c r="W1158" i="5"/>
  <c r="V1149" i="5"/>
  <c r="AA1130" i="5"/>
  <c r="Z1121" i="5"/>
  <c r="Y1104" i="5"/>
  <c r="U1092" i="5"/>
  <c r="U1080" i="5"/>
  <c r="V1057" i="5"/>
  <c r="U1048" i="5"/>
  <c r="AA1038" i="5"/>
  <c r="Z1029" i="5"/>
  <c r="Y1020" i="5"/>
  <c r="X1011" i="5"/>
  <c r="W1002" i="5"/>
  <c r="V993" i="5"/>
  <c r="AA974" i="5"/>
  <c r="AA1151" i="5"/>
  <c r="Z1142" i="5"/>
  <c r="Y1133" i="5"/>
  <c r="X1124" i="5"/>
  <c r="W1115" i="5"/>
  <c r="U1097" i="5"/>
  <c r="AA1087" i="5"/>
  <c r="Z1078" i="5"/>
  <c r="Y1069" i="5"/>
  <c r="X1060" i="5"/>
  <c r="W1051" i="5"/>
  <c r="U1033" i="5"/>
  <c r="AA1023" i="5"/>
  <c r="Z1014" i="5"/>
  <c r="Y1005" i="5"/>
  <c r="X996" i="5"/>
  <c r="W1156" i="5"/>
  <c r="V1147" i="5"/>
  <c r="U1138" i="5"/>
  <c r="AA1128" i="5"/>
  <c r="Z1119" i="5"/>
  <c r="Y1110" i="5"/>
  <c r="X1101" i="5"/>
  <c r="W1092" i="5"/>
  <c r="V1083" i="5"/>
  <c r="U1074" i="5"/>
  <c r="AA1064" i="5"/>
  <c r="Z1055" i="5"/>
  <c r="Y1046" i="5"/>
  <c r="X1037" i="5"/>
  <c r="W1028" i="5"/>
  <c r="V1019" i="5"/>
  <c r="U1010" i="5"/>
  <c r="AA1000" i="5"/>
  <c r="Z991" i="5"/>
  <c r="Y982" i="5"/>
  <c r="W1141" i="5"/>
  <c r="U1123" i="5"/>
  <c r="AA1113" i="5"/>
  <c r="Z1104" i="5"/>
  <c r="Y1095" i="5"/>
  <c r="X1086" i="5"/>
  <c r="W1077" i="5"/>
  <c r="U1059" i="5"/>
  <c r="AA1049" i="5"/>
  <c r="Z1040" i="5"/>
  <c r="Y1031" i="5"/>
  <c r="X1022" i="5"/>
  <c r="V1281" i="5"/>
  <c r="AA1262" i="5"/>
  <c r="Y1244" i="5"/>
  <c r="AA1230" i="5"/>
  <c r="X1219" i="5"/>
  <c r="U1208" i="5"/>
  <c r="W1194" i="5"/>
  <c r="AA1182" i="5"/>
  <c r="X1171" i="5"/>
  <c r="W1162" i="5"/>
  <c r="U1413" i="5"/>
  <c r="AA1403" i="5"/>
  <c r="Z1394" i="5"/>
  <c r="Y1385" i="5"/>
  <c r="X1376" i="5"/>
  <c r="W1367" i="5"/>
  <c r="V1358" i="5"/>
  <c r="AA1339" i="5"/>
  <c r="Z1330" i="5"/>
  <c r="Y1321" i="5"/>
  <c r="X1312" i="5"/>
  <c r="W1303" i="5"/>
  <c r="V1294" i="5"/>
  <c r="U1285" i="5"/>
  <c r="AA1275" i="5"/>
  <c r="Z1266" i="5"/>
  <c r="Y1257" i="5"/>
  <c r="X1248" i="5"/>
  <c r="W1239" i="5"/>
  <c r="V1230" i="5"/>
  <c r="U1221" i="5"/>
  <c r="AA1211" i="5"/>
  <c r="Z1202" i="5"/>
  <c r="Y1193" i="5"/>
  <c r="X1184" i="5"/>
  <c r="W1175" i="5"/>
  <c r="V1166" i="5"/>
  <c r="AA1400" i="5"/>
  <c r="Z1391" i="5"/>
  <c r="Y1382" i="5"/>
  <c r="X1373" i="5"/>
  <c r="W1364" i="5"/>
  <c r="V1355" i="5"/>
  <c r="AA1336" i="5"/>
  <c r="Z1327" i="5"/>
  <c r="Y1318" i="5"/>
  <c r="X1309" i="5"/>
  <c r="W1300" i="5"/>
  <c r="V1291" i="5"/>
  <c r="U1282" i="5"/>
  <c r="AA1272" i="5"/>
  <c r="Z1263" i="5"/>
  <c r="Y1254" i="5"/>
  <c r="X1245" i="5"/>
  <c r="W1236" i="5"/>
  <c r="U1218" i="5"/>
  <c r="AA1208" i="5"/>
  <c r="Z1199" i="5"/>
  <c r="Y1190" i="5"/>
  <c r="X1181" i="5"/>
  <c r="W1172" i="5"/>
  <c r="V1163" i="5"/>
  <c r="X1370" i="5"/>
  <c r="W1361" i="5"/>
  <c r="AA1333" i="5"/>
  <c r="Z1324" i="5"/>
  <c r="Y1315" i="5"/>
  <c r="X1306" i="5"/>
  <c r="W1297" i="5"/>
  <c r="V1288" i="5"/>
  <c r="U1279" i="5"/>
  <c r="AA1269" i="5"/>
  <c r="Z1260" i="5"/>
  <c r="Y1251" i="5"/>
  <c r="X1242" i="5"/>
  <c r="W1233" i="5"/>
  <c r="V1224" i="5"/>
  <c r="U1215" i="5"/>
  <c r="AA1205" i="5"/>
  <c r="Z1196" i="5"/>
  <c r="Y1187" i="5"/>
  <c r="X1178" i="5"/>
  <c r="W1169" i="5"/>
  <c r="V1160" i="5"/>
  <c r="U1151" i="5"/>
  <c r="U1156" i="5"/>
  <c r="AA1146" i="5"/>
  <c r="Z1137" i="5"/>
  <c r="Y1128" i="5"/>
  <c r="X1119" i="5"/>
  <c r="V1089" i="5"/>
  <c r="Y1064" i="5"/>
  <c r="AA1054" i="5"/>
  <c r="Z1045" i="5"/>
  <c r="Y1036" i="5"/>
  <c r="X1027" i="5"/>
  <c r="W1018" i="5"/>
  <c r="V1009" i="5"/>
  <c r="U1000" i="5"/>
  <c r="AA990" i="5"/>
  <c r="Z981" i="5"/>
  <c r="Y972" i="5"/>
  <c r="Z1158" i="5"/>
  <c r="Y1149" i="5"/>
  <c r="X1140" i="5"/>
  <c r="W1131" i="5"/>
  <c r="V1122" i="5"/>
  <c r="U1113" i="5"/>
  <c r="AA1103" i="5"/>
  <c r="Z1094" i="5"/>
  <c r="Y1085" i="5"/>
  <c r="X1076" i="5"/>
  <c r="W1067" i="5"/>
  <c r="U1049" i="5"/>
  <c r="AA1039" i="5"/>
  <c r="Z1030" i="5"/>
  <c r="Y1021" i="5"/>
  <c r="X1012" i="5"/>
  <c r="W1003" i="5"/>
  <c r="V994" i="5"/>
  <c r="U1154" i="5"/>
  <c r="AA1144" i="5"/>
  <c r="Z1135" i="5"/>
  <c r="Y1126" i="5"/>
  <c r="X1117" i="5"/>
  <c r="W1108" i="5"/>
  <c r="V1099" i="5"/>
  <c r="U1090" i="5"/>
  <c r="AA1080" i="5"/>
  <c r="Z1071" i="5"/>
  <c r="Y1062" i="5"/>
  <c r="X1053" i="5"/>
  <c r="W1044" i="5"/>
  <c r="V1035" i="5"/>
  <c r="U1026" i="5"/>
  <c r="AA1016" i="5"/>
  <c r="Z1007" i="5"/>
  <c r="Y998" i="5"/>
  <c r="X989" i="5"/>
  <c r="W980" i="5"/>
  <c r="U1139" i="5"/>
  <c r="AA1129" i="5"/>
  <c r="Z1120" i="5"/>
  <c r="Y1111" i="5"/>
  <c r="X1102" i="5"/>
  <c r="W1093" i="5"/>
  <c r="U1075" i="5"/>
  <c r="AA1065" i="5"/>
  <c r="Z1056" i="5"/>
  <c r="Y1047" i="5"/>
  <c r="X1038" i="5"/>
  <c r="Y1276" i="5"/>
  <c r="W1258" i="5"/>
  <c r="U1240" i="5"/>
  <c r="Y1228" i="5"/>
  <c r="V1217" i="5"/>
  <c r="X1203" i="5"/>
  <c r="U1192" i="5"/>
  <c r="Y1180" i="5"/>
  <c r="V1169" i="5"/>
  <c r="AA1419" i="5"/>
  <c r="Z1410" i="5"/>
  <c r="Y1401" i="5"/>
  <c r="X1392" i="5"/>
  <c r="W1383" i="5"/>
  <c r="U1365" i="5"/>
  <c r="AA1355" i="5"/>
  <c r="Z1346" i="5"/>
  <c r="Y1337" i="5"/>
  <c r="X1328" i="5"/>
  <c r="W1319" i="5"/>
  <c r="U1301" i="5"/>
  <c r="AA1291" i="5"/>
  <c r="Z1282" i="5"/>
  <c r="Y1273" i="5"/>
  <c r="X1264" i="5"/>
  <c r="W1255" i="5"/>
  <c r="V1246" i="5"/>
  <c r="U1237" i="5"/>
  <c r="AA1227" i="5"/>
  <c r="Z1218" i="5"/>
  <c r="Y1209" i="5"/>
  <c r="X1200" i="5"/>
  <c r="W1191" i="5"/>
  <c r="V1182" i="5"/>
  <c r="U1173" i="5"/>
  <c r="AA1163" i="5"/>
  <c r="Z1407" i="5"/>
  <c r="Y1398" i="5"/>
  <c r="X1389" i="5"/>
  <c r="W1380" i="5"/>
  <c r="V1371" i="5"/>
  <c r="AA1352" i="5"/>
  <c r="Z1343" i="5"/>
  <c r="Y1334" i="5"/>
  <c r="X1325" i="5"/>
  <c r="W1316" i="5"/>
  <c r="U1298" i="5"/>
  <c r="AA1288" i="5"/>
  <c r="Z1279" i="5"/>
  <c r="Y1270" i="5"/>
  <c r="X1261" i="5"/>
  <c r="W1252" i="5"/>
  <c r="V1243" i="5"/>
  <c r="AA1224" i="5"/>
  <c r="Z1215" i="5"/>
  <c r="Y1206" i="5"/>
  <c r="X1197" i="5"/>
  <c r="W1188" i="5"/>
  <c r="V1179" i="5"/>
  <c r="U1170" i="5"/>
  <c r="AA1160" i="5"/>
  <c r="AA1349" i="5"/>
  <c r="Z1340" i="5"/>
  <c r="Y1331" i="5"/>
  <c r="X1322" i="5"/>
  <c r="W1313" i="5"/>
  <c r="U1295" i="5"/>
  <c r="AA1285" i="5"/>
  <c r="Z1276" i="5"/>
  <c r="Y1267" i="5"/>
  <c r="X1258" i="5"/>
  <c r="W1249" i="5"/>
  <c r="V1240" i="5"/>
  <c r="U1231" i="5"/>
  <c r="AA1221" i="5"/>
  <c r="Z1212" i="5"/>
  <c r="Y1203" i="5"/>
  <c r="X1194" i="5"/>
  <c r="W1185" i="5"/>
  <c r="V1176" i="5"/>
  <c r="U1167" i="5"/>
  <c r="AA1157" i="5"/>
  <c r="Z1148" i="5"/>
  <c r="Z1153" i="5"/>
  <c r="Y1144" i="5"/>
  <c r="X1135" i="5"/>
  <c r="W1126" i="5"/>
  <c r="Y1112" i="5"/>
  <c r="W1098" i="5"/>
  <c r="W1086" i="5"/>
  <c r="Z1073" i="5"/>
  <c r="Z1061" i="5"/>
  <c r="Y1052" i="5"/>
  <c r="X1043" i="5"/>
  <c r="W1034" i="5"/>
  <c r="V1025" i="5"/>
  <c r="U1016" i="5"/>
  <c r="AA1006" i="5"/>
  <c r="Z997" i="5"/>
  <c r="Y988" i="5"/>
  <c r="X979" i="5"/>
  <c r="W970" i="5"/>
  <c r="X1156" i="5"/>
  <c r="W1147" i="5"/>
  <c r="V1138" i="5"/>
  <c r="U1129" i="5"/>
  <c r="AA1119" i="5"/>
  <c r="Z1110" i="5"/>
  <c r="Y1101" i="5"/>
  <c r="X1092" i="5"/>
  <c r="W1083" i="5"/>
  <c r="V1074" i="5"/>
  <c r="U1065" i="5"/>
  <c r="AA1055" i="5"/>
  <c r="Z1046" i="5"/>
  <c r="Y1037" i="5"/>
  <c r="X1028" i="5"/>
  <c r="W1019" i="5"/>
  <c r="V1010" i="5"/>
  <c r="U1001" i="5"/>
  <c r="AA991" i="5"/>
  <c r="Z1151" i="5"/>
  <c r="Y1142" i="5"/>
  <c r="X1133" i="5"/>
  <c r="W1124" i="5"/>
  <c r="AA1096" i="5"/>
  <c r="Z1087" i="5"/>
  <c r="Y1078" i="5"/>
  <c r="X1069" i="5"/>
  <c r="W1060" i="5"/>
  <c r="AA1032" i="5"/>
  <c r="Z1023" i="5"/>
  <c r="Y1014" i="5"/>
  <c r="X1005" i="5"/>
  <c r="W996" i="5"/>
  <c r="V987" i="5"/>
  <c r="AA1145" i="5"/>
  <c r="Z1136" i="5"/>
  <c r="Y1127" i="5"/>
  <c r="X1118" i="5"/>
  <c r="W1109" i="5"/>
  <c r="V1100" i="5"/>
  <c r="U1091" i="5"/>
  <c r="AA1081" i="5"/>
  <c r="Z1072" i="5"/>
  <c r="Y1063" i="5"/>
  <c r="X1054" i="5"/>
  <c r="W1045" i="5"/>
  <c r="V1036" i="5"/>
  <c r="U1027" i="5"/>
  <c r="AA1017" i="5"/>
  <c r="Z1008" i="5"/>
  <c r="Y999" i="5"/>
  <c r="X990" i="5"/>
  <c r="W981" i="5"/>
  <c r="V972" i="5"/>
  <c r="U963" i="5"/>
  <c r="AA953" i="5"/>
  <c r="W1140" i="5"/>
  <c r="Z1103" i="5"/>
  <c r="V1067" i="5"/>
  <c r="Y1030" i="5"/>
  <c r="U994" i="5"/>
  <c r="W1125" i="5"/>
  <c r="Z1088" i="5"/>
  <c r="V1052" i="5"/>
  <c r="Z1024" i="5"/>
  <c r="U1011" i="5"/>
  <c r="W997" i="5"/>
  <c r="AA985" i="5"/>
  <c r="X974" i="5"/>
  <c r="Z960" i="5"/>
  <c r="Z965" i="5"/>
  <c r="Y956" i="5"/>
  <c r="X947" i="5"/>
  <c r="W938" i="5"/>
  <c r="V929" i="5"/>
  <c r="U920" i="5"/>
  <c r="AA910" i="5"/>
  <c r="Z901" i="5"/>
  <c r="Y892" i="5"/>
  <c r="X883" i="5"/>
  <c r="W874" i="5"/>
  <c r="U856" i="5"/>
  <c r="AA846" i="5"/>
  <c r="Z837" i="5"/>
  <c r="Y828" i="5"/>
  <c r="X819" i="5"/>
  <c r="W810" i="5"/>
  <c r="V801" i="5"/>
  <c r="U792" i="5"/>
  <c r="AA782" i="5"/>
  <c r="W987" i="5"/>
  <c r="V978" i="5"/>
  <c r="U969" i="5"/>
  <c r="AA959" i="5"/>
  <c r="Z950" i="5"/>
  <c r="Y941" i="5"/>
  <c r="X932" i="5"/>
  <c r="W923" i="5"/>
  <c r="U905" i="5"/>
  <c r="AA895" i="5"/>
  <c r="Z886" i="5"/>
  <c r="Y877" i="5"/>
  <c r="X868" i="5"/>
  <c r="W859" i="5"/>
  <c r="U841" i="5"/>
  <c r="AA831" i="5"/>
  <c r="Z822" i="5"/>
  <c r="Y813" i="5"/>
  <c r="X804" i="5"/>
  <c r="W795" i="5"/>
  <c r="V975" i="5"/>
  <c r="AA956" i="5"/>
  <c r="Z947" i="5"/>
  <c r="Y938" i="5"/>
  <c r="X929" i="5"/>
  <c r="W920" i="5"/>
  <c r="V911" i="5"/>
  <c r="U902" i="5"/>
  <c r="AA892" i="5"/>
  <c r="Z883" i="5"/>
  <c r="Y874" i="5"/>
  <c r="X865" i="5"/>
  <c r="W856" i="5"/>
  <c r="V847" i="5"/>
  <c r="U838" i="5"/>
  <c r="AA828" i="5"/>
  <c r="Z819" i="5"/>
  <c r="Y810" i="5"/>
  <c r="X801" i="5"/>
  <c r="W792" i="5"/>
  <c r="U951" i="5"/>
  <c r="AA941" i="5"/>
  <c r="Z932" i="5"/>
  <c r="Y923" i="5"/>
  <c r="X914" i="5"/>
  <c r="W905" i="5"/>
  <c r="V896" i="5"/>
  <c r="U887" i="5"/>
  <c r="AA877" i="5"/>
  <c r="Z868" i="5"/>
  <c r="Y859" i="5"/>
  <c r="X850" i="5"/>
  <c r="W841" i="5"/>
  <c r="V832" i="5"/>
  <c r="AA813" i="5"/>
  <c r="Z804" i="5"/>
  <c r="Y795" i="5"/>
  <c r="X786" i="5"/>
  <c r="W777" i="5"/>
  <c r="V768" i="5"/>
  <c r="Y772" i="5"/>
  <c r="X763" i="5"/>
  <c r="W754" i="5"/>
  <c r="V745" i="5"/>
  <c r="U736" i="5"/>
  <c r="AA726" i="5"/>
  <c r="Z717" i="5"/>
  <c r="Y708" i="5"/>
  <c r="X699" i="5"/>
  <c r="W690" i="5"/>
  <c r="V681" i="5"/>
  <c r="X1103" i="5"/>
  <c r="X1091" i="5"/>
  <c r="X1079" i="5"/>
  <c r="AA1066" i="5"/>
  <c r="Y1056" i="5"/>
  <c r="X1047" i="5"/>
  <c r="W1038" i="5"/>
  <c r="V1029" i="5"/>
  <c r="U1020" i="5"/>
  <c r="AA1010" i="5"/>
  <c r="Z1001" i="5"/>
  <c r="Y992" i="5"/>
  <c r="X983" i="5"/>
  <c r="W974" i="5"/>
  <c r="X1160" i="5"/>
  <c r="W1151" i="5"/>
  <c r="V1142" i="5"/>
  <c r="U1133" i="5"/>
  <c r="AA1123" i="5"/>
  <c r="Z1114" i="5"/>
  <c r="Y1105" i="5"/>
  <c r="X1096" i="5"/>
  <c r="W1087" i="5"/>
  <c r="V1078" i="5"/>
  <c r="U1069" i="5"/>
  <c r="AA1059" i="5"/>
  <c r="Z1050" i="5"/>
  <c r="Y1041" i="5"/>
  <c r="X1032" i="5"/>
  <c r="W1023" i="5"/>
  <c r="V1014" i="5"/>
  <c r="U1005" i="5"/>
  <c r="AA995" i="5"/>
  <c r="Z1155" i="5"/>
  <c r="Y1146" i="5"/>
  <c r="X1137" i="5"/>
  <c r="W1128" i="5"/>
  <c r="V1119" i="5"/>
  <c r="U1110" i="5"/>
  <c r="AA1100" i="5"/>
  <c r="Z1091" i="5"/>
  <c r="Y1082" i="5"/>
  <c r="X1073" i="5"/>
  <c r="W1064" i="5"/>
  <c r="V1055" i="5"/>
  <c r="AA1036" i="5"/>
  <c r="Z1027" i="5"/>
  <c r="Y1018" i="5"/>
  <c r="X1009" i="5"/>
  <c r="W1000" i="5"/>
  <c r="V991" i="5"/>
  <c r="U982" i="5"/>
  <c r="Z1140" i="5"/>
  <c r="Y1131" i="5"/>
  <c r="X1122" i="5"/>
  <c r="W1113" i="5"/>
  <c r="V1104" i="5"/>
  <c r="U1095" i="5"/>
  <c r="V1131" i="5"/>
  <c r="Y1094" i="5"/>
  <c r="X1021" i="5"/>
  <c r="AA984" i="5"/>
  <c r="V1116" i="5"/>
  <c r="Y1079" i="5"/>
  <c r="U1043" i="5"/>
  <c r="V1020" i="5"/>
  <c r="X1006" i="5"/>
  <c r="U995" i="5"/>
  <c r="Y983" i="5"/>
  <c r="AA969" i="5"/>
  <c r="X958" i="5"/>
  <c r="X963" i="5"/>
  <c r="W954" i="5"/>
  <c r="V945" i="5"/>
  <c r="AA926" i="5"/>
  <c r="Z917" i="5"/>
  <c r="Y908" i="5"/>
  <c r="X899" i="5"/>
  <c r="W890" i="5"/>
  <c r="V881" i="5"/>
  <c r="U872" i="5"/>
  <c r="AA862" i="5"/>
  <c r="Z853" i="5"/>
  <c r="Y844" i="5"/>
  <c r="X835" i="5"/>
  <c r="W826" i="5"/>
  <c r="V817" i="5"/>
  <c r="AA798" i="5"/>
  <c r="Z789" i="5"/>
  <c r="Y780" i="5"/>
  <c r="U985" i="5"/>
  <c r="AA975" i="5"/>
  <c r="Z966" i="5"/>
  <c r="Y957" i="5"/>
  <c r="X948" i="5"/>
  <c r="W939" i="5"/>
  <c r="V930" i="5"/>
  <c r="U921" i="5"/>
  <c r="AA911" i="5"/>
  <c r="Z902" i="5"/>
  <c r="Y893" i="5"/>
  <c r="X884" i="5"/>
  <c r="W875" i="5"/>
  <c r="V866" i="5"/>
  <c r="AA847" i="5"/>
  <c r="Z838" i="5"/>
  <c r="Y829" i="5"/>
  <c r="X820" i="5"/>
  <c r="W811" i="5"/>
  <c r="V802" i="5"/>
  <c r="U793" i="5"/>
  <c r="AA972" i="5"/>
  <c r="Z963" i="5"/>
  <c r="Y954" i="5"/>
  <c r="X945" i="5"/>
  <c r="W936" i="5"/>
  <c r="V927" i="5"/>
  <c r="U918" i="5"/>
  <c r="AA908" i="5"/>
  <c r="Z899" i="5"/>
  <c r="Y890" i="5"/>
  <c r="X881" i="5"/>
  <c r="W872" i="5"/>
  <c r="V863" i="5"/>
  <c r="U854" i="5"/>
  <c r="AA844" i="5"/>
  <c r="Z835" i="5"/>
  <c r="Y826" i="5"/>
  <c r="X817" i="5"/>
  <c r="W808" i="5"/>
  <c r="V799" i="5"/>
  <c r="Z948" i="5"/>
  <c r="Y939" i="5"/>
  <c r="X930" i="5"/>
  <c r="W921" i="5"/>
  <c r="U903" i="5"/>
  <c r="AA893" i="5"/>
  <c r="Z884" i="5"/>
  <c r="Y875" i="5"/>
  <c r="X866" i="5"/>
  <c r="W857" i="5"/>
  <c r="V848" i="5"/>
  <c r="U839" i="5"/>
  <c r="AA829" i="5"/>
  <c r="Z820" i="5"/>
  <c r="Y811" i="5"/>
  <c r="X802" i="5"/>
  <c r="W793" i="5"/>
  <c r="V784" i="5"/>
  <c r="U775" i="5"/>
  <c r="AA765" i="5"/>
  <c r="W770" i="5"/>
  <c r="V761" i="5"/>
  <c r="U752" i="5"/>
  <c r="AA742" i="5"/>
  <c r="Z733" i="5"/>
  <c r="Y724" i="5"/>
  <c r="X715" i="5"/>
  <c r="W706" i="5"/>
  <c r="U688" i="5"/>
  <c r="Y1100" i="5"/>
  <c r="Y1088" i="5"/>
  <c r="U1076" i="5"/>
  <c r="U1064" i="5"/>
  <c r="W1054" i="5"/>
  <c r="V1045" i="5"/>
  <c r="U1036" i="5"/>
  <c r="AA1026" i="5"/>
  <c r="Z1017" i="5"/>
  <c r="Y1008" i="5"/>
  <c r="X999" i="5"/>
  <c r="W990" i="5"/>
  <c r="V981" i="5"/>
  <c r="U972" i="5"/>
  <c r="V1158" i="5"/>
  <c r="U1149" i="5"/>
  <c r="AA1139" i="5"/>
  <c r="Z1130" i="5"/>
  <c r="Y1121" i="5"/>
  <c r="X1112" i="5"/>
  <c r="W1103" i="5"/>
  <c r="V1094" i="5"/>
  <c r="U1085" i="5"/>
  <c r="AA1075" i="5"/>
  <c r="Z1066" i="5"/>
  <c r="Y1057" i="5"/>
  <c r="X1048" i="5"/>
  <c r="W1039" i="5"/>
  <c r="V1030" i="5"/>
  <c r="U1021" i="5"/>
  <c r="AA1011" i="5"/>
  <c r="Z1002" i="5"/>
  <c r="Y993" i="5"/>
  <c r="X1153" i="5"/>
  <c r="W1144" i="5"/>
  <c r="V1135" i="5"/>
  <c r="U1126" i="5"/>
  <c r="AA1116" i="5"/>
  <c r="Z1107" i="5"/>
  <c r="Y1098" i="5"/>
  <c r="X1089" i="5"/>
  <c r="W1080" i="5"/>
  <c r="V1071" i="5"/>
  <c r="U1062" i="5"/>
  <c r="AA1052" i="5"/>
  <c r="Z1043" i="5"/>
  <c r="Y1034" i="5"/>
  <c r="X1025" i="5"/>
  <c r="W1016" i="5"/>
  <c r="V1007" i="5"/>
  <c r="U998" i="5"/>
  <c r="AA988" i="5"/>
  <c r="Z979" i="5"/>
  <c r="X1138" i="5"/>
  <c r="W1129" i="5"/>
  <c r="U1111" i="5"/>
  <c r="AA1101" i="5"/>
  <c r="Z1092" i="5"/>
  <c r="Y1083" i="5"/>
  <c r="U1122" i="5"/>
  <c r="X1085" i="5"/>
  <c r="AA1048" i="5"/>
  <c r="W1012" i="5"/>
  <c r="Y1143" i="5"/>
  <c r="U1107" i="5"/>
  <c r="X1070" i="5"/>
  <c r="AA1033" i="5"/>
  <c r="Y1015" i="5"/>
  <c r="Z992" i="5"/>
  <c r="U979" i="5"/>
  <c r="Y967" i="5"/>
  <c r="V961" i="5"/>
  <c r="U952" i="5"/>
  <c r="AA942" i="5"/>
  <c r="Z933" i="5"/>
  <c r="Y924" i="5"/>
  <c r="X915" i="5"/>
  <c r="W906" i="5"/>
  <c r="V897" i="5"/>
  <c r="AA878" i="5"/>
  <c r="Z869" i="5"/>
  <c r="Y860" i="5"/>
  <c r="X851" i="5"/>
  <c r="W842" i="5"/>
  <c r="V833" i="5"/>
  <c r="U824" i="5"/>
  <c r="AA814" i="5"/>
  <c r="Z805" i="5"/>
  <c r="Y796" i="5"/>
  <c r="X787" i="5"/>
  <c r="W778" i="5"/>
  <c r="Z982" i="5"/>
  <c r="Y973" i="5"/>
  <c r="X964" i="5"/>
  <c r="W955" i="5"/>
  <c r="V946" i="5"/>
  <c r="U937" i="5"/>
  <c r="AA927" i="5"/>
  <c r="Z918" i="5"/>
  <c r="Y909" i="5"/>
  <c r="X900" i="5"/>
  <c r="W891" i="5"/>
  <c r="V882" i="5"/>
  <c r="U873" i="5"/>
  <c r="AA863" i="5"/>
  <c r="Z854" i="5"/>
  <c r="Y845" i="5"/>
  <c r="X836" i="5"/>
  <c r="W827" i="5"/>
  <c r="V818" i="5"/>
  <c r="U809" i="5"/>
  <c r="AA799" i="5"/>
  <c r="Z790" i="5"/>
  <c r="Y970" i="5"/>
  <c r="X961" i="5"/>
  <c r="W952" i="5"/>
  <c r="U934" i="5"/>
  <c r="AA924" i="5"/>
  <c r="Z915" i="5"/>
  <c r="Y906" i="5"/>
  <c r="X897" i="5"/>
  <c r="W888" i="5"/>
  <c r="V879" i="5"/>
  <c r="U870" i="5"/>
  <c r="AA860" i="5"/>
  <c r="Z851" i="5"/>
  <c r="Y842" i="5"/>
  <c r="X833" i="5"/>
  <c r="W824" i="5"/>
  <c r="V815" i="5"/>
  <c r="U806" i="5"/>
  <c r="AA796" i="5"/>
  <c r="Z787" i="5"/>
  <c r="X946" i="5"/>
  <c r="W937" i="5"/>
  <c r="V928" i="5"/>
  <c r="U919" i="5"/>
  <c r="AA909" i="5"/>
  <c r="Z900" i="5"/>
  <c r="Y891" i="5"/>
  <c r="X882" i="5"/>
  <c r="W873" i="5"/>
  <c r="V864" i="5"/>
  <c r="AA845" i="5"/>
  <c r="Z836" i="5"/>
  <c r="Y827" i="5"/>
  <c r="X818" i="5"/>
  <c r="W809" i="5"/>
  <c r="U791" i="5"/>
  <c r="AA781" i="5"/>
  <c r="Z772" i="5"/>
  <c r="Y763" i="5"/>
  <c r="U768" i="5"/>
  <c r="AA758" i="5"/>
  <c r="Z749" i="5"/>
  <c r="Y740" i="5"/>
  <c r="X731" i="5"/>
  <c r="W722" i="5"/>
  <c r="V713" i="5"/>
  <c r="AA694" i="5"/>
  <c r="Z685" i="5"/>
  <c r="X1111" i="5"/>
  <c r="Z1097" i="5"/>
  <c r="V1085" i="5"/>
  <c r="V1073" i="5"/>
  <c r="V1061" i="5"/>
  <c r="U1052" i="5"/>
  <c r="AA1042" i="5"/>
  <c r="Z1033" i="5"/>
  <c r="Y1024" i="5"/>
  <c r="X1015" i="5"/>
  <c r="W1006" i="5"/>
  <c r="V997" i="5"/>
  <c r="U988" i="5"/>
  <c r="AA978" i="5"/>
  <c r="Z969" i="5"/>
  <c r="AA1155" i="5"/>
  <c r="Z1146" i="5"/>
  <c r="Y1137" i="5"/>
  <c r="X1128" i="5"/>
  <c r="W1119" i="5"/>
  <c r="V1110" i="5"/>
  <c r="AA1091" i="5"/>
  <c r="Z1082" i="5"/>
  <c r="Y1073" i="5"/>
  <c r="X1064" i="5"/>
  <c r="W1055" i="5"/>
  <c r="AA1027" i="5"/>
  <c r="Z1018" i="5"/>
  <c r="Y1009" i="5"/>
  <c r="X1000" i="5"/>
  <c r="W991" i="5"/>
  <c r="V1151" i="5"/>
  <c r="U1142" i="5"/>
  <c r="AA1132" i="5"/>
  <c r="Z1123" i="5"/>
  <c r="Y1114" i="5"/>
  <c r="X1105" i="5"/>
  <c r="W1096" i="5"/>
  <c r="V1087" i="5"/>
  <c r="U1078" i="5"/>
  <c r="AA1068" i="5"/>
  <c r="Z1059" i="5"/>
  <c r="Y1050" i="5"/>
  <c r="X1041" i="5"/>
  <c r="W1032" i="5"/>
  <c r="V1023" i="5"/>
  <c r="U1014" i="5"/>
  <c r="AA1004" i="5"/>
  <c r="Z995" i="5"/>
  <c r="Y986" i="5"/>
  <c r="W1145" i="5"/>
  <c r="U1127" i="5"/>
  <c r="AA1117" i="5"/>
  <c r="Z1108" i="5"/>
  <c r="Y1099" i="5"/>
  <c r="X1090" i="5"/>
  <c r="W1081" i="5"/>
  <c r="AA1112" i="5"/>
  <c r="W1076" i="5"/>
  <c r="Z1039" i="5"/>
  <c r="V1003" i="5"/>
  <c r="X1134" i="5"/>
  <c r="AA1097" i="5"/>
  <c r="W1061" i="5"/>
  <c r="W1029" i="5"/>
  <c r="W1013" i="5"/>
  <c r="AA1001" i="5"/>
  <c r="V988" i="5"/>
  <c r="Z976" i="5"/>
  <c r="W965" i="5"/>
  <c r="U968" i="5"/>
  <c r="AA958" i="5"/>
  <c r="Z949" i="5"/>
  <c r="Y940" i="5"/>
  <c r="X931" i="5"/>
  <c r="W922" i="5"/>
  <c r="V913" i="5"/>
  <c r="U904" i="5"/>
  <c r="AA894" i="5"/>
  <c r="Z885" i="5"/>
  <c r="Y876" i="5"/>
  <c r="X867" i="5"/>
  <c r="W858" i="5"/>
  <c r="V849" i="5"/>
  <c r="U840" i="5"/>
  <c r="AA830" i="5"/>
  <c r="Z821" i="5"/>
  <c r="Y812" i="5"/>
  <c r="X803" i="5"/>
  <c r="W794" i="5"/>
  <c r="V785" i="5"/>
  <c r="U776" i="5"/>
  <c r="X980" i="5"/>
  <c r="W971" i="5"/>
  <c r="V962" i="5"/>
  <c r="AA943" i="5"/>
  <c r="Z934" i="5"/>
  <c r="Y925" i="5"/>
  <c r="X916" i="5"/>
  <c r="W907" i="5"/>
  <c r="U889" i="5"/>
  <c r="AA879" i="5"/>
  <c r="Z870" i="5"/>
  <c r="Y861" i="5"/>
  <c r="X852" i="5"/>
  <c r="W843" i="5"/>
  <c r="V834" i="5"/>
  <c r="U825" i="5"/>
  <c r="AA815" i="5"/>
  <c r="Z806" i="5"/>
  <c r="Y797" i="5"/>
  <c r="X977" i="5"/>
  <c r="W968" i="5"/>
  <c r="V959" i="5"/>
  <c r="U950" i="5"/>
  <c r="AA940" i="5"/>
  <c r="Z931" i="5"/>
  <c r="Y922" i="5"/>
  <c r="X913" i="5"/>
  <c r="W904" i="5"/>
  <c r="V895" i="5"/>
  <c r="U886" i="5"/>
  <c r="AA876" i="5"/>
  <c r="Z867" i="5"/>
  <c r="Y858" i="5"/>
  <c r="X849" i="5"/>
  <c r="W840" i="5"/>
  <c r="U822" i="5"/>
  <c r="AA812" i="5"/>
  <c r="Z803" i="5"/>
  <c r="Y794" i="5"/>
  <c r="X785" i="5"/>
  <c r="V944" i="5"/>
  <c r="U935" i="5"/>
  <c r="AA925" i="5"/>
  <c r="Z916" i="5"/>
  <c r="Y907" i="5"/>
  <c r="X898" i="5"/>
  <c r="W889" i="5"/>
  <c r="V880" i="5"/>
  <c r="AA861" i="5"/>
  <c r="Z852" i="5"/>
  <c r="Y843" i="5"/>
  <c r="X834" i="5"/>
  <c r="W825" i="5"/>
  <c r="V816" i="5"/>
  <c r="U807" i="5"/>
  <c r="AA797" i="5"/>
  <c r="Z788" i="5"/>
  <c r="Y779" i="5"/>
  <c r="X770" i="5"/>
  <c r="W761" i="5"/>
  <c r="Z765" i="5"/>
  <c r="Y756" i="5"/>
  <c r="X747" i="5"/>
  <c r="W738" i="5"/>
  <c r="U720" i="5"/>
  <c r="AA710" i="5"/>
  <c r="Z701" i="5"/>
  <c r="Y692" i="5"/>
  <c r="X683" i="5"/>
  <c r="AA1106" i="5"/>
  <c r="W1094" i="5"/>
  <c r="W1082" i="5"/>
  <c r="W1070" i="5"/>
  <c r="AA1058" i="5"/>
  <c r="Z1049" i="5"/>
  <c r="Y1040" i="5"/>
  <c r="X1031" i="5"/>
  <c r="W1022" i="5"/>
  <c r="V1013" i="5"/>
  <c r="AA994" i="5"/>
  <c r="Z985" i="5"/>
  <c r="Y976" i="5"/>
  <c r="Z1162" i="5"/>
  <c r="Y1153" i="5"/>
  <c r="X1144" i="5"/>
  <c r="W1135" i="5"/>
  <c r="V1126" i="5"/>
  <c r="AA1107" i="5"/>
  <c r="Z1098" i="5"/>
  <c r="Y1089" i="5"/>
  <c r="X1080" i="5"/>
  <c r="W1071" i="5"/>
  <c r="V1062" i="5"/>
  <c r="U1053" i="5"/>
  <c r="AA1043" i="5"/>
  <c r="Z1034" i="5"/>
  <c r="Y1025" i="5"/>
  <c r="X1016" i="5"/>
  <c r="W1007" i="5"/>
  <c r="V998" i="5"/>
  <c r="U989" i="5"/>
  <c r="AA1148" i="5"/>
  <c r="Z1139" i="5"/>
  <c r="Y1130" i="5"/>
  <c r="X1121" i="5"/>
  <c r="W1112" i="5"/>
  <c r="V1103" i="5"/>
  <c r="U1094" i="5"/>
  <c r="AA1084" i="5"/>
  <c r="Z1075" i="5"/>
  <c r="Y1066" i="5"/>
  <c r="X1057" i="5"/>
  <c r="W1048" i="5"/>
  <c r="V1039" i="5"/>
  <c r="U1030" i="5"/>
  <c r="AA1020" i="5"/>
  <c r="Z1011" i="5"/>
  <c r="Y1002" i="5"/>
  <c r="X993" i="5"/>
  <c r="W984" i="5"/>
  <c r="U1143" i="5"/>
  <c r="AA1133" i="5"/>
  <c r="Z1124" i="5"/>
  <c r="Y1115" i="5"/>
  <c r="X1106" i="5"/>
  <c r="W1097" i="5"/>
  <c r="V1088" i="5"/>
  <c r="AA1085" i="5"/>
  <c r="U1063" i="5"/>
  <c r="AA1053" i="5"/>
  <c r="Z1044" i="5"/>
  <c r="Y1035" i="5"/>
  <c r="X1026" i="5"/>
  <c r="W1017" i="5"/>
  <c r="U999" i="5"/>
  <c r="AA989" i="5"/>
  <c r="Z980" i="5"/>
  <c r="Y971" i="5"/>
  <c r="X962" i="5"/>
  <c r="W953" i="5"/>
  <c r="Y960" i="5"/>
  <c r="X951" i="5"/>
  <c r="W942" i="5"/>
  <c r="V933" i="5"/>
  <c r="U924" i="5"/>
  <c r="AA914" i="5"/>
  <c r="Z905" i="5"/>
  <c r="Y896" i="5"/>
  <c r="X887" i="5"/>
  <c r="W878" i="5"/>
  <c r="V869" i="5"/>
  <c r="AA850" i="5"/>
  <c r="Z841" i="5"/>
  <c r="Y832" i="5"/>
  <c r="X823" i="5"/>
  <c r="W814" i="5"/>
  <c r="V805" i="5"/>
  <c r="U796" i="5"/>
  <c r="AA786" i="5"/>
  <c r="Z777" i="5"/>
  <c r="V982" i="5"/>
  <c r="U973" i="5"/>
  <c r="AA963" i="5"/>
  <c r="Z954" i="5"/>
  <c r="Y945" i="5"/>
  <c r="X936" i="5"/>
  <c r="W927" i="5"/>
  <c r="V918" i="5"/>
  <c r="AA899" i="5"/>
  <c r="Z890" i="5"/>
  <c r="Y881" i="5"/>
  <c r="X872" i="5"/>
  <c r="W863" i="5"/>
  <c r="V854" i="5"/>
  <c r="U845" i="5"/>
  <c r="AA835" i="5"/>
  <c r="Z826" i="5"/>
  <c r="Y817" i="5"/>
  <c r="X808" i="5"/>
  <c r="W799" i="5"/>
  <c r="U970" i="5"/>
  <c r="AA960" i="5"/>
  <c r="Z951" i="5"/>
  <c r="Y942" i="5"/>
  <c r="X933" i="5"/>
  <c r="W924" i="5"/>
  <c r="V915" i="5"/>
  <c r="U906" i="5"/>
  <c r="AA896" i="5"/>
  <c r="Z887" i="5"/>
  <c r="Y878" i="5"/>
  <c r="X869" i="5"/>
  <c r="W860" i="5"/>
  <c r="V851" i="5"/>
  <c r="U842" i="5"/>
  <c r="AA832" i="5"/>
  <c r="Z823" i="5"/>
  <c r="Y814" i="5"/>
  <c r="X805" i="5"/>
  <c r="W796" i="5"/>
  <c r="V787" i="5"/>
  <c r="AA945" i="5"/>
  <c r="Z936" i="5"/>
  <c r="Y927" i="5"/>
  <c r="X918" i="5"/>
  <c r="W909" i="5"/>
  <c r="V900" i="5"/>
  <c r="AA881" i="5"/>
  <c r="Z872" i="5"/>
  <c r="Y863" i="5"/>
  <c r="X854" i="5"/>
  <c r="W845" i="5"/>
  <c r="AA817" i="5"/>
  <c r="Z808" i="5"/>
  <c r="Y799" i="5"/>
  <c r="X790" i="5"/>
  <c r="W781" i="5"/>
  <c r="V772" i="5"/>
  <c r="U763" i="5"/>
  <c r="X767" i="5"/>
  <c r="W758" i="5"/>
  <c r="V749" i="5"/>
  <c r="U740" i="5"/>
  <c r="AA730" i="5"/>
  <c r="Z721" i="5"/>
  <c r="Y712" i="5"/>
  <c r="X703" i="5"/>
  <c r="W1110" i="5"/>
  <c r="Y1096" i="5"/>
  <c r="Y1084" i="5"/>
  <c r="Y1072" i="5"/>
  <c r="Y1060" i="5"/>
  <c r="X1051" i="5"/>
  <c r="W1042" i="5"/>
  <c r="V1033" i="5"/>
  <c r="AA1014" i="5"/>
  <c r="Z1005" i="5"/>
  <c r="Y996" i="5"/>
  <c r="X987" i="5"/>
  <c r="W978" i="5"/>
  <c r="V969" i="5"/>
  <c r="W1155" i="5"/>
  <c r="V1146" i="5"/>
  <c r="U1137" i="5"/>
  <c r="AA1127" i="5"/>
  <c r="Z1118" i="5"/>
  <c r="Y1109" i="5"/>
  <c r="X1100" i="5"/>
  <c r="W1091" i="5"/>
  <c r="V1082" i="5"/>
  <c r="U1073" i="5"/>
  <c r="AA1063" i="5"/>
  <c r="Z1054" i="5"/>
  <c r="Y1045" i="5"/>
  <c r="X1036" i="5"/>
  <c r="W1027" i="5"/>
  <c r="V1018" i="5"/>
  <c r="U1009" i="5"/>
  <c r="AA999" i="5"/>
  <c r="Z990" i="5"/>
  <c r="Y1150" i="5"/>
  <c r="X1141" i="5"/>
  <c r="W1132" i="5"/>
  <c r="V1123" i="5"/>
  <c r="U1114" i="5"/>
  <c r="AA1104" i="5"/>
  <c r="Z1095" i="5"/>
  <c r="Y1086" i="5"/>
  <c r="X1077" i="5"/>
  <c r="W1068" i="5"/>
  <c r="V1059" i="5"/>
  <c r="U1050" i="5"/>
  <c r="AA1040" i="5"/>
  <c r="Z1031" i="5"/>
  <c r="Y1022" i="5"/>
  <c r="X1013" i="5"/>
  <c r="W1004" i="5"/>
  <c r="V995" i="5"/>
  <c r="U986" i="5"/>
  <c r="Z1144" i="5"/>
  <c r="Y1135" i="5"/>
  <c r="X1126" i="5"/>
  <c r="W1117" i="5"/>
  <c r="V1108" i="5"/>
  <c r="U1099" i="5"/>
  <c r="AA1089" i="5"/>
  <c r="Z1080" i="5"/>
  <c r="Y1071" i="5"/>
  <c r="X1062" i="5"/>
  <c r="W1053" i="5"/>
  <c r="V1044" i="5"/>
  <c r="U1035" i="5"/>
  <c r="AA1025" i="5"/>
  <c r="Z1016" i="5"/>
  <c r="Y1007" i="5"/>
  <c r="X998" i="5"/>
  <c r="W989" i="5"/>
  <c r="V980" i="5"/>
  <c r="U971" i="5"/>
  <c r="AA961" i="5"/>
  <c r="Z952" i="5"/>
  <c r="AA950" i="5"/>
  <c r="Z941" i="5"/>
  <c r="Y932" i="5"/>
  <c r="X923" i="5"/>
  <c r="W914" i="5"/>
  <c r="V905" i="5"/>
  <c r="U896" i="5"/>
  <c r="AA886" i="5"/>
  <c r="Z877" i="5"/>
  <c r="Y868" i="5"/>
  <c r="X859" i="5"/>
  <c r="W850" i="5"/>
  <c r="V841" i="5"/>
  <c r="U832" i="5"/>
  <c r="AA822" i="5"/>
  <c r="Z813" i="5"/>
  <c r="Y804" i="5"/>
  <c r="X795" i="5"/>
  <c r="W786" i="5"/>
  <c r="V777" i="5"/>
  <c r="Y981" i="5"/>
  <c r="X972" i="5"/>
  <c r="W963" i="5"/>
  <c r="V954" i="5"/>
  <c r="U945" i="5"/>
  <c r="AA935" i="5"/>
  <c r="Z926" i="5"/>
  <c r="Y917" i="5"/>
  <c r="X908" i="5"/>
  <c r="W899" i="5"/>
  <c r="V890" i="5"/>
  <c r="U881" i="5"/>
  <c r="AA871" i="5"/>
  <c r="Z862" i="5"/>
  <c r="Y853" i="5"/>
  <c r="X844" i="5"/>
  <c r="W835" i="5"/>
  <c r="V826" i="5"/>
  <c r="U817" i="5"/>
  <c r="AA807" i="5"/>
  <c r="Z798" i="5"/>
  <c r="Y978" i="5"/>
  <c r="X969" i="5"/>
  <c r="W960" i="5"/>
  <c r="V951" i="5"/>
  <c r="U942" i="5"/>
  <c r="AA932" i="5"/>
  <c r="Z923" i="5"/>
  <c r="Y914" i="5"/>
  <c r="X905" i="5"/>
  <c r="W896" i="5"/>
  <c r="V887" i="5"/>
  <c r="U878" i="5"/>
  <c r="AA868" i="5"/>
  <c r="Z859" i="5"/>
  <c r="Y850" i="5"/>
  <c r="X841" i="5"/>
  <c r="W832" i="5"/>
  <c r="U814" i="5"/>
  <c r="AA804" i="5"/>
  <c r="Z795" i="5"/>
  <c r="Y786" i="5"/>
  <c r="W945" i="5"/>
  <c r="U927" i="5"/>
  <c r="AA917" i="5"/>
  <c r="Z908" i="5"/>
  <c r="Y899" i="5"/>
  <c r="X890" i="5"/>
  <c r="W881" i="5"/>
  <c r="V872" i="5"/>
  <c r="U863" i="5"/>
  <c r="AA853" i="5"/>
  <c r="Z844" i="5"/>
  <c r="Y835" i="5"/>
  <c r="X826" i="5"/>
  <c r="W817" i="5"/>
  <c r="U799" i="5"/>
  <c r="AA789" i="5"/>
  <c r="Z780" i="5"/>
  <c r="Y771" i="5"/>
  <c r="X762" i="5"/>
  <c r="AA766" i="5"/>
  <c r="Z757" i="5"/>
  <c r="Y748" i="5"/>
  <c r="X739" i="5"/>
  <c r="W730" i="5"/>
  <c r="U712" i="5"/>
  <c r="AA702" i="5"/>
  <c r="Z693" i="5"/>
  <c r="Y684" i="5"/>
  <c r="X675" i="5"/>
  <c r="W666" i="5"/>
  <c r="V657" i="5"/>
  <c r="Z1113" i="5"/>
  <c r="AA1098" i="5"/>
  <c r="AA1086" i="5"/>
  <c r="AA1074" i="5"/>
  <c r="W1062" i="5"/>
  <c r="V1053" i="5"/>
  <c r="U1044" i="5"/>
  <c r="AA1034" i="5"/>
  <c r="Z1025" i="5"/>
  <c r="Y1016" i="5"/>
  <c r="X1007" i="5"/>
  <c r="W998" i="5"/>
  <c r="V989" i="5"/>
  <c r="U980" i="5"/>
  <c r="AA970" i="5"/>
  <c r="AA1147" i="5"/>
  <c r="Z1138" i="5"/>
  <c r="Y1129" i="5"/>
  <c r="X1120" i="5"/>
  <c r="W1111" i="5"/>
  <c r="V1102" i="5"/>
  <c r="U1093" i="5"/>
  <c r="AA1083" i="5"/>
  <c r="Z1074" i="5"/>
  <c r="Y1065" i="5"/>
  <c r="X1056" i="5"/>
  <c r="W1047" i="5"/>
  <c r="V1038" i="5"/>
  <c r="U1029" i="5"/>
  <c r="AA1019" i="5"/>
  <c r="U1079" i="5"/>
  <c r="AA1069" i="5"/>
  <c r="Z1060" i="5"/>
  <c r="Y1051" i="5"/>
  <c r="X1042" i="5"/>
  <c r="W1033" i="5"/>
  <c r="U1015" i="5"/>
  <c r="AA1005" i="5"/>
  <c r="Z996" i="5"/>
  <c r="Y987" i="5"/>
  <c r="X978" i="5"/>
  <c r="W969" i="5"/>
  <c r="X967" i="5"/>
  <c r="W958" i="5"/>
  <c r="U940" i="5"/>
  <c r="AA930" i="5"/>
  <c r="Z921" i="5"/>
  <c r="Y912" i="5"/>
  <c r="X903" i="5"/>
  <c r="W894" i="5"/>
  <c r="V885" i="5"/>
  <c r="U876" i="5"/>
  <c r="AA866" i="5"/>
  <c r="Z857" i="5"/>
  <c r="Y848" i="5"/>
  <c r="X839" i="5"/>
  <c r="W830" i="5"/>
  <c r="V821" i="5"/>
  <c r="AA802" i="5"/>
  <c r="Z793" i="5"/>
  <c r="Y784" i="5"/>
  <c r="X775" i="5"/>
  <c r="AA979" i="5"/>
  <c r="Z970" i="5"/>
  <c r="Y961" i="5"/>
  <c r="X952" i="5"/>
  <c r="W943" i="5"/>
  <c r="V934" i="5"/>
  <c r="U925" i="5"/>
  <c r="AA915" i="5"/>
  <c r="Z906" i="5"/>
  <c r="Y897" i="5"/>
  <c r="X888" i="5"/>
  <c r="W879" i="5"/>
  <c r="V870" i="5"/>
  <c r="U861" i="5"/>
  <c r="AA851" i="5"/>
  <c r="Z842" i="5"/>
  <c r="Y833" i="5"/>
  <c r="X824" i="5"/>
  <c r="W815" i="5"/>
  <c r="V806" i="5"/>
  <c r="U797" i="5"/>
  <c r="AA976" i="5"/>
  <c r="Z967" i="5"/>
  <c r="Y958" i="5"/>
  <c r="X949" i="5"/>
  <c r="W940" i="5"/>
  <c r="V931" i="5"/>
  <c r="AA912" i="5"/>
  <c r="Z903" i="5"/>
  <c r="Y894" i="5"/>
  <c r="X885" i="5"/>
  <c r="W876" i="5"/>
  <c r="V867" i="5"/>
  <c r="U858" i="5"/>
  <c r="AA848" i="5"/>
  <c r="Z839" i="5"/>
  <c r="Y830" i="5"/>
  <c r="X821" i="5"/>
  <c r="W812" i="5"/>
  <c r="V803" i="5"/>
  <c r="U794" i="5"/>
  <c r="AA784" i="5"/>
  <c r="Y943" i="5"/>
  <c r="X934" i="5"/>
  <c r="W925" i="5"/>
  <c r="U907" i="5"/>
  <c r="AA897" i="5"/>
  <c r="Z888" i="5"/>
  <c r="Y879" i="5"/>
  <c r="X870" i="5"/>
  <c r="W861" i="5"/>
  <c r="V852" i="5"/>
  <c r="U843" i="5"/>
  <c r="AA833" i="5"/>
  <c r="Z824" i="5"/>
  <c r="Y815" i="5"/>
  <c r="X806" i="5"/>
  <c r="W797" i="5"/>
  <c r="V788" i="5"/>
  <c r="U779" i="5"/>
  <c r="AA769" i="5"/>
  <c r="Z760" i="5"/>
  <c r="V765" i="5"/>
  <c r="U756" i="5"/>
  <c r="AA746" i="5"/>
  <c r="Z737" i="5"/>
  <c r="Y728" i="5"/>
  <c r="X719" i="5"/>
  <c r="W710" i="5"/>
  <c r="V701" i="5"/>
  <c r="Z1105" i="5"/>
  <c r="Z1093" i="5"/>
  <c r="Z1081" i="5"/>
  <c r="V1069" i="5"/>
  <c r="W1058" i="5"/>
  <c r="V1049" i="5"/>
  <c r="U1040" i="5"/>
  <c r="AA1030" i="5"/>
  <c r="Z1021" i="5"/>
  <c r="Y1012" i="5"/>
  <c r="X1003" i="5"/>
  <c r="W994" i="5"/>
  <c r="V985" i="5"/>
  <c r="U976" i="5"/>
  <c r="V1162" i="5"/>
  <c r="AA1143" i="5"/>
  <c r="Z1134" i="5"/>
  <c r="Y1125" i="5"/>
  <c r="X1116" i="5"/>
  <c r="W1107" i="5"/>
  <c r="U1089" i="5"/>
  <c r="AA1079" i="5"/>
  <c r="Z1070" i="5"/>
  <c r="Y1061" i="5"/>
  <c r="X1052" i="5"/>
  <c r="W1043" i="5"/>
  <c r="V1034" i="5"/>
  <c r="U1025" i="5"/>
  <c r="AA1015" i="5"/>
  <c r="Z1006" i="5"/>
  <c r="Y997" i="5"/>
  <c r="X988" i="5"/>
  <c r="W1148" i="5"/>
  <c r="V1139" i="5"/>
  <c r="U1130" i="5"/>
  <c r="AA1120" i="5"/>
  <c r="Z1111" i="5"/>
  <c r="Y1102" i="5"/>
  <c r="X1093" i="5"/>
  <c r="W1084" i="5"/>
  <c r="V1075" i="5"/>
  <c r="U1066" i="5"/>
  <c r="AA1056" i="5"/>
  <c r="Z1047" i="5"/>
  <c r="Y1038" i="5"/>
  <c r="X1029" i="5"/>
  <c r="W1020" i="5"/>
  <c r="V1011" i="5"/>
  <c r="U1002" i="5"/>
  <c r="AA992" i="5"/>
  <c r="Z983" i="5"/>
  <c r="X1142" i="5"/>
  <c r="W1133" i="5"/>
  <c r="V1124" i="5"/>
  <c r="AA1105" i="5"/>
  <c r="Z1096" i="5"/>
  <c r="Y1087" i="5"/>
  <c r="X1078" i="5"/>
  <c r="W1069" i="5"/>
  <c r="V1060" i="5"/>
  <c r="AA1041" i="5"/>
  <c r="Z1032" i="5"/>
  <c r="Y1023" i="5"/>
  <c r="X1014" i="5"/>
  <c r="W1005" i="5"/>
  <c r="V996" i="5"/>
  <c r="U987" i="5"/>
  <c r="AA977" i="5"/>
  <c r="Z968" i="5"/>
  <c r="Y959" i="5"/>
  <c r="AA966" i="5"/>
  <c r="Z957" i="5"/>
  <c r="Y948" i="5"/>
  <c r="X939" i="5"/>
  <c r="W930" i="5"/>
  <c r="V921" i="5"/>
  <c r="AA902" i="5"/>
  <c r="Z893" i="5"/>
  <c r="Y884" i="5"/>
  <c r="X875" i="5"/>
  <c r="W866" i="5"/>
  <c r="U848" i="5"/>
  <c r="AA838" i="5"/>
  <c r="Z829" i="5"/>
  <c r="Y820" i="5"/>
  <c r="X811" i="5"/>
  <c r="W802" i="5"/>
  <c r="V793" i="5"/>
  <c r="U784" i="5"/>
  <c r="AA774" i="5"/>
  <c r="W979" i="5"/>
  <c r="V970" i="5"/>
  <c r="U961" i="5"/>
  <c r="AA951" i="5"/>
  <c r="Z942" i="5"/>
  <c r="Y933" i="5"/>
  <c r="X924" i="5"/>
  <c r="W915" i="5"/>
  <c r="V906" i="5"/>
  <c r="U897" i="5"/>
  <c r="AA887" i="5"/>
  <c r="Z878" i="5"/>
  <c r="Y869" i="5"/>
  <c r="X860" i="5"/>
  <c r="W851" i="5"/>
  <c r="V842" i="5"/>
  <c r="U833" i="5"/>
  <c r="AA823" i="5"/>
  <c r="Z814" i="5"/>
  <c r="Y805" i="5"/>
  <c r="X796" i="5"/>
  <c r="W976" i="5"/>
  <c r="V967" i="5"/>
  <c r="U958" i="5"/>
  <c r="AA948" i="5"/>
  <c r="Z939" i="5"/>
  <c r="Y930" i="5"/>
  <c r="X921" i="5"/>
  <c r="W912" i="5"/>
  <c r="V903" i="5"/>
  <c r="U894" i="5"/>
  <c r="AA884" i="5"/>
  <c r="Z875" i="5"/>
  <c r="Y866" i="5"/>
  <c r="X857" i="5"/>
  <c r="W848" i="5"/>
  <c r="V839" i="5"/>
  <c r="U830" i="5"/>
  <c r="AA820" i="5"/>
  <c r="Z811" i="5"/>
  <c r="Y802" i="5"/>
  <c r="X793" i="5"/>
  <c r="W784" i="5"/>
  <c r="AA933" i="5"/>
  <c r="Z924" i="5"/>
  <c r="Y915" i="5"/>
  <c r="X906" i="5"/>
  <c r="W897" i="5"/>
  <c r="U879" i="5"/>
  <c r="AA869" i="5"/>
  <c r="Z860" i="5"/>
  <c r="Y851" i="5"/>
  <c r="X842" i="5"/>
  <c r="W833" i="5"/>
  <c r="V824" i="5"/>
  <c r="U815" i="5"/>
  <c r="AA805" i="5"/>
  <c r="Z796" i="5"/>
  <c r="Y787" i="5"/>
  <c r="X778" i="5"/>
  <c r="W769" i="5"/>
  <c r="Z773" i="5"/>
  <c r="Y764" i="5"/>
  <c r="X755" i="5"/>
  <c r="W746" i="5"/>
  <c r="V737" i="5"/>
  <c r="U728" i="5"/>
  <c r="AA718" i="5"/>
  <c r="Z709" i="5"/>
  <c r="Y700" i="5"/>
  <c r="X691" i="5"/>
  <c r="W682" i="5"/>
  <c r="V673" i="5"/>
  <c r="U664" i="5"/>
  <c r="AA654" i="5"/>
  <c r="V1109" i="5"/>
  <c r="X1071" i="5"/>
  <c r="U1060" i="5"/>
  <c r="AA1050" i="5"/>
  <c r="Z1041" i="5"/>
  <c r="Y1032" i="5"/>
  <c r="X1023" i="5"/>
  <c r="W1014" i="5"/>
  <c r="V1005" i="5"/>
  <c r="U996" i="5"/>
  <c r="AA986" i="5"/>
  <c r="Z977" i="5"/>
  <c r="Y968" i="5"/>
  <c r="Z1154" i="5"/>
  <c r="Y1145" i="5"/>
  <c r="X1136" i="5"/>
  <c r="W1127" i="5"/>
  <c r="V1118" i="5"/>
  <c r="U1109" i="5"/>
  <c r="AA1099" i="5"/>
  <c r="Z1090" i="5"/>
  <c r="Y1081" i="5"/>
  <c r="X1072" i="5"/>
  <c r="W1063" i="5"/>
  <c r="V1054" i="5"/>
  <c r="U1045" i="5"/>
  <c r="AA1035" i="5"/>
  <c r="Z1026" i="5"/>
  <c r="Y1017" i="5"/>
  <c r="X1008" i="5"/>
  <c r="W999" i="5"/>
  <c r="V990" i="5"/>
  <c r="U1150" i="5"/>
  <c r="AA1140" i="5"/>
  <c r="Z1131" i="5"/>
  <c r="Y1122" i="5"/>
  <c r="X1113" i="5"/>
  <c r="W1104" i="5"/>
  <c r="V1095" i="5"/>
  <c r="U1086" i="5"/>
  <c r="AA1076" i="5"/>
  <c r="Z1067" i="5"/>
  <c r="Y1058" i="5"/>
  <c r="X1049" i="5"/>
  <c r="W1040" i="5"/>
  <c r="V1031" i="5"/>
  <c r="U1022" i="5"/>
  <c r="AA1012" i="5"/>
  <c r="Z1003" i="5"/>
  <c r="Y994" i="5"/>
  <c r="X985" i="5"/>
  <c r="U1135" i="5"/>
  <c r="AA1125" i="5"/>
  <c r="Z1116" i="5"/>
  <c r="Y1107" i="5"/>
  <c r="X1098" i="5"/>
  <c r="W1089" i="5"/>
  <c r="Z1076" i="5"/>
  <c r="Y1067" i="5"/>
  <c r="X1058" i="5"/>
  <c r="W1049" i="5"/>
  <c r="V1040" i="5"/>
  <c r="U1031" i="5"/>
  <c r="AA1021" i="5"/>
  <c r="Z1012" i="5"/>
  <c r="Y1003" i="5"/>
  <c r="X994" i="5"/>
  <c r="W985" i="5"/>
  <c r="V976" i="5"/>
  <c r="U967" i="5"/>
  <c r="AA957" i="5"/>
  <c r="V965" i="5"/>
  <c r="AA946" i="5"/>
  <c r="Z937" i="5"/>
  <c r="Y928" i="5"/>
  <c r="X919" i="5"/>
  <c r="W910" i="5"/>
  <c r="V901" i="5"/>
  <c r="U892" i="5"/>
  <c r="AA882" i="5"/>
  <c r="Z873" i="5"/>
  <c r="Y864" i="5"/>
  <c r="X855" i="5"/>
  <c r="W846" i="5"/>
  <c r="V837" i="5"/>
  <c r="U828" i="5"/>
  <c r="AA818" i="5"/>
  <c r="Z809" i="5"/>
  <c r="Y800" i="5"/>
  <c r="X791" i="5"/>
  <c r="W782" i="5"/>
  <c r="Z986" i="5"/>
  <c r="Y977" i="5"/>
  <c r="X968" i="5"/>
  <c r="W959" i="5"/>
  <c r="V950" i="5"/>
  <c r="U941" i="5"/>
  <c r="AA931" i="5"/>
  <c r="Z922" i="5"/>
  <c r="Y913" i="5"/>
  <c r="X904" i="5"/>
  <c r="W895" i="5"/>
  <c r="V886" i="5"/>
  <c r="U877" i="5"/>
  <c r="AA867" i="5"/>
  <c r="Z858" i="5"/>
  <c r="Y849" i="5"/>
  <c r="X840" i="5"/>
  <c r="W831" i="5"/>
  <c r="V822" i="5"/>
  <c r="U813" i="5"/>
  <c r="AA803" i="5"/>
  <c r="Z794" i="5"/>
  <c r="Y974" i="5"/>
  <c r="X965" i="5"/>
  <c r="W956" i="5"/>
  <c r="V947" i="5"/>
  <c r="U938" i="5"/>
  <c r="AA928" i="5"/>
  <c r="Z919" i="5"/>
  <c r="Y910" i="5"/>
  <c r="X901" i="5"/>
  <c r="W892" i="5"/>
  <c r="AA864" i="5"/>
  <c r="Z855" i="5"/>
  <c r="Y846" i="5"/>
  <c r="X837" i="5"/>
  <c r="W828" i="5"/>
  <c r="V819" i="5"/>
  <c r="U810" i="5"/>
  <c r="AA800" i="5"/>
  <c r="Z791" i="5"/>
  <c r="X950" i="5"/>
  <c r="W941" i="5"/>
  <c r="U923" i="5"/>
  <c r="AA913" i="5"/>
  <c r="Z904" i="5"/>
  <c r="Y895" i="5"/>
  <c r="X886" i="5"/>
  <c r="W877" i="5"/>
  <c r="U859" i="5"/>
  <c r="AA849" i="5"/>
  <c r="Z840" i="5"/>
  <c r="Y831" i="5"/>
  <c r="X822" i="5"/>
  <c r="W813" i="5"/>
  <c r="U795" i="5"/>
  <c r="AA785" i="5"/>
  <c r="Z776" i="5"/>
  <c r="Y767" i="5"/>
  <c r="U772" i="5"/>
  <c r="AA762" i="5"/>
  <c r="Z753" i="5"/>
  <c r="Y744" i="5"/>
  <c r="X735" i="5"/>
  <c r="W726" i="5"/>
  <c r="U708" i="5"/>
  <c r="AA698" i="5"/>
  <c r="AA1102" i="5"/>
  <c r="AA1090" i="5"/>
  <c r="W1078" i="5"/>
  <c r="W1066" i="5"/>
  <c r="U1056" i="5"/>
  <c r="AA1046" i="5"/>
  <c r="Z1037" i="5"/>
  <c r="Y1028" i="5"/>
  <c r="X1019" i="5"/>
  <c r="W1010" i="5"/>
  <c r="V1001" i="5"/>
  <c r="AA982" i="5"/>
  <c r="Z973" i="5"/>
  <c r="AA1159" i="5"/>
  <c r="Z1150" i="5"/>
  <c r="Y1141" i="5"/>
  <c r="X1132" i="5"/>
  <c r="W1123" i="5"/>
  <c r="V1114" i="5"/>
  <c r="U1105" i="5"/>
  <c r="AA1095" i="5"/>
  <c r="Z1086" i="5"/>
  <c r="Y1077" i="5"/>
  <c r="X1068" i="5"/>
  <c r="W1059" i="5"/>
  <c r="V1050" i="5"/>
  <c r="U1041" i="5"/>
  <c r="AA1031" i="5"/>
  <c r="Z1022" i="5"/>
  <c r="Y1013" i="5"/>
  <c r="X1004" i="5"/>
  <c r="W995" i="5"/>
  <c r="V1155" i="5"/>
  <c r="U1146" i="5"/>
  <c r="AA1136" i="5"/>
  <c r="Z1127" i="5"/>
  <c r="Y1118" i="5"/>
  <c r="X1109" i="5"/>
  <c r="W1100" i="5"/>
  <c r="V1091" i="5"/>
  <c r="U1082" i="5"/>
  <c r="AA1072" i="5"/>
  <c r="Z1063" i="5"/>
  <c r="Y1054" i="5"/>
  <c r="X1045" i="5"/>
  <c r="W1036" i="5"/>
  <c r="V1027" i="5"/>
  <c r="U1018" i="5"/>
  <c r="AA1008" i="5"/>
  <c r="Z999" i="5"/>
  <c r="Y990" i="5"/>
  <c r="X981" i="5"/>
  <c r="U1131" i="5"/>
  <c r="AA1121" i="5"/>
  <c r="Z1112" i="5"/>
  <c r="Y1103" i="5"/>
  <c r="X1094" i="5"/>
  <c r="W1085" i="5"/>
  <c r="V1076" i="5"/>
  <c r="U1067" i="5"/>
  <c r="AA1057" i="5"/>
  <c r="Z1048" i="5"/>
  <c r="Y1039" i="5"/>
  <c r="X1030" i="5"/>
  <c r="W1021" i="5"/>
  <c r="U1003" i="5"/>
  <c r="AA993" i="5"/>
  <c r="Z984" i="5"/>
  <c r="Y975" i="5"/>
  <c r="X966" i="5"/>
  <c r="W957" i="5"/>
  <c r="Y964" i="5"/>
  <c r="X955" i="5"/>
  <c r="W946" i="5"/>
  <c r="V937" i="5"/>
  <c r="AA918" i="5"/>
  <c r="Z909" i="5"/>
  <c r="Y900" i="5"/>
  <c r="X891" i="5"/>
  <c r="W882" i="5"/>
  <c r="V873" i="5"/>
  <c r="U864" i="5"/>
  <c r="AA854" i="5"/>
  <c r="Z845" i="5"/>
  <c r="Y836" i="5"/>
  <c r="X827" i="5"/>
  <c r="W818" i="5"/>
  <c r="V809" i="5"/>
  <c r="AA790" i="5"/>
  <c r="Z781" i="5"/>
  <c r="V986" i="5"/>
  <c r="U977" i="5"/>
  <c r="AA967" i="5"/>
  <c r="Z958" i="5"/>
  <c r="Y949" i="5"/>
  <c r="X940" i="5"/>
  <c r="W931" i="5"/>
  <c r="U913" i="5"/>
  <c r="AA903" i="5"/>
  <c r="Z894" i="5"/>
  <c r="Y885" i="5"/>
  <c r="X876" i="5"/>
  <c r="W867" i="5"/>
  <c r="V858" i="5"/>
  <c r="U849" i="5"/>
  <c r="AA839" i="5"/>
  <c r="Z830" i="5"/>
  <c r="Y821" i="5"/>
  <c r="X812" i="5"/>
  <c r="W803" i="5"/>
  <c r="V794" i="5"/>
  <c r="AA964" i="5"/>
  <c r="Z955" i="5"/>
  <c r="Y946" i="5"/>
  <c r="X937" i="5"/>
  <c r="W928" i="5"/>
  <c r="V919" i="5"/>
  <c r="U910" i="5"/>
  <c r="AA900" i="5"/>
  <c r="Z891" i="5"/>
  <c r="Y882" i="5"/>
  <c r="X873" i="5"/>
  <c r="W864" i="5"/>
  <c r="U846" i="5"/>
  <c r="AA836" i="5"/>
  <c r="Z827" i="5"/>
  <c r="Y818" i="5"/>
  <c r="X809" i="5"/>
  <c r="W800" i="5"/>
  <c r="V791" i="5"/>
  <c r="AA949" i="5"/>
  <c r="Z940" i="5"/>
  <c r="Y931" i="5"/>
  <c r="X922" i="5"/>
  <c r="W913" i="5"/>
  <c r="V904" i="5"/>
  <c r="U895" i="5"/>
  <c r="AA885" i="5"/>
  <c r="Z876" i="5"/>
  <c r="Y867" i="5"/>
  <c r="X858" i="5"/>
  <c r="W849" i="5"/>
  <c r="V840" i="5"/>
  <c r="AA821" i="5"/>
  <c r="Z812" i="5"/>
  <c r="Y803" i="5"/>
  <c r="X794" i="5"/>
  <c r="W785" i="5"/>
  <c r="V776" i="5"/>
  <c r="X771" i="5"/>
  <c r="W762" i="5"/>
  <c r="V753" i="5"/>
  <c r="U744" i="5"/>
  <c r="AA734" i="5"/>
  <c r="Z725" i="5"/>
  <c r="Y716" i="5"/>
  <c r="X707" i="5"/>
  <c r="W698" i="5"/>
  <c r="V689" i="5"/>
  <c r="U680" i="5"/>
  <c r="AA670" i="5"/>
  <c r="Z661" i="5"/>
  <c r="Y652" i="5"/>
  <c r="V1105" i="5"/>
  <c r="V1093" i="5"/>
  <c r="Y1080" i="5"/>
  <c r="Y1068" i="5"/>
  <c r="Z1057" i="5"/>
  <c r="Y1048" i="5"/>
  <c r="X1039" i="5"/>
  <c r="W1030" i="5"/>
  <c r="V1021" i="5"/>
  <c r="AA1002" i="5"/>
  <c r="Z993" i="5"/>
  <c r="Y984" i="5"/>
  <c r="X975" i="5"/>
  <c r="Y1161" i="5"/>
  <c r="X1152" i="5"/>
  <c r="W1143" i="5"/>
  <c r="V1134" i="5"/>
  <c r="AA1115" i="5"/>
  <c r="Z1106" i="5"/>
  <c r="Y1097" i="5"/>
  <c r="X1088" i="5"/>
  <c r="W1079" i="5"/>
  <c r="V1070" i="5"/>
  <c r="U1061" i="5"/>
  <c r="AA1051" i="5"/>
  <c r="Z1042" i="5"/>
  <c r="Y1033" i="5"/>
  <c r="X1024" i="5"/>
  <c r="W1015" i="5"/>
  <c r="V1006" i="5"/>
  <c r="U997" i="5"/>
  <c r="AA987" i="5"/>
  <c r="Z1147" i="5"/>
  <c r="Y1138" i="5"/>
  <c r="X1129" i="5"/>
  <c r="W1120" i="5"/>
  <c r="V1111" i="5"/>
  <c r="U1102" i="5"/>
  <c r="AA1092" i="5"/>
  <c r="Z1083" i="5"/>
  <c r="Y1074" i="5"/>
  <c r="X1065" i="5"/>
  <c r="W1056" i="5"/>
  <c r="V1047" i="5"/>
  <c r="U1038" i="5"/>
  <c r="AA1028" i="5"/>
  <c r="Z1019" i="5"/>
  <c r="Y1010" i="5"/>
  <c r="X1001" i="5"/>
  <c r="W992" i="5"/>
  <c r="V983" i="5"/>
  <c r="AA1141" i="5"/>
  <c r="Z1132" i="5"/>
  <c r="Y1123" i="5"/>
  <c r="X1114" i="5"/>
  <c r="W1105" i="5"/>
  <c r="U1087" i="5"/>
  <c r="X1074" i="5"/>
  <c r="W1065" i="5"/>
  <c r="V1056" i="5"/>
  <c r="U1047" i="5"/>
  <c r="AA1037" i="5"/>
  <c r="Z1028" i="5"/>
  <c r="Y1019" i="5"/>
  <c r="X1010" i="5"/>
  <c r="W1001" i="5"/>
  <c r="U983" i="5"/>
  <c r="AA973" i="5"/>
  <c r="Z964" i="5"/>
  <c r="Y955" i="5"/>
  <c r="AA962" i="5"/>
  <c r="Z953" i="5"/>
  <c r="Y944" i="5"/>
  <c r="X935" i="5"/>
  <c r="W926" i="5"/>
  <c r="V917" i="5"/>
  <c r="U908" i="5"/>
  <c r="AA898" i="5"/>
  <c r="Z889" i="5"/>
  <c r="Y880" i="5"/>
  <c r="X871" i="5"/>
  <c r="W862" i="5"/>
  <c r="V853" i="5"/>
  <c r="U844" i="5"/>
  <c r="AA834" i="5"/>
  <c r="Z825" i="5"/>
  <c r="Y816" i="5"/>
  <c r="X807" i="5"/>
  <c r="W798" i="5"/>
  <c r="V789" i="5"/>
  <c r="U780" i="5"/>
  <c r="X984" i="5"/>
  <c r="W975" i="5"/>
  <c r="U957" i="5"/>
  <c r="AA947" i="5"/>
  <c r="Z938" i="5"/>
  <c r="Y929" i="5"/>
  <c r="X920" i="5"/>
  <c r="W911" i="5"/>
  <c r="V902" i="5"/>
  <c r="U893" i="5"/>
  <c r="AA883" i="5"/>
  <c r="Z874" i="5"/>
  <c r="Y865" i="5"/>
  <c r="X856" i="5"/>
  <c r="W847" i="5"/>
  <c r="V838" i="5"/>
  <c r="U829" i="5"/>
  <c r="AA819" i="5"/>
  <c r="Z810" i="5"/>
  <c r="Y801" i="5"/>
  <c r="X792" i="5"/>
  <c r="W972" i="5"/>
  <c r="V963" i="5"/>
  <c r="U954" i="5"/>
  <c r="AA944" i="5"/>
  <c r="Z935" i="5"/>
  <c r="Y926" i="5"/>
  <c r="X917" i="5"/>
  <c r="W908" i="5"/>
  <c r="V899" i="5"/>
  <c r="U890" i="5"/>
  <c r="AA880" i="5"/>
  <c r="Z871" i="5"/>
  <c r="Y862" i="5"/>
  <c r="X853" i="5"/>
  <c r="W844" i="5"/>
  <c r="V835" i="5"/>
  <c r="U826" i="5"/>
  <c r="AA816" i="5"/>
  <c r="Z807" i="5"/>
  <c r="Y798" i="5"/>
  <c r="X789" i="5"/>
  <c r="V948" i="5"/>
  <c r="AA929" i="5"/>
  <c r="Z920" i="5"/>
  <c r="Y911" i="5"/>
  <c r="X902" i="5"/>
  <c r="W893" i="5"/>
  <c r="V884" i="5"/>
  <c r="U875" i="5"/>
  <c r="AA865" i="5"/>
  <c r="Z856" i="5"/>
  <c r="Y847" i="5"/>
  <c r="X838" i="5"/>
  <c r="W829" i="5"/>
  <c r="V820" i="5"/>
  <c r="U811" i="5"/>
  <c r="AA801" i="5"/>
  <c r="Z792" i="5"/>
  <c r="Y783" i="5"/>
  <c r="X774" i="5"/>
  <c r="W765" i="5"/>
  <c r="Z769" i="5"/>
  <c r="Y760" i="5"/>
  <c r="X751" i="5"/>
  <c r="W742" i="5"/>
  <c r="V733" i="5"/>
  <c r="U724" i="5"/>
  <c r="AA714" i="5"/>
  <c r="Z705" i="5"/>
  <c r="AA1114" i="5"/>
  <c r="U1100" i="5"/>
  <c r="X1087" i="5"/>
  <c r="X1075" i="5"/>
  <c r="X1063" i="5"/>
  <c r="Z1053" i="5"/>
  <c r="Y1044" i="5"/>
  <c r="X1035" i="5"/>
  <c r="W1026" i="5"/>
  <c r="AA998" i="5"/>
  <c r="Z989" i="5"/>
  <c r="Y980" i="5"/>
  <c r="X971" i="5"/>
  <c r="Y1157" i="5"/>
  <c r="X1148" i="5"/>
  <c r="W1139" i="5"/>
  <c r="V1130" i="5"/>
  <c r="U1121" i="5"/>
  <c r="AA1111" i="5"/>
  <c r="Z1102" i="5"/>
  <c r="Y1093" i="5"/>
  <c r="X1084" i="5"/>
  <c r="W1075" i="5"/>
  <c r="V1066" i="5"/>
  <c r="U1057" i="5"/>
  <c r="AA1047" i="5"/>
  <c r="Z1038" i="5"/>
  <c r="Y1029" i="5"/>
  <c r="X1020" i="5"/>
  <c r="W1011" i="5"/>
  <c r="V1002" i="5"/>
  <c r="U993" i="5"/>
  <c r="AA1152" i="5"/>
  <c r="Z1143" i="5"/>
  <c r="Y1134" i="5"/>
  <c r="X1125" i="5"/>
  <c r="W1116" i="5"/>
  <c r="V1107" i="5"/>
  <c r="AA1088" i="5"/>
  <c r="Z1079" i="5"/>
  <c r="Y1070" i="5"/>
  <c r="X1061" i="5"/>
  <c r="W1052" i="5"/>
  <c r="V1043" i="5"/>
  <c r="U1034" i="5"/>
  <c r="AA1024" i="5"/>
  <c r="Z1015" i="5"/>
  <c r="Y1006" i="5"/>
  <c r="X997" i="5"/>
  <c r="W988" i="5"/>
  <c r="V979" i="5"/>
  <c r="AA1137" i="5"/>
  <c r="Z1128" i="5"/>
  <c r="Y1119" i="5"/>
  <c r="X1110" i="5"/>
  <c r="W1101" i="5"/>
  <c r="V1092" i="5"/>
  <c r="U1083" i="5"/>
  <c r="AA1073" i="5"/>
  <c r="Z1064" i="5"/>
  <c r="Y1055" i="5"/>
  <c r="X1046" i="5"/>
  <c r="W1037" i="5"/>
  <c r="U1019" i="5"/>
  <c r="AA1009" i="5"/>
  <c r="Z1000" i="5"/>
  <c r="Y991" i="5"/>
  <c r="X982" i="5"/>
  <c r="W973" i="5"/>
  <c r="V964" i="5"/>
  <c r="U955" i="5"/>
  <c r="W962" i="5"/>
  <c r="U944" i="5"/>
  <c r="AA934" i="5"/>
  <c r="Z925" i="5"/>
  <c r="Y916" i="5"/>
  <c r="X907" i="5"/>
  <c r="W898" i="5"/>
  <c r="U880" i="5"/>
  <c r="AA870" i="5"/>
  <c r="Z861" i="5"/>
  <c r="Y852" i="5"/>
  <c r="X843" i="5"/>
  <c r="W834" i="5"/>
  <c r="V825" i="5"/>
  <c r="U816" i="5"/>
  <c r="AA806" i="5"/>
  <c r="Z797" i="5"/>
  <c r="Y788" i="5"/>
  <c r="X779" i="5"/>
  <c r="AA983" i="5"/>
  <c r="Z974" i="5"/>
  <c r="Y965" i="5"/>
  <c r="X956" i="5"/>
  <c r="W947" i="5"/>
  <c r="V938" i="5"/>
  <c r="U929" i="5"/>
  <c r="AA919" i="5"/>
  <c r="Z910" i="5"/>
  <c r="Y901" i="5"/>
  <c r="X892" i="5"/>
  <c r="W883" i="5"/>
  <c r="AA855" i="5"/>
  <c r="Z846" i="5"/>
  <c r="Y837" i="5"/>
  <c r="X828" i="5"/>
  <c r="W819" i="5"/>
  <c r="V810" i="5"/>
  <c r="U801" i="5"/>
  <c r="AA791" i="5"/>
  <c r="Z971" i="5"/>
  <c r="Y962" i="5"/>
  <c r="X953" i="5"/>
  <c r="W944" i="5"/>
  <c r="V935" i="5"/>
  <c r="U926" i="5"/>
  <c r="AA916" i="5"/>
  <c r="Z907" i="5"/>
  <c r="Y898" i="5"/>
  <c r="X889" i="5"/>
  <c r="W880" i="5"/>
  <c r="U862" i="5"/>
  <c r="AA852" i="5"/>
  <c r="Z843" i="5"/>
  <c r="Y834" i="5"/>
  <c r="X825" i="5"/>
  <c r="W816" i="5"/>
  <c r="V807" i="5"/>
  <c r="U798" i="5"/>
  <c r="AA788" i="5"/>
  <c r="Y947" i="5"/>
  <c r="X938" i="5"/>
  <c r="W929" i="5"/>
  <c r="V920" i="5"/>
  <c r="U911" i="5"/>
  <c r="AA901" i="5"/>
  <c r="Z892" i="5"/>
  <c r="Y883" i="5"/>
  <c r="X874" i="5"/>
  <c r="W865" i="5"/>
  <c r="V856" i="5"/>
  <c r="U847" i="5"/>
  <c r="AA837" i="5"/>
  <c r="Z828" i="5"/>
  <c r="Y819" i="5"/>
  <c r="X810" i="5"/>
  <c r="W801" i="5"/>
  <c r="V792" i="5"/>
  <c r="AA773" i="5"/>
  <c r="Z764" i="5"/>
  <c r="V769" i="5"/>
  <c r="U760" i="5"/>
  <c r="AA750" i="5"/>
  <c r="Z741" i="5"/>
  <c r="Y732" i="5"/>
  <c r="X723" i="5"/>
  <c r="W714" i="5"/>
  <c r="V705" i="5"/>
  <c r="U696" i="5"/>
  <c r="AA686" i="5"/>
  <c r="Z677" i="5"/>
  <c r="Y668" i="5"/>
  <c r="X659" i="5"/>
  <c r="W650" i="5"/>
  <c r="W1102" i="5"/>
  <c r="Z1089" i="5"/>
  <c r="Z1077" i="5"/>
  <c r="Z1065" i="5"/>
  <c r="X1055" i="5"/>
  <c r="W1046" i="5"/>
  <c r="AA1018" i="5"/>
  <c r="Z1009" i="5"/>
  <c r="Y1000" i="5"/>
  <c r="X991" i="5"/>
  <c r="W982" i="5"/>
  <c r="V973" i="5"/>
  <c r="W1159" i="5"/>
  <c r="V1150" i="5"/>
  <c r="U1141" i="5"/>
  <c r="AA1131" i="5"/>
  <c r="Z1122" i="5"/>
  <c r="Y1113" i="5"/>
  <c r="X1104" i="5"/>
  <c r="W1095" i="5"/>
  <c r="V1086" i="5"/>
  <c r="AA1067" i="5"/>
  <c r="Z1058" i="5"/>
  <c r="Y1049" i="5"/>
  <c r="X1040" i="5"/>
  <c r="W1031" i="5"/>
  <c r="V1022" i="5"/>
  <c r="U1013" i="5"/>
  <c r="AA1003" i="5"/>
  <c r="Z994" i="5"/>
  <c r="Y1154" i="5"/>
  <c r="X1145" i="5"/>
  <c r="W1136" i="5"/>
  <c r="V1127" i="5"/>
  <c r="U1118" i="5"/>
  <c r="AA1108" i="5"/>
  <c r="Z1099" i="5"/>
  <c r="Y1090" i="5"/>
  <c r="X1081" i="5"/>
  <c r="W1072" i="5"/>
  <c r="V1063" i="5"/>
  <c r="U1054" i="5"/>
  <c r="AA1044" i="5"/>
  <c r="Z1035" i="5"/>
  <c r="Y1026" i="5"/>
  <c r="X1017" i="5"/>
  <c r="W1008" i="5"/>
  <c r="V999" i="5"/>
  <c r="U990" i="5"/>
  <c r="AA980" i="5"/>
  <c r="Y1139" i="5"/>
  <c r="X1130" i="5"/>
  <c r="W1121" i="5"/>
  <c r="V1112" i="5"/>
  <c r="U1103" i="5"/>
  <c r="AA1093" i="5"/>
  <c r="Z1084" i="5"/>
  <c r="Z1010" i="5"/>
  <c r="V1143" i="5"/>
  <c r="Y1106" i="5"/>
  <c r="U1070" i="5"/>
  <c r="X1033" i="5"/>
  <c r="AA996" i="5"/>
  <c r="V1128" i="5"/>
  <c r="Y1091" i="5"/>
  <c r="Y1075" i="5"/>
  <c r="X1066" i="5"/>
  <c r="W1057" i="5"/>
  <c r="V1048" i="5"/>
  <c r="U1039" i="5"/>
  <c r="AA1029" i="5"/>
  <c r="Z1020" i="5"/>
  <c r="Y1011" i="5"/>
  <c r="X1002" i="5"/>
  <c r="W993" i="5"/>
  <c r="U975" i="5"/>
  <c r="AA965" i="5"/>
  <c r="Z956" i="5"/>
  <c r="U964" i="5"/>
  <c r="AA954" i="5"/>
  <c r="Z945" i="5"/>
  <c r="Y936" i="5"/>
  <c r="X927" i="5"/>
  <c r="W918" i="5"/>
  <c r="U900" i="5"/>
  <c r="AA890" i="5"/>
  <c r="Z881" i="5"/>
  <c r="Y872" i="5"/>
  <c r="X863" i="5"/>
  <c r="W854" i="5"/>
  <c r="V845" i="5"/>
  <c r="AA826" i="5"/>
  <c r="Z817" i="5"/>
  <c r="Y808" i="5"/>
  <c r="X799" i="5"/>
  <c r="W790" i="5"/>
  <c r="V781" i="5"/>
  <c r="Y985" i="5"/>
  <c r="X976" i="5"/>
  <c r="W967" i="5"/>
  <c r="V958" i="5"/>
  <c r="AA939" i="5"/>
  <c r="Z930" i="5"/>
  <c r="Y921" i="5"/>
  <c r="X912" i="5"/>
  <c r="W903" i="5"/>
  <c r="V894" i="5"/>
  <c r="U885" i="5"/>
  <c r="AA875" i="5"/>
  <c r="Z866" i="5"/>
  <c r="Y857" i="5"/>
  <c r="X848" i="5"/>
  <c r="W839" i="5"/>
  <c r="V830" i="5"/>
  <c r="U821" i="5"/>
  <c r="AA811" i="5"/>
  <c r="Z802" i="5"/>
  <c r="Y793" i="5"/>
  <c r="X973" i="5"/>
  <c r="W964" i="5"/>
  <c r="V955" i="5"/>
  <c r="U946" i="5"/>
  <c r="AA936" i="5"/>
  <c r="Z927" i="5"/>
  <c r="Y918" i="5"/>
  <c r="X909" i="5"/>
  <c r="W900" i="5"/>
  <c r="U882" i="5"/>
  <c r="AA872" i="5"/>
  <c r="Z863" i="5"/>
  <c r="Y854" i="5"/>
  <c r="X845" i="5"/>
  <c r="W836" i="5"/>
  <c r="U818" i="5"/>
  <c r="AA808" i="5"/>
  <c r="Z799" i="5"/>
  <c r="Y790" i="5"/>
  <c r="W949" i="5"/>
  <c r="V940" i="5"/>
  <c r="U931" i="5"/>
  <c r="AA921" i="5"/>
  <c r="Z912" i="5"/>
  <c r="Y903" i="5"/>
  <c r="X894" i="5"/>
  <c r="W885" i="5"/>
  <c r="V876" i="5"/>
  <c r="U867" i="5"/>
  <c r="AA857" i="5"/>
  <c r="Z848" i="5"/>
  <c r="Y839" i="5"/>
  <c r="X830" i="5"/>
  <c r="W821" i="5"/>
  <c r="U803" i="5"/>
  <c r="AA793" i="5"/>
  <c r="Z784" i="5"/>
  <c r="Y775" i="5"/>
  <c r="X766" i="5"/>
  <c r="AA770" i="5"/>
  <c r="Z761" i="5"/>
  <c r="Y752" i="5"/>
  <c r="X743" i="5"/>
  <c r="W734" i="5"/>
  <c r="U716" i="5"/>
  <c r="AA706" i="5"/>
  <c r="Z697" i="5"/>
  <c r="Y688" i="5"/>
  <c r="X679" i="5"/>
  <c r="X687" i="5"/>
  <c r="U668" i="5"/>
  <c r="U656" i="5"/>
  <c r="V645" i="5"/>
  <c r="AA626" i="5"/>
  <c r="Z617" i="5"/>
  <c r="Y608" i="5"/>
  <c r="X599" i="5"/>
  <c r="W590" i="5"/>
  <c r="U785" i="5"/>
  <c r="AA775" i="5"/>
  <c r="Z766" i="5"/>
  <c r="Y757" i="5"/>
  <c r="X748" i="5"/>
  <c r="W739" i="5"/>
  <c r="V730" i="5"/>
  <c r="AA711" i="5"/>
  <c r="Z702" i="5"/>
  <c r="Y693" i="5"/>
  <c r="X684" i="5"/>
  <c r="W675" i="5"/>
  <c r="U657" i="5"/>
  <c r="AA647" i="5"/>
  <c r="Z638" i="5"/>
  <c r="Y629" i="5"/>
  <c r="X620" i="5"/>
  <c r="W611" i="5"/>
  <c r="V602" i="5"/>
  <c r="U782" i="5"/>
  <c r="AA772" i="5"/>
  <c r="Z763" i="5"/>
  <c r="Y754" i="5"/>
  <c r="X745" i="5"/>
  <c r="W736" i="5"/>
  <c r="V727" i="5"/>
  <c r="U718" i="5"/>
  <c r="AA708" i="5"/>
  <c r="Z699" i="5"/>
  <c r="Y690" i="5"/>
  <c r="X681" i="5"/>
  <c r="W672" i="5"/>
  <c r="V663" i="5"/>
  <c r="U654" i="5"/>
  <c r="AA644" i="5"/>
  <c r="Z635" i="5"/>
  <c r="Y626" i="5"/>
  <c r="X617" i="5"/>
  <c r="W608" i="5"/>
  <c r="Y755" i="5"/>
  <c r="X746" i="5"/>
  <c r="W737" i="5"/>
  <c r="V728" i="5"/>
  <c r="U719" i="5"/>
  <c r="AA709" i="5"/>
  <c r="Z700" i="5"/>
  <c r="Y691" i="5"/>
  <c r="X682" i="5"/>
  <c r="W673" i="5"/>
  <c r="V664" i="5"/>
  <c r="U655" i="5"/>
  <c r="AA645" i="5"/>
  <c r="Z636" i="5"/>
  <c r="Y627" i="5"/>
  <c r="X618" i="5"/>
  <c r="W609" i="5"/>
  <c r="V600" i="5"/>
  <c r="AA581" i="5"/>
  <c r="Z572" i="5"/>
  <c r="X583" i="5"/>
  <c r="W574" i="5"/>
  <c r="V565" i="5"/>
  <c r="U556" i="5"/>
  <c r="AA546" i="5"/>
  <c r="Z537" i="5"/>
  <c r="Y528" i="5"/>
  <c r="X519" i="5"/>
  <c r="W510" i="5"/>
  <c r="Z497" i="5"/>
  <c r="Y488" i="5"/>
  <c r="X479" i="5"/>
  <c r="X592" i="5"/>
  <c r="W583" i="5"/>
  <c r="V574" i="5"/>
  <c r="U565" i="5"/>
  <c r="AA555" i="5"/>
  <c r="Z546" i="5"/>
  <c r="Y537" i="5"/>
  <c r="X528" i="5"/>
  <c r="W519" i="5"/>
  <c r="V510" i="5"/>
  <c r="U497" i="5"/>
  <c r="AA487" i="5"/>
  <c r="Z478" i="5"/>
  <c r="U582" i="5"/>
  <c r="AA572" i="5"/>
  <c r="Z563" i="5"/>
  <c r="Y554" i="5"/>
  <c r="X545" i="5"/>
  <c r="W536" i="5"/>
  <c r="V527" i="5"/>
  <c r="AA508" i="5"/>
  <c r="Z495" i="5"/>
  <c r="Y486" i="5"/>
  <c r="W565" i="5"/>
  <c r="V556" i="5"/>
  <c r="U547" i="5"/>
  <c r="AA537" i="5"/>
  <c r="Z528" i="5"/>
  <c r="Y519" i="5"/>
  <c r="X510" i="5"/>
  <c r="Z496" i="5"/>
  <c r="Y487" i="5"/>
  <c r="X478" i="5"/>
  <c r="W469" i="5"/>
  <c r="Y468" i="5"/>
  <c r="X459" i="5"/>
  <c r="W450" i="5"/>
  <c r="U432" i="5"/>
  <c r="AA422" i="5"/>
  <c r="Z413" i="5"/>
  <c r="Y404" i="5"/>
  <c r="X395" i="5"/>
  <c r="W386" i="5"/>
  <c r="V377" i="5"/>
  <c r="Y465" i="5"/>
  <c r="X456" i="5"/>
  <c r="W447" i="5"/>
  <c r="U429" i="5"/>
  <c r="AA419" i="5"/>
  <c r="Z410" i="5"/>
  <c r="Y401" i="5"/>
  <c r="X392" i="5"/>
  <c r="W383" i="5"/>
  <c r="U478" i="5"/>
  <c r="AA468" i="5"/>
  <c r="Z459" i="5"/>
  <c r="Y450" i="5"/>
  <c r="X441" i="5"/>
  <c r="W432" i="5"/>
  <c r="V423" i="5"/>
  <c r="U414" i="5"/>
  <c r="AA404" i="5"/>
  <c r="Z395" i="5"/>
  <c r="Y386" i="5"/>
  <c r="Y463" i="5"/>
  <c r="X454" i="5"/>
  <c r="W445" i="5"/>
  <c r="V436" i="5"/>
  <c r="U427" i="5"/>
  <c r="AA417" i="5"/>
  <c r="Z408" i="5"/>
  <c r="Y399" i="5"/>
  <c r="X390" i="5"/>
  <c r="W381" i="5"/>
  <c r="V372" i="5"/>
  <c r="Z369" i="5"/>
  <c r="Y360" i="5"/>
  <c r="X351" i="5"/>
  <c r="W342" i="5"/>
  <c r="Z673" i="5"/>
  <c r="V661" i="5"/>
  <c r="V649" i="5"/>
  <c r="AA630" i="5"/>
  <c r="Z621" i="5"/>
  <c r="Y612" i="5"/>
  <c r="X603" i="5"/>
  <c r="W594" i="5"/>
  <c r="U789" i="5"/>
  <c r="AA779" i="5"/>
  <c r="Z770" i="5"/>
  <c r="Y761" i="5"/>
  <c r="X752" i="5"/>
  <c r="W743" i="5"/>
  <c r="V734" i="5"/>
  <c r="AA715" i="5"/>
  <c r="Z706" i="5"/>
  <c r="Y697" i="5"/>
  <c r="X688" i="5"/>
  <c r="W679" i="5"/>
  <c r="U661" i="5"/>
  <c r="AA651" i="5"/>
  <c r="Z642" i="5"/>
  <c r="Y633" i="5"/>
  <c r="X624" i="5"/>
  <c r="W615" i="5"/>
  <c r="V606" i="5"/>
  <c r="U597" i="5"/>
  <c r="AA776" i="5"/>
  <c r="Z767" i="5"/>
  <c r="Y758" i="5"/>
  <c r="X749" i="5"/>
  <c r="W740" i="5"/>
  <c r="V731" i="5"/>
  <c r="U722" i="5"/>
  <c r="AA712" i="5"/>
  <c r="Z703" i="5"/>
  <c r="Y694" i="5"/>
  <c r="X685" i="5"/>
  <c r="W676" i="5"/>
  <c r="V667" i="5"/>
  <c r="U658" i="5"/>
  <c r="AA648" i="5"/>
  <c r="Z639" i="5"/>
  <c r="Y630" i="5"/>
  <c r="X621" i="5"/>
  <c r="W612" i="5"/>
  <c r="Y759" i="5"/>
  <c r="X750" i="5"/>
  <c r="W741" i="5"/>
  <c r="Y1001" i="5"/>
  <c r="U1134" i="5"/>
  <c r="X1097" i="5"/>
  <c r="AA1060" i="5"/>
  <c r="W1024" i="5"/>
  <c r="Z987" i="5"/>
  <c r="U1119" i="5"/>
  <c r="X1082" i="5"/>
  <c r="W1073" i="5"/>
  <c r="V1064" i="5"/>
  <c r="U1055" i="5"/>
  <c r="AA1045" i="5"/>
  <c r="Z1036" i="5"/>
  <c r="Y1027" i="5"/>
  <c r="X1018" i="5"/>
  <c r="W1009" i="5"/>
  <c r="V1000" i="5"/>
  <c r="U991" i="5"/>
  <c r="AA981" i="5"/>
  <c r="Z972" i="5"/>
  <c r="Y963" i="5"/>
  <c r="X954" i="5"/>
  <c r="Z961" i="5"/>
  <c r="Y952" i="5"/>
  <c r="X943" i="5"/>
  <c r="W934" i="5"/>
  <c r="V925" i="5"/>
  <c r="AA906" i="5"/>
  <c r="Z897" i="5"/>
  <c r="Y888" i="5"/>
  <c r="X879" i="5"/>
  <c r="W870" i="5"/>
  <c r="V861" i="5"/>
  <c r="U852" i="5"/>
  <c r="AA842" i="5"/>
  <c r="Z833" i="5"/>
  <c r="Y824" i="5"/>
  <c r="X815" i="5"/>
  <c r="W806" i="5"/>
  <c r="V797" i="5"/>
  <c r="U788" i="5"/>
  <c r="AA778" i="5"/>
  <c r="W983" i="5"/>
  <c r="U965" i="5"/>
  <c r="AA955" i="5"/>
  <c r="Z946" i="5"/>
  <c r="Y937" i="5"/>
  <c r="X928" i="5"/>
  <c r="W919" i="5"/>
  <c r="V910" i="5"/>
  <c r="U901" i="5"/>
  <c r="AA891" i="5"/>
  <c r="Z882" i="5"/>
  <c r="Y873" i="5"/>
  <c r="X864" i="5"/>
  <c r="W855" i="5"/>
  <c r="V846" i="5"/>
  <c r="U837" i="5"/>
  <c r="AA827" i="5"/>
  <c r="Z818" i="5"/>
  <c r="Y809" i="5"/>
  <c r="X800" i="5"/>
  <c r="W791" i="5"/>
  <c r="V971" i="5"/>
  <c r="U962" i="5"/>
  <c r="AA952" i="5"/>
  <c r="Z943" i="5"/>
  <c r="Y934" i="5"/>
  <c r="X925" i="5"/>
  <c r="W916" i="5"/>
  <c r="V907" i="5"/>
  <c r="AA888" i="5"/>
  <c r="Z879" i="5"/>
  <c r="Y870" i="5"/>
  <c r="X861" i="5"/>
  <c r="W852" i="5"/>
  <c r="V843" i="5"/>
  <c r="U834" i="5"/>
  <c r="AA824" i="5"/>
  <c r="Z815" i="5"/>
  <c r="Y806" i="5"/>
  <c r="X797" i="5"/>
  <c r="W788" i="5"/>
  <c r="U947" i="5"/>
  <c r="AA937" i="5"/>
  <c r="Z928" i="5"/>
  <c r="Y919" i="5"/>
  <c r="X910" i="5"/>
  <c r="W901" i="5"/>
  <c r="V892" i="5"/>
  <c r="AA873" i="5"/>
  <c r="Z864" i="5"/>
  <c r="Y855" i="5"/>
  <c r="X846" i="5"/>
  <c r="W837" i="5"/>
  <c r="V828" i="5"/>
  <c r="U819" i="5"/>
  <c r="AA809" i="5"/>
  <c r="Z800" i="5"/>
  <c r="Y791" i="5"/>
  <c r="X782" i="5"/>
  <c r="W773" i="5"/>
  <c r="V764" i="5"/>
  <c r="Y768" i="5"/>
  <c r="X759" i="5"/>
  <c r="W750" i="5"/>
  <c r="V741" i="5"/>
  <c r="U732" i="5"/>
  <c r="AA722" i="5"/>
  <c r="Z713" i="5"/>
  <c r="Y704" i="5"/>
  <c r="X695" i="5"/>
  <c r="W686" i="5"/>
  <c r="V677" i="5"/>
  <c r="AA678" i="5"/>
  <c r="V665" i="5"/>
  <c r="V653" i="5"/>
  <c r="AA642" i="5"/>
  <c r="Z633" i="5"/>
  <c r="Y624" i="5"/>
  <c r="X615" i="5"/>
  <c r="W606" i="5"/>
  <c r="V597" i="5"/>
  <c r="Z782" i="5"/>
  <c r="Y773" i="5"/>
  <c r="X764" i="5"/>
  <c r="W755" i="5"/>
  <c r="V746" i="5"/>
  <c r="U737" i="5"/>
  <c r="AA727" i="5"/>
  <c r="Z718" i="5"/>
  <c r="Y709" i="5"/>
  <c r="X700" i="5"/>
  <c r="W691" i="5"/>
  <c r="U673" i="5"/>
  <c r="AA663" i="5"/>
  <c r="Z654" i="5"/>
  <c r="Y645" i="5"/>
  <c r="X636" i="5"/>
  <c r="W627" i="5"/>
  <c r="V618" i="5"/>
  <c r="AA599" i="5"/>
  <c r="Z779" i="5"/>
  <c r="Y770" i="5"/>
  <c r="X761" i="5"/>
  <c r="W752" i="5"/>
  <c r="V743" i="5"/>
  <c r="U734" i="5"/>
  <c r="AA724" i="5"/>
  <c r="Z715" i="5"/>
  <c r="Y706" i="5"/>
  <c r="X697" i="5"/>
  <c r="W688" i="5"/>
  <c r="V679" i="5"/>
  <c r="AA660" i="5"/>
  <c r="Z651" i="5"/>
  <c r="Y642" i="5"/>
  <c r="X633" i="5"/>
  <c r="W624" i="5"/>
  <c r="V615" i="5"/>
  <c r="U606" i="5"/>
  <c r="AA596" i="5"/>
  <c r="W753" i="5"/>
  <c r="V744" i="5"/>
  <c r="AA725" i="5"/>
  <c r="Z716" i="5"/>
  <c r="Y707" i="5"/>
  <c r="X698" i="5"/>
  <c r="W689" i="5"/>
  <c r="V680" i="5"/>
  <c r="U671" i="5"/>
  <c r="AA661" i="5"/>
  <c r="Z652" i="5"/>
  <c r="Y643" i="5"/>
  <c r="X634" i="5"/>
  <c r="W625" i="5"/>
  <c r="U607" i="5"/>
  <c r="AA597" i="5"/>
  <c r="Z588" i="5"/>
  <c r="Y579" i="5"/>
  <c r="X570" i="5"/>
  <c r="U572" i="5"/>
  <c r="AA562" i="5"/>
  <c r="Z553" i="5"/>
  <c r="Y544" i="5"/>
  <c r="X535" i="5"/>
  <c r="W526" i="5"/>
  <c r="V517" i="5"/>
  <c r="U508" i="5"/>
  <c r="X495" i="5"/>
  <c r="W486" i="5"/>
  <c r="V477" i="5"/>
  <c r="V590" i="5"/>
  <c r="AA571" i="5"/>
  <c r="Z562" i="5"/>
  <c r="Y553" i="5"/>
  <c r="X544" i="5"/>
  <c r="W535" i="5"/>
  <c r="V526" i="5"/>
  <c r="U517" i="5"/>
  <c r="AA507" i="5"/>
  <c r="Z494" i="5"/>
  <c r="Y485" i="5"/>
  <c r="X476" i="5"/>
  <c r="AA588" i="5"/>
  <c r="Z579" i="5"/>
  <c r="Y570" i="5"/>
  <c r="X561" i="5"/>
  <c r="W552" i="5"/>
  <c r="V543" i="5"/>
  <c r="AA524" i="5"/>
  <c r="Z515" i="5"/>
  <c r="Y506" i="5"/>
  <c r="X493" i="5"/>
  <c r="W484" i="5"/>
  <c r="U563" i="5"/>
  <c r="AA553" i="5"/>
  <c r="Z544" i="5"/>
  <c r="Y535" i="5"/>
  <c r="X526" i="5"/>
  <c r="W517" i="5"/>
  <c r="V508" i="5"/>
  <c r="X494" i="5"/>
  <c r="W485" i="5"/>
  <c r="V476" i="5"/>
  <c r="W466" i="5"/>
  <c r="V457" i="5"/>
  <c r="U448" i="5"/>
  <c r="AA438" i="5"/>
  <c r="Z429" i="5"/>
  <c r="Y420" i="5"/>
  <c r="X411" i="5"/>
  <c r="W402" i="5"/>
  <c r="V393" i="5"/>
  <c r="U384" i="5"/>
  <c r="X472" i="5"/>
  <c r="W463" i="5"/>
  <c r="V454" i="5"/>
  <c r="U445" i="5"/>
  <c r="AA435" i="5"/>
  <c r="Z426" i="5"/>
  <c r="Y417" i="5"/>
  <c r="X408" i="5"/>
  <c r="W399" i="5"/>
  <c r="V390" i="5"/>
  <c r="U381" i="5"/>
  <c r="Z475" i="5"/>
  <c r="Y466" i="5"/>
  <c r="X457" i="5"/>
  <c r="W448" i="5"/>
  <c r="V439" i="5"/>
  <c r="U430" i="5"/>
  <c r="AA420" i="5"/>
  <c r="Z411" i="5"/>
  <c r="Y402" i="5"/>
  <c r="X393" i="5"/>
  <c r="W384" i="5"/>
  <c r="W461" i="5"/>
  <c r="V452" i="5"/>
  <c r="AA433" i="5"/>
  <c r="Z424" i="5"/>
  <c r="Y415" i="5"/>
  <c r="X406" i="5"/>
  <c r="W397" i="5"/>
  <c r="V388" i="5"/>
  <c r="AA369" i="5"/>
  <c r="X367" i="5"/>
  <c r="W358" i="5"/>
  <c r="W694" i="5"/>
  <c r="W670" i="5"/>
  <c r="W658" i="5"/>
  <c r="AA646" i="5"/>
  <c r="Z637" i="5"/>
  <c r="Y628" i="5"/>
  <c r="X619" i="5"/>
  <c r="W610" i="5"/>
  <c r="V601" i="5"/>
  <c r="U592" i="5"/>
  <c r="Z786" i="5"/>
  <c r="Y777" i="5"/>
  <c r="X768" i="5"/>
  <c r="W759" i="5"/>
  <c r="V750" i="5"/>
  <c r="U741" i="5"/>
  <c r="AA731" i="5"/>
  <c r="Z722" i="5"/>
  <c r="Y713" i="5"/>
  <c r="X704" i="5"/>
  <c r="W695" i="5"/>
  <c r="U677" i="5"/>
  <c r="AA667" i="5"/>
  <c r="Z658" i="5"/>
  <c r="Y649" i="5"/>
  <c r="X640" i="5"/>
  <c r="W631" i="5"/>
  <c r="V622" i="5"/>
  <c r="AA603" i="5"/>
  <c r="Z783" i="5"/>
  <c r="Y774" i="5"/>
  <c r="X765" i="5"/>
  <c r="W756" i="5"/>
  <c r="V747" i="5"/>
  <c r="AA728" i="5"/>
  <c r="Z719" i="5"/>
  <c r="Y710" i="5"/>
  <c r="X701" i="5"/>
  <c r="W692" i="5"/>
  <c r="V683" i="5"/>
  <c r="AA664" i="5"/>
  <c r="Z655" i="5"/>
  <c r="Y646" i="5"/>
  <c r="X637" i="5"/>
  <c r="W628" i="5"/>
  <c r="U610" i="5"/>
  <c r="AA600" i="5"/>
  <c r="W757" i="5"/>
  <c r="V748" i="5"/>
  <c r="U739" i="5"/>
  <c r="AA729" i="5"/>
  <c r="X992" i="5"/>
  <c r="AA1124" i="5"/>
  <c r="W1088" i="5"/>
  <c r="Z1051" i="5"/>
  <c r="V1015" i="5"/>
  <c r="X1146" i="5"/>
  <c r="AA1109" i="5"/>
  <c r="V1080" i="5"/>
  <c r="U1071" i="5"/>
  <c r="AA1061" i="5"/>
  <c r="Z1052" i="5"/>
  <c r="Y1043" i="5"/>
  <c r="X1034" i="5"/>
  <c r="W1025" i="5"/>
  <c r="V1016" i="5"/>
  <c r="U1007" i="5"/>
  <c r="AA997" i="5"/>
  <c r="Z988" i="5"/>
  <c r="Y979" i="5"/>
  <c r="X970" i="5"/>
  <c r="W961" i="5"/>
  <c r="V952" i="5"/>
  <c r="X959" i="5"/>
  <c r="W950" i="5"/>
  <c r="V941" i="5"/>
  <c r="AA922" i="5"/>
  <c r="Z913" i="5"/>
  <c r="Y904" i="5"/>
  <c r="X895" i="5"/>
  <c r="W886" i="5"/>
  <c r="V877" i="5"/>
  <c r="AA858" i="5"/>
  <c r="Z849" i="5"/>
  <c r="Y840" i="5"/>
  <c r="X831" i="5"/>
  <c r="W822" i="5"/>
  <c r="V813" i="5"/>
  <c r="AA794" i="5"/>
  <c r="Z785" i="5"/>
  <c r="Y776" i="5"/>
  <c r="U981" i="5"/>
  <c r="AA971" i="5"/>
  <c r="Z962" i="5"/>
  <c r="Y953" i="5"/>
  <c r="X944" i="5"/>
  <c r="W935" i="5"/>
  <c r="V926" i="5"/>
  <c r="U917" i="5"/>
  <c r="AA907" i="5"/>
  <c r="Z898" i="5"/>
  <c r="Y889" i="5"/>
  <c r="X880" i="5"/>
  <c r="W871" i="5"/>
  <c r="V862" i="5"/>
  <c r="U853" i="5"/>
  <c r="AA843" i="5"/>
  <c r="Z834" i="5"/>
  <c r="Y825" i="5"/>
  <c r="X816" i="5"/>
  <c r="W807" i="5"/>
  <c r="V798" i="5"/>
  <c r="U978" i="5"/>
  <c r="AA968" i="5"/>
  <c r="Z959" i="5"/>
  <c r="Y950" i="5"/>
  <c r="X941" i="5"/>
  <c r="W932" i="5"/>
  <c r="V923" i="5"/>
  <c r="U914" i="5"/>
  <c r="AA904" i="5"/>
  <c r="Z895" i="5"/>
  <c r="Y886" i="5"/>
  <c r="X877" i="5"/>
  <c r="W868" i="5"/>
  <c r="V859" i="5"/>
  <c r="AA840" i="5"/>
  <c r="Z831" i="5"/>
  <c r="Y822" i="5"/>
  <c r="X813" i="5"/>
  <c r="W804" i="5"/>
  <c r="V795" i="5"/>
  <c r="U786" i="5"/>
  <c r="Z944" i="5"/>
  <c r="Y935" i="5"/>
  <c r="X926" i="5"/>
  <c r="W917" i="5"/>
  <c r="V908" i="5"/>
  <c r="U899" i="5"/>
  <c r="AA889" i="5"/>
  <c r="Z880" i="5"/>
  <c r="Y871" i="5"/>
  <c r="X862" i="5"/>
  <c r="W853" i="5"/>
  <c r="V844" i="5"/>
  <c r="U835" i="5"/>
  <c r="AA825" i="5"/>
  <c r="Z816" i="5"/>
  <c r="Y807" i="5"/>
  <c r="X798" i="5"/>
  <c r="W789" i="5"/>
  <c r="V780" i="5"/>
  <c r="U771" i="5"/>
  <c r="AA761" i="5"/>
  <c r="W766" i="5"/>
  <c r="U748" i="5"/>
  <c r="AA738" i="5"/>
  <c r="Z729" i="5"/>
  <c r="Y720" i="5"/>
  <c r="X711" i="5"/>
  <c r="W702" i="5"/>
  <c r="U684" i="5"/>
  <c r="AA674" i="5"/>
  <c r="W674" i="5"/>
  <c r="W662" i="5"/>
  <c r="Z649" i="5"/>
  <c r="Y640" i="5"/>
  <c r="X631" i="5"/>
  <c r="W622" i="5"/>
  <c r="U604" i="5"/>
  <c r="AA594" i="5"/>
  <c r="Y789" i="5"/>
  <c r="X780" i="5"/>
  <c r="W771" i="5"/>
  <c r="U753" i="5"/>
  <c r="AA743" i="5"/>
  <c r="Z734" i="5"/>
  <c r="Y725" i="5"/>
  <c r="X716" i="5"/>
  <c r="W707" i="5"/>
  <c r="V698" i="5"/>
  <c r="U689" i="5"/>
  <c r="AA679" i="5"/>
  <c r="Z670" i="5"/>
  <c r="Y661" i="5"/>
  <c r="X652" i="5"/>
  <c r="W643" i="5"/>
  <c r="V634" i="5"/>
  <c r="AA615" i="5"/>
  <c r="Z606" i="5"/>
  <c r="Y597" i="5"/>
  <c r="X777" i="5"/>
  <c r="W768" i="5"/>
  <c r="U750" i="5"/>
  <c r="AA740" i="5"/>
  <c r="Z731" i="5"/>
  <c r="Y722" i="5"/>
  <c r="X713" i="5"/>
  <c r="W704" i="5"/>
  <c r="V695" i="5"/>
  <c r="AA676" i="5"/>
  <c r="Z667" i="5"/>
  <c r="Y658" i="5"/>
  <c r="X649" i="5"/>
  <c r="W640" i="5"/>
  <c r="V631" i="5"/>
  <c r="U622" i="5"/>
  <c r="AA612" i="5"/>
  <c r="Z603" i="5"/>
  <c r="V760" i="5"/>
  <c r="U751" i="5"/>
  <c r="AA741" i="5"/>
  <c r="Z732" i="5"/>
  <c r="Y723" i="5"/>
  <c r="X714" i="5"/>
  <c r="W705" i="5"/>
  <c r="V696" i="5"/>
  <c r="U687" i="5"/>
  <c r="AA677" i="5"/>
  <c r="Z668" i="5"/>
  <c r="Y659" i="5"/>
  <c r="X650" i="5"/>
  <c r="W641" i="5"/>
  <c r="V632" i="5"/>
  <c r="AA613" i="5"/>
  <c r="Z604" i="5"/>
  <c r="Y595" i="5"/>
  <c r="X586" i="5"/>
  <c r="W577" i="5"/>
  <c r="AA578" i="5"/>
  <c r="Z569" i="5"/>
  <c r="Y560" i="5"/>
  <c r="X551" i="5"/>
  <c r="W542" i="5"/>
  <c r="V533" i="5"/>
  <c r="U524" i="5"/>
  <c r="AA514" i="5"/>
  <c r="Z505" i="5"/>
  <c r="V493" i="5"/>
  <c r="U484" i="5"/>
  <c r="AA474" i="5"/>
  <c r="AA587" i="5"/>
  <c r="Z578" i="5"/>
  <c r="Y569" i="5"/>
  <c r="X560" i="5"/>
  <c r="W551" i="5"/>
  <c r="V542" i="5"/>
  <c r="U533" i="5"/>
  <c r="AA523" i="5"/>
  <c r="Z514" i="5"/>
  <c r="Y505" i="5"/>
  <c r="X492" i="5"/>
  <c r="W483" i="5"/>
  <c r="V474" i="5"/>
  <c r="Y586" i="5"/>
  <c r="X577" i="5"/>
  <c r="W568" i="5"/>
  <c r="V559" i="5"/>
  <c r="U550" i="5"/>
  <c r="AA540" i="5"/>
  <c r="Z531" i="5"/>
  <c r="Y522" i="5"/>
  <c r="X513" i="5"/>
  <c r="W504" i="5"/>
  <c r="V491" i="5"/>
  <c r="U482" i="5"/>
  <c r="Z560" i="5"/>
  <c r="Y551" i="5"/>
  <c r="X542" i="5"/>
  <c r="W533" i="5"/>
  <c r="V524" i="5"/>
  <c r="U515" i="5"/>
  <c r="AA505" i="5"/>
  <c r="V492" i="5"/>
  <c r="U483" i="5"/>
  <c r="AA473" i="5"/>
  <c r="Z464" i="5"/>
  <c r="U464" i="5"/>
  <c r="AA454" i="5"/>
  <c r="Z445" i="5"/>
  <c r="Y436" i="5"/>
  <c r="X427" i="5"/>
  <c r="W418" i="5"/>
  <c r="V409" i="5"/>
  <c r="U400" i="5"/>
  <c r="AA390" i="5"/>
  <c r="Z381" i="5"/>
  <c r="U461" i="5"/>
  <c r="AA451" i="5"/>
  <c r="Z442" i="5"/>
  <c r="Y433" i="5"/>
  <c r="X424" i="5"/>
  <c r="W415" i="5"/>
  <c r="U397" i="5"/>
  <c r="AA387" i="5"/>
  <c r="Z378" i="5"/>
  <c r="X473" i="5"/>
  <c r="W464" i="5"/>
  <c r="U446" i="5"/>
  <c r="AA436" i="5"/>
  <c r="Z427" i="5"/>
  <c r="Y418" i="5"/>
  <c r="X409" i="5"/>
  <c r="W400" i="5"/>
  <c r="V391" i="5"/>
  <c r="U382" i="5"/>
  <c r="U459" i="5"/>
  <c r="AA449" i="5"/>
  <c r="Z440" i="5"/>
  <c r="Y431" i="5"/>
  <c r="X422" i="5"/>
  <c r="W413" i="5"/>
  <c r="V404" i="5"/>
  <c r="U395" i="5"/>
  <c r="AA385" i="5"/>
  <c r="Z376" i="5"/>
  <c r="W374" i="5"/>
  <c r="V365" i="5"/>
  <c r="U356" i="5"/>
  <c r="AA346" i="5"/>
  <c r="V685" i="5"/>
  <c r="X667" i="5"/>
  <c r="X655" i="5"/>
  <c r="Y644" i="5"/>
  <c r="X635" i="5"/>
  <c r="W626" i="5"/>
  <c r="V617" i="5"/>
  <c r="U608" i="5"/>
  <c r="AA598" i="5"/>
  <c r="Z589" i="5"/>
  <c r="X784" i="5"/>
  <c r="W775" i="5"/>
  <c r="V766" i="5"/>
  <c r="AA747" i="5"/>
  <c r="Z738" i="5"/>
  <c r="Y729" i="5"/>
  <c r="X720" i="5"/>
  <c r="W711" i="5"/>
  <c r="V702" i="5"/>
  <c r="U693" i="5"/>
  <c r="AA683" i="5"/>
  <c r="Z674" i="5"/>
  <c r="Y665" i="5"/>
  <c r="X656" i="5"/>
  <c r="W647" i="5"/>
  <c r="V638" i="5"/>
  <c r="AA619" i="5"/>
  <c r="Z610" i="5"/>
  <c r="Y601" i="5"/>
  <c r="X781" i="5"/>
  <c r="W772" i="5"/>
  <c r="V763" i="5"/>
  <c r="U754" i="5"/>
  <c r="AA744" i="5"/>
  <c r="Z735" i="5"/>
  <c r="Y726" i="5"/>
  <c r="X717" i="5"/>
  <c r="W708" i="5"/>
  <c r="V699" i="5"/>
  <c r="AA680" i="5"/>
  <c r="Z671" i="5"/>
  <c r="Y662" i="5"/>
  <c r="X653" i="5"/>
  <c r="W644" i="5"/>
  <c r="V635" i="5"/>
  <c r="U626" i="5"/>
  <c r="AA616" i="5"/>
  <c r="Z607" i="5"/>
  <c r="Y598" i="5"/>
  <c r="U755" i="5"/>
  <c r="AA745" i="5"/>
  <c r="Z736" i="5"/>
  <c r="Y727" i="5"/>
  <c r="W1152" i="5"/>
  <c r="Z1115" i="5"/>
  <c r="V1079" i="5"/>
  <c r="Y1042" i="5"/>
  <c r="U1006" i="5"/>
  <c r="W1137" i="5"/>
  <c r="Z1100" i="5"/>
  <c r="AA1077" i="5"/>
  <c r="Z1068" i="5"/>
  <c r="Y1059" i="5"/>
  <c r="X1050" i="5"/>
  <c r="W1041" i="5"/>
  <c r="U1023" i="5"/>
  <c r="AA1013" i="5"/>
  <c r="Z1004" i="5"/>
  <c r="Y995" i="5"/>
  <c r="X986" i="5"/>
  <c r="W977" i="5"/>
  <c r="V968" i="5"/>
  <c r="U959" i="5"/>
  <c r="W966" i="5"/>
  <c r="V957" i="5"/>
  <c r="U948" i="5"/>
  <c r="AA938" i="5"/>
  <c r="Z929" i="5"/>
  <c r="Y920" i="5"/>
  <c r="X911" i="5"/>
  <c r="W902" i="5"/>
  <c r="V893" i="5"/>
  <c r="U884" i="5"/>
  <c r="AA874" i="5"/>
  <c r="Z865" i="5"/>
  <c r="Y856" i="5"/>
  <c r="X847" i="5"/>
  <c r="W838" i="5"/>
  <c r="V829" i="5"/>
  <c r="U820" i="5"/>
  <c r="AA810" i="5"/>
  <c r="Z801" i="5"/>
  <c r="Y792" i="5"/>
  <c r="X783" i="5"/>
  <c r="W774" i="5"/>
  <c r="Z978" i="5"/>
  <c r="Y969" i="5"/>
  <c r="X960" i="5"/>
  <c r="W951" i="5"/>
  <c r="V942" i="5"/>
  <c r="U933" i="5"/>
  <c r="AA923" i="5"/>
  <c r="Z914" i="5"/>
  <c r="Y905" i="5"/>
  <c r="X896" i="5"/>
  <c r="W887" i="5"/>
  <c r="V878" i="5"/>
  <c r="U869" i="5"/>
  <c r="AA859" i="5"/>
  <c r="Z850" i="5"/>
  <c r="Y841" i="5"/>
  <c r="X832" i="5"/>
  <c r="W823" i="5"/>
  <c r="V814" i="5"/>
  <c r="U805" i="5"/>
  <c r="AA795" i="5"/>
  <c r="Z975" i="5"/>
  <c r="Y966" i="5"/>
  <c r="X957" i="5"/>
  <c r="W948" i="5"/>
  <c r="U930" i="5"/>
  <c r="AA920" i="5"/>
  <c r="Z911" i="5"/>
  <c r="Y902" i="5"/>
  <c r="X893" i="5"/>
  <c r="W884" i="5"/>
  <c r="V875" i="5"/>
  <c r="U866" i="5"/>
  <c r="AA856" i="5"/>
  <c r="Z847" i="5"/>
  <c r="Y838" i="5"/>
  <c r="X829" i="5"/>
  <c r="W820" i="5"/>
  <c r="V811" i="5"/>
  <c r="U802" i="5"/>
  <c r="AA792" i="5"/>
  <c r="Y951" i="5"/>
  <c r="X942" i="5"/>
  <c r="W933" i="5"/>
  <c r="V924" i="5"/>
  <c r="U915" i="5"/>
  <c r="AA905" i="5"/>
  <c r="Z896" i="5"/>
  <c r="Y887" i="5"/>
  <c r="X878" i="5"/>
  <c r="W869" i="5"/>
  <c r="U851" i="5"/>
  <c r="AA841" i="5"/>
  <c r="Z832" i="5"/>
  <c r="Y823" i="5"/>
  <c r="X814" i="5"/>
  <c r="W805" i="5"/>
  <c r="V796" i="5"/>
  <c r="U787" i="5"/>
  <c r="AA777" i="5"/>
  <c r="Z768" i="5"/>
  <c r="V773" i="5"/>
  <c r="U764" i="5"/>
  <c r="AA754" i="5"/>
  <c r="Z745" i="5"/>
  <c r="Y736" i="5"/>
  <c r="X727" i="5"/>
  <c r="W718" i="5"/>
  <c r="V709" i="5"/>
  <c r="AA690" i="5"/>
  <c r="Z681" i="5"/>
  <c r="Y696" i="5"/>
  <c r="X671" i="5"/>
  <c r="AA658" i="5"/>
  <c r="X647" i="5"/>
  <c r="W638" i="5"/>
  <c r="U620" i="5"/>
  <c r="AA610" i="5"/>
  <c r="Z601" i="5"/>
  <c r="Y592" i="5"/>
  <c r="W787" i="5"/>
  <c r="U769" i="5"/>
  <c r="AA759" i="5"/>
  <c r="Z750" i="5"/>
  <c r="Y741" i="5"/>
  <c r="X732" i="5"/>
  <c r="W723" i="5"/>
  <c r="U705" i="5"/>
  <c r="AA695" i="5"/>
  <c r="Z686" i="5"/>
  <c r="Y677" i="5"/>
  <c r="X668" i="5"/>
  <c r="W659" i="5"/>
  <c r="U641" i="5"/>
  <c r="AA631" i="5"/>
  <c r="Z622" i="5"/>
  <c r="Y613" i="5"/>
  <c r="X604" i="5"/>
  <c r="W595" i="5"/>
  <c r="V775" i="5"/>
  <c r="U766" i="5"/>
  <c r="AA756" i="5"/>
  <c r="Z747" i="5"/>
  <c r="Y738" i="5"/>
  <c r="X729" i="5"/>
  <c r="W720" i="5"/>
  <c r="V711" i="5"/>
  <c r="U702" i="5"/>
  <c r="AA692" i="5"/>
  <c r="Z683" i="5"/>
  <c r="Y674" i="5"/>
  <c r="X665" i="5"/>
  <c r="W656" i="5"/>
  <c r="V647" i="5"/>
  <c r="U638" i="5"/>
  <c r="AA628" i="5"/>
  <c r="Z619" i="5"/>
  <c r="Y610" i="5"/>
  <c r="X601" i="5"/>
  <c r="AA757" i="5"/>
  <c r="Z748" i="5"/>
  <c r="Y739" i="5"/>
  <c r="X730" i="5"/>
  <c r="W721" i="5"/>
  <c r="V712" i="5"/>
  <c r="U703" i="5"/>
  <c r="AA693" i="5"/>
  <c r="Z684" i="5"/>
  <c r="Y675" i="5"/>
  <c r="X666" i="5"/>
  <c r="W657" i="5"/>
  <c r="V648" i="5"/>
  <c r="U639" i="5"/>
  <c r="AA629" i="5"/>
  <c r="Z620" i="5"/>
  <c r="Y611" i="5"/>
  <c r="X602" i="5"/>
  <c r="W593" i="5"/>
  <c r="Z585" i="5"/>
  <c r="Y576" i="5"/>
  <c r="X567" i="5"/>
  <c r="W558" i="5"/>
  <c r="V549" i="5"/>
  <c r="U540" i="5"/>
  <c r="AA530" i="5"/>
  <c r="Z521" i="5"/>
  <c r="Y512" i="5"/>
  <c r="AA502" i="5"/>
  <c r="AA490" i="5"/>
  <c r="Z481" i="5"/>
  <c r="Z594" i="5"/>
  <c r="Y585" i="5"/>
  <c r="X576" i="5"/>
  <c r="W567" i="5"/>
  <c r="U549" i="5"/>
  <c r="AA539" i="5"/>
  <c r="Z530" i="5"/>
  <c r="Y521" i="5"/>
  <c r="X512" i="5"/>
  <c r="V502" i="5"/>
  <c r="V490" i="5"/>
  <c r="U481" i="5"/>
  <c r="X593" i="5"/>
  <c r="W584" i="5"/>
  <c r="U566" i="5"/>
  <c r="AA556" i="5"/>
  <c r="Z547" i="5"/>
  <c r="Y538" i="5"/>
  <c r="X529" i="5"/>
  <c r="W520" i="5"/>
  <c r="V511" i="5"/>
  <c r="U498" i="5"/>
  <c r="AA488" i="5"/>
  <c r="Z479" i="5"/>
  <c r="X558" i="5"/>
  <c r="W549" i="5"/>
  <c r="V540" i="5"/>
  <c r="U531" i="5"/>
  <c r="AA521" i="5"/>
  <c r="Z512" i="5"/>
  <c r="X502" i="5"/>
  <c r="AA489" i="5"/>
  <c r="Z480" i="5"/>
  <c r="Y471" i="5"/>
  <c r="AA470" i="5"/>
  <c r="Z461" i="5"/>
  <c r="Y452" i="5"/>
  <c r="X443" i="5"/>
  <c r="W434" i="5"/>
  <c r="V425" i="5"/>
  <c r="AA406" i="5"/>
  <c r="Z397" i="5"/>
  <c r="Y388" i="5"/>
  <c r="X379" i="5"/>
  <c r="AA467" i="5"/>
  <c r="Z458" i="5"/>
  <c r="Y449" i="5"/>
  <c r="X440" i="5"/>
  <c r="W431" i="5"/>
  <c r="AA403" i="5"/>
  <c r="Z394" i="5"/>
  <c r="Y385" i="5"/>
  <c r="X376" i="5"/>
  <c r="V471" i="5"/>
  <c r="U462" i="5"/>
  <c r="AA452" i="5"/>
  <c r="Z443" i="5"/>
  <c r="Y434" i="5"/>
  <c r="X425" i="5"/>
  <c r="W416" i="5"/>
  <c r="V407" i="5"/>
  <c r="U398" i="5"/>
  <c r="AA388" i="5"/>
  <c r="Z379" i="5"/>
  <c r="Z456" i="5"/>
  <c r="Y447" i="5"/>
  <c r="X438" i="5"/>
  <c r="W429" i="5"/>
  <c r="V420" i="5"/>
  <c r="U411" i="5"/>
  <c r="AA401" i="5"/>
  <c r="Z392" i="5"/>
  <c r="Y383" i="5"/>
  <c r="X374" i="5"/>
  <c r="U372" i="5"/>
  <c r="AA362" i="5"/>
  <c r="Z353" i="5"/>
  <c r="Y344" i="5"/>
  <c r="W678" i="5"/>
  <c r="Y664" i="5"/>
  <c r="U652" i="5"/>
  <c r="W642" i="5"/>
  <c r="U624" i="5"/>
  <c r="AA614" i="5"/>
  <c r="Z605" i="5"/>
  <c r="Y596" i="5"/>
  <c r="X587" i="5"/>
  <c r="V782" i="5"/>
  <c r="U773" i="5"/>
  <c r="AA763" i="5"/>
  <c r="Z754" i="5"/>
  <c r="Y745" i="5"/>
  <c r="X736" i="5"/>
  <c r="W727" i="5"/>
  <c r="V718" i="5"/>
  <c r="U709" i="5"/>
  <c r="AA699" i="5"/>
  <c r="Z690" i="5"/>
  <c r="Y681" i="5"/>
  <c r="X672" i="5"/>
  <c r="W663" i="5"/>
  <c r="U645" i="5"/>
  <c r="AA635" i="5"/>
  <c r="Z626" i="5"/>
  <c r="Y617" i="5"/>
  <c r="X608" i="5"/>
  <c r="W599" i="5"/>
  <c r="V779" i="5"/>
  <c r="U770" i="5"/>
  <c r="AA760" i="5"/>
  <c r="Z751" i="5"/>
  <c r="Y742" i="5"/>
  <c r="X733" i="5"/>
  <c r="W724" i="5"/>
  <c r="V715" i="5"/>
  <c r="U706" i="5"/>
  <c r="AA696" i="5"/>
  <c r="Z687" i="5"/>
  <c r="Y678" i="5"/>
  <c r="X669" i="5"/>
  <c r="W660" i="5"/>
  <c r="V651" i="5"/>
  <c r="U642" i="5"/>
  <c r="AA632" i="5"/>
  <c r="Z623" i="5"/>
  <c r="Y614" i="5"/>
  <c r="X605" i="5"/>
  <c r="W596" i="5"/>
  <c r="Z752" i="5"/>
  <c r="Y743" i="5"/>
  <c r="X734" i="5"/>
  <c r="V732" i="5"/>
  <c r="X718" i="5"/>
  <c r="W709" i="5"/>
  <c r="U691" i="5"/>
  <c r="AA681" i="5"/>
  <c r="Z672" i="5"/>
  <c r="Y663" i="5"/>
  <c r="X654" i="5"/>
  <c r="W645" i="5"/>
  <c r="U627" i="5"/>
  <c r="AA617" i="5"/>
  <c r="Z608" i="5"/>
  <c r="Y599" i="5"/>
  <c r="X590" i="5"/>
  <c r="W581" i="5"/>
  <c r="V572" i="5"/>
  <c r="AA582" i="5"/>
  <c r="Z573" i="5"/>
  <c r="Y564" i="5"/>
  <c r="X555" i="5"/>
  <c r="W546" i="5"/>
  <c r="V537" i="5"/>
  <c r="U528" i="5"/>
  <c r="AA518" i="5"/>
  <c r="Z509" i="5"/>
  <c r="V497" i="5"/>
  <c r="U488" i="5"/>
  <c r="AA478" i="5"/>
  <c r="AA591" i="5"/>
  <c r="Z582" i="5"/>
  <c r="Y573" i="5"/>
  <c r="X564" i="5"/>
  <c r="W555" i="5"/>
  <c r="U537" i="5"/>
  <c r="AA527" i="5"/>
  <c r="Z518" i="5"/>
  <c r="Y509" i="5"/>
  <c r="X496" i="5"/>
  <c r="W487" i="5"/>
  <c r="V478" i="5"/>
  <c r="Y590" i="5"/>
  <c r="X581" i="5"/>
  <c r="W572" i="5"/>
  <c r="V563" i="5"/>
  <c r="U554" i="5"/>
  <c r="AA544" i="5"/>
  <c r="Z535" i="5"/>
  <c r="Y526" i="5"/>
  <c r="X517" i="5"/>
  <c r="W508" i="5"/>
  <c r="V495" i="5"/>
  <c r="U486" i="5"/>
  <c r="Z564" i="5"/>
  <c r="Y555" i="5"/>
  <c r="X546" i="5"/>
  <c r="W537" i="5"/>
  <c r="V528" i="5"/>
  <c r="U519" i="5"/>
  <c r="AA509" i="5"/>
  <c r="V496" i="5"/>
  <c r="U487" i="5"/>
  <c r="AA477" i="5"/>
  <c r="Z468" i="5"/>
  <c r="U468" i="5"/>
  <c r="AA458" i="5"/>
  <c r="Z449" i="5"/>
  <c r="Y440" i="5"/>
  <c r="X431" i="5"/>
  <c r="W422" i="5"/>
  <c r="U404" i="5"/>
  <c r="AA394" i="5"/>
  <c r="Z385" i="5"/>
  <c r="Y376" i="5"/>
  <c r="U465" i="5"/>
  <c r="AA455" i="5"/>
  <c r="Z446" i="5"/>
  <c r="Y437" i="5"/>
  <c r="X428" i="5"/>
  <c r="W419" i="5"/>
  <c r="U401" i="5"/>
  <c r="AA391" i="5"/>
  <c r="Z382" i="5"/>
  <c r="X477" i="5"/>
  <c r="W468" i="5"/>
  <c r="V459" i="5"/>
  <c r="U450" i="5"/>
  <c r="AA440" i="5"/>
  <c r="Z431" i="5"/>
  <c r="Y422" i="5"/>
  <c r="X413" i="5"/>
  <c r="W404" i="5"/>
  <c r="V395" i="5"/>
  <c r="U386" i="5"/>
  <c r="U463" i="5"/>
  <c r="AA453" i="5"/>
  <c r="Z444" i="5"/>
  <c r="Y435" i="5"/>
  <c r="X426" i="5"/>
  <c r="W417" i="5"/>
  <c r="V408" i="5"/>
  <c r="U399" i="5"/>
  <c r="AA389" i="5"/>
  <c r="Z380" i="5"/>
  <c r="Y371" i="5"/>
  <c r="V369" i="5"/>
  <c r="U360" i="5"/>
  <c r="AA350" i="5"/>
  <c r="Z341" i="5"/>
  <c r="Y332" i="5"/>
  <c r="X323" i="5"/>
  <c r="W314" i="5"/>
  <c r="Y672" i="5"/>
  <c r="Y660" i="5"/>
  <c r="Y648" i="5"/>
  <c r="X639" i="5"/>
  <c r="W630" i="5"/>
  <c r="U612" i="5"/>
  <c r="AA602" i="5"/>
  <c r="Z593" i="5"/>
  <c r="X788" i="5"/>
  <c r="W779" i="5"/>
  <c r="V770" i="5"/>
  <c r="U761" i="5"/>
  <c r="AA751" i="5"/>
  <c r="Z742" i="5"/>
  <c r="Y733" i="5"/>
  <c r="X724" i="5"/>
  <c r="W715" i="5"/>
  <c r="V706" i="5"/>
  <c r="U697" i="5"/>
  <c r="AA687" i="5"/>
  <c r="Z678" i="5"/>
  <c r="Y669" i="5"/>
  <c r="X660" i="5"/>
  <c r="W651" i="5"/>
  <c r="V642" i="5"/>
  <c r="AA623" i="5"/>
  <c r="Z614" i="5"/>
  <c r="Y605" i="5"/>
  <c r="X596" i="5"/>
  <c r="W776" i="5"/>
  <c r="U758" i="5"/>
  <c r="AA748" i="5"/>
  <c r="Z739" i="5"/>
  <c r="Y730" i="5"/>
  <c r="X721" i="5"/>
  <c r="W712" i="5"/>
  <c r="V703" i="5"/>
  <c r="U694" i="5"/>
  <c r="AA684" i="5"/>
  <c r="Z675" i="5"/>
  <c r="Y666" i="5"/>
  <c r="X657" i="5"/>
  <c r="W648" i="5"/>
  <c r="V639" i="5"/>
  <c r="U630" i="5"/>
  <c r="AA620" i="5"/>
  <c r="Z611" i="5"/>
  <c r="Y602" i="5"/>
  <c r="AA749" i="5"/>
  <c r="Z740" i="5"/>
  <c r="Y731" i="5"/>
  <c r="X722" i="5"/>
  <c r="W713" i="5"/>
  <c r="U695" i="5"/>
  <c r="AA685" i="5"/>
  <c r="Z676" i="5"/>
  <c r="Y667" i="5"/>
  <c r="X658" i="5"/>
  <c r="W649" i="5"/>
  <c r="U631" i="5"/>
  <c r="AA621" i="5"/>
  <c r="Z612" i="5"/>
  <c r="Y603" i="5"/>
  <c r="X594" i="5"/>
  <c r="W585" i="5"/>
  <c r="V576" i="5"/>
  <c r="U567" i="5"/>
  <c r="Z577" i="5"/>
  <c r="Y568" i="5"/>
  <c r="X559" i="5"/>
  <c r="W550" i="5"/>
  <c r="V541" i="5"/>
  <c r="U532" i="5"/>
  <c r="AA522" i="5"/>
  <c r="Z513" i="5"/>
  <c r="Y504" i="5"/>
  <c r="U492" i="5"/>
  <c r="AA482" i="5"/>
  <c r="Z473" i="5"/>
  <c r="Z586" i="5"/>
  <c r="Y577" i="5"/>
  <c r="X568" i="5"/>
  <c r="W559" i="5"/>
  <c r="V550" i="5"/>
  <c r="U541" i="5"/>
  <c r="AA531" i="5"/>
  <c r="Z522" i="5"/>
  <c r="Y513" i="5"/>
  <c r="X504" i="5"/>
  <c r="W491" i="5"/>
  <c r="V482" i="5"/>
  <c r="Y594" i="5"/>
  <c r="X585" i="5"/>
  <c r="W576" i="5"/>
  <c r="V567" i="5"/>
  <c r="AA548" i="5"/>
  <c r="Z539" i="5"/>
  <c r="Y530" i="5"/>
  <c r="X521" i="5"/>
  <c r="W512" i="5"/>
  <c r="U502" i="5"/>
  <c r="U490" i="5"/>
  <c r="AA480" i="5"/>
  <c r="Y559" i="5"/>
  <c r="X550" i="5"/>
  <c r="W541" i="5"/>
  <c r="V532" i="5"/>
  <c r="AA513" i="5"/>
  <c r="Z504" i="5"/>
  <c r="U491" i="5"/>
  <c r="AA481" i="5"/>
  <c r="Z472" i="5"/>
  <c r="U472" i="5"/>
  <c r="AA462" i="5"/>
  <c r="Z453" i="5"/>
  <c r="Y444" i="5"/>
  <c r="X435" i="5"/>
  <c r="W426" i="5"/>
  <c r="V417" i="5"/>
  <c r="U408" i="5"/>
  <c r="AA398" i="5"/>
  <c r="Z389" i="5"/>
  <c r="Y380" i="5"/>
  <c r="U469" i="5"/>
  <c r="AA459" i="5"/>
  <c r="Z450" i="5"/>
  <c r="Y441" i="5"/>
  <c r="X432" i="5"/>
  <c r="W423" i="5"/>
  <c r="V414" i="5"/>
  <c r="U405" i="5"/>
  <c r="AA395" i="5"/>
  <c r="Z386" i="5"/>
  <c r="Y377" i="5"/>
  <c r="W472" i="5"/>
  <c r="V463" i="5"/>
  <c r="U454" i="5"/>
  <c r="AA444" i="5"/>
  <c r="Z435" i="5"/>
  <c r="Y426" i="5"/>
  <c r="X417" i="5"/>
  <c r="W408" i="5"/>
  <c r="V399" i="5"/>
  <c r="U390" i="5"/>
  <c r="AA380" i="5"/>
  <c r="AA457" i="5"/>
  <c r="Z448" i="5"/>
  <c r="Y439" i="5"/>
  <c r="X430" i="5"/>
  <c r="W421" i="5"/>
  <c r="V412" i="5"/>
  <c r="U403" i="5"/>
  <c r="AA393" i="5"/>
  <c r="Z384" i="5"/>
  <c r="Y375" i="5"/>
  <c r="V373" i="5"/>
  <c r="U364" i="5"/>
  <c r="U676" i="5"/>
  <c r="AA662" i="5"/>
  <c r="AA650" i="5"/>
  <c r="V641" i="5"/>
  <c r="U632" i="5"/>
  <c r="AA622" i="5"/>
  <c r="Z613" i="5"/>
  <c r="Y604" i="5"/>
  <c r="X595" i="5"/>
  <c r="W586" i="5"/>
  <c r="U781" i="5"/>
  <c r="AA771" i="5"/>
  <c r="Z762" i="5"/>
  <c r="Y753" i="5"/>
  <c r="X744" i="5"/>
  <c r="W735" i="5"/>
  <c r="V726" i="5"/>
  <c r="AA707" i="5"/>
  <c r="Z698" i="5"/>
  <c r="Y689" i="5"/>
  <c r="X680" i="5"/>
  <c r="W671" i="5"/>
  <c r="V662" i="5"/>
  <c r="U653" i="5"/>
  <c r="AA643" i="5"/>
  <c r="Z634" i="5"/>
  <c r="Y625" i="5"/>
  <c r="X616" i="5"/>
  <c r="W607" i="5"/>
  <c r="V598" i="5"/>
  <c r="W725" i="5"/>
  <c r="V716" i="5"/>
  <c r="U707" i="5"/>
  <c r="AA697" i="5"/>
  <c r="Z688" i="5"/>
  <c r="Y679" i="5"/>
  <c r="X670" i="5"/>
  <c r="W661" i="5"/>
  <c r="V652" i="5"/>
  <c r="U643" i="5"/>
  <c r="AA633" i="5"/>
  <c r="Z624" i="5"/>
  <c r="Y615" i="5"/>
  <c r="X606" i="5"/>
  <c r="W597" i="5"/>
  <c r="U579" i="5"/>
  <c r="AA569" i="5"/>
  <c r="Y580" i="5"/>
  <c r="X571" i="5"/>
  <c r="W562" i="5"/>
  <c r="V553" i="5"/>
  <c r="U544" i="5"/>
  <c r="AA534" i="5"/>
  <c r="Z525" i="5"/>
  <c r="Y516" i="5"/>
  <c r="X507" i="5"/>
  <c r="AA494" i="5"/>
  <c r="Z485" i="5"/>
  <c r="Y476" i="5"/>
  <c r="Y589" i="5"/>
  <c r="X580" i="5"/>
  <c r="W571" i="5"/>
  <c r="V562" i="5"/>
  <c r="U553" i="5"/>
  <c r="AA543" i="5"/>
  <c r="Z534" i="5"/>
  <c r="Y525" i="5"/>
  <c r="X516" i="5"/>
  <c r="W507" i="5"/>
  <c r="V494" i="5"/>
  <c r="U485" i="5"/>
  <c r="AA475" i="5"/>
  <c r="W588" i="5"/>
  <c r="V579" i="5"/>
  <c r="U570" i="5"/>
  <c r="AA560" i="5"/>
  <c r="Z551" i="5"/>
  <c r="Y542" i="5"/>
  <c r="X533" i="5"/>
  <c r="W524" i="5"/>
  <c r="V515" i="5"/>
  <c r="U506" i="5"/>
  <c r="AA492" i="5"/>
  <c r="Z483" i="5"/>
  <c r="X562" i="5"/>
  <c r="W553" i="5"/>
  <c r="V544" i="5"/>
  <c r="U535" i="5"/>
  <c r="AA525" i="5"/>
  <c r="Z516" i="5"/>
  <c r="Y507" i="5"/>
  <c r="AA493" i="5"/>
  <c r="Z484" i="5"/>
  <c r="Y475" i="5"/>
  <c r="X466" i="5"/>
  <c r="Z465" i="5"/>
  <c r="Y456" i="5"/>
  <c r="X447" i="5"/>
  <c r="W438" i="5"/>
  <c r="V429" i="5"/>
  <c r="U420" i="5"/>
  <c r="AA410" i="5"/>
  <c r="Z401" i="5"/>
  <c r="Y392" i="5"/>
  <c r="X383" i="5"/>
  <c r="AA471" i="5"/>
  <c r="Z462" i="5"/>
  <c r="Y453" i="5"/>
  <c r="X444" i="5"/>
  <c r="W435" i="5"/>
  <c r="V426" i="5"/>
  <c r="U417" i="5"/>
  <c r="AA407" i="5"/>
  <c r="Z398" i="5"/>
  <c r="Y389" i="5"/>
  <c r="X380" i="5"/>
  <c r="U466" i="5"/>
  <c r="AA456" i="5"/>
  <c r="Z447" i="5"/>
  <c r="Y438" i="5"/>
  <c r="X429" i="5"/>
  <c r="W420" i="5"/>
  <c r="V411" i="5"/>
  <c r="AA392" i="5"/>
  <c r="Z383" i="5"/>
  <c r="Z460" i="5"/>
  <c r="Y451" i="5"/>
  <c r="X442" i="5"/>
  <c r="W433" i="5"/>
  <c r="U415" i="5"/>
  <c r="AA405" i="5"/>
  <c r="Z396" i="5"/>
  <c r="Y387" i="5"/>
  <c r="X378" i="5"/>
  <c r="W369" i="5"/>
  <c r="AA366" i="5"/>
  <c r="Z357" i="5"/>
  <c r="Y348" i="5"/>
  <c r="X339" i="5"/>
  <c r="W330" i="5"/>
  <c r="V321" i="5"/>
  <c r="U692" i="5"/>
  <c r="Z669" i="5"/>
  <c r="Z657" i="5"/>
  <c r="W646" i="5"/>
  <c r="V637" i="5"/>
  <c r="U628" i="5"/>
  <c r="AA618" i="5"/>
  <c r="Z609" i="5"/>
  <c r="Y600" i="5"/>
  <c r="X591" i="5"/>
  <c r="V786" i="5"/>
  <c r="U777" i="5"/>
  <c r="AA767" i="5"/>
  <c r="Z758" i="5"/>
  <c r="Y749" i="5"/>
  <c r="X740" i="5"/>
  <c r="W731" i="5"/>
  <c r="V722" i="5"/>
  <c r="U713" i="5"/>
  <c r="AA703" i="5"/>
  <c r="Z694" i="5"/>
  <c r="Y685" i="5"/>
  <c r="X676" i="5"/>
  <c r="W667" i="5"/>
  <c r="V658" i="5"/>
  <c r="U649" i="5"/>
  <c r="AA639" i="5"/>
  <c r="Z630" i="5"/>
  <c r="Y621" i="5"/>
  <c r="X612" i="5"/>
  <c r="W603" i="5"/>
  <c r="AA764" i="5"/>
  <c r="Z755" i="5"/>
  <c r="Y746" i="5"/>
  <c r="X737" i="5"/>
  <c r="W728" i="5"/>
  <c r="V719" i="5"/>
  <c r="AA700" i="5"/>
  <c r="Z691" i="5"/>
  <c r="Y682" i="5"/>
  <c r="X673" i="5"/>
  <c r="W664" i="5"/>
  <c r="V655" i="5"/>
  <c r="U646" i="5"/>
  <c r="AA636" i="5"/>
  <c r="Z627" i="5"/>
  <c r="Y618" i="5"/>
  <c r="X609" i="5"/>
  <c r="W600" i="5"/>
  <c r="Z756" i="5"/>
  <c r="Y747" i="5"/>
  <c r="X738" i="5"/>
  <c r="W729" i="5"/>
  <c r="V720" i="5"/>
  <c r="U711" i="5"/>
  <c r="AA701" i="5"/>
  <c r="Z692" i="5"/>
  <c r="Y683" i="5"/>
  <c r="X674" i="5"/>
  <c r="W665" i="5"/>
  <c r="V656" i="5"/>
  <c r="U647" i="5"/>
  <c r="AA637" i="5"/>
  <c r="Z628" i="5"/>
  <c r="Y619" i="5"/>
  <c r="X610" i="5"/>
  <c r="W601" i="5"/>
  <c r="V592" i="5"/>
  <c r="U583" i="5"/>
  <c r="AA573" i="5"/>
  <c r="Y584" i="5"/>
  <c r="X575" i="5"/>
  <c r="W566" i="5"/>
  <c r="V557" i="5"/>
  <c r="U548" i="5"/>
  <c r="AA538" i="5"/>
  <c r="Z529" i="5"/>
  <c r="Y520" i="5"/>
  <c r="X511" i="5"/>
  <c r="AA498" i="5"/>
  <c r="Z489" i="5"/>
  <c r="Y480" i="5"/>
  <c r="Y593" i="5"/>
  <c r="X584" i="5"/>
  <c r="W575" i="5"/>
  <c r="V566" i="5"/>
  <c r="U557" i="5"/>
  <c r="AA547" i="5"/>
  <c r="Z538" i="5"/>
  <c r="Y529" i="5"/>
  <c r="X520" i="5"/>
  <c r="W511" i="5"/>
  <c r="V498" i="5"/>
  <c r="AA479" i="5"/>
  <c r="W592" i="5"/>
  <c r="V583" i="5"/>
  <c r="U574" i="5"/>
  <c r="AA564" i="5"/>
  <c r="Z555" i="5"/>
  <c r="Y546" i="5"/>
  <c r="X537" i="5"/>
  <c r="W528" i="5"/>
  <c r="V519" i="5"/>
  <c r="U510" i="5"/>
  <c r="AA496" i="5"/>
  <c r="Z487" i="5"/>
  <c r="Y478" i="5"/>
  <c r="W557" i="5"/>
  <c r="V548" i="5"/>
  <c r="U539" i="5"/>
  <c r="AA529" i="5"/>
  <c r="Z520" i="5"/>
  <c r="Y511" i="5"/>
  <c r="AA497" i="5"/>
  <c r="Z488" i="5"/>
  <c r="Y479" i="5"/>
  <c r="X470" i="5"/>
  <c r="Z469" i="5"/>
  <c r="Y460" i="5"/>
  <c r="X451" i="5"/>
  <c r="W442" i="5"/>
  <c r="V433" i="5"/>
  <c r="AA414" i="5"/>
  <c r="Z405" i="5"/>
  <c r="Y396" i="5"/>
  <c r="X387" i="5"/>
  <c r="W378" i="5"/>
  <c r="Z466" i="5"/>
  <c r="Y457" i="5"/>
  <c r="X448" i="5"/>
  <c r="W439" i="5"/>
  <c r="V430" i="5"/>
  <c r="U421" i="5"/>
  <c r="AA411" i="5"/>
  <c r="Z402" i="5"/>
  <c r="Y393" i="5"/>
  <c r="X384" i="5"/>
  <c r="W375" i="5"/>
  <c r="U470" i="5"/>
  <c r="AA460" i="5"/>
  <c r="Z451" i="5"/>
  <c r="Y442" i="5"/>
  <c r="X433" i="5"/>
  <c r="W424" i="5"/>
  <c r="V415" i="5"/>
  <c r="AA396" i="5"/>
  <c r="Z387" i="5"/>
  <c r="Y378" i="5"/>
  <c r="Y455" i="5"/>
  <c r="X446" i="5"/>
  <c r="W437" i="5"/>
  <c r="U419" i="5"/>
  <c r="AA409" i="5"/>
  <c r="Z400" i="5"/>
  <c r="Y391" i="5"/>
  <c r="X382" i="5"/>
  <c r="W373" i="5"/>
  <c r="AA370" i="5"/>
  <c r="Z361" i="5"/>
  <c r="U672" i="5"/>
  <c r="U648" i="5"/>
  <c r="AA638" i="5"/>
  <c r="Z629" i="5"/>
  <c r="Y620" i="5"/>
  <c r="X611" i="5"/>
  <c r="W602" i="5"/>
  <c r="V593" i="5"/>
  <c r="AA787" i="5"/>
  <c r="Z778" i="5"/>
  <c r="Y769" i="5"/>
  <c r="X760" i="5"/>
  <c r="W751" i="5"/>
  <c r="V742" i="5"/>
  <c r="U733" i="5"/>
  <c r="AA723" i="5"/>
  <c r="Z714" i="5"/>
  <c r="Y705" i="5"/>
  <c r="X696" i="5"/>
  <c r="W687" i="5"/>
  <c r="U669" i="5"/>
  <c r="AA659" i="5"/>
  <c r="Z650" i="5"/>
  <c r="Y641" i="5"/>
  <c r="X632" i="5"/>
  <c r="W623" i="5"/>
  <c r="V614" i="5"/>
  <c r="U605" i="5"/>
  <c r="AA595" i="5"/>
  <c r="Z775" i="5"/>
  <c r="Y766" i="5"/>
  <c r="X757" i="5"/>
  <c r="W748" i="5"/>
  <c r="V739" i="5"/>
  <c r="U730" i="5"/>
  <c r="AA720" i="5"/>
  <c r="Z711" i="5"/>
  <c r="Y702" i="5"/>
  <c r="X693" i="5"/>
  <c r="W684" i="5"/>
  <c r="V675" i="5"/>
  <c r="AA656" i="5"/>
  <c r="Z647" i="5"/>
  <c r="Y638" i="5"/>
  <c r="X629" i="5"/>
  <c r="W620" i="5"/>
  <c r="V611" i="5"/>
  <c r="U602" i="5"/>
  <c r="X758" i="5"/>
  <c r="W749" i="5"/>
  <c r="V740" i="5"/>
  <c r="U731" i="5"/>
  <c r="AA721" i="5"/>
  <c r="Z712" i="5"/>
  <c r="Y703" i="5"/>
  <c r="X694" i="5"/>
  <c r="W685" i="5"/>
  <c r="U723" i="5"/>
  <c r="AA713" i="5"/>
  <c r="Z704" i="5"/>
  <c r="Y695" i="5"/>
  <c r="X686" i="5"/>
  <c r="W677" i="5"/>
  <c r="V668" i="5"/>
  <c r="U659" i="5"/>
  <c r="AA649" i="5"/>
  <c r="Z640" i="5"/>
  <c r="Y631" i="5"/>
  <c r="X622" i="5"/>
  <c r="W613" i="5"/>
  <c r="V604" i="5"/>
  <c r="U595" i="5"/>
  <c r="AA585" i="5"/>
  <c r="Z576" i="5"/>
  <c r="Y567" i="5"/>
  <c r="W578" i="5"/>
  <c r="V569" i="5"/>
  <c r="U560" i="5"/>
  <c r="AA550" i="5"/>
  <c r="Z541" i="5"/>
  <c r="Y532" i="5"/>
  <c r="X523" i="5"/>
  <c r="W514" i="5"/>
  <c r="V505" i="5"/>
  <c r="Y492" i="5"/>
  <c r="X483" i="5"/>
  <c r="W474" i="5"/>
  <c r="W587" i="5"/>
  <c r="U569" i="5"/>
  <c r="AA559" i="5"/>
  <c r="Z550" i="5"/>
  <c r="Y541" i="5"/>
  <c r="X532" i="5"/>
  <c r="W523" i="5"/>
  <c r="V514" i="5"/>
  <c r="U505" i="5"/>
  <c r="AA491" i="5"/>
  <c r="Z482" i="5"/>
  <c r="Y473" i="5"/>
  <c r="U586" i="5"/>
  <c r="AA576" i="5"/>
  <c r="Z567" i="5"/>
  <c r="Y558" i="5"/>
  <c r="X549" i="5"/>
  <c r="W540" i="5"/>
  <c r="V531" i="5"/>
  <c r="U522" i="5"/>
  <c r="AA512" i="5"/>
  <c r="Y502" i="5"/>
  <c r="Y490" i="5"/>
  <c r="X481" i="5"/>
  <c r="V560" i="5"/>
  <c r="U551" i="5"/>
  <c r="AA541" i="5"/>
  <c r="Z532" i="5"/>
  <c r="Y523" i="5"/>
  <c r="X514" i="5"/>
  <c r="W505" i="5"/>
  <c r="Y491" i="5"/>
  <c r="X482" i="5"/>
  <c r="W473" i="5"/>
  <c r="Y472" i="5"/>
  <c r="X463" i="5"/>
  <c r="W454" i="5"/>
  <c r="V445" i="5"/>
  <c r="U436" i="5"/>
  <c r="AA426" i="5"/>
  <c r="Z417" i="5"/>
  <c r="Y408" i="5"/>
  <c r="X399" i="5"/>
  <c r="W390" i="5"/>
  <c r="V381" i="5"/>
  <c r="Y469" i="5"/>
  <c r="X460" i="5"/>
  <c r="W451" i="5"/>
  <c r="V442" i="5"/>
  <c r="U433" i="5"/>
  <c r="AA423" i="5"/>
  <c r="Z414" i="5"/>
  <c r="Y405" i="5"/>
  <c r="X396" i="5"/>
  <c r="W387" i="5"/>
  <c r="AA472" i="5"/>
  <c r="Z463" i="5"/>
  <c r="Y454" i="5"/>
  <c r="X445" i="5"/>
  <c r="W436" i="5"/>
  <c r="V427" i="5"/>
  <c r="U418" i="5"/>
  <c r="AA408" i="5"/>
  <c r="Z399" i="5"/>
  <c r="Y390" i="5"/>
  <c r="X381" i="5"/>
  <c r="X458" i="5"/>
  <c r="W449" i="5"/>
  <c r="V440" i="5"/>
  <c r="U431" i="5"/>
  <c r="AA421" i="5"/>
  <c r="Z412" i="5"/>
  <c r="Y403" i="5"/>
  <c r="X394" i="5"/>
  <c r="W385" i="5"/>
  <c r="V376" i="5"/>
  <c r="Z373" i="5"/>
  <c r="Y364" i="5"/>
  <c r="X355" i="5"/>
  <c r="W346" i="5"/>
  <c r="V337" i="5"/>
  <c r="U328" i="5"/>
  <c r="AA318" i="5"/>
  <c r="AA682" i="5"/>
  <c r="AA666" i="5"/>
  <c r="W654" i="5"/>
  <c r="U644" i="5"/>
  <c r="AA634" i="5"/>
  <c r="Z625" i="5"/>
  <c r="Y616" i="5"/>
  <c r="X607" i="5"/>
  <c r="W598" i="5"/>
  <c r="V589" i="5"/>
  <c r="AA783" i="5"/>
  <c r="Z774" i="5"/>
  <c r="Y765" i="5"/>
  <c r="X756" i="5"/>
  <c r="W747" i="5"/>
  <c r="AA719" i="5"/>
  <c r="Z710" i="5"/>
  <c r="Y701" i="5"/>
  <c r="X692" i="5"/>
  <c r="W683" i="5"/>
  <c r="U665" i="5"/>
  <c r="AA655" i="5"/>
  <c r="Z646" i="5"/>
  <c r="Y637" i="5"/>
  <c r="X628" i="5"/>
  <c r="W619" i="5"/>
  <c r="V610" i="5"/>
  <c r="U601" i="5"/>
  <c r="AA780" i="5"/>
  <c r="Z771" i="5"/>
  <c r="Y762" i="5"/>
  <c r="X753" i="5"/>
  <c r="W744" i="5"/>
  <c r="U726" i="5"/>
  <c r="AA716" i="5"/>
  <c r="Z707" i="5"/>
  <c r="Y698" i="5"/>
  <c r="X689" i="5"/>
  <c r="W680" i="5"/>
  <c r="V671" i="5"/>
  <c r="U662" i="5"/>
  <c r="AA652" i="5"/>
  <c r="Z643" i="5"/>
  <c r="Y634" i="5"/>
  <c r="X625" i="5"/>
  <c r="W616" i="5"/>
  <c r="V607" i="5"/>
  <c r="U598" i="5"/>
  <c r="X754" i="5"/>
  <c r="W745" i="5"/>
  <c r="V736" i="5"/>
  <c r="U727" i="5"/>
  <c r="AA717" i="5"/>
  <c r="Z708" i="5"/>
  <c r="Y699" i="5"/>
  <c r="X690" i="5"/>
  <c r="W681" i="5"/>
  <c r="V672" i="5"/>
  <c r="U663" i="5"/>
  <c r="AA653" i="5"/>
  <c r="Z644" i="5"/>
  <c r="Y635" i="5"/>
  <c r="X626" i="5"/>
  <c r="W617" i="5"/>
  <c r="V608" i="5"/>
  <c r="AA589" i="5"/>
  <c r="Z580" i="5"/>
  <c r="Y571" i="5"/>
  <c r="W582" i="5"/>
  <c r="V573" i="5"/>
  <c r="AA554" i="5"/>
  <c r="Z545" i="5"/>
  <c r="Y536" i="5"/>
  <c r="X527" i="5"/>
  <c r="W518" i="5"/>
  <c r="Y496" i="5"/>
  <c r="X487" i="5"/>
  <c r="W478" i="5"/>
  <c r="W591" i="5"/>
  <c r="V582" i="5"/>
  <c r="U573" i="5"/>
  <c r="AA563" i="5"/>
  <c r="Z554" i="5"/>
  <c r="Y545" i="5"/>
  <c r="X536" i="5"/>
  <c r="W527" i="5"/>
  <c r="AA495" i="5"/>
  <c r="Z486" i="5"/>
  <c r="Y477" i="5"/>
  <c r="U590" i="5"/>
  <c r="AA580" i="5"/>
  <c r="Z571" i="5"/>
  <c r="Y562" i="5"/>
  <c r="X553" i="5"/>
  <c r="W544" i="5"/>
  <c r="V535" i="5"/>
  <c r="U526" i="5"/>
  <c r="AA516" i="5"/>
  <c r="Z507" i="5"/>
  <c r="Y494" i="5"/>
  <c r="X485" i="5"/>
  <c r="U555" i="5"/>
  <c r="AA545" i="5"/>
  <c r="Z536" i="5"/>
  <c r="Y527" i="5"/>
  <c r="X518" i="5"/>
  <c r="W509" i="5"/>
  <c r="Y495" i="5"/>
  <c r="X486" i="5"/>
  <c r="W477" i="5"/>
  <c r="V468" i="5"/>
  <c r="X467" i="5"/>
  <c r="W458" i="5"/>
  <c r="V449" i="5"/>
  <c r="U440" i="5"/>
  <c r="AA430" i="5"/>
  <c r="Z421" i="5"/>
  <c r="Y412" i="5"/>
  <c r="X403" i="5"/>
  <c r="W394" i="5"/>
  <c r="V385" i="5"/>
  <c r="U376" i="5"/>
  <c r="X464" i="5"/>
  <c r="W455" i="5"/>
  <c r="V446" i="5"/>
  <c r="U437" i="5"/>
  <c r="AA427" i="5"/>
  <c r="Z418" i="5"/>
  <c r="Y409" i="5"/>
  <c r="X400" i="5"/>
  <c r="W391" i="5"/>
  <c r="V382" i="5"/>
  <c r="AA476" i="5"/>
  <c r="Z467" i="5"/>
  <c r="Y458" i="5"/>
  <c r="X449" i="5"/>
  <c r="W440" i="5"/>
  <c r="V431" i="5"/>
  <c r="AA412" i="5"/>
  <c r="Z403" i="5"/>
  <c r="Y394" i="5"/>
  <c r="X385" i="5"/>
  <c r="X462" i="5"/>
  <c r="W453" i="5"/>
  <c r="V444" i="5"/>
  <c r="AA425" i="5"/>
  <c r="Z416" i="5"/>
  <c r="Y407" i="5"/>
  <c r="X398" i="5"/>
  <c r="W389" i="5"/>
  <c r="V380" i="5"/>
  <c r="U371" i="5"/>
  <c r="Y368" i="5"/>
  <c r="Z689" i="5"/>
  <c r="V669" i="5"/>
  <c r="Y656" i="5"/>
  <c r="Z645" i="5"/>
  <c r="Y636" i="5"/>
  <c r="X627" i="5"/>
  <c r="W618" i="5"/>
  <c r="U600" i="5"/>
  <c r="AA590" i="5"/>
  <c r="Y785" i="5"/>
  <c r="X776" i="5"/>
  <c r="W767" i="5"/>
  <c r="V758" i="5"/>
  <c r="U749" i="5"/>
  <c r="AA739" i="5"/>
  <c r="Z730" i="5"/>
  <c r="Y721" i="5"/>
  <c r="X712" i="5"/>
  <c r="W703" i="5"/>
  <c r="V694" i="5"/>
  <c r="U685" i="5"/>
  <c r="AA675" i="5"/>
  <c r="Z666" i="5"/>
  <c r="Y657" i="5"/>
  <c r="X648" i="5"/>
  <c r="W639" i="5"/>
  <c r="V630" i="5"/>
  <c r="AA611" i="5"/>
  <c r="Z602" i="5"/>
  <c r="Y782" i="5"/>
  <c r="X773" i="5"/>
  <c r="W764" i="5"/>
  <c r="V755" i="5"/>
  <c r="U746" i="5"/>
  <c r="AA736" i="5"/>
  <c r="Z727" i="5"/>
  <c r="Y718" i="5"/>
  <c r="X709" i="5"/>
  <c r="W700" i="5"/>
  <c r="V691" i="5"/>
  <c r="AA672" i="5"/>
  <c r="Z663" i="5"/>
  <c r="Y654" i="5"/>
  <c r="X645" i="5"/>
  <c r="W636" i="5"/>
  <c r="V627" i="5"/>
  <c r="U618" i="5"/>
  <c r="AA608" i="5"/>
  <c r="Z599" i="5"/>
  <c r="V756" i="5"/>
  <c r="U747" i="5"/>
  <c r="AA737" i="5"/>
  <c r="Z728" i="5"/>
  <c r="Y719" i="5"/>
  <c r="X710" i="5"/>
  <c r="Z720" i="5"/>
  <c r="Y711" i="5"/>
  <c r="X702" i="5"/>
  <c r="W693" i="5"/>
  <c r="V684" i="5"/>
  <c r="U675" i="5"/>
  <c r="AA665" i="5"/>
  <c r="Z656" i="5"/>
  <c r="Y647" i="5"/>
  <c r="X638" i="5"/>
  <c r="W629" i="5"/>
  <c r="V620" i="5"/>
  <c r="U611" i="5"/>
  <c r="AA601" i="5"/>
  <c r="Z592" i="5"/>
  <c r="Y583" i="5"/>
  <c r="X574" i="5"/>
  <c r="V585" i="5"/>
  <c r="U576" i="5"/>
  <c r="AA566" i="5"/>
  <c r="Z557" i="5"/>
  <c r="Y548" i="5"/>
  <c r="X539" i="5"/>
  <c r="W530" i="5"/>
  <c r="V521" i="5"/>
  <c r="U512" i="5"/>
  <c r="W502" i="5"/>
  <c r="W490" i="5"/>
  <c r="V481" i="5"/>
  <c r="V594" i="5"/>
  <c r="U585" i="5"/>
  <c r="AA575" i="5"/>
  <c r="Z566" i="5"/>
  <c r="Y557" i="5"/>
  <c r="X548" i="5"/>
  <c r="W539" i="5"/>
  <c r="V530" i="5"/>
  <c r="U521" i="5"/>
  <c r="AA511" i="5"/>
  <c r="Z498" i="5"/>
  <c r="Y489" i="5"/>
  <c r="X480" i="5"/>
  <c r="AA592" i="5"/>
  <c r="Z583" i="5"/>
  <c r="Y574" i="5"/>
  <c r="X565" i="5"/>
  <c r="W556" i="5"/>
  <c r="V547" i="5"/>
  <c r="U538" i="5"/>
  <c r="AA528" i="5"/>
  <c r="Z519" i="5"/>
  <c r="Y510" i="5"/>
  <c r="X497" i="5"/>
  <c r="W488" i="5"/>
  <c r="V479" i="5"/>
  <c r="AA557" i="5"/>
  <c r="Z548" i="5"/>
  <c r="Y539" i="5"/>
  <c r="X530" i="5"/>
  <c r="W521" i="5"/>
  <c r="V512" i="5"/>
  <c r="X498" i="5"/>
  <c r="W489" i="5"/>
  <c r="U471" i="5"/>
  <c r="W470" i="5"/>
  <c r="V461" i="5"/>
  <c r="U452" i="5"/>
  <c r="AA442" i="5"/>
  <c r="Z433" i="5"/>
  <c r="Y424" i="5"/>
  <c r="X415" i="5"/>
  <c r="W406" i="5"/>
  <c r="V397" i="5"/>
  <c r="U388" i="5"/>
  <c r="AA378" i="5"/>
  <c r="W467" i="5"/>
  <c r="V458" i="5"/>
  <c r="U449" i="5"/>
  <c r="AA439" i="5"/>
  <c r="Z430" i="5"/>
  <c r="Y421" i="5"/>
  <c r="X412" i="5"/>
  <c r="W403" i="5"/>
  <c r="V394" i="5"/>
  <c r="U385" i="5"/>
  <c r="AA375" i="5"/>
  <c r="Y470" i="5"/>
  <c r="X461" i="5"/>
  <c r="W452" i="5"/>
  <c r="U434" i="5"/>
  <c r="AA424" i="5"/>
  <c r="Z415" i="5"/>
  <c r="Y406" i="5"/>
  <c r="X397" i="5"/>
  <c r="W388" i="5"/>
  <c r="V379" i="5"/>
  <c r="V456" i="5"/>
  <c r="AA437" i="5"/>
  <c r="Z428" i="5"/>
  <c r="Y419" i="5"/>
  <c r="X410" i="5"/>
  <c r="W401" i="5"/>
  <c r="V392" i="5"/>
  <c r="U383" i="5"/>
  <c r="AA373" i="5"/>
  <c r="X371" i="5"/>
  <c r="W362" i="5"/>
  <c r="U344" i="5"/>
  <c r="AA334" i="5"/>
  <c r="Z325" i="5"/>
  <c r="Y316" i="5"/>
  <c r="Y676" i="5"/>
  <c r="X663" i="5"/>
  <c r="X651" i="5"/>
  <c r="Z641" i="5"/>
  <c r="Y632" i="5"/>
  <c r="X623" i="5"/>
  <c r="W614" i="5"/>
  <c r="V605" i="5"/>
  <c r="U596" i="5"/>
  <c r="AA586" i="5"/>
  <c r="Y781" i="5"/>
  <c r="X772" i="5"/>
  <c r="W763" i="5"/>
  <c r="V754" i="5"/>
  <c r="U745" i="5"/>
  <c r="AA735" i="5"/>
  <c r="Z726" i="5"/>
  <c r="Y717" i="5"/>
  <c r="X708" i="5"/>
  <c r="W699" i="5"/>
  <c r="U681" i="5"/>
  <c r="AA671" i="5"/>
  <c r="Z662" i="5"/>
  <c r="Y653" i="5"/>
  <c r="X644" i="5"/>
  <c r="W635" i="5"/>
  <c r="V626" i="5"/>
  <c r="U617" i="5"/>
  <c r="AA607" i="5"/>
  <c r="Z598" i="5"/>
  <c r="Y778" i="5"/>
  <c r="X769" i="5"/>
  <c r="W760" i="5"/>
  <c r="V751" i="5"/>
  <c r="U742" i="5"/>
  <c r="AA732" i="5"/>
  <c r="Z723" i="5"/>
  <c r="Y714" i="5"/>
  <c r="X705" i="5"/>
  <c r="W696" i="5"/>
  <c r="V687" i="5"/>
  <c r="AA668" i="5"/>
  <c r="Z659" i="5"/>
  <c r="Y650" i="5"/>
  <c r="X641" i="5"/>
  <c r="W632" i="5"/>
  <c r="U614" i="5"/>
  <c r="AA604" i="5"/>
  <c r="Z595" i="5"/>
  <c r="V752" i="5"/>
  <c r="U743" i="5"/>
  <c r="AA733" i="5"/>
  <c r="Z724" i="5"/>
  <c r="Y715" i="5"/>
  <c r="X706" i="5"/>
  <c r="W697" i="5"/>
  <c r="V688" i="5"/>
  <c r="U679" i="5"/>
  <c r="AA669" i="5"/>
  <c r="Z660" i="5"/>
  <c r="Y651" i="5"/>
  <c r="X642" i="5"/>
  <c r="W633" i="5"/>
  <c r="V624" i="5"/>
  <c r="U615" i="5"/>
  <c r="AA605" i="5"/>
  <c r="Z596" i="5"/>
  <c r="Y587" i="5"/>
  <c r="X578" i="5"/>
  <c r="W569" i="5"/>
  <c r="U580" i="5"/>
  <c r="AA570" i="5"/>
  <c r="Z561" i="5"/>
  <c r="Y552" i="5"/>
  <c r="X543" i="5"/>
  <c r="W534" i="5"/>
  <c r="U516" i="5"/>
  <c r="AA506" i="5"/>
  <c r="W494" i="5"/>
  <c r="V485" i="5"/>
  <c r="U476" i="5"/>
  <c r="U589" i="5"/>
  <c r="AA579" i="5"/>
  <c r="Z570" i="5"/>
  <c r="Y561" i="5"/>
  <c r="X552" i="5"/>
  <c r="W543" i="5"/>
  <c r="AA515" i="5"/>
  <c r="Z506" i="5"/>
  <c r="Y493" i="5"/>
  <c r="X484" i="5"/>
  <c r="W475" i="5"/>
  <c r="Z587" i="5"/>
  <c r="Y578" i="5"/>
  <c r="X569" i="5"/>
  <c r="W560" i="5"/>
  <c r="V551" i="5"/>
  <c r="U542" i="5"/>
  <c r="AA532" i="5"/>
  <c r="Z523" i="5"/>
  <c r="Y514" i="5"/>
  <c r="X505" i="5"/>
  <c r="W492" i="5"/>
  <c r="AA561" i="5"/>
  <c r="Z552" i="5"/>
  <c r="Y543" i="5"/>
  <c r="X534" i="5"/>
  <c r="W525" i="5"/>
  <c r="V516" i="5"/>
  <c r="U507" i="5"/>
  <c r="W493" i="5"/>
  <c r="V484" i="5"/>
  <c r="U475" i="5"/>
  <c r="AA465" i="5"/>
  <c r="V465" i="5"/>
  <c r="U456" i="5"/>
  <c r="AA446" i="5"/>
  <c r="Z437" i="5"/>
  <c r="Y428" i="5"/>
  <c r="X419" i="5"/>
  <c r="W410" i="5"/>
  <c r="V401" i="5"/>
  <c r="U392" i="5"/>
  <c r="AA382" i="5"/>
  <c r="W471" i="5"/>
  <c r="V462" i="5"/>
  <c r="U453" i="5"/>
  <c r="AA443" i="5"/>
  <c r="Z434" i="5"/>
  <c r="Y425" i="5"/>
  <c r="X416" i="5"/>
  <c r="W407" i="5"/>
  <c r="V398" i="5"/>
  <c r="AA379" i="5"/>
  <c r="Y474" i="5"/>
  <c r="X465" i="5"/>
  <c r="W456" i="5"/>
  <c r="AA428" i="5"/>
  <c r="Z419" i="5"/>
  <c r="Y410" i="5"/>
  <c r="X401" i="5"/>
  <c r="W392" i="5"/>
  <c r="V383" i="5"/>
  <c r="U451" i="5"/>
  <c r="AA441" i="5"/>
  <c r="Z432" i="5"/>
  <c r="Y423" i="5"/>
  <c r="X414" i="5"/>
  <c r="W405" i="5"/>
  <c r="V396" i="5"/>
  <c r="U387" i="5"/>
  <c r="AA377" i="5"/>
  <c r="X375" i="5"/>
  <c r="W366" i="5"/>
  <c r="Y680" i="5"/>
  <c r="Z665" i="5"/>
  <c r="Z653" i="5"/>
  <c r="X643" i="5"/>
  <c r="W634" i="5"/>
  <c r="AA606" i="5"/>
  <c r="Z597" i="5"/>
  <c r="Y588" i="5"/>
  <c r="W783" i="5"/>
  <c r="U765" i="5"/>
  <c r="AA755" i="5"/>
  <c r="Z746" i="5"/>
  <c r="Y737" i="5"/>
  <c r="X728" i="5"/>
  <c r="W719" i="5"/>
  <c r="U701" i="5"/>
  <c r="AA691" i="5"/>
  <c r="Z682" i="5"/>
  <c r="Y673" i="5"/>
  <c r="X664" i="5"/>
  <c r="W655" i="5"/>
  <c r="V646" i="5"/>
  <c r="U637" i="5"/>
  <c r="AA627" i="5"/>
  <c r="Z618" i="5"/>
  <c r="Y609" i="5"/>
  <c r="X600" i="5"/>
  <c r="W780" i="5"/>
  <c r="V771" i="5"/>
  <c r="AA752" i="5"/>
  <c r="Z743" i="5"/>
  <c r="Y734" i="5"/>
  <c r="X725" i="5"/>
  <c r="W716" i="5"/>
  <c r="U698" i="5"/>
  <c r="AA688" i="5"/>
  <c r="Z679" i="5"/>
  <c r="Y670" i="5"/>
  <c r="X661" i="5"/>
  <c r="W652" i="5"/>
  <c r="V643" i="5"/>
  <c r="AA624" i="5"/>
  <c r="Z615" i="5"/>
  <c r="Y606" i="5"/>
  <c r="X597" i="5"/>
  <c r="AA753" i="5"/>
  <c r="Z744" i="5"/>
  <c r="Y735" i="5"/>
  <c r="X726" i="5"/>
  <c r="W717" i="5"/>
  <c r="V708" i="5"/>
  <c r="U699" i="5"/>
  <c r="AA689" i="5"/>
  <c r="Z680" i="5"/>
  <c r="X741" i="5"/>
  <c r="AA704" i="5"/>
  <c r="W668" i="5"/>
  <c r="Z631" i="5"/>
  <c r="V595" i="5"/>
  <c r="V724" i="5"/>
  <c r="Z696" i="5"/>
  <c r="X678" i="5"/>
  <c r="W669" i="5"/>
  <c r="U651" i="5"/>
  <c r="AA641" i="5"/>
  <c r="Z632" i="5"/>
  <c r="Y623" i="5"/>
  <c r="X614" i="5"/>
  <c r="W605" i="5"/>
  <c r="V596" i="5"/>
  <c r="AA577" i="5"/>
  <c r="Z568" i="5"/>
  <c r="X579" i="5"/>
  <c r="W570" i="5"/>
  <c r="U552" i="5"/>
  <c r="AA542" i="5"/>
  <c r="Z533" i="5"/>
  <c r="Y524" i="5"/>
  <c r="X515" i="5"/>
  <c r="W506" i="5"/>
  <c r="Z493" i="5"/>
  <c r="Y484" i="5"/>
  <c r="X475" i="5"/>
  <c r="X588" i="5"/>
  <c r="W579" i="5"/>
  <c r="V570" i="5"/>
  <c r="AA551" i="5"/>
  <c r="Z542" i="5"/>
  <c r="Y533" i="5"/>
  <c r="X524" i="5"/>
  <c r="W515" i="5"/>
  <c r="V506" i="5"/>
  <c r="U493" i="5"/>
  <c r="AA483" i="5"/>
  <c r="Z474" i="5"/>
  <c r="AA568" i="5"/>
  <c r="Z559" i="5"/>
  <c r="Y550" i="5"/>
  <c r="X541" i="5"/>
  <c r="W532" i="5"/>
  <c r="U514" i="5"/>
  <c r="AA504" i="5"/>
  <c r="Z491" i="5"/>
  <c r="Y482" i="5"/>
  <c r="W561" i="5"/>
  <c r="V552" i="5"/>
  <c r="U543" i="5"/>
  <c r="AA533" i="5"/>
  <c r="Z524" i="5"/>
  <c r="Y515" i="5"/>
  <c r="X506" i="5"/>
  <c r="Z492" i="5"/>
  <c r="Y483" i="5"/>
  <c r="X474" i="5"/>
  <c r="W465" i="5"/>
  <c r="Y464" i="5"/>
  <c r="X455" i="5"/>
  <c r="W446" i="5"/>
  <c r="V437" i="5"/>
  <c r="AA418" i="5"/>
  <c r="Z409" i="5"/>
  <c r="Y400" i="5"/>
  <c r="X391" i="5"/>
  <c r="W382" i="5"/>
  <c r="Z470" i="5"/>
  <c r="Y461" i="5"/>
  <c r="X452" i="5"/>
  <c r="W443" i="5"/>
  <c r="V434" i="5"/>
  <c r="U425" i="5"/>
  <c r="AA415" i="5"/>
  <c r="Z406" i="5"/>
  <c r="Y397" i="5"/>
  <c r="X388" i="5"/>
  <c r="W379" i="5"/>
  <c r="U474" i="5"/>
  <c r="AA464" i="5"/>
  <c r="Z455" i="5"/>
  <c r="Y446" i="5"/>
  <c r="X437" i="5"/>
  <c r="W428" i="5"/>
  <c r="AA400" i="5"/>
  <c r="Z391" i="5"/>
  <c r="Y382" i="5"/>
  <c r="Y459" i="5"/>
  <c r="X450" i="5"/>
  <c r="W441" i="5"/>
  <c r="V432" i="5"/>
  <c r="U423" i="5"/>
  <c r="AA413" i="5"/>
  <c r="Z404" i="5"/>
  <c r="Y395" i="5"/>
  <c r="X386" i="5"/>
  <c r="W377" i="5"/>
  <c r="AA374" i="5"/>
  <c r="Z365" i="5"/>
  <c r="Y356" i="5"/>
  <c r="X347" i="5"/>
  <c r="W338" i="5"/>
  <c r="V329" i="5"/>
  <c r="U320" i="5"/>
  <c r="X359" i="5"/>
  <c r="U332" i="5"/>
  <c r="Z313" i="5"/>
  <c r="U304" i="5"/>
  <c r="AA294" i="5"/>
  <c r="Z285" i="5"/>
  <c r="AA371" i="5"/>
  <c r="Z362" i="5"/>
  <c r="Y353" i="5"/>
  <c r="X344" i="5"/>
  <c r="W335" i="5"/>
  <c r="V326" i="5"/>
  <c r="AA307" i="5"/>
  <c r="Z298" i="5"/>
  <c r="Y289" i="5"/>
  <c r="X280" i="5"/>
  <c r="W372" i="5"/>
  <c r="V363" i="5"/>
  <c r="U354" i="5"/>
  <c r="AA344" i="5"/>
  <c r="Z335" i="5"/>
  <c r="Y326" i="5"/>
  <c r="X317" i="5"/>
  <c r="W308" i="5"/>
  <c r="V299" i="5"/>
  <c r="U290" i="5"/>
  <c r="AA280" i="5"/>
  <c r="Y363" i="5"/>
  <c r="X354" i="5"/>
  <c r="W345" i="5"/>
  <c r="V336" i="5"/>
  <c r="U327" i="5"/>
  <c r="AA317" i="5"/>
  <c r="Z308" i="5"/>
  <c r="Y299" i="5"/>
  <c r="X290" i="5"/>
  <c r="W281" i="5"/>
  <c r="AA278" i="5"/>
  <c r="Z269" i="5"/>
  <c r="Y260" i="5"/>
  <c r="X251" i="5"/>
  <c r="W242" i="5"/>
  <c r="V233" i="5"/>
  <c r="U224" i="5"/>
  <c r="AA214" i="5"/>
  <c r="Z205" i="5"/>
  <c r="Y196" i="5"/>
  <c r="X187" i="5"/>
  <c r="V270" i="5"/>
  <c r="AA251" i="5"/>
  <c r="Z242" i="5"/>
  <c r="Y233" i="5"/>
  <c r="X224" i="5"/>
  <c r="W215" i="5"/>
  <c r="U197" i="5"/>
  <c r="AA187" i="5"/>
  <c r="AA268" i="5"/>
  <c r="Z259" i="5"/>
  <c r="Y250" i="5"/>
  <c r="X241" i="5"/>
  <c r="W232" i="5"/>
  <c r="U214" i="5"/>
  <c r="AA204" i="5"/>
  <c r="Z195" i="5"/>
  <c r="Y186" i="5"/>
  <c r="AA269" i="5"/>
  <c r="Z260" i="5"/>
  <c r="Y251" i="5"/>
  <c r="X242" i="5"/>
  <c r="W233" i="5"/>
  <c r="V224" i="5"/>
  <c r="U215" i="5"/>
  <c r="AA205" i="5"/>
  <c r="Z196" i="5"/>
  <c r="Y187" i="5"/>
  <c r="X178" i="5"/>
  <c r="W178" i="5"/>
  <c r="AA150" i="5"/>
  <c r="Z141" i="5"/>
  <c r="W183" i="5"/>
  <c r="V174" i="5"/>
  <c r="U165" i="5"/>
  <c r="AA155" i="5"/>
  <c r="Z146" i="5"/>
  <c r="U170" i="5"/>
  <c r="AA160" i="5"/>
  <c r="Z151" i="5"/>
  <c r="Y142" i="5"/>
  <c r="X133" i="5"/>
  <c r="V168" i="5"/>
  <c r="AA149" i="5"/>
  <c r="Z140" i="5"/>
  <c r="Y131" i="5"/>
  <c r="Z129" i="5"/>
  <c r="Y120" i="5"/>
  <c r="X111" i="5"/>
  <c r="W102" i="5"/>
  <c r="V93" i="5"/>
  <c r="Z134" i="5"/>
  <c r="Y125" i="5"/>
  <c r="X116" i="5"/>
  <c r="W107" i="5"/>
  <c r="V98" i="5"/>
  <c r="X125" i="5"/>
  <c r="W116" i="5"/>
  <c r="V107" i="5"/>
  <c r="U98" i="5"/>
  <c r="AA88" i="5"/>
  <c r="AA125" i="5"/>
  <c r="Z116" i="5"/>
  <c r="Y107" i="5"/>
  <c r="X98" i="5"/>
  <c r="W89" i="5"/>
  <c r="V80" i="5"/>
  <c r="V81" i="5"/>
  <c r="U72" i="5"/>
  <c r="AA62" i="5"/>
  <c r="Z53" i="5"/>
  <c r="AA91" i="5"/>
  <c r="Z82" i="5"/>
  <c r="Y73" i="5"/>
  <c r="X64" i="5"/>
  <c r="W55" i="5"/>
  <c r="W80" i="5"/>
  <c r="V71" i="5"/>
  <c r="U62" i="5"/>
  <c r="AA52" i="5"/>
  <c r="Z43" i="5"/>
  <c r="Y34" i="5"/>
  <c r="Z68" i="5"/>
  <c r="Y59" i="5"/>
  <c r="U48" i="5"/>
  <c r="AA38" i="5"/>
  <c r="Z29" i="5"/>
  <c r="Y20" i="5"/>
  <c r="X11" i="5"/>
  <c r="AA47" i="5"/>
  <c r="Z38" i="5"/>
  <c r="Y29" i="5"/>
  <c r="X20" i="5"/>
  <c r="W11" i="5"/>
  <c r="X33" i="5"/>
  <c r="W24" i="5"/>
  <c r="V15" i="5"/>
  <c r="U6" i="5"/>
  <c r="W45" i="5"/>
  <c r="V36" i="5"/>
  <c r="U27" i="5"/>
  <c r="AA17" i="5"/>
  <c r="Z8" i="5"/>
  <c r="U348" i="5"/>
  <c r="W326" i="5"/>
  <c r="W310" i="5"/>
  <c r="V301" i="5"/>
  <c r="U292" i="5"/>
  <c r="AA282" i="5"/>
  <c r="U369" i="5"/>
  <c r="AA359" i="5"/>
  <c r="Z350" i="5"/>
  <c r="Y341" i="5"/>
  <c r="X332" i="5"/>
  <c r="W323" i="5"/>
  <c r="V314" i="5"/>
  <c r="U305" i="5"/>
  <c r="AA295" i="5"/>
  <c r="Z286" i="5"/>
  <c r="Y277" i="5"/>
  <c r="X369" i="5"/>
  <c r="W360" i="5"/>
  <c r="V351" i="5"/>
  <c r="U342" i="5"/>
  <c r="AA332" i="5"/>
  <c r="Z323" i="5"/>
  <c r="Y314" i="5"/>
  <c r="X305" i="5"/>
  <c r="W296" i="5"/>
  <c r="V287" i="5"/>
  <c r="U278" i="5"/>
  <c r="Z360" i="5"/>
  <c r="Y351" i="5"/>
  <c r="X342" i="5"/>
  <c r="W333" i="5"/>
  <c r="V324" i="5"/>
  <c r="U315" i="5"/>
  <c r="AA305" i="5"/>
  <c r="Z296" i="5"/>
  <c r="Y287" i="5"/>
  <c r="X278" i="5"/>
  <c r="U276" i="5"/>
  <c r="AA266" i="5"/>
  <c r="Z257" i="5"/>
  <c r="Y248" i="5"/>
  <c r="X239" i="5"/>
  <c r="W230" i="5"/>
  <c r="V221" i="5"/>
  <c r="U212" i="5"/>
  <c r="AA202" i="5"/>
  <c r="Z193" i="5"/>
  <c r="X276" i="5"/>
  <c r="W267" i="5"/>
  <c r="V258" i="5"/>
  <c r="U249" i="5"/>
  <c r="AA239" i="5"/>
  <c r="Z230" i="5"/>
  <c r="Y221" i="5"/>
  <c r="X212" i="5"/>
  <c r="W203" i="5"/>
  <c r="V275" i="5"/>
  <c r="U266" i="5"/>
  <c r="AA256" i="5"/>
  <c r="Z247" i="5"/>
  <c r="Y238" i="5"/>
  <c r="X229" i="5"/>
  <c r="W220" i="5"/>
  <c r="AA768" i="5"/>
  <c r="W732" i="5"/>
  <c r="Z695" i="5"/>
  <c r="V659" i="5"/>
  <c r="Y622" i="5"/>
  <c r="Y751" i="5"/>
  <c r="U715" i="5"/>
  <c r="V692" i="5"/>
  <c r="V676" i="5"/>
  <c r="U667" i="5"/>
  <c r="AA657" i="5"/>
  <c r="Z648" i="5"/>
  <c r="Y639" i="5"/>
  <c r="X630" i="5"/>
  <c r="W621" i="5"/>
  <c r="V612" i="5"/>
  <c r="AA593" i="5"/>
  <c r="Z584" i="5"/>
  <c r="Y575" i="5"/>
  <c r="X566" i="5"/>
  <c r="V577" i="5"/>
  <c r="AA558" i="5"/>
  <c r="Z549" i="5"/>
  <c r="Y540" i="5"/>
  <c r="X531" i="5"/>
  <c r="W522" i="5"/>
  <c r="V513" i="5"/>
  <c r="U504" i="5"/>
  <c r="X491" i="5"/>
  <c r="W482" i="5"/>
  <c r="V473" i="5"/>
  <c r="V586" i="5"/>
  <c r="U577" i="5"/>
  <c r="AA567" i="5"/>
  <c r="Z558" i="5"/>
  <c r="Y549" i="5"/>
  <c r="X540" i="5"/>
  <c r="W531" i="5"/>
  <c r="V522" i="5"/>
  <c r="U513" i="5"/>
  <c r="Z502" i="5"/>
  <c r="Z490" i="5"/>
  <c r="Y481" i="5"/>
  <c r="U594" i="5"/>
  <c r="AA584" i="5"/>
  <c r="Z575" i="5"/>
  <c r="Y566" i="5"/>
  <c r="X557" i="5"/>
  <c r="W548" i="5"/>
  <c r="V539" i="5"/>
  <c r="U530" i="5"/>
  <c r="AA520" i="5"/>
  <c r="Z511" i="5"/>
  <c r="Y498" i="5"/>
  <c r="X489" i="5"/>
  <c r="W480" i="5"/>
  <c r="U559" i="5"/>
  <c r="AA549" i="5"/>
  <c r="Z540" i="5"/>
  <c r="Y531" i="5"/>
  <c r="X522" i="5"/>
  <c r="W513" i="5"/>
  <c r="V504" i="5"/>
  <c r="X490" i="5"/>
  <c r="W481" i="5"/>
  <c r="V472" i="5"/>
  <c r="X471" i="5"/>
  <c r="W462" i="5"/>
  <c r="V453" i="5"/>
  <c r="U444" i="5"/>
  <c r="AA434" i="5"/>
  <c r="Z425" i="5"/>
  <c r="Y416" i="5"/>
  <c r="X407" i="5"/>
  <c r="W398" i="5"/>
  <c r="U380" i="5"/>
  <c r="X468" i="5"/>
  <c r="W459" i="5"/>
  <c r="V450" i="5"/>
  <c r="AA431" i="5"/>
  <c r="Z422" i="5"/>
  <c r="Y413" i="5"/>
  <c r="X404" i="5"/>
  <c r="W395" i="5"/>
  <c r="V386" i="5"/>
  <c r="U377" i="5"/>
  <c r="Z471" i="5"/>
  <c r="Y462" i="5"/>
  <c r="X453" i="5"/>
  <c r="W444" i="5"/>
  <c r="U426" i="5"/>
  <c r="AA416" i="5"/>
  <c r="Z407" i="5"/>
  <c r="Y398" i="5"/>
  <c r="X389" i="5"/>
  <c r="W380" i="5"/>
  <c r="W457" i="5"/>
  <c r="V448" i="5"/>
  <c r="U439" i="5"/>
  <c r="AA429" i="5"/>
  <c r="Z420" i="5"/>
  <c r="Y411" i="5"/>
  <c r="X402" i="5"/>
  <c r="W393" i="5"/>
  <c r="U375" i="5"/>
  <c r="Y372" i="5"/>
  <c r="X363" i="5"/>
  <c r="W354" i="5"/>
  <c r="V345" i="5"/>
  <c r="U336" i="5"/>
  <c r="AA326" i="5"/>
  <c r="Z317" i="5"/>
  <c r="W350" i="5"/>
  <c r="X327" i="5"/>
  <c r="AA310" i="5"/>
  <c r="Z301" i="5"/>
  <c r="Y292" i="5"/>
  <c r="X283" i="5"/>
  <c r="Y369" i="5"/>
  <c r="X360" i="5"/>
  <c r="W351" i="5"/>
  <c r="V342" i="5"/>
  <c r="U333" i="5"/>
  <c r="AA323" i="5"/>
  <c r="Z314" i="5"/>
  <c r="Y305" i="5"/>
  <c r="X296" i="5"/>
  <c r="W287" i="5"/>
  <c r="V278" i="5"/>
  <c r="U370" i="5"/>
  <c r="AA360" i="5"/>
  <c r="Z351" i="5"/>
  <c r="Y342" i="5"/>
  <c r="X333" i="5"/>
  <c r="W324" i="5"/>
  <c r="V315" i="5"/>
  <c r="U306" i="5"/>
  <c r="AA296" i="5"/>
  <c r="Z287" i="5"/>
  <c r="Y278" i="5"/>
  <c r="W361" i="5"/>
  <c r="V352" i="5"/>
  <c r="AA333" i="5"/>
  <c r="Z324" i="5"/>
  <c r="Y315" i="5"/>
  <c r="X306" i="5"/>
  <c r="W297" i="5"/>
  <c r="V288" i="5"/>
  <c r="U279" i="5"/>
  <c r="Y276" i="5"/>
  <c r="X267" i="5"/>
  <c r="W258" i="5"/>
  <c r="V249" i="5"/>
  <c r="U240" i="5"/>
  <c r="AA230" i="5"/>
  <c r="Z221" i="5"/>
  <c r="Y212" i="5"/>
  <c r="X203" i="5"/>
  <c r="W194" i="5"/>
  <c r="AA267" i="5"/>
  <c r="Z258" i="5"/>
  <c r="Y249" i="5"/>
  <c r="X240" i="5"/>
  <c r="W231" i="5"/>
  <c r="V222" i="5"/>
  <c r="U213" i="5"/>
  <c r="AA203" i="5"/>
  <c r="Z194" i="5"/>
  <c r="Z275" i="5"/>
  <c r="Y266" i="5"/>
  <c r="X257" i="5"/>
  <c r="W248" i="5"/>
  <c r="V239" i="5"/>
  <c r="AA220" i="5"/>
  <c r="Z211" i="5"/>
  <c r="Y202" i="5"/>
  <c r="X193" i="5"/>
  <c r="W184" i="5"/>
  <c r="Y267" i="5"/>
  <c r="X258" i="5"/>
  <c r="W249" i="5"/>
  <c r="V240" i="5"/>
  <c r="U231" i="5"/>
  <c r="AA221" i="5"/>
  <c r="Z212" i="5"/>
  <c r="Y203" i="5"/>
  <c r="X194" i="5"/>
  <c r="W185" i="5"/>
  <c r="U176" i="5"/>
  <c r="AA166" i="5"/>
  <c r="Z157" i="5"/>
  <c r="Y148" i="5"/>
  <c r="X139" i="5"/>
  <c r="U181" i="5"/>
  <c r="AA171" i="5"/>
  <c r="Z162" i="5"/>
  <c r="Y153" i="5"/>
  <c r="X144" i="5"/>
  <c r="AA176" i="5"/>
  <c r="Z167" i="5"/>
  <c r="Y158" i="5"/>
  <c r="X149" i="5"/>
  <c r="W140" i="5"/>
  <c r="U175" i="5"/>
  <c r="AA165" i="5"/>
  <c r="Z156" i="5"/>
  <c r="Y147" i="5"/>
  <c r="X138" i="5"/>
  <c r="W129" i="5"/>
  <c r="X127" i="5"/>
  <c r="W118" i="5"/>
  <c r="V109" i="5"/>
  <c r="U100" i="5"/>
  <c r="AA90" i="5"/>
  <c r="X132" i="5"/>
  <c r="W123" i="5"/>
  <c r="U105" i="5"/>
  <c r="W132" i="5"/>
  <c r="V123" i="5"/>
  <c r="AA104" i="5"/>
  <c r="Z95" i="5"/>
  <c r="Y86" i="5"/>
  <c r="Y123" i="5"/>
  <c r="X114" i="5"/>
  <c r="W105" i="5"/>
  <c r="V96" i="5"/>
  <c r="AA77" i="5"/>
  <c r="AA78" i="5"/>
  <c r="Z69" i="5"/>
  <c r="Y60" i="5"/>
  <c r="X51" i="5"/>
  <c r="Y89" i="5"/>
  <c r="X80" i="5"/>
  <c r="W71" i="5"/>
  <c r="V62" i="5"/>
  <c r="U53" i="5"/>
  <c r="U78" i="5"/>
  <c r="AA68" i="5"/>
  <c r="Z59" i="5"/>
  <c r="Y50" i="5"/>
  <c r="X41" i="5"/>
  <c r="Y75" i="5"/>
  <c r="X66" i="5"/>
  <c r="W57" i="5"/>
  <c r="Z45" i="5"/>
  <c r="Y36" i="5"/>
  <c r="X27" i="5"/>
  <c r="W18" i="5"/>
  <c r="Y45" i="5"/>
  <c r="X36" i="5"/>
  <c r="W27" i="5"/>
  <c r="V18" i="5"/>
  <c r="V31" i="5"/>
  <c r="U22" i="5"/>
  <c r="AA12" i="5"/>
  <c r="Z3" i="5"/>
  <c r="U43" i="5"/>
  <c r="AA33" i="5"/>
  <c r="Z24" i="5"/>
  <c r="Y15" i="5"/>
  <c r="X6" i="5"/>
  <c r="U340" i="5"/>
  <c r="Z321" i="5"/>
  <c r="AA298" i="5"/>
  <c r="Z289" i="5"/>
  <c r="Y280" i="5"/>
  <c r="Z366" i="5"/>
  <c r="Y357" i="5"/>
  <c r="X348" i="5"/>
  <c r="W339" i="5"/>
  <c r="U321" i="5"/>
  <c r="AA311" i="5"/>
  <c r="Z302" i="5"/>
  <c r="Y293" i="5"/>
  <c r="X284" i="5"/>
  <c r="W376" i="5"/>
  <c r="V367" i="5"/>
  <c r="U358" i="5"/>
  <c r="AA348" i="5"/>
  <c r="Z339" i="5"/>
  <c r="Y330" i="5"/>
  <c r="X321" i="5"/>
  <c r="W312" i="5"/>
  <c r="U294" i="5"/>
  <c r="AA284" i="5"/>
  <c r="Y367" i="5"/>
  <c r="X358" i="5"/>
  <c r="W349" i="5"/>
  <c r="V340" i="5"/>
  <c r="U331" i="5"/>
  <c r="AA321" i="5"/>
  <c r="Z312" i="5"/>
  <c r="Y303" i="5"/>
  <c r="X294" i="5"/>
  <c r="W285" i="5"/>
  <c r="V276" i="5"/>
  <c r="Z273" i="5"/>
  <c r="Y264" i="5"/>
  <c r="X255" i="5"/>
  <c r="W246" i="5"/>
  <c r="U228" i="5"/>
  <c r="AA218" i="5"/>
  <c r="Z209" i="5"/>
  <c r="Y200" i="5"/>
  <c r="X191" i="5"/>
  <c r="V274" i="5"/>
  <c r="U265" i="5"/>
  <c r="AA255" i="5"/>
  <c r="Z246" i="5"/>
  <c r="Y237" i="5"/>
  <c r="X228" i="5"/>
  <c r="W219" i="5"/>
  <c r="V210" i="5"/>
  <c r="U201" i="5"/>
  <c r="AA191" i="5"/>
  <c r="AA272" i="5"/>
  <c r="Z263" i="5"/>
  <c r="Y254" i="5"/>
  <c r="X245" i="5"/>
  <c r="W236" i="5"/>
  <c r="U218" i="5"/>
  <c r="AA208" i="5"/>
  <c r="Z199" i="5"/>
  <c r="Y190" i="5"/>
  <c r="X181" i="5"/>
  <c r="Z264" i="5"/>
  <c r="Y255" i="5"/>
  <c r="X246" i="5"/>
  <c r="W237" i="5"/>
  <c r="Z759" i="5"/>
  <c r="V723" i="5"/>
  <c r="Y686" i="5"/>
  <c r="X613" i="5"/>
  <c r="X742" i="5"/>
  <c r="AA705" i="5"/>
  <c r="Y687" i="5"/>
  <c r="AA673" i="5"/>
  <c r="Z664" i="5"/>
  <c r="Y655" i="5"/>
  <c r="X646" i="5"/>
  <c r="W637" i="5"/>
  <c r="V628" i="5"/>
  <c r="AA609" i="5"/>
  <c r="Z600" i="5"/>
  <c r="Y591" i="5"/>
  <c r="X582" i="5"/>
  <c r="W573" i="5"/>
  <c r="AA574" i="5"/>
  <c r="Z565" i="5"/>
  <c r="Y556" i="5"/>
  <c r="X547" i="5"/>
  <c r="W538" i="5"/>
  <c r="AA510" i="5"/>
  <c r="W498" i="5"/>
  <c r="U593" i="5"/>
  <c r="AA583" i="5"/>
  <c r="Z574" i="5"/>
  <c r="Y565" i="5"/>
  <c r="X556" i="5"/>
  <c r="W547" i="5"/>
  <c r="V538" i="5"/>
  <c r="U529" i="5"/>
  <c r="AA519" i="5"/>
  <c r="Z510" i="5"/>
  <c r="Y497" i="5"/>
  <c r="X488" i="5"/>
  <c r="W479" i="5"/>
  <c r="Z591" i="5"/>
  <c r="Y582" i="5"/>
  <c r="X573" i="5"/>
  <c r="W564" i="5"/>
  <c r="V555" i="5"/>
  <c r="AA536" i="5"/>
  <c r="Z527" i="5"/>
  <c r="Y518" i="5"/>
  <c r="X509" i="5"/>
  <c r="W496" i="5"/>
  <c r="V487" i="5"/>
  <c r="AA565" i="5"/>
  <c r="Z556" i="5"/>
  <c r="Y547" i="5"/>
  <c r="X538" i="5"/>
  <c r="W529" i="5"/>
  <c r="U511" i="5"/>
  <c r="W497" i="5"/>
  <c r="V488" i="5"/>
  <c r="U479" i="5"/>
  <c r="AA469" i="5"/>
  <c r="V469" i="5"/>
  <c r="AA450" i="5"/>
  <c r="Z441" i="5"/>
  <c r="Y432" i="5"/>
  <c r="X423" i="5"/>
  <c r="W414" i="5"/>
  <c r="V405" i="5"/>
  <c r="U396" i="5"/>
  <c r="AA386" i="5"/>
  <c r="Z377" i="5"/>
  <c r="V466" i="5"/>
  <c r="U457" i="5"/>
  <c r="AA447" i="5"/>
  <c r="Z438" i="5"/>
  <c r="Y429" i="5"/>
  <c r="X420" i="5"/>
  <c r="W411" i="5"/>
  <c r="U393" i="5"/>
  <c r="AA383" i="5"/>
  <c r="Z374" i="5"/>
  <c r="X469" i="5"/>
  <c r="W460" i="5"/>
  <c r="U442" i="5"/>
  <c r="AA432" i="5"/>
  <c r="Z423" i="5"/>
  <c r="Y414" i="5"/>
  <c r="X405" i="5"/>
  <c r="W396" i="5"/>
  <c r="V387" i="5"/>
  <c r="V464" i="5"/>
  <c r="U455" i="5"/>
  <c r="AA445" i="5"/>
  <c r="Z436" i="5"/>
  <c r="Y427" i="5"/>
  <c r="X418" i="5"/>
  <c r="W409" i="5"/>
  <c r="V400" i="5"/>
  <c r="U391" i="5"/>
  <c r="AA381" i="5"/>
  <c r="Z372" i="5"/>
  <c r="W370" i="5"/>
  <c r="V361" i="5"/>
  <c r="U352" i="5"/>
  <c r="AA342" i="5"/>
  <c r="Z333" i="5"/>
  <c r="Y324" i="5"/>
  <c r="X315" i="5"/>
  <c r="V341" i="5"/>
  <c r="AA322" i="5"/>
  <c r="Y308" i="5"/>
  <c r="X299" i="5"/>
  <c r="W290" i="5"/>
  <c r="V281" i="5"/>
  <c r="W367" i="5"/>
  <c r="V358" i="5"/>
  <c r="AA339" i="5"/>
  <c r="Z330" i="5"/>
  <c r="Y321" i="5"/>
  <c r="X312" i="5"/>
  <c r="W303" i="5"/>
  <c r="V294" i="5"/>
  <c r="U285" i="5"/>
  <c r="AA376" i="5"/>
  <c r="Z367" i="5"/>
  <c r="Y358" i="5"/>
  <c r="X349" i="5"/>
  <c r="W340" i="5"/>
  <c r="V331" i="5"/>
  <c r="U322" i="5"/>
  <c r="AA312" i="5"/>
  <c r="Z303" i="5"/>
  <c r="Y294" i="5"/>
  <c r="X285" i="5"/>
  <c r="V368" i="5"/>
  <c r="U359" i="5"/>
  <c r="AA349" i="5"/>
  <c r="Z340" i="5"/>
  <c r="Y331" i="5"/>
  <c r="X322" i="5"/>
  <c r="W313" i="5"/>
  <c r="V304" i="5"/>
  <c r="U295" i="5"/>
  <c r="AA285" i="5"/>
  <c r="Z276" i="5"/>
  <c r="W274" i="5"/>
  <c r="V265" i="5"/>
  <c r="U256" i="5"/>
  <c r="AA246" i="5"/>
  <c r="Z237" i="5"/>
  <c r="Y228" i="5"/>
  <c r="X219" i="5"/>
  <c r="W210" i="5"/>
  <c r="V201" i="5"/>
  <c r="U192" i="5"/>
  <c r="Z274" i="5"/>
  <c r="Y265" i="5"/>
  <c r="X256" i="5"/>
  <c r="W247" i="5"/>
  <c r="V238" i="5"/>
  <c r="U229" i="5"/>
  <c r="AA219" i="5"/>
  <c r="Z210" i="5"/>
  <c r="Y201" i="5"/>
  <c r="X192" i="5"/>
  <c r="X273" i="5"/>
  <c r="W264" i="5"/>
  <c r="V255" i="5"/>
  <c r="AA236" i="5"/>
  <c r="Z227" i="5"/>
  <c r="Y218" i="5"/>
  <c r="X209" i="5"/>
  <c r="W200" i="5"/>
  <c r="V191" i="5"/>
  <c r="U182" i="5"/>
  <c r="W265" i="5"/>
  <c r="V256" i="5"/>
  <c r="U247" i="5"/>
  <c r="AA237" i="5"/>
  <c r="Z228" i="5"/>
  <c r="Y219" i="5"/>
  <c r="X210" i="5"/>
  <c r="W201" i="5"/>
  <c r="V192" i="5"/>
  <c r="U183" i="5"/>
  <c r="AA182" i="5"/>
  <c r="Z173" i="5"/>
  <c r="Y164" i="5"/>
  <c r="X155" i="5"/>
  <c r="W146" i="5"/>
  <c r="V137" i="5"/>
  <c r="Z178" i="5"/>
  <c r="Y169" i="5"/>
  <c r="X160" i="5"/>
  <c r="W151" i="5"/>
  <c r="V142" i="5"/>
  <c r="Y174" i="5"/>
  <c r="X165" i="5"/>
  <c r="W156" i="5"/>
  <c r="V147" i="5"/>
  <c r="Z172" i="5"/>
  <c r="Y163" i="5"/>
  <c r="X154" i="5"/>
  <c r="W145" i="5"/>
  <c r="V136" i="5"/>
  <c r="W134" i="5"/>
  <c r="V125" i="5"/>
  <c r="U116" i="5"/>
  <c r="AA106" i="5"/>
  <c r="Z97" i="5"/>
  <c r="Y88" i="5"/>
  <c r="U121" i="5"/>
  <c r="AA111" i="5"/>
  <c r="Z102" i="5"/>
  <c r="AA120" i="5"/>
  <c r="Z111" i="5"/>
  <c r="Y102" i="5"/>
  <c r="X93" i="5"/>
  <c r="W84" i="5"/>
  <c r="W121" i="5"/>
  <c r="V112" i="5"/>
  <c r="U103" i="5"/>
  <c r="AA93" i="5"/>
  <c r="Z84" i="5"/>
  <c r="Z85" i="5"/>
  <c r="Y76" i="5"/>
  <c r="X67" i="5"/>
  <c r="W58" i="5"/>
  <c r="V49" i="5"/>
  <c r="W87" i="5"/>
  <c r="V78" i="5"/>
  <c r="U69" i="5"/>
  <c r="AA59" i="5"/>
  <c r="Z50" i="5"/>
  <c r="Z75" i="5"/>
  <c r="Y66" i="5"/>
  <c r="X57" i="5"/>
  <c r="W48" i="5"/>
  <c r="V39" i="5"/>
  <c r="W73" i="5"/>
  <c r="U55" i="5"/>
  <c r="X43" i="5"/>
  <c r="W34" i="5"/>
  <c r="V25" i="5"/>
  <c r="AA6" i="5"/>
  <c r="W43" i="5"/>
  <c r="V34" i="5"/>
  <c r="U25" i="5"/>
  <c r="AA15" i="5"/>
  <c r="Z6" i="5"/>
  <c r="AA28" i="5"/>
  <c r="Z19" i="5"/>
  <c r="Y10" i="5"/>
  <c r="AA49" i="5"/>
  <c r="Z40" i="5"/>
  <c r="Y31" i="5"/>
  <c r="X22" i="5"/>
  <c r="W13" i="5"/>
  <c r="X335" i="5"/>
  <c r="Z305" i="5"/>
  <c r="Y296" i="5"/>
  <c r="X287" i="5"/>
  <c r="Y373" i="5"/>
  <c r="X364" i="5"/>
  <c r="W355" i="5"/>
  <c r="V346" i="5"/>
  <c r="U337" i="5"/>
  <c r="AA327" i="5"/>
  <c r="Z318" i="5"/>
  <c r="Y309" i="5"/>
  <c r="X300" i="5"/>
  <c r="W291" i="5"/>
  <c r="V282" i="5"/>
  <c r="U374" i="5"/>
  <c r="AA364" i="5"/>
  <c r="Z355" i="5"/>
  <c r="Y346" i="5"/>
  <c r="X337" i="5"/>
  <c r="W328" i="5"/>
  <c r="V319" i="5"/>
  <c r="U310" i="5"/>
  <c r="AA300" i="5"/>
  <c r="Z291" i="5"/>
  <c r="Y282" i="5"/>
  <c r="W365" i="5"/>
  <c r="V356" i="5"/>
  <c r="U347" i="5"/>
  <c r="AA337" i="5"/>
  <c r="Z328" i="5"/>
  <c r="Y319" i="5"/>
  <c r="X310" i="5"/>
  <c r="W301" i="5"/>
  <c r="V292" i="5"/>
  <c r="U283" i="5"/>
  <c r="AA273" i="5"/>
  <c r="X271" i="5"/>
  <c r="W262" i="5"/>
  <c r="U244" i="5"/>
  <c r="AA234" i="5"/>
  <c r="Z225" i="5"/>
  <c r="Y216" i="5"/>
  <c r="X207" i="5"/>
  <c r="W198" i="5"/>
  <c r="V189" i="5"/>
  <c r="AA271" i="5"/>
  <c r="Z262" i="5"/>
  <c r="Y253" i="5"/>
  <c r="X244" i="5"/>
  <c r="W235" i="5"/>
  <c r="V226" i="5"/>
  <c r="AA207" i="5"/>
  <c r="Z198" i="5"/>
  <c r="Y189" i="5"/>
  <c r="Y270" i="5"/>
  <c r="X261" i="5"/>
  <c r="W252" i="5"/>
  <c r="V243" i="5"/>
  <c r="U234" i="5"/>
  <c r="AA224" i="5"/>
  <c r="Z215" i="5"/>
  <c r="Y206" i="5"/>
  <c r="X197" i="5"/>
  <c r="W188" i="5"/>
  <c r="Y271" i="5"/>
  <c r="Y750" i="5"/>
  <c r="U714" i="5"/>
  <c r="X677" i="5"/>
  <c r="AA640" i="5"/>
  <c r="W604" i="5"/>
  <c r="W733" i="5"/>
  <c r="W701" i="5"/>
  <c r="U683" i="5"/>
  <c r="Y671" i="5"/>
  <c r="X662" i="5"/>
  <c r="W653" i="5"/>
  <c r="V644" i="5"/>
  <c r="U635" i="5"/>
  <c r="AA625" i="5"/>
  <c r="Z616" i="5"/>
  <c r="Y607" i="5"/>
  <c r="X598" i="5"/>
  <c r="W589" i="5"/>
  <c r="V580" i="5"/>
  <c r="Z581" i="5"/>
  <c r="Y572" i="5"/>
  <c r="X563" i="5"/>
  <c r="W554" i="5"/>
  <c r="V545" i="5"/>
  <c r="U536" i="5"/>
  <c r="AA526" i="5"/>
  <c r="Z517" i="5"/>
  <c r="Y508" i="5"/>
  <c r="U496" i="5"/>
  <c r="AA486" i="5"/>
  <c r="Z477" i="5"/>
  <c r="Z590" i="5"/>
  <c r="Y581" i="5"/>
  <c r="X572" i="5"/>
  <c r="W563" i="5"/>
  <c r="V554" i="5"/>
  <c r="U545" i="5"/>
  <c r="AA535" i="5"/>
  <c r="Z526" i="5"/>
  <c r="Y517" i="5"/>
  <c r="X508" i="5"/>
  <c r="W495" i="5"/>
  <c r="V486" i="5"/>
  <c r="U477" i="5"/>
  <c r="X589" i="5"/>
  <c r="W580" i="5"/>
  <c r="U562" i="5"/>
  <c r="AA552" i="5"/>
  <c r="Z543" i="5"/>
  <c r="Y534" i="5"/>
  <c r="X525" i="5"/>
  <c r="W516" i="5"/>
  <c r="V507" i="5"/>
  <c r="U494" i="5"/>
  <c r="AA484" i="5"/>
  <c r="Y563" i="5"/>
  <c r="X554" i="5"/>
  <c r="W545" i="5"/>
  <c r="V536" i="5"/>
  <c r="U527" i="5"/>
  <c r="AA517" i="5"/>
  <c r="Z508" i="5"/>
  <c r="U495" i="5"/>
  <c r="AA485" i="5"/>
  <c r="Z476" i="5"/>
  <c r="Y467" i="5"/>
  <c r="AA466" i="5"/>
  <c r="Z457" i="5"/>
  <c r="Y448" i="5"/>
  <c r="X439" i="5"/>
  <c r="W430" i="5"/>
  <c r="V421" i="5"/>
  <c r="U412" i="5"/>
  <c r="AA402" i="5"/>
  <c r="Z393" i="5"/>
  <c r="Y384" i="5"/>
  <c r="U473" i="5"/>
  <c r="AA463" i="5"/>
  <c r="Z454" i="5"/>
  <c r="Y445" i="5"/>
  <c r="X436" i="5"/>
  <c r="W427" i="5"/>
  <c r="V418" i="5"/>
  <c r="U409" i="5"/>
  <c r="AA399" i="5"/>
  <c r="Z390" i="5"/>
  <c r="Y381" i="5"/>
  <c r="W476" i="5"/>
  <c r="U458" i="5"/>
  <c r="AA448" i="5"/>
  <c r="Z439" i="5"/>
  <c r="Y430" i="5"/>
  <c r="X421" i="5"/>
  <c r="W412" i="5"/>
  <c r="V403" i="5"/>
  <c r="U394" i="5"/>
  <c r="AA384" i="5"/>
  <c r="AA461" i="5"/>
  <c r="Z452" i="5"/>
  <c r="Y443" i="5"/>
  <c r="X434" i="5"/>
  <c r="W425" i="5"/>
  <c r="U407" i="5"/>
  <c r="AA397" i="5"/>
  <c r="Z388" i="5"/>
  <c r="Y379" i="5"/>
  <c r="X370" i="5"/>
  <c r="U368" i="5"/>
  <c r="AA358" i="5"/>
  <c r="Z349" i="5"/>
  <c r="Y340" i="5"/>
  <c r="X331" i="5"/>
  <c r="W322" i="5"/>
  <c r="V313" i="5"/>
  <c r="Y336" i="5"/>
  <c r="W318" i="5"/>
  <c r="W306" i="5"/>
  <c r="U288" i="5"/>
  <c r="V374" i="5"/>
  <c r="AA355" i="5"/>
  <c r="Z346" i="5"/>
  <c r="Y337" i="5"/>
  <c r="X328" i="5"/>
  <c r="W319" i="5"/>
  <c r="V310" i="5"/>
  <c r="U301" i="5"/>
  <c r="AA291" i="5"/>
  <c r="Z282" i="5"/>
  <c r="Y374" i="5"/>
  <c r="X365" i="5"/>
  <c r="W356" i="5"/>
  <c r="V347" i="5"/>
  <c r="AA328" i="5"/>
  <c r="Z319" i="5"/>
  <c r="Y310" i="5"/>
  <c r="X301" i="5"/>
  <c r="W292" i="5"/>
  <c r="V283" i="5"/>
  <c r="AA365" i="5"/>
  <c r="Z356" i="5"/>
  <c r="Y347" i="5"/>
  <c r="X338" i="5"/>
  <c r="W329" i="5"/>
  <c r="V320" i="5"/>
  <c r="U311" i="5"/>
  <c r="AA301" i="5"/>
  <c r="Z292" i="5"/>
  <c r="Y283" i="5"/>
  <c r="X274" i="5"/>
  <c r="AA262" i="5"/>
  <c r="Z253" i="5"/>
  <c r="Y244" i="5"/>
  <c r="X235" i="5"/>
  <c r="W226" i="5"/>
  <c r="U208" i="5"/>
  <c r="AA198" i="5"/>
  <c r="Z189" i="5"/>
  <c r="X272" i="5"/>
  <c r="W263" i="5"/>
  <c r="V254" i="5"/>
  <c r="U245" i="5"/>
  <c r="AA235" i="5"/>
  <c r="Z226" i="5"/>
  <c r="Y217" i="5"/>
  <c r="X208" i="5"/>
  <c r="W199" i="5"/>
  <c r="V190" i="5"/>
  <c r="V271" i="5"/>
  <c r="U262" i="5"/>
  <c r="AA252" i="5"/>
  <c r="Z243" i="5"/>
  <c r="Y234" i="5"/>
  <c r="X225" i="5"/>
  <c r="W216" i="5"/>
  <c r="V207" i="5"/>
  <c r="AA188" i="5"/>
  <c r="U263" i="5"/>
  <c r="AA253" i="5"/>
  <c r="Z244" i="5"/>
  <c r="Y235" i="5"/>
  <c r="X226" i="5"/>
  <c r="W217" i="5"/>
  <c r="V208" i="5"/>
  <c r="U199" i="5"/>
  <c r="AA189" i="5"/>
  <c r="Z180" i="5"/>
  <c r="Y180" i="5"/>
  <c r="X171" i="5"/>
  <c r="W162" i="5"/>
  <c r="V153" i="5"/>
  <c r="U144" i="5"/>
  <c r="Y185" i="5"/>
  <c r="X176" i="5"/>
  <c r="W167" i="5"/>
  <c r="V158" i="5"/>
  <c r="AA139" i="5"/>
  <c r="W172" i="5"/>
  <c r="U154" i="5"/>
  <c r="AA144" i="5"/>
  <c r="Z135" i="5"/>
  <c r="X170" i="5"/>
  <c r="W161" i="5"/>
  <c r="V152" i="5"/>
  <c r="U143" i="5"/>
  <c r="AA133" i="5"/>
  <c r="U132" i="5"/>
  <c r="AA122" i="5"/>
  <c r="Z113" i="5"/>
  <c r="Y104" i="5"/>
  <c r="X95" i="5"/>
  <c r="U137" i="5"/>
  <c r="AA127" i="5"/>
  <c r="Z118" i="5"/>
  <c r="Y109" i="5"/>
  <c r="X100" i="5"/>
  <c r="Z127" i="5"/>
  <c r="Y118" i="5"/>
  <c r="X109" i="5"/>
  <c r="W100" i="5"/>
  <c r="V91" i="5"/>
  <c r="V128" i="5"/>
  <c r="U119" i="5"/>
  <c r="AA109" i="5"/>
  <c r="Z100" i="5"/>
  <c r="Y91" i="5"/>
  <c r="X82" i="5"/>
  <c r="X83" i="5"/>
  <c r="W74" i="5"/>
  <c r="V65" i="5"/>
  <c r="U56" i="5"/>
  <c r="V94" i="5"/>
  <c r="U85" i="5"/>
  <c r="AA75" i="5"/>
  <c r="Z66" i="5"/>
  <c r="Y57" i="5"/>
  <c r="Y82" i="5"/>
  <c r="X73" i="5"/>
  <c r="W64" i="5"/>
  <c r="V55" i="5"/>
  <c r="U46" i="5"/>
  <c r="AA36" i="5"/>
  <c r="U71" i="5"/>
  <c r="AA61" i="5"/>
  <c r="Z52" i="5"/>
  <c r="U32" i="5"/>
  <c r="AA22" i="5"/>
  <c r="Z13" i="5"/>
  <c r="Y4" i="5"/>
  <c r="AA31" i="5"/>
  <c r="Z22" i="5"/>
  <c r="Y13" i="5"/>
  <c r="X4" i="5"/>
  <c r="Y26" i="5"/>
  <c r="X17" i="5"/>
  <c r="W8" i="5"/>
  <c r="Y47" i="5"/>
  <c r="X38" i="5"/>
  <c r="W29" i="5"/>
  <c r="V20" i="5"/>
  <c r="U11" i="5"/>
  <c r="V357" i="5"/>
  <c r="AA330" i="5"/>
  <c r="Y312" i="5"/>
  <c r="X303" i="5"/>
  <c r="W294" i="5"/>
  <c r="V285" i="5"/>
  <c r="W371" i="5"/>
  <c r="AA343" i="5"/>
  <c r="Z334" i="5"/>
  <c r="Y325" i="5"/>
  <c r="X316" i="5"/>
  <c r="W307" i="5"/>
  <c r="V298" i="5"/>
  <c r="U289" i="5"/>
  <c r="AA279" i="5"/>
  <c r="Z371" i="5"/>
  <c r="Y362" i="5"/>
  <c r="X353" i="5"/>
  <c r="W344" i="5"/>
  <c r="V335" i="5"/>
  <c r="U326" i="5"/>
  <c r="AA316" i="5"/>
  <c r="Z307" i="5"/>
  <c r="Y298" i="5"/>
  <c r="X289" i="5"/>
  <c r="W280" i="5"/>
  <c r="U363" i="5"/>
  <c r="AA353" i="5"/>
  <c r="Z344" i="5"/>
  <c r="Y335" i="5"/>
  <c r="X326" i="5"/>
  <c r="W317" i="5"/>
  <c r="U299" i="5"/>
  <c r="AA289" i="5"/>
  <c r="Z280" i="5"/>
  <c r="W278" i="5"/>
  <c r="V269" i="5"/>
  <c r="U260" i="5"/>
  <c r="AA250" i="5"/>
  <c r="Z241" i="5"/>
  <c r="Y232" i="5"/>
  <c r="X223" i="5"/>
  <c r="W214" i="5"/>
  <c r="V205" i="5"/>
  <c r="U196" i="5"/>
  <c r="AA186" i="5"/>
  <c r="Y269" i="5"/>
  <c r="X260" i="5"/>
  <c r="W251" i="5"/>
  <c r="V242" i="5"/>
  <c r="U233" i="5"/>
  <c r="AA223" i="5"/>
  <c r="Z214" i="5"/>
  <c r="Y205" i="5"/>
  <c r="X196" i="5"/>
  <c r="W187" i="5"/>
  <c r="W268" i="5"/>
  <c r="V259" i="5"/>
  <c r="AA240" i="5"/>
  <c r="Z231" i="5"/>
  <c r="Y222" i="5"/>
  <c r="X213" i="5"/>
  <c r="W204" i="5"/>
  <c r="U23" i="5"/>
  <c r="V32" i="5"/>
  <c r="W41" i="5"/>
  <c r="X50" i="5"/>
  <c r="V11" i="5"/>
  <c r="W20" i="5"/>
  <c r="X29" i="5"/>
  <c r="W7" i="5"/>
  <c r="X16" i="5"/>
  <c r="Y25" i="5"/>
  <c r="Z34" i="5"/>
  <c r="AA43" i="5"/>
  <c r="X7" i="5"/>
  <c r="Y16" i="5"/>
  <c r="Z25" i="5"/>
  <c r="AA34" i="5"/>
  <c r="Y55" i="5"/>
  <c r="Z64" i="5"/>
  <c r="AA73" i="5"/>
  <c r="Z39" i="5"/>
  <c r="AA48" i="5"/>
  <c r="U58" i="5"/>
  <c r="W76" i="5"/>
  <c r="W51" i="5"/>
  <c r="X60" i="5"/>
  <c r="Y69" i="5"/>
  <c r="Z78" i="5"/>
  <c r="AA87" i="5"/>
  <c r="Z49" i="5"/>
  <c r="AA58" i="5"/>
  <c r="U68" i="5"/>
  <c r="V77" i="5"/>
  <c r="W86" i="5"/>
  <c r="W85" i="5"/>
  <c r="X94" i="5"/>
  <c r="Y103" i="5"/>
  <c r="Z112" i="5"/>
  <c r="AA121" i="5"/>
  <c r="AA84" i="5"/>
  <c r="U94" i="5"/>
  <c r="V103" i="5"/>
  <c r="W112" i="5"/>
  <c r="X121" i="5"/>
  <c r="Y130" i="5"/>
  <c r="W103" i="5"/>
  <c r="X112" i="5"/>
  <c r="Y121" i="5"/>
  <c r="Z130" i="5"/>
  <c r="V89" i="5"/>
  <c r="W98" i="5"/>
  <c r="X107" i="5"/>
  <c r="Y116" i="5"/>
  <c r="Z125" i="5"/>
  <c r="AA134" i="5"/>
  <c r="Z136" i="5"/>
  <c r="AA145" i="5"/>
  <c r="U155" i="5"/>
  <c r="V164" i="5"/>
  <c r="W173" i="5"/>
  <c r="Y138" i="5"/>
  <c r="Z147" i="5"/>
  <c r="AA156" i="5"/>
  <c r="U166" i="5"/>
  <c r="V175" i="5"/>
  <c r="Z142" i="5"/>
  <c r="AA151" i="5"/>
  <c r="U161" i="5"/>
  <c r="V170" i="5"/>
  <c r="W179" i="5"/>
  <c r="Z137" i="5"/>
  <c r="AA146" i="5"/>
  <c r="V165" i="5"/>
  <c r="W174" i="5"/>
  <c r="X183" i="5"/>
  <c r="Y183" i="5"/>
  <c r="Z192" i="5"/>
  <c r="AA201" i="5"/>
  <c r="V220" i="5"/>
  <c r="W229" i="5"/>
  <c r="X238" i="5"/>
  <c r="Y247" i="5"/>
  <c r="Z256" i="5"/>
  <c r="AA265" i="5"/>
  <c r="Y182" i="5"/>
  <c r="Z191" i="5"/>
  <c r="AA200" i="5"/>
  <c r="U210" i="5"/>
  <c r="V219" i="5"/>
  <c r="W228" i="5"/>
  <c r="X237" i="5"/>
  <c r="Y246" i="5"/>
  <c r="Z255" i="5"/>
  <c r="AA264" i="5"/>
  <c r="U274" i="5"/>
  <c r="U193" i="5"/>
  <c r="W211" i="5"/>
  <c r="X220" i="5"/>
  <c r="Y229" i="5"/>
  <c r="Z238" i="5"/>
  <c r="AA247" i="5"/>
  <c r="U257" i="5"/>
  <c r="V266" i="5"/>
  <c r="W275" i="5"/>
  <c r="Y192" i="5"/>
  <c r="Z201" i="5"/>
  <c r="AA210" i="5"/>
  <c r="U220" i="5"/>
  <c r="V229" i="5"/>
  <c r="W238" i="5"/>
  <c r="X247" i="5"/>
  <c r="Y256" i="5"/>
  <c r="Z265" i="5"/>
  <c r="AA274" i="5"/>
  <c r="W277" i="5"/>
  <c r="X286" i="5"/>
  <c r="Y295" i="5"/>
  <c r="Z304" i="5"/>
  <c r="AA313" i="5"/>
  <c r="U323" i="5"/>
  <c r="V332" i="5"/>
  <c r="W341" i="5"/>
  <c r="X350" i="5"/>
  <c r="Y359" i="5"/>
  <c r="Z368" i="5"/>
  <c r="U286" i="5"/>
  <c r="V295" i="5"/>
  <c r="W304" i="5"/>
  <c r="X313" i="5"/>
  <c r="Y322" i="5"/>
  <c r="Z331" i="5"/>
  <c r="AA340" i="5"/>
  <c r="U350" i="5"/>
  <c r="V359" i="5"/>
  <c r="W368" i="5"/>
  <c r="X377" i="5"/>
  <c r="Y285" i="5"/>
  <c r="Z294" i="5"/>
  <c r="AA303" i="5"/>
  <c r="U313" i="5"/>
  <c r="V322" i="5"/>
  <c r="W331" i="5"/>
  <c r="X340" i="5"/>
  <c r="Y349" i="5"/>
  <c r="Z358" i="5"/>
  <c r="AA367" i="5"/>
  <c r="Z281" i="5"/>
  <c r="AA290" i="5"/>
  <c r="V309" i="5"/>
  <c r="U324" i="5"/>
  <c r="X343" i="5"/>
  <c r="W5" i="5"/>
  <c r="Y23" i="5"/>
  <c r="AA41" i="5"/>
  <c r="U51" i="5"/>
  <c r="Z11" i="5"/>
  <c r="AA20" i="5"/>
  <c r="U30" i="5"/>
  <c r="AA7" i="5"/>
  <c r="U17" i="5"/>
  <c r="V26" i="5"/>
  <c r="W35" i="5"/>
  <c r="X44" i="5"/>
  <c r="U8" i="5"/>
  <c r="V17" i="5"/>
  <c r="W26" i="5"/>
  <c r="X35" i="5"/>
  <c r="Y44" i="5"/>
  <c r="V56" i="5"/>
  <c r="W65" i="5"/>
  <c r="X74" i="5"/>
  <c r="W40" i="5"/>
  <c r="X49" i="5"/>
  <c r="Y58" i="5"/>
  <c r="Z67" i="5"/>
  <c r="AA76" i="5"/>
  <c r="AA51" i="5"/>
  <c r="U61" i="5"/>
  <c r="V70" i="5"/>
  <c r="W79" i="5"/>
  <c r="X88" i="5"/>
  <c r="W50" i="5"/>
  <c r="X59" i="5"/>
  <c r="Y68" i="5"/>
  <c r="Z77" i="5"/>
  <c r="AA86" i="5"/>
  <c r="AA85" i="5"/>
  <c r="V104" i="5"/>
  <c r="W113" i="5"/>
  <c r="X122" i="5"/>
  <c r="X85" i="5"/>
  <c r="Y94" i="5"/>
  <c r="Z103" i="5"/>
  <c r="AA112" i="5"/>
  <c r="V131" i="5"/>
  <c r="AA103" i="5"/>
  <c r="U113" i="5"/>
  <c r="W131" i="5"/>
  <c r="Z89" i="5"/>
  <c r="AA98" i="5"/>
  <c r="V117" i="5"/>
  <c r="W126" i="5"/>
  <c r="X135" i="5"/>
  <c r="W137" i="5"/>
  <c r="X146" i="5"/>
  <c r="Y155" i="5"/>
  <c r="Z164" i="5"/>
  <c r="AA173" i="5"/>
  <c r="V139" i="5"/>
  <c r="W148" i="5"/>
  <c r="X157" i="5"/>
  <c r="Y166" i="5"/>
  <c r="Z175" i="5"/>
  <c r="W143" i="5"/>
  <c r="X152" i="5"/>
  <c r="Y161" i="5"/>
  <c r="Z170" i="5"/>
  <c r="AA179" i="5"/>
  <c r="W138" i="5"/>
  <c r="X147" i="5"/>
  <c r="Y156" i="5"/>
  <c r="Z165" i="5"/>
  <c r="AA174" i="5"/>
  <c r="U184" i="5"/>
  <c r="V184" i="5"/>
  <c r="W193" i="5"/>
  <c r="X202" i="5"/>
  <c r="Y211" i="5"/>
  <c r="Z220" i="5"/>
  <c r="AA229" i="5"/>
  <c r="U239" i="5"/>
  <c r="V248" i="5"/>
  <c r="W257" i="5"/>
  <c r="X266" i="5"/>
  <c r="V183" i="5"/>
  <c r="W192" i="5"/>
  <c r="X201" i="5"/>
  <c r="Y210" i="5"/>
  <c r="Z219" i="5"/>
  <c r="AA228" i="5"/>
  <c r="U238" i="5"/>
  <c r="V247" i="5"/>
  <c r="W256" i="5"/>
  <c r="X265" i="5"/>
  <c r="Y274" i="5"/>
  <c r="Y193" i="5"/>
  <c r="Z202" i="5"/>
  <c r="AA211" i="5"/>
  <c r="U221" i="5"/>
  <c r="W239" i="5"/>
  <c r="X248" i="5"/>
  <c r="Y257" i="5"/>
  <c r="Z266" i="5"/>
  <c r="AA275" i="5"/>
  <c r="V193" i="5"/>
  <c r="W202" i="5"/>
  <c r="X211" i="5"/>
  <c r="Y220" i="5"/>
  <c r="Z229" i="5"/>
  <c r="AA238" i="5"/>
  <c r="U248" i="5"/>
  <c r="V257" i="5"/>
  <c r="W266" i="5"/>
  <c r="X275" i="5"/>
  <c r="AA277" i="5"/>
  <c r="U287" i="5"/>
  <c r="V296" i="5"/>
  <c r="W305" i="5"/>
  <c r="X314" i="5"/>
  <c r="Y323" i="5"/>
  <c r="Z332" i="5"/>
  <c r="AA341" i="5"/>
  <c r="U351" i="5"/>
  <c r="V360" i="5"/>
  <c r="X277" i="5"/>
  <c r="Y286" i="5"/>
  <c r="Z295" i="5"/>
  <c r="AA304" i="5"/>
  <c r="U314" i="5"/>
  <c r="V323" i="5"/>
  <c r="W332" i="5"/>
  <c r="X341" i="5"/>
  <c r="Y350" i="5"/>
  <c r="Z359" i="5"/>
  <c r="AA368" i="5"/>
  <c r="V286" i="5"/>
  <c r="W295" i="5"/>
  <c r="X304" i="5"/>
  <c r="Y313" i="5"/>
  <c r="Z322" i="5"/>
  <c r="AA331" i="5"/>
  <c r="U341" i="5"/>
  <c r="V350" i="5"/>
  <c r="W359" i="5"/>
  <c r="X368" i="5"/>
  <c r="W282" i="5"/>
  <c r="X291" i="5"/>
  <c r="Y300" i="5"/>
  <c r="Z309" i="5"/>
  <c r="Z345" i="5"/>
  <c r="AA13" i="5"/>
  <c r="Z16" i="5"/>
  <c r="U35" i="5"/>
  <c r="V8" i="5"/>
  <c r="W17" i="5"/>
  <c r="X26" i="5"/>
  <c r="Y35" i="5"/>
  <c r="Z44" i="5"/>
  <c r="X5" i="5"/>
  <c r="Y14" i="5"/>
  <c r="Z23" i="5"/>
  <c r="AA32" i="5"/>
  <c r="Z10" i="5"/>
  <c r="AA19" i="5"/>
  <c r="U29" i="5"/>
  <c r="V38" i="5"/>
  <c r="W47" i="5"/>
  <c r="AA10" i="5"/>
  <c r="U20" i="5"/>
  <c r="V29" i="5"/>
  <c r="W38" i="5"/>
  <c r="X47" i="5"/>
  <c r="U59" i="5"/>
  <c r="V68" i="5"/>
  <c r="W77" i="5"/>
  <c r="V43" i="5"/>
  <c r="W52" i="5"/>
  <c r="X61" i="5"/>
  <c r="Y70" i="5"/>
  <c r="Z79" i="5"/>
  <c r="Z54" i="5"/>
  <c r="AA63" i="5"/>
  <c r="U73" i="5"/>
  <c r="V82" i="5"/>
  <c r="W91" i="5"/>
  <c r="V53" i="5"/>
  <c r="W62" i="5"/>
  <c r="X71" i="5"/>
  <c r="Y80" i="5"/>
  <c r="Y79" i="5"/>
  <c r="Z88" i="5"/>
  <c r="AA97" i="5"/>
  <c r="U107" i="5"/>
  <c r="V116" i="5"/>
  <c r="W125" i="5"/>
  <c r="W88" i="5"/>
  <c r="X97" i="5"/>
  <c r="Y106" i="5"/>
  <c r="Z115" i="5"/>
  <c r="AA124" i="5"/>
  <c r="Y97" i="5"/>
  <c r="Z106" i="5"/>
  <c r="AA115" i="5"/>
  <c r="Y92" i="5"/>
  <c r="Z101" i="5"/>
  <c r="AA110" i="5"/>
  <c r="U120" i="5"/>
  <c r="V129" i="5"/>
  <c r="U131" i="5"/>
  <c r="V140" i="5"/>
  <c r="W149" i="5"/>
  <c r="X158" i="5"/>
  <c r="Y167" i="5"/>
  <c r="AA132" i="5"/>
  <c r="U142" i="5"/>
  <c r="V151" i="5"/>
  <c r="W160" i="5"/>
  <c r="X169" i="5"/>
  <c r="Y178" i="5"/>
  <c r="V146" i="5"/>
  <c r="W155" i="5"/>
  <c r="X164" i="5"/>
  <c r="Y173" i="5"/>
  <c r="Z182" i="5"/>
  <c r="V141" i="5"/>
  <c r="W150" i="5"/>
  <c r="X159" i="5"/>
  <c r="Y168" i="5"/>
  <c r="Z177" i="5"/>
  <c r="AA177" i="5"/>
  <c r="U187" i="5"/>
  <c r="V196" i="5"/>
  <c r="W205" i="5"/>
  <c r="X214" i="5"/>
  <c r="Y223" i="5"/>
  <c r="Z232" i="5"/>
  <c r="V244" i="5"/>
  <c r="AA257" i="5"/>
  <c r="W269" i="5"/>
  <c r="V195" i="5"/>
  <c r="W9" i="5"/>
  <c r="W25" i="5"/>
  <c r="X34" i="5"/>
  <c r="Y43" i="5"/>
  <c r="W4" i="5"/>
  <c r="X13" i="5"/>
  <c r="Y22" i="5"/>
  <c r="Z31" i="5"/>
  <c r="Y9" i="5"/>
  <c r="Z18" i="5"/>
  <c r="AA27" i="5"/>
  <c r="U37" i="5"/>
  <c r="V46" i="5"/>
  <c r="Z9" i="5"/>
  <c r="AA18" i="5"/>
  <c r="U28" i="5"/>
  <c r="V37" i="5"/>
  <c r="W46" i="5"/>
  <c r="AA57" i="5"/>
  <c r="V76" i="5"/>
  <c r="U42" i="5"/>
  <c r="V51" i="5"/>
  <c r="W60" i="5"/>
  <c r="X69" i="5"/>
  <c r="Y78" i="5"/>
  <c r="Y53" i="5"/>
  <c r="Z62" i="5"/>
  <c r="AA71" i="5"/>
  <c r="U81" i="5"/>
  <c r="V90" i="5"/>
  <c r="U52" i="5"/>
  <c r="V61" i="5"/>
  <c r="W70" i="5"/>
  <c r="X79" i="5"/>
  <c r="X78" i="5"/>
  <c r="Y87" i="5"/>
  <c r="Z96" i="5"/>
  <c r="AA105" i="5"/>
  <c r="U115" i="5"/>
  <c r="V124" i="5"/>
  <c r="W96" i="5"/>
  <c r="X105" i="5"/>
  <c r="Y114" i="5"/>
  <c r="Z123" i="5"/>
  <c r="X96" i="5"/>
  <c r="Y105" i="5"/>
  <c r="Z114" i="5"/>
  <c r="AA123" i="5"/>
  <c r="U133" i="5"/>
  <c r="X91" i="5"/>
  <c r="Y100" i="5"/>
  <c r="Z109" i="5"/>
  <c r="AA118" i="5"/>
  <c r="U128" i="5"/>
  <c r="AA129" i="5"/>
  <c r="U139" i="5"/>
  <c r="V148" i="5"/>
  <c r="W157" i="5"/>
  <c r="X166" i="5"/>
  <c r="Y175" i="5"/>
  <c r="AA140" i="5"/>
  <c r="U150" i="5"/>
  <c r="W168" i="5"/>
  <c r="X177" i="5"/>
  <c r="V154" i="5"/>
  <c r="W163" i="5"/>
  <c r="X172" i="5"/>
  <c r="Y181" i="5"/>
  <c r="U140" i="5"/>
  <c r="W158" i="5"/>
  <c r="X167" i="5"/>
  <c r="Y176" i="5"/>
  <c r="Z176" i="5"/>
  <c r="AA185" i="5"/>
  <c r="U195" i="5"/>
  <c r="W213" i="5"/>
  <c r="X222" i="5"/>
  <c r="Y231" i="5"/>
  <c r="Z240" i="5"/>
  <c r="AA249" i="5"/>
  <c r="U259" i="5"/>
  <c r="V268" i="5"/>
  <c r="AA184" i="5"/>
  <c r="V203" i="5"/>
  <c r="W212" i="5"/>
  <c r="X221" i="5"/>
  <c r="Y230" i="5"/>
  <c r="Z239" i="5"/>
  <c r="AA248" i="5"/>
  <c r="U258" i="5"/>
  <c r="V267" i="5"/>
  <c r="W276" i="5"/>
  <c r="W195" i="5"/>
  <c r="X204" i="5"/>
  <c r="Y213" i="5"/>
  <c r="Z222" i="5"/>
  <c r="AA231" i="5"/>
  <c r="U241" i="5"/>
  <c r="W259" i="5"/>
  <c r="X268" i="5"/>
  <c r="Z185" i="5"/>
  <c r="AA194" i="5"/>
  <c r="V213" i="5"/>
  <c r="W222" i="5"/>
  <c r="X231" i="5"/>
  <c r="Y240" i="5"/>
  <c r="Z249" i="5"/>
  <c r="AA258" i="5"/>
  <c r="U268" i="5"/>
  <c r="Y279" i="5"/>
  <c r="Z288" i="5"/>
  <c r="AA297" i="5"/>
  <c r="U307" i="5"/>
  <c r="V316" i="5"/>
  <c r="W325" i="5"/>
  <c r="X334" i="5"/>
  <c r="Y343" i="5"/>
  <c r="Z352" i="5"/>
  <c r="AA361" i="5"/>
  <c r="V279" i="5"/>
  <c r="W288" i="5"/>
  <c r="X297" i="5"/>
  <c r="Y306" i="5"/>
  <c r="Z315" i="5"/>
  <c r="AA324" i="5"/>
  <c r="U334" i="5"/>
  <c r="W352" i="5"/>
  <c r="X361" i="5"/>
  <c r="Y370" i="5"/>
  <c r="Z278" i="5"/>
  <c r="AA287" i="5"/>
  <c r="V306" i="5"/>
  <c r="W315" i="5"/>
  <c r="X324" i="5"/>
  <c r="Y333" i="5"/>
  <c r="Z342" i="5"/>
  <c r="AA351" i="5"/>
  <c r="U361" i="5"/>
  <c r="V370" i="5"/>
  <c r="W302" i="5"/>
  <c r="X311" i="5"/>
  <c r="Y328" i="5"/>
  <c r="Y352" i="5"/>
  <c r="AA9" i="5"/>
  <c r="V28" i="5"/>
  <c r="AA4" i="5"/>
  <c r="U14" i="5"/>
  <c r="V23" i="5"/>
  <c r="W32" i="5"/>
  <c r="V10" i="5"/>
  <c r="W19" i="5"/>
  <c r="X28" i="5"/>
  <c r="Y37" i="5"/>
  <c r="Z46" i="5"/>
  <c r="W10" i="5"/>
  <c r="X19" i="5"/>
  <c r="Y28" i="5"/>
  <c r="Z37" i="5"/>
  <c r="AA46" i="5"/>
  <c r="X58" i="5"/>
  <c r="Y67" i="5"/>
  <c r="Z76" i="5"/>
  <c r="Y42" i="5"/>
  <c r="Z51" i="5"/>
  <c r="AA60" i="5"/>
  <c r="U70" i="5"/>
  <c r="V79" i="5"/>
  <c r="V54" i="5"/>
  <c r="W63" i="5"/>
  <c r="X72" i="5"/>
  <c r="Y81" i="5"/>
  <c r="Z90" i="5"/>
  <c r="Y52" i="5"/>
  <c r="Z61" i="5"/>
  <c r="AA70" i="5"/>
  <c r="U80" i="5"/>
  <c r="V88" i="5"/>
  <c r="W97" i="5"/>
  <c r="X106" i="5"/>
  <c r="Y115" i="5"/>
  <c r="Z124" i="5"/>
  <c r="Z87" i="5"/>
  <c r="AA96" i="5"/>
  <c r="U106" i="5"/>
  <c r="V115" i="5"/>
  <c r="W124" i="5"/>
  <c r="U97" i="5"/>
  <c r="V106" i="5"/>
  <c r="W115" i="5"/>
  <c r="X124" i="5"/>
  <c r="Y133" i="5"/>
  <c r="U92" i="5"/>
  <c r="V101" i="5"/>
  <c r="W110" i="5"/>
  <c r="X119" i="5"/>
  <c r="Y128" i="5"/>
  <c r="X130" i="5"/>
  <c r="Y139" i="5"/>
  <c r="Z148" i="5"/>
  <c r="AA157" i="5"/>
  <c r="U167" i="5"/>
  <c r="V176" i="5"/>
  <c r="X141" i="5"/>
  <c r="Y150" i="5"/>
  <c r="Z159" i="5"/>
  <c r="AA168" i="5"/>
  <c r="U178" i="5"/>
  <c r="Y145" i="5"/>
  <c r="Z154" i="5"/>
  <c r="AA163" i="5"/>
  <c r="V182" i="5"/>
  <c r="Y140" i="5"/>
  <c r="Z149" i="5"/>
  <c r="AA158" i="5"/>
  <c r="U168" i="5"/>
  <c r="W177" i="5"/>
  <c r="X186" i="5"/>
  <c r="Y195" i="5"/>
  <c r="Z204" i="5"/>
  <c r="AA213" i="5"/>
  <c r="V232" i="5"/>
  <c r="W241" i="5"/>
  <c r="X250" i="5"/>
  <c r="Y259" i="5"/>
  <c r="Z268" i="5"/>
  <c r="X185" i="5"/>
  <c r="Y194" i="5"/>
  <c r="Z203" i="5"/>
  <c r="AA212" i="5"/>
  <c r="U222" i="5"/>
  <c r="V231" i="5"/>
  <c r="W240" i="5"/>
  <c r="X249" i="5"/>
  <c r="Y258" i="5"/>
  <c r="Z267" i="5"/>
  <c r="AA276" i="5"/>
  <c r="AA195" i="5"/>
  <c r="U205" i="5"/>
  <c r="V214" i="5"/>
  <c r="W223" i="5"/>
  <c r="X232" i="5"/>
  <c r="Y241" i="5"/>
  <c r="Z250" i="5"/>
  <c r="AA259" i="5"/>
  <c r="U269" i="5"/>
  <c r="W186" i="5"/>
  <c r="X195" i="5"/>
  <c r="Y204" i="5"/>
  <c r="Z213" i="5"/>
  <c r="AA222" i="5"/>
  <c r="U232" i="5"/>
  <c r="W250" i="5"/>
  <c r="X259" i="5"/>
  <c r="Y268" i="5"/>
  <c r="Z277" i="5"/>
  <c r="V280" i="5"/>
  <c r="W289" i="5"/>
  <c r="X298" i="5"/>
  <c r="Y307" i="5"/>
  <c r="Z316" i="5"/>
  <c r="AA325" i="5"/>
  <c r="U335" i="5"/>
  <c r="V344" i="5"/>
  <c r="W353" i="5"/>
  <c r="X362" i="5"/>
  <c r="Z279" i="5"/>
  <c r="AA288" i="5"/>
  <c r="U298" i="5"/>
  <c r="V307" i="5"/>
  <c r="W316" i="5"/>
  <c r="X325" i="5"/>
  <c r="Y334" i="5"/>
  <c r="Z343" i="5"/>
  <c r="AA352" i="5"/>
  <c r="V371" i="5"/>
  <c r="W279" i="5"/>
  <c r="X288" i="5"/>
  <c r="Y297" i="5"/>
  <c r="Z306" i="5"/>
  <c r="AA315" i="5"/>
  <c r="V334" i="5"/>
  <c r="W343" i="5"/>
  <c r="X352" i="5"/>
  <c r="Y361" i="5"/>
  <c r="Z370" i="5"/>
  <c r="Y284" i="5"/>
  <c r="Z293" i="5"/>
  <c r="AA302" i="5"/>
  <c r="U312" i="5"/>
  <c r="Z329" i="5"/>
  <c r="AA354" i="5"/>
  <c r="U3" i="5"/>
  <c r="W21" i="5"/>
  <c r="Y39" i="5"/>
  <c r="X10" i="5"/>
  <c r="Y19" i="5"/>
  <c r="Z28" i="5"/>
  <c r="AA37" i="5"/>
  <c r="U47" i="5"/>
  <c r="Z7" i="5"/>
  <c r="AA16" i="5"/>
  <c r="U26" i="5"/>
  <c r="AA3" i="5"/>
  <c r="U13" i="5"/>
  <c r="V22" i="5"/>
  <c r="W31" i="5"/>
  <c r="X40" i="5"/>
  <c r="V13" i="5"/>
  <c r="W22" i="5"/>
  <c r="X31" i="5"/>
  <c r="Y40" i="5"/>
  <c r="V52" i="5"/>
  <c r="W61" i="5"/>
  <c r="X70" i="5"/>
  <c r="W36" i="5"/>
  <c r="X45" i="5"/>
  <c r="Y54" i="5"/>
  <c r="Z63" i="5"/>
  <c r="AA72" i="5"/>
  <c r="U82" i="5"/>
  <c r="V66" i="5"/>
  <c r="W75" i="5"/>
  <c r="X84" i="5"/>
  <c r="Y93" i="5"/>
  <c r="X55" i="5"/>
  <c r="Y64" i="5"/>
  <c r="Z73" i="5"/>
  <c r="AA82" i="5"/>
  <c r="AA81" i="5"/>
  <c r="U91" i="5"/>
  <c r="V100" i="5"/>
  <c r="W109" i="5"/>
  <c r="X118" i="5"/>
  <c r="Y127" i="5"/>
  <c r="Y90" i="5"/>
  <c r="Z99" i="5"/>
  <c r="AA108" i="5"/>
  <c r="U118" i="5"/>
  <c r="V127" i="5"/>
  <c r="AA99" i="5"/>
  <c r="U109" i="5"/>
  <c r="V118" i="5"/>
  <c r="W127" i="5"/>
  <c r="X136" i="5"/>
  <c r="AA94" i="5"/>
  <c r="U104" i="5"/>
  <c r="V113" i="5"/>
  <c r="W122" i="5"/>
  <c r="X131" i="5"/>
  <c r="W133" i="5"/>
  <c r="X142" i="5"/>
  <c r="Y151" i="5"/>
  <c r="Z160" i="5"/>
  <c r="AA169" i="5"/>
  <c r="V135" i="5"/>
  <c r="W144" i="5"/>
  <c r="X153" i="5"/>
  <c r="Y162" i="5"/>
  <c r="Z171" i="5"/>
  <c r="W139" i="5"/>
  <c r="X148" i="5"/>
  <c r="Y157" i="5"/>
  <c r="Z166" i="5"/>
  <c r="AA175" i="5"/>
  <c r="X143" i="5"/>
  <c r="Y152" i="5"/>
  <c r="Z161" i="5"/>
  <c r="AA170" i="5"/>
  <c r="U180" i="5"/>
  <c r="V180" i="5"/>
  <c r="W189" i="5"/>
  <c r="X198" i="5"/>
  <c r="Y207" i="5"/>
  <c r="Z216" i="5"/>
  <c r="AA225" i="5"/>
  <c r="U235" i="5"/>
  <c r="Z248" i="5"/>
  <c r="V260" i="5"/>
  <c r="Z183" i="5"/>
  <c r="X18" i="5"/>
  <c r="Y27" i="5"/>
  <c r="Z36" i="5"/>
  <c r="AA45" i="5"/>
  <c r="Y6" i="5"/>
  <c r="Z15" i="5"/>
  <c r="AA24" i="5"/>
  <c r="U34" i="5"/>
  <c r="AA11" i="5"/>
  <c r="V30" i="5"/>
  <c r="W39" i="5"/>
  <c r="X48" i="5"/>
  <c r="U12" i="5"/>
  <c r="W30" i="5"/>
  <c r="X39" i="5"/>
  <c r="Y48" i="5"/>
  <c r="V60" i="5"/>
  <c r="W69" i="5"/>
  <c r="V35" i="5"/>
  <c r="W44" i="5"/>
  <c r="X53" i="5"/>
  <c r="Y62" i="5"/>
  <c r="Z71" i="5"/>
  <c r="AA80" i="5"/>
  <c r="AA55" i="5"/>
  <c r="U65" i="5"/>
  <c r="V74" i="5"/>
  <c r="W83" i="5"/>
  <c r="X92" i="5"/>
  <c r="W54" i="5"/>
  <c r="X63" i="5"/>
  <c r="Y72" i="5"/>
  <c r="Z81" i="5"/>
  <c r="Z80" i="5"/>
  <c r="AA89" i="5"/>
  <c r="U99" i="5"/>
  <c r="W117" i="5"/>
  <c r="X126" i="5"/>
  <c r="X89" i="5"/>
  <c r="Y98" i="5"/>
  <c r="Z107" i="5"/>
  <c r="AA116" i="5"/>
  <c r="U126" i="5"/>
  <c r="Z98" i="5"/>
  <c r="AA107" i="5"/>
  <c r="U117" i="5"/>
  <c r="V126" i="5"/>
  <c r="W135" i="5"/>
  <c r="Z93" i="5"/>
  <c r="AA102" i="5"/>
  <c r="U112" i="5"/>
  <c r="V121" i="5"/>
  <c r="W130" i="5"/>
  <c r="V132" i="5"/>
  <c r="W141" i="5"/>
  <c r="X150" i="5"/>
  <c r="Y159" i="5"/>
  <c r="Z168" i="5"/>
  <c r="V143" i="5"/>
  <c r="W152" i="5"/>
  <c r="X161" i="5"/>
  <c r="Y170" i="5"/>
  <c r="Z179" i="5"/>
  <c r="W147" i="5"/>
  <c r="X156" i="5"/>
  <c r="Y165" i="5"/>
  <c r="Z174" i="5"/>
  <c r="AA183" i="5"/>
  <c r="W142" i="5"/>
  <c r="X151" i="5"/>
  <c r="Y160" i="5"/>
  <c r="Z169" i="5"/>
  <c r="AA178" i="5"/>
  <c r="W197" i="5"/>
  <c r="X206" i="5"/>
  <c r="Y215" i="5"/>
  <c r="Z224" i="5"/>
  <c r="AA233" i="5"/>
  <c r="U243" i="5"/>
  <c r="V252" i="5"/>
  <c r="W261" i="5"/>
  <c r="X270" i="5"/>
  <c r="V187" i="5"/>
  <c r="W196" i="5"/>
  <c r="Y214" i="5"/>
  <c r="Z223" i="5"/>
  <c r="AA232" i="5"/>
  <c r="U242" i="5"/>
  <c r="V251" i="5"/>
  <c r="W260" i="5"/>
  <c r="X269" i="5"/>
  <c r="X188" i="5"/>
  <c r="Y197" i="5"/>
  <c r="Z206" i="5"/>
  <c r="AA215" i="5"/>
  <c r="U225" i="5"/>
  <c r="V234" i="5"/>
  <c r="W243" i="5"/>
  <c r="X252" i="5"/>
  <c r="Y261" i="5"/>
  <c r="Z270" i="5"/>
  <c r="V197" i="5"/>
  <c r="W206" i="5"/>
  <c r="X215" i="5"/>
  <c r="Y224" i="5"/>
  <c r="Z233" i="5"/>
  <c r="AA242" i="5"/>
  <c r="U252" i="5"/>
  <c r="W270" i="5"/>
  <c r="Z272" i="5"/>
  <c r="AA281" i="5"/>
  <c r="U291" i="5"/>
  <c r="W309" i="5"/>
  <c r="X318" i="5"/>
  <c r="Y327" i="5"/>
  <c r="Z336" i="5"/>
  <c r="AA345" i="5"/>
  <c r="U355" i="5"/>
  <c r="V364" i="5"/>
  <c r="X281" i="5"/>
  <c r="Y290" i="5"/>
  <c r="Z299" i="5"/>
  <c r="AA308" i="5"/>
  <c r="U318" i="5"/>
  <c r="V327" i="5"/>
  <c r="W336" i="5"/>
  <c r="X345" i="5"/>
  <c r="Y354" i="5"/>
  <c r="Z363" i="5"/>
  <c r="AA372" i="5"/>
  <c r="U281" i="5"/>
  <c r="V290" i="5"/>
  <c r="W299" i="5"/>
  <c r="X308" i="5"/>
  <c r="Y317" i="5"/>
  <c r="Z326" i="5"/>
  <c r="AA335" i="5"/>
  <c r="U345" i="5"/>
  <c r="V354" i="5"/>
  <c r="W363" i="5"/>
  <c r="X372" i="5"/>
  <c r="W286" i="5"/>
  <c r="X295" i="5"/>
  <c r="Y304" i="5"/>
  <c r="AA314" i="5"/>
  <c r="V333" i="5"/>
  <c r="U7" i="5"/>
  <c r="X14" i="5"/>
  <c r="Z32" i="5"/>
  <c r="X46" i="5"/>
  <c r="V7" i="5"/>
  <c r="W16" i="5"/>
  <c r="X25" i="5"/>
  <c r="W3" i="5"/>
  <c r="X12" i="5"/>
  <c r="Y21" i="5"/>
  <c r="Z30" i="5"/>
  <c r="AA39" i="5"/>
  <c r="X3" i="5"/>
  <c r="Y12" i="5"/>
  <c r="Z21" i="5"/>
  <c r="AA30" i="5"/>
  <c r="U40" i="5"/>
  <c r="Y51" i="5"/>
  <c r="Z60" i="5"/>
  <c r="AA69" i="5"/>
  <c r="Z35" i="5"/>
  <c r="AA44" i="5"/>
  <c r="U54" i="5"/>
  <c r="V63" i="5"/>
  <c r="W72" i="5"/>
  <c r="X81" i="5"/>
  <c r="X56" i="5"/>
  <c r="Y65" i="5"/>
  <c r="Z74" i="5"/>
  <c r="AA83" i="5"/>
  <c r="U93" i="5"/>
  <c r="AA54" i="5"/>
  <c r="V73" i="5"/>
  <c r="W82" i="5"/>
  <c r="W81" i="5"/>
  <c r="X90" i="5"/>
  <c r="Y99" i="5"/>
  <c r="Z108" i="5"/>
  <c r="AA117" i="5"/>
  <c r="U127" i="5"/>
  <c r="U90" i="5"/>
  <c r="V99" i="5"/>
  <c r="W108" i="5"/>
  <c r="X117" i="5"/>
  <c r="Y126" i="5"/>
  <c r="W99" i="5"/>
  <c r="X108" i="5"/>
  <c r="Y117" i="5"/>
  <c r="Z126" i="5"/>
  <c r="AA135" i="5"/>
  <c r="W94" i="5"/>
  <c r="X103" i="5"/>
  <c r="Y112" i="5"/>
  <c r="Z121" i="5"/>
  <c r="AA130" i="5"/>
  <c r="Z132" i="5"/>
  <c r="AA141" i="5"/>
  <c r="U151" i="5"/>
  <c r="W169" i="5"/>
  <c r="Y134" i="5"/>
  <c r="Z143" i="5"/>
  <c r="AA152" i="5"/>
  <c r="U162" i="5"/>
  <c r="V171" i="5"/>
  <c r="Z138" i="5"/>
  <c r="AA147" i="5"/>
  <c r="U157" i="5"/>
  <c r="W175" i="5"/>
  <c r="X184" i="5"/>
  <c r="AA142" i="5"/>
  <c r="U152" i="5"/>
  <c r="V161" i="5"/>
  <c r="W170" i="5"/>
  <c r="X179" i="5"/>
  <c r="Y179" i="5"/>
  <c r="Z188" i="5"/>
  <c r="AA197" i="5"/>
  <c r="U207" i="5"/>
  <c r="V216" i="5"/>
  <c r="W225" i="5"/>
  <c r="X234" i="5"/>
  <c r="Y243" i="5"/>
  <c r="Z252" i="5"/>
  <c r="AA261" i="5"/>
  <c r="U271" i="5"/>
  <c r="Z187" i="5"/>
  <c r="AA196" i="5"/>
  <c r="V215" i="5"/>
  <c r="W224" i="5"/>
  <c r="X233" i="5"/>
  <c r="Y242" i="5"/>
  <c r="Z251" i="5"/>
  <c r="AA260" i="5"/>
  <c r="U270" i="5"/>
  <c r="U189" i="5"/>
  <c r="W207" i="5"/>
  <c r="X216" i="5"/>
  <c r="Y225" i="5"/>
  <c r="Z234" i="5"/>
  <c r="AA243" i="5"/>
  <c r="V262" i="5"/>
  <c r="W271" i="5"/>
  <c r="Y188" i="5"/>
  <c r="Z197" i="5"/>
  <c r="AA206" i="5"/>
  <c r="U216" i="5"/>
  <c r="V225" i="5"/>
  <c r="W234" i="5"/>
  <c r="X243" i="5"/>
  <c r="Y252" i="5"/>
  <c r="Z261" i="5"/>
  <c r="AA270" i="5"/>
  <c r="W273" i="5"/>
  <c r="X282" i="5"/>
  <c r="Y291" i="5"/>
  <c r="Z300" i="5"/>
  <c r="AA309" i="5"/>
  <c r="U319" i="5"/>
  <c r="V328" i="5"/>
  <c r="W337" i="5"/>
  <c r="X346" i="5"/>
  <c r="Y355" i="5"/>
  <c r="Z364" i="5"/>
  <c r="U282" i="5"/>
  <c r="V291" i="5"/>
  <c r="W300" i="5"/>
  <c r="X309" i="5"/>
  <c r="Y318" i="5"/>
  <c r="Z327" i="5"/>
  <c r="AA336" i="5"/>
  <c r="U346" i="5"/>
  <c r="V355" i="5"/>
  <c r="W364" i="5"/>
  <c r="X373" i="5"/>
  <c r="Y281" i="5"/>
  <c r="Z290" i="5"/>
  <c r="AA299" i="5"/>
  <c r="U309" i="5"/>
  <c r="V318" i="5"/>
  <c r="W327" i="5"/>
  <c r="X336" i="5"/>
  <c r="Y345" i="5"/>
  <c r="Z354" i="5"/>
  <c r="AA363" i="5"/>
  <c r="U373" i="5"/>
  <c r="AA286" i="5"/>
  <c r="U296" i="5"/>
  <c r="V305" i="5"/>
  <c r="U316" i="5"/>
  <c r="W334" i="5"/>
  <c r="Z4" i="5"/>
  <c r="Y7" i="5"/>
  <c r="AA25" i="5"/>
  <c r="Y3" i="5"/>
  <c r="Z12" i="5"/>
  <c r="AA21" i="5"/>
  <c r="U31" i="5"/>
  <c r="V40" i="5"/>
  <c r="W49" i="5"/>
  <c r="U10" i="5"/>
  <c r="V19" i="5"/>
  <c r="W28" i="5"/>
  <c r="V6" i="5"/>
  <c r="W15" i="5"/>
  <c r="X24" i="5"/>
  <c r="Y33" i="5"/>
  <c r="Z42" i="5"/>
  <c r="W6" i="5"/>
  <c r="X15" i="5"/>
  <c r="Y24" i="5"/>
  <c r="Z33" i="5"/>
  <c r="AA42" i="5"/>
  <c r="X54" i="5"/>
  <c r="Y63" i="5"/>
  <c r="Z72" i="5"/>
  <c r="Y38" i="5"/>
  <c r="Z47" i="5"/>
  <c r="AA56" i="5"/>
  <c r="U66" i="5"/>
  <c r="V75" i="5"/>
  <c r="W59" i="5"/>
  <c r="X68" i="5"/>
  <c r="Y77" i="5"/>
  <c r="Z86" i="5"/>
  <c r="AA95" i="5"/>
  <c r="Z57" i="5"/>
  <c r="AA66" i="5"/>
  <c r="U76" i="5"/>
  <c r="V85" i="5"/>
  <c r="W93" i="5"/>
  <c r="X102" i="5"/>
  <c r="Y111" i="5"/>
  <c r="Z120" i="5"/>
  <c r="Z83" i="5"/>
  <c r="AA92" i="5"/>
  <c r="V111" i="5"/>
  <c r="W120" i="5"/>
  <c r="X129" i="5"/>
  <c r="W111" i="5"/>
  <c r="X120" i="5"/>
  <c r="Y129" i="5"/>
  <c r="U88" i="5"/>
  <c r="V97" i="5"/>
  <c r="W106" i="5"/>
  <c r="X115" i="5"/>
  <c r="Y124" i="5"/>
  <c r="Z133" i="5"/>
  <c r="Y135" i="5"/>
  <c r="Z144" i="5"/>
  <c r="AA153" i="5"/>
  <c r="V172" i="5"/>
  <c r="X137" i="5"/>
  <c r="Y146" i="5"/>
  <c r="Z155" i="5"/>
  <c r="AA164" i="5"/>
  <c r="U174" i="5"/>
  <c r="Y141" i="5"/>
  <c r="Z150" i="5"/>
  <c r="AA159" i="5"/>
  <c r="V178" i="5"/>
  <c r="Y136" i="5"/>
  <c r="Z145" i="5"/>
  <c r="AA154" i="5"/>
  <c r="U164" i="5"/>
  <c r="W182" i="5"/>
  <c r="X182" i="5"/>
  <c r="Y191" i="5"/>
  <c r="Z200" i="5"/>
  <c r="AA209" i="5"/>
  <c r="U219" i="5"/>
  <c r="V228" i="5"/>
  <c r="Y239" i="5"/>
  <c r="U251" i="5"/>
  <c r="X262" i="5"/>
  <c r="U186" i="5"/>
  <c r="T1770" i="5" l="1"/>
  <c r="T1760" i="5"/>
  <c r="T1761" i="5"/>
  <c r="T1747" i="5"/>
  <c r="T1777" i="5"/>
  <c r="T1762" i="5"/>
  <c r="T1756" i="5"/>
  <c r="T1765" i="5"/>
  <c r="T1766" i="5"/>
  <c r="T1778" i="5"/>
  <c r="T1771" i="5"/>
  <c r="T1758" i="5"/>
  <c r="T1774" i="5"/>
  <c r="T1763" i="5"/>
  <c r="T1753" i="5"/>
  <c r="T1754" i="5"/>
  <c r="T1779" i="5"/>
  <c r="T1764" i="5"/>
  <c r="T1752" i="5"/>
  <c r="T1744" i="5"/>
  <c r="T1776" i="5"/>
  <c r="T1757" i="5"/>
  <c r="T1768" i="5"/>
  <c r="T1751" i="5"/>
  <c r="T1745" i="5"/>
  <c r="T1775" i="5"/>
  <c r="T1783" i="5"/>
  <c r="T1750" i="5"/>
  <c r="T1769" i="5"/>
  <c r="T1748" i="5"/>
  <c r="T1749" i="5"/>
  <c r="T1767" i="5"/>
  <c r="T1746" i="5"/>
  <c r="T1772" i="5"/>
  <c r="T1786" i="5"/>
  <c r="T1780" i="5"/>
  <c r="T1781" i="5"/>
  <c r="T1782" i="5"/>
  <c r="T1784" i="5"/>
  <c r="T1785" i="5"/>
  <c r="T1759" i="5"/>
  <c r="T1740" i="5"/>
  <c r="T1741" i="5"/>
  <c r="T1742" i="5"/>
  <c r="T1698" i="5"/>
  <c r="T1665" i="5"/>
  <c r="T1732" i="5"/>
  <c r="T1726" i="5"/>
  <c r="T1729" i="5"/>
  <c r="T1706" i="5"/>
  <c r="T1667" i="5"/>
  <c r="T1714" i="5"/>
  <c r="T1736" i="5"/>
  <c r="T1652" i="5"/>
  <c r="T1735" i="5"/>
  <c r="T1710" i="5"/>
  <c r="T1647" i="5"/>
  <c r="T1678" i="5"/>
  <c r="T1709" i="5"/>
  <c r="T1731" i="5"/>
  <c r="T1684" i="5"/>
  <c r="T1707" i="5"/>
  <c r="T1723" i="5"/>
  <c r="T1722" i="5"/>
  <c r="T1655" i="5"/>
  <c r="T1720" i="5"/>
  <c r="T1670" i="5"/>
  <c r="T1648" i="5"/>
  <c r="T1687" i="5"/>
  <c r="T1679" i="5"/>
  <c r="T1649" i="5"/>
  <c r="T1701" i="5"/>
  <c r="T1703" i="5"/>
  <c r="T1682" i="5"/>
  <c r="T1651" i="5"/>
  <c r="T1659" i="5"/>
  <c r="T1704" i="5"/>
  <c r="T1688" i="5"/>
  <c r="T1662" i="5"/>
  <c r="T1671" i="5"/>
  <c r="T1674" i="5"/>
  <c r="T1697" i="5"/>
  <c r="T1719" i="5"/>
  <c r="T1711" i="5"/>
  <c r="T1675" i="5"/>
  <c r="T1646" i="5"/>
  <c r="T1691" i="5"/>
  <c r="T1666" i="5"/>
  <c r="T1657" i="5"/>
  <c r="T1690" i="5"/>
  <c r="T1644" i="5"/>
  <c r="T1716" i="5"/>
  <c r="T1717" i="5"/>
  <c r="T1696" i="5"/>
  <c r="T1669" i="5"/>
  <c r="T1664" i="5"/>
  <c r="T1668" i="5"/>
  <c r="T1685" i="5"/>
  <c r="T1683" i="5"/>
  <c r="T1677" i="5"/>
  <c r="T1686" i="5"/>
  <c r="T1672" i="5"/>
  <c r="T1658" i="5"/>
  <c r="T1694" i="5"/>
  <c r="T1713" i="5"/>
  <c r="T1693" i="5"/>
  <c r="T1660" i="5"/>
  <c r="T1663" i="5"/>
  <c r="T1728" i="5"/>
  <c r="T1689" i="5"/>
  <c r="T1661" i="5"/>
  <c r="T1654" i="5"/>
  <c r="T1681" i="5"/>
  <c r="T1700" i="5"/>
  <c r="T1680" i="5"/>
  <c r="T1650" i="5"/>
  <c r="T667" i="5"/>
  <c r="T1585" i="5"/>
  <c r="T1589" i="5"/>
  <c r="T312" i="5"/>
  <c r="T594" i="5"/>
  <c r="T915" i="5"/>
  <c r="T1023" i="5"/>
  <c r="T1007" i="5"/>
  <c r="T1617" i="5"/>
  <c r="T1592" i="5"/>
  <c r="T1627" i="5"/>
  <c r="T1614" i="5"/>
  <c r="T1621" i="5"/>
  <c r="T1576" i="5"/>
  <c r="T1605" i="5"/>
  <c r="T1508" i="5"/>
  <c r="T1512" i="5"/>
  <c r="T174" i="5"/>
  <c r="T1624" i="5"/>
  <c r="T1566" i="5"/>
  <c r="T1567" i="5"/>
  <c r="T1530" i="5"/>
  <c r="T1552" i="5"/>
  <c r="T1601" i="5"/>
  <c r="T1613" i="5"/>
  <c r="T1526" i="5"/>
  <c r="T866" i="5"/>
  <c r="T1529" i="5"/>
  <c r="T1167" i="5"/>
  <c r="T1170" i="5"/>
  <c r="T1542" i="5"/>
  <c r="T1581" i="5"/>
  <c r="T1546" i="5"/>
  <c r="T1606" i="5"/>
  <c r="T1533" i="5"/>
  <c r="T1597" i="5"/>
  <c r="T1633" i="5"/>
  <c r="T1538" i="5"/>
  <c r="T1397" i="5"/>
  <c r="T1432" i="5"/>
  <c r="T1558" i="5"/>
  <c r="T1620" i="5"/>
  <c r="T1596" i="5"/>
  <c r="T1602" i="5"/>
  <c r="T1634" i="5"/>
  <c r="T1540" i="5"/>
  <c r="T1582" i="5"/>
  <c r="T1560" i="5"/>
  <c r="T1173" i="5"/>
  <c r="T1416" i="5"/>
  <c r="T1630" i="5"/>
  <c r="T1600" i="5"/>
  <c r="T1632" i="5"/>
  <c r="T1574" i="5"/>
  <c r="T1525" i="5"/>
  <c r="T1561" i="5"/>
  <c r="T1628" i="5"/>
  <c r="T1541" i="5"/>
  <c r="T1610" i="5"/>
  <c r="T1553" i="5"/>
  <c r="T1559" i="5"/>
  <c r="T1577" i="5"/>
  <c r="T1588" i="5"/>
  <c r="T1557" i="5"/>
  <c r="T1587" i="5"/>
  <c r="T1631" i="5"/>
  <c r="T1640" i="5"/>
  <c r="T1532" i="5"/>
  <c r="T1565" i="5"/>
  <c r="T1579" i="5"/>
  <c r="T1642" i="5"/>
  <c r="T1471" i="5"/>
  <c r="T1550" i="5"/>
  <c r="T1570" i="5"/>
  <c r="T1522" i="5"/>
  <c r="T1609" i="5"/>
  <c r="T1571" i="5"/>
  <c r="T1637" i="5"/>
  <c r="T1580" i="5"/>
  <c r="T1586" i="5"/>
  <c r="T1568" i="5"/>
  <c r="T1535" i="5"/>
  <c r="T1612" i="5"/>
  <c r="T1591" i="5"/>
  <c r="T1603" i="5"/>
  <c r="T1635" i="5"/>
  <c r="T1590" i="5"/>
  <c r="T1543" i="5"/>
  <c r="T1598" i="5"/>
  <c r="T1583" i="5"/>
  <c r="T1623" i="5"/>
  <c r="T1572" i="5"/>
  <c r="T965" i="5"/>
  <c r="T1455" i="5"/>
  <c r="T1483" i="5"/>
  <c r="T1527" i="5"/>
  <c r="T1545" i="5"/>
  <c r="T1547" i="5"/>
  <c r="T1622" i="5"/>
  <c r="T1555" i="5"/>
  <c r="T1537" i="5"/>
  <c r="T1539" i="5"/>
  <c r="T1616" i="5"/>
  <c r="T1562" i="5"/>
  <c r="T1638" i="5"/>
  <c r="T1563" i="5"/>
  <c r="T1594" i="5"/>
  <c r="T1626" i="5"/>
  <c r="T1641" i="5"/>
  <c r="T1549" i="5"/>
  <c r="T1619" i="5"/>
  <c r="T1578" i="5"/>
  <c r="T1569" i="5"/>
  <c r="T1523" i="5"/>
  <c r="T1607" i="5"/>
  <c r="T1643" i="5"/>
  <c r="T1599" i="5"/>
  <c r="T1611" i="5"/>
  <c r="T263" i="5"/>
  <c r="T1019" i="5"/>
  <c r="T1489" i="5"/>
  <c r="T959" i="5"/>
  <c r="T1208" i="5"/>
  <c r="T1469" i="5"/>
  <c r="T1394" i="5"/>
  <c r="T1399" i="5"/>
  <c r="T1183" i="5"/>
  <c r="T1186" i="5"/>
  <c r="T1480" i="5"/>
  <c r="T1189" i="5"/>
  <c r="T1514" i="5"/>
  <c r="T251" i="5"/>
  <c r="T282" i="5"/>
  <c r="T20" i="5"/>
  <c r="T29" i="5"/>
  <c r="T743" i="5"/>
  <c r="T681" i="5"/>
  <c r="T1134" i="5"/>
  <c r="T1034" i="5"/>
  <c r="T1149" i="5"/>
  <c r="T10" i="5"/>
  <c r="T152" i="5"/>
  <c r="T90" i="5"/>
  <c r="T614" i="5"/>
  <c r="T601" i="5"/>
  <c r="T770" i="5"/>
  <c r="T1121" i="5"/>
  <c r="T983" i="5"/>
  <c r="T1038" i="5"/>
  <c r="T1003" i="5"/>
  <c r="T1105" i="5"/>
  <c r="T514" i="5"/>
  <c r="T777" i="5"/>
  <c r="T867" i="5"/>
  <c r="T882" i="5"/>
  <c r="T885" i="5"/>
  <c r="T1103" i="5"/>
  <c r="T1118" i="5"/>
  <c r="T178" i="5"/>
  <c r="T97" i="5"/>
  <c r="T187" i="5"/>
  <c r="T107" i="5"/>
  <c r="T59" i="5"/>
  <c r="T208" i="5"/>
  <c r="T301" i="5"/>
  <c r="T69" i="5"/>
  <c r="T479" i="5"/>
  <c r="T265" i="5"/>
  <c r="T513" i="5"/>
  <c r="T504" i="5"/>
  <c r="T320" i="5"/>
  <c r="T493" i="5"/>
  <c r="T699" i="5"/>
  <c r="T387" i="5"/>
  <c r="T453" i="5"/>
  <c r="T392" i="5"/>
  <c r="T471" i="5"/>
  <c r="T611" i="5"/>
  <c r="T749" i="5"/>
  <c r="T727" i="5"/>
  <c r="T505" i="5"/>
  <c r="T595" i="5"/>
  <c r="T731" i="5"/>
  <c r="T648" i="5"/>
  <c r="T713" i="5"/>
  <c r="T766" i="5"/>
  <c r="T853" i="5"/>
  <c r="T1498" i="5"/>
  <c r="T1413" i="5"/>
  <c r="T573" i="5"/>
  <c r="T1018" i="5"/>
  <c r="T76" i="5"/>
  <c r="T375" i="5"/>
  <c r="T598" i="5"/>
  <c r="T472" i="5"/>
  <c r="T612" i="5"/>
  <c r="T468" i="5"/>
  <c r="T788" i="5"/>
  <c r="T862" i="5"/>
  <c r="T1062" i="5"/>
  <c r="T213" i="5"/>
  <c r="T630" i="5"/>
  <c r="T875" i="5"/>
  <c r="T137" i="5"/>
  <c r="T157" i="5"/>
  <c r="T199" i="5"/>
  <c r="T593" i="5"/>
  <c r="T747" i="5"/>
  <c r="T78" i="5"/>
  <c r="T235" i="5"/>
  <c r="T991" i="5"/>
  <c r="T485" i="5"/>
  <c r="T957" i="5"/>
  <c r="T1195" i="5"/>
  <c r="T1201" i="5"/>
  <c r="T1381" i="5"/>
  <c r="T1499" i="5"/>
  <c r="T270" i="5"/>
  <c r="T765" i="5"/>
  <c r="T35" i="5"/>
  <c r="T1060" i="5"/>
  <c r="T941" i="5"/>
  <c r="T1109" i="5"/>
  <c r="T833" i="5"/>
  <c r="T1133" i="5"/>
  <c r="T1198" i="5"/>
  <c r="T858" i="5"/>
  <c r="T988" i="5"/>
  <c r="T1409" i="5"/>
  <c r="T1378" i="5"/>
  <c r="T651" i="5"/>
  <c r="T750" i="5"/>
  <c r="T937" i="5"/>
  <c r="T952" i="5"/>
  <c r="T1064" i="5"/>
  <c r="T1065" i="5"/>
  <c r="T1179" i="5"/>
  <c r="T1182" i="5"/>
  <c r="T1185" i="5"/>
  <c r="T1482" i="5"/>
  <c r="T1429" i="5"/>
  <c r="T1375" i="5"/>
  <c r="T585" i="5"/>
  <c r="T1224" i="5"/>
  <c r="T238" i="5"/>
  <c r="T1192" i="5"/>
  <c r="T1438" i="5"/>
  <c r="T298" i="5"/>
  <c r="T474" i="5"/>
  <c r="T385" i="5"/>
  <c r="T1433" i="5"/>
  <c r="T318" i="5"/>
  <c r="T80" i="5"/>
  <c r="T274" i="5"/>
  <c r="T260" i="5"/>
  <c r="T311" i="5"/>
  <c r="T315" i="5"/>
  <c r="T376" i="5"/>
  <c r="T234" i="5"/>
  <c r="T359" i="5"/>
  <c r="T294" i="5"/>
  <c r="T212" i="5"/>
  <c r="T27" i="5"/>
  <c r="T48" i="5"/>
  <c r="T72" i="5"/>
  <c r="T215" i="5"/>
  <c r="T304" i="5"/>
  <c r="T538" i="5"/>
  <c r="T555" i="5"/>
  <c r="T120" i="5"/>
  <c r="T286" i="5"/>
  <c r="T257" i="5"/>
  <c r="T256" i="5"/>
  <c r="T175" i="5"/>
  <c r="T305" i="5"/>
  <c r="T170" i="5"/>
  <c r="T354" i="5"/>
  <c r="T88" i="5"/>
  <c r="T309" i="5"/>
  <c r="T319" i="5"/>
  <c r="T216" i="5"/>
  <c r="T271" i="5"/>
  <c r="T126" i="5"/>
  <c r="T12" i="5"/>
  <c r="T307" i="5"/>
  <c r="T133" i="5"/>
  <c r="T142" i="5"/>
  <c r="T94" i="5"/>
  <c r="T363" i="5"/>
  <c r="T377" i="5"/>
  <c r="T165" i="5"/>
  <c r="T186" i="5"/>
  <c r="T219" i="5"/>
  <c r="T602" i="5"/>
  <c r="T669" i="5"/>
  <c r="T574" i="5"/>
  <c r="T570" i="5"/>
  <c r="T364" i="5"/>
  <c r="T454" i="5"/>
  <c r="T490" i="5"/>
  <c r="T360" i="5"/>
  <c r="T463" i="5"/>
  <c r="T486" i="5"/>
  <c r="T372" i="5"/>
  <c r="T462" i="5"/>
  <c r="T498" i="5"/>
  <c r="T639" i="5"/>
  <c r="T820" i="5"/>
  <c r="T397" i="5"/>
  <c r="T515" i="5"/>
  <c r="T533" i="5"/>
  <c r="T484" i="5"/>
  <c r="T524" i="5"/>
  <c r="T771" i="5"/>
  <c r="T786" i="5"/>
  <c r="T677" i="5"/>
  <c r="T381" i="5"/>
  <c r="T517" i="5"/>
  <c r="T606" i="5"/>
  <c r="T673" i="5"/>
  <c r="T732" i="5"/>
  <c r="T597" i="5"/>
  <c r="T718" i="5"/>
  <c r="T785" i="5"/>
  <c r="T656" i="5"/>
  <c r="T816" i="5"/>
  <c r="T890" i="5"/>
  <c r="T780" i="5"/>
  <c r="T1056" i="5"/>
  <c r="T967" i="5"/>
  <c r="T815" i="5"/>
  <c r="T861" i="5"/>
  <c r="T876" i="5"/>
  <c r="T1079" i="5"/>
  <c r="T814" i="5"/>
  <c r="T1009" i="5"/>
  <c r="T740" i="5"/>
  <c r="T763" i="5"/>
  <c r="T970" i="5"/>
  <c r="T807" i="5"/>
  <c r="T825" i="5"/>
  <c r="T840" i="5"/>
  <c r="T870" i="5"/>
  <c r="T979" i="5"/>
  <c r="T752" i="5"/>
  <c r="T775" i="5"/>
  <c r="T918" i="5"/>
  <c r="T985" i="5"/>
  <c r="T995" i="5"/>
  <c r="T736" i="5"/>
  <c r="T841" i="5"/>
  <c r="T963" i="5"/>
  <c r="T1016" i="5"/>
  <c r="T1139" i="5"/>
  <c r="T1154" i="5"/>
  <c r="T1033" i="5"/>
  <c r="T1081" i="5"/>
  <c r="T1124" i="5"/>
  <c r="T586" i="5"/>
  <c r="T66" i="5"/>
  <c r="T296" i="5"/>
  <c r="T346" i="5"/>
  <c r="T207" i="5"/>
  <c r="T162" i="5"/>
  <c r="T127" i="5"/>
  <c r="T40" i="5"/>
  <c r="T7" i="5"/>
  <c r="T281" i="5"/>
  <c r="T291" i="5"/>
  <c r="T243" i="5"/>
  <c r="T117" i="5"/>
  <c r="T180" i="5"/>
  <c r="T104" i="5"/>
  <c r="T118" i="5"/>
  <c r="T91" i="5"/>
  <c r="T13" i="5"/>
  <c r="T3" i="5"/>
  <c r="T335" i="5"/>
  <c r="T232" i="5"/>
  <c r="T361" i="5"/>
  <c r="T268" i="5"/>
  <c r="T139" i="5"/>
  <c r="T81" i="5"/>
  <c r="T42" i="5"/>
  <c r="T314" i="5"/>
  <c r="T184" i="5"/>
  <c r="T8" i="5"/>
  <c r="T17" i="5"/>
  <c r="T350" i="5"/>
  <c r="T161" i="5"/>
  <c r="T68" i="5"/>
  <c r="T23" i="5"/>
  <c r="T196" i="5"/>
  <c r="T299" i="5"/>
  <c r="T289" i="5"/>
  <c r="T11" i="5"/>
  <c r="T32" i="5"/>
  <c r="T71" i="5"/>
  <c r="T56" i="5"/>
  <c r="T119" i="5"/>
  <c r="T132" i="5"/>
  <c r="T154" i="5"/>
  <c r="T407" i="5"/>
  <c r="T394" i="5"/>
  <c r="T473" i="5"/>
  <c r="T545" i="5"/>
  <c r="T496" i="5"/>
  <c r="T536" i="5"/>
  <c r="T635" i="5"/>
  <c r="T347" i="5"/>
  <c r="T337" i="5"/>
  <c r="T121" i="5"/>
  <c r="T247" i="5"/>
  <c r="T285" i="5"/>
  <c r="T352" i="5"/>
  <c r="T442" i="5"/>
  <c r="T218" i="5"/>
  <c r="T340" i="5"/>
  <c r="T22" i="5"/>
  <c r="T53" i="5"/>
  <c r="T240" i="5"/>
  <c r="T333" i="5"/>
  <c r="T530" i="5"/>
  <c r="T342" i="5"/>
  <c r="T292" i="5"/>
  <c r="T348" i="5"/>
  <c r="T98" i="5"/>
  <c r="T290" i="5"/>
  <c r="T425" i="5"/>
  <c r="T543" i="5"/>
  <c r="T476" i="5"/>
  <c r="T516" i="5"/>
  <c r="T679" i="5"/>
  <c r="T617" i="5"/>
  <c r="T596" i="5"/>
  <c r="T344" i="5"/>
  <c r="T434" i="5"/>
  <c r="T452" i="5"/>
  <c r="T618" i="5"/>
  <c r="T685" i="5"/>
  <c r="T590" i="5"/>
  <c r="T663" i="5"/>
  <c r="T522" i="5"/>
  <c r="T605" i="5"/>
  <c r="T510" i="5"/>
  <c r="T583" i="5"/>
  <c r="T649" i="5"/>
  <c r="T628" i="5"/>
  <c r="T466" i="5"/>
  <c r="T506" i="5"/>
  <c r="T579" i="5"/>
  <c r="T781" i="5"/>
  <c r="T403" i="5"/>
  <c r="T390" i="5"/>
  <c r="T502" i="5"/>
  <c r="T399" i="5"/>
  <c r="T386" i="5"/>
  <c r="T465" i="5"/>
  <c r="T404" i="5"/>
  <c r="T488" i="5"/>
  <c r="T528" i="5"/>
  <c r="T691" i="5"/>
  <c r="T706" i="5"/>
  <c r="T773" i="5"/>
  <c r="T411" i="5"/>
  <c r="T398" i="5"/>
  <c r="T549" i="5"/>
  <c r="T769" i="5"/>
  <c r="T851" i="5"/>
  <c r="T933" i="5"/>
  <c r="T1006" i="5"/>
  <c r="T626" i="5"/>
  <c r="T608" i="5"/>
  <c r="T550" i="5"/>
  <c r="T689" i="5"/>
  <c r="T604" i="5"/>
  <c r="T748" i="5"/>
  <c r="T978" i="5"/>
  <c r="T739" i="5"/>
  <c r="T610" i="5"/>
  <c r="T592" i="5"/>
  <c r="T901" i="5"/>
  <c r="T722" i="5"/>
  <c r="T789" i="5"/>
  <c r="T427" i="5"/>
  <c r="T414" i="5"/>
  <c r="T432" i="5"/>
  <c r="T818" i="5"/>
  <c r="T900" i="5"/>
  <c r="T1039" i="5"/>
  <c r="T1054" i="5"/>
  <c r="T1141" i="5"/>
  <c r="T801" i="5"/>
  <c r="T929" i="5"/>
  <c r="T955" i="5"/>
  <c r="T1057" i="5"/>
  <c r="T811" i="5"/>
  <c r="T826" i="5"/>
  <c r="T893" i="5"/>
  <c r="T1061" i="5"/>
  <c r="T744" i="5"/>
  <c r="T977" i="5"/>
  <c r="T1041" i="5"/>
  <c r="T795" i="5"/>
  <c r="T923" i="5"/>
  <c r="T877" i="5"/>
  <c r="T1045" i="5"/>
  <c r="T996" i="5"/>
  <c r="T345" i="5"/>
  <c r="T355" i="5"/>
  <c r="T252" i="5"/>
  <c r="T65" i="5"/>
  <c r="T34" i="5"/>
  <c r="T109" i="5"/>
  <c r="T47" i="5"/>
  <c r="T205" i="5"/>
  <c r="T222" i="5"/>
  <c r="T167" i="5"/>
  <c r="T70" i="5"/>
  <c r="T258" i="5"/>
  <c r="T140" i="5"/>
  <c r="T131" i="5"/>
  <c r="T287" i="5"/>
  <c r="T239" i="5"/>
  <c r="T113" i="5"/>
  <c r="T51" i="5"/>
  <c r="T313" i="5"/>
  <c r="T220" i="5"/>
  <c r="T326" i="5"/>
  <c r="T144" i="5"/>
  <c r="T262" i="5"/>
  <c r="T245" i="5"/>
  <c r="T409" i="5"/>
  <c r="T477" i="5"/>
  <c r="T683" i="5"/>
  <c r="T283" i="5"/>
  <c r="T374" i="5"/>
  <c r="T25" i="5"/>
  <c r="T55" i="5"/>
  <c r="T103" i="5"/>
  <c r="T116" i="5"/>
  <c r="T183" i="5"/>
  <c r="T322" i="5"/>
  <c r="T391" i="5"/>
  <c r="T457" i="5"/>
  <c r="T396" i="5"/>
  <c r="T228" i="5"/>
  <c r="T331" i="5"/>
  <c r="T321" i="5"/>
  <c r="T43" i="5"/>
  <c r="T105" i="5"/>
  <c r="T181" i="5"/>
  <c r="T231" i="5"/>
  <c r="T279" i="5"/>
  <c r="T370" i="5"/>
  <c r="T336" i="5"/>
  <c r="T439" i="5"/>
  <c r="T444" i="5"/>
  <c r="T266" i="5"/>
  <c r="T249" i="5"/>
  <c r="T278" i="5"/>
  <c r="T62" i="5"/>
  <c r="T214" i="5"/>
  <c r="T197" i="5"/>
  <c r="T332" i="5"/>
  <c r="T701" i="5"/>
  <c r="T542" i="5"/>
  <c r="T615" i="5"/>
  <c r="T742" i="5"/>
  <c r="T383" i="5"/>
  <c r="T449" i="5"/>
  <c r="T388" i="5"/>
  <c r="T576" i="5"/>
  <c r="T600" i="5"/>
  <c r="T526" i="5"/>
  <c r="T726" i="5"/>
  <c r="T436" i="5"/>
  <c r="T560" i="5"/>
  <c r="T730" i="5"/>
  <c r="T646" i="5"/>
  <c r="T420" i="5"/>
  <c r="T405" i="5"/>
  <c r="T541" i="5"/>
  <c r="T492" i="5"/>
  <c r="T532" i="5"/>
  <c r="T758" i="5"/>
  <c r="T761" i="5"/>
  <c r="T401" i="5"/>
  <c r="T519" i="5"/>
  <c r="T537" i="5"/>
  <c r="T642" i="5"/>
  <c r="T709" i="5"/>
  <c r="T531" i="5"/>
  <c r="T481" i="5"/>
  <c r="T638" i="5"/>
  <c r="T620" i="5"/>
  <c r="T764" i="5"/>
  <c r="T787" i="5"/>
  <c r="T802" i="5"/>
  <c r="T869" i="5"/>
  <c r="T948" i="5"/>
  <c r="T356" i="5"/>
  <c r="T459" i="5"/>
  <c r="T446" i="5"/>
  <c r="T464" i="5"/>
  <c r="T482" i="5"/>
  <c r="T751" i="5"/>
  <c r="T622" i="5"/>
  <c r="T899" i="5"/>
  <c r="T981" i="5"/>
  <c r="T448" i="5"/>
  <c r="T572" i="5"/>
  <c r="T671" i="5"/>
  <c r="T734" i="5"/>
  <c r="T834" i="5"/>
  <c r="T837" i="5"/>
  <c r="T1055" i="5"/>
  <c r="T1119" i="5"/>
  <c r="T429" i="5"/>
  <c r="T547" i="5"/>
  <c r="T565" i="5"/>
  <c r="T556" i="5"/>
  <c r="T657" i="5"/>
  <c r="T803" i="5"/>
  <c r="T946" i="5"/>
  <c r="T975" i="5"/>
  <c r="T1070" i="5"/>
  <c r="T990" i="5"/>
  <c r="T760" i="5"/>
  <c r="T926" i="5"/>
  <c r="T944" i="5"/>
  <c r="T993" i="5"/>
  <c r="T1100" i="5"/>
  <c r="T724" i="5"/>
  <c r="T829" i="5"/>
  <c r="T908" i="5"/>
  <c r="T997" i="5"/>
  <c r="T895" i="5"/>
  <c r="T910" i="5"/>
  <c r="T1131" i="5"/>
  <c r="T1146" i="5"/>
  <c r="T813" i="5"/>
  <c r="T31" i="5"/>
  <c r="T316" i="5"/>
  <c r="T373" i="5"/>
  <c r="T189" i="5"/>
  <c r="T151" i="5"/>
  <c r="T93" i="5"/>
  <c r="T225" i="5"/>
  <c r="T242" i="5"/>
  <c r="T26" i="5"/>
  <c r="T269" i="5"/>
  <c r="T168" i="5"/>
  <c r="T92" i="5"/>
  <c r="T106" i="5"/>
  <c r="T334" i="5"/>
  <c r="T195" i="5"/>
  <c r="T150" i="5"/>
  <c r="T115" i="5"/>
  <c r="T52" i="5"/>
  <c r="T28" i="5"/>
  <c r="T37" i="5"/>
  <c r="T248" i="5"/>
  <c r="T61" i="5"/>
  <c r="T30" i="5"/>
  <c r="T324" i="5"/>
  <c r="T193" i="5"/>
  <c r="T210" i="5"/>
  <c r="T155" i="5"/>
  <c r="T58" i="5"/>
  <c r="T233" i="5"/>
  <c r="T46" i="5"/>
  <c r="T85" i="5"/>
  <c r="T495" i="5"/>
  <c r="T562" i="5"/>
  <c r="T310" i="5"/>
  <c r="T229" i="5"/>
  <c r="T511" i="5"/>
  <c r="T358" i="5"/>
  <c r="T100" i="5"/>
  <c r="T176" i="5"/>
  <c r="T380" i="5"/>
  <c r="T559" i="5"/>
  <c r="T577" i="5"/>
  <c r="T276" i="5"/>
  <c r="T369" i="5"/>
  <c r="T6" i="5"/>
  <c r="T224" i="5"/>
  <c r="T327" i="5"/>
  <c r="T552" i="5"/>
  <c r="T637" i="5"/>
  <c r="T456" i="5"/>
  <c r="T745" i="5"/>
  <c r="T521" i="5"/>
  <c r="T512" i="5"/>
  <c r="T675" i="5"/>
  <c r="T746" i="5"/>
  <c r="T662" i="5"/>
  <c r="T665" i="5"/>
  <c r="T328" i="5"/>
  <c r="T431" i="5"/>
  <c r="T551" i="5"/>
  <c r="T569" i="5"/>
  <c r="T659" i="5"/>
  <c r="T539" i="5"/>
  <c r="T548" i="5"/>
  <c r="T711" i="5"/>
  <c r="T417" i="5"/>
  <c r="T535" i="5"/>
  <c r="T553" i="5"/>
  <c r="T544" i="5"/>
  <c r="T643" i="5"/>
  <c r="T653" i="5"/>
  <c r="T632" i="5"/>
  <c r="T491" i="5"/>
  <c r="T631" i="5"/>
  <c r="T694" i="5"/>
  <c r="T487" i="5"/>
  <c r="T554" i="5"/>
  <c r="T645" i="5"/>
  <c r="T624" i="5"/>
  <c r="T566" i="5"/>
  <c r="T703" i="5"/>
  <c r="T641" i="5"/>
  <c r="T805" i="5"/>
  <c r="T884" i="5"/>
  <c r="T754" i="5"/>
  <c r="T395" i="5"/>
  <c r="T461" i="5"/>
  <c r="T400" i="5"/>
  <c r="T687" i="5"/>
  <c r="T835" i="5"/>
  <c r="T917" i="5"/>
  <c r="T1071" i="5"/>
  <c r="T741" i="5"/>
  <c r="T445" i="5"/>
  <c r="T563" i="5"/>
  <c r="T508" i="5"/>
  <c r="T737" i="5"/>
  <c r="T962" i="5"/>
  <c r="T852" i="5"/>
  <c r="T661" i="5"/>
  <c r="T582" i="5"/>
  <c r="T497" i="5"/>
  <c r="T782" i="5"/>
  <c r="T716" i="5"/>
  <c r="T931" i="5"/>
  <c r="T1013" i="5"/>
  <c r="T696" i="5"/>
  <c r="T911" i="5"/>
  <c r="T880" i="5"/>
  <c r="T1083" i="5"/>
  <c r="T954" i="5"/>
  <c r="T1047" i="5"/>
  <c r="T1087" i="5"/>
  <c r="T1102" i="5"/>
  <c r="T846" i="5"/>
  <c r="T913" i="5"/>
  <c r="T864" i="5"/>
  <c r="T1067" i="5"/>
  <c r="T1082" i="5"/>
  <c r="T859" i="5"/>
  <c r="T810" i="5"/>
  <c r="T938" i="5"/>
  <c r="T828" i="5"/>
  <c r="T1031" i="5"/>
  <c r="T1086" i="5"/>
  <c r="T879" i="5"/>
  <c r="T830" i="5"/>
  <c r="T897" i="5"/>
  <c r="T925" i="5"/>
  <c r="T940" i="5"/>
  <c r="T1152" i="5"/>
  <c r="T1211" i="5"/>
  <c r="T1214" i="5"/>
  <c r="T1217" i="5"/>
  <c r="T1256" i="5"/>
  <c r="T1104" i="5"/>
  <c r="T1163" i="5"/>
  <c r="T1166" i="5"/>
  <c r="T1169" i="5"/>
  <c r="T1427" i="5"/>
  <c r="T1255" i="5"/>
  <c r="T1258" i="5"/>
  <c r="T1284" i="5"/>
  <c r="T1411" i="5"/>
  <c r="T1516" i="5"/>
  <c r="T1239" i="5"/>
  <c r="T1242" i="5"/>
  <c r="T1245" i="5"/>
  <c r="T1332" i="5"/>
  <c r="T1287" i="5"/>
  <c r="T1290" i="5"/>
  <c r="T1293" i="5"/>
  <c r="T1316" i="5"/>
  <c r="T1443" i="5"/>
  <c r="T1500" i="5"/>
  <c r="T1271" i="5"/>
  <c r="T1274" i="5"/>
  <c r="T1277" i="5"/>
  <c r="T1439" i="5"/>
  <c r="T1503" i="5"/>
  <c r="T1357" i="5"/>
  <c r="T1280" i="5"/>
  <c r="T1407" i="5"/>
  <c r="T1504" i="5"/>
  <c r="T1264" i="5"/>
  <c r="T1391" i="5"/>
  <c r="T1497" i="5"/>
  <c r="T1238" i="5"/>
  <c r="T1241" i="5"/>
  <c r="T1155" i="5"/>
  <c r="T1158" i="5"/>
  <c r="T1414" i="5"/>
  <c r="T1398" i="5"/>
  <c r="T1315" i="5"/>
  <c r="T1276" i="5"/>
  <c r="T1403" i="5"/>
  <c r="T1492" i="5"/>
  <c r="T1196" i="5"/>
  <c r="T1454" i="5"/>
  <c r="T1509" i="5"/>
  <c r="T1388" i="5"/>
  <c r="T254" i="5"/>
  <c r="T302" i="5"/>
  <c r="T273" i="5"/>
  <c r="T96" i="5"/>
  <c r="T110" i="5"/>
  <c r="T83" i="5"/>
  <c r="T5" i="5"/>
  <c r="T728" i="5"/>
  <c r="T958" i="5"/>
  <c r="T848" i="5"/>
  <c r="T987" i="5"/>
  <c r="T1089" i="5"/>
  <c r="T843" i="5"/>
  <c r="T794" i="5"/>
  <c r="T797" i="5"/>
  <c r="T1015" i="5"/>
  <c r="T1093" i="5"/>
  <c r="T1044" i="5"/>
  <c r="T799" i="5"/>
  <c r="T817" i="5"/>
  <c r="T896" i="5"/>
  <c r="T1099" i="5"/>
  <c r="T1114" i="5"/>
  <c r="T906" i="5"/>
  <c r="T924" i="5"/>
  <c r="T1030" i="5"/>
  <c r="T720" i="5"/>
  <c r="T935" i="5"/>
  <c r="T950" i="5"/>
  <c r="T776" i="5"/>
  <c r="T1127" i="5"/>
  <c r="T1142" i="5"/>
  <c r="T806" i="5"/>
  <c r="T873" i="5"/>
  <c r="T998" i="5"/>
  <c r="T1085" i="5"/>
  <c r="T1036" i="5"/>
  <c r="T1076" i="5"/>
  <c r="T854" i="5"/>
  <c r="T921" i="5"/>
  <c r="T1069" i="5"/>
  <c r="T951" i="5"/>
  <c r="T856" i="5"/>
  <c r="T1011" i="5"/>
  <c r="T1001" i="5"/>
  <c r="T1365" i="5"/>
  <c r="T1075" i="5"/>
  <c r="T1090" i="5"/>
  <c r="T1279" i="5"/>
  <c r="T1282" i="5"/>
  <c r="T1285" i="5"/>
  <c r="T1123" i="5"/>
  <c r="T1138" i="5"/>
  <c r="T1330" i="5"/>
  <c r="T1333" i="5"/>
  <c r="T1466" i="5"/>
  <c r="T1521" i="5"/>
  <c r="T1400" i="5"/>
  <c r="T1088" i="5"/>
  <c r="T1147" i="5"/>
  <c r="T1406" i="5"/>
  <c r="T1507" i="5"/>
  <c r="T1450" i="5"/>
  <c r="T1505" i="5"/>
  <c r="T1384" i="5"/>
  <c r="T1390" i="5"/>
  <c r="T1393" i="5"/>
  <c r="T1487" i="5"/>
  <c r="T1371" i="5"/>
  <c r="T1473" i="5"/>
  <c r="T1355" i="5"/>
  <c r="T1358" i="5"/>
  <c r="T1236" i="5"/>
  <c r="T1494" i="5"/>
  <c r="T1191" i="5"/>
  <c r="T1194" i="5"/>
  <c r="T1197" i="5"/>
  <c r="T1248" i="5"/>
  <c r="T1478" i="5"/>
  <c r="T1116" i="5"/>
  <c r="T1175" i="5"/>
  <c r="T1178" i="5"/>
  <c r="T1181" i="5"/>
  <c r="T1184" i="5"/>
  <c r="T1495" i="5"/>
  <c r="T1268" i="5"/>
  <c r="T1395" i="5"/>
  <c r="T1468" i="5"/>
  <c r="T1223" i="5"/>
  <c r="T1226" i="5"/>
  <c r="T1229" i="5"/>
  <c r="T1379" i="5"/>
  <c r="T1510" i="5"/>
  <c r="T1444" i="5"/>
  <c r="T1148" i="5"/>
  <c r="T1207" i="5"/>
  <c r="T1210" i="5"/>
  <c r="T1213" i="5"/>
  <c r="T1312" i="5"/>
  <c r="T1373" i="5"/>
  <c r="T1296" i="5"/>
  <c r="T1423" i="5"/>
  <c r="T1425" i="5"/>
  <c r="T1216" i="5"/>
  <c r="T1474" i="5"/>
  <c r="T1408" i="5"/>
  <c r="T1200" i="5"/>
  <c r="T1458" i="5"/>
  <c r="T1484" i="5"/>
  <c r="T1513" i="5"/>
  <c r="T1112" i="5"/>
  <c r="T1171" i="5"/>
  <c r="T1174" i="5"/>
  <c r="T1177" i="5"/>
  <c r="T1448" i="5"/>
  <c r="T1519" i="5"/>
  <c r="T1353" i="5"/>
  <c r="T1488" i="5"/>
  <c r="T1331" i="5"/>
  <c r="T1334" i="5"/>
  <c r="T1251" i="5"/>
  <c r="T1254" i="5"/>
  <c r="T1257" i="5"/>
  <c r="T1470" i="5"/>
  <c r="T1404" i="5"/>
  <c r="T1385" i="5"/>
  <c r="T1435" i="5"/>
  <c r="T1437" i="5"/>
  <c r="T1476" i="5"/>
  <c r="T1369" i="5"/>
  <c r="T1292" i="5"/>
  <c r="T1419" i="5"/>
  <c r="T1421" i="5"/>
  <c r="T267" i="5"/>
  <c r="T147" i="5"/>
  <c r="T89" i="5"/>
  <c r="T280" i="5"/>
  <c r="T191" i="5"/>
  <c r="T141" i="5"/>
  <c r="T146" i="5"/>
  <c r="T124" i="5"/>
  <c r="T111" i="5"/>
  <c r="T63" i="5"/>
  <c r="T24" i="5"/>
  <c r="T33" i="5"/>
  <c r="T366" i="5"/>
  <c r="T101" i="5"/>
  <c r="T892" i="5"/>
  <c r="T1135" i="5"/>
  <c r="T1150" i="5"/>
  <c r="T894" i="5"/>
  <c r="T961" i="5"/>
  <c r="T784" i="5"/>
  <c r="T1025" i="5"/>
  <c r="T976" i="5"/>
  <c r="T756" i="5"/>
  <c r="T779" i="5"/>
  <c r="T1029" i="5"/>
  <c r="T980" i="5"/>
  <c r="T927" i="5"/>
  <c r="T942" i="5"/>
  <c r="T832" i="5"/>
  <c r="T1035" i="5"/>
  <c r="T1050" i="5"/>
  <c r="T1137" i="5"/>
  <c r="T845" i="5"/>
  <c r="T1063" i="5"/>
  <c r="T1053" i="5"/>
  <c r="T886" i="5"/>
  <c r="T968" i="5"/>
  <c r="T1078" i="5"/>
  <c r="T768" i="5"/>
  <c r="T791" i="5"/>
  <c r="T809" i="5"/>
  <c r="T1107" i="5"/>
  <c r="T1021" i="5"/>
  <c r="T972" i="5"/>
  <c r="T903" i="5"/>
  <c r="T872" i="5"/>
  <c r="T1005" i="5"/>
  <c r="T887" i="5"/>
  <c r="T902" i="5"/>
  <c r="T969" i="5"/>
  <c r="T792" i="5"/>
  <c r="T994" i="5"/>
  <c r="T1091" i="5"/>
  <c r="T1295" i="5"/>
  <c r="T1298" i="5"/>
  <c r="T1240" i="5"/>
  <c r="T1026" i="5"/>
  <c r="T1156" i="5"/>
  <c r="T1215" i="5"/>
  <c r="T1218" i="5"/>
  <c r="T1221" i="5"/>
  <c r="T1059" i="5"/>
  <c r="T1074" i="5"/>
  <c r="T1080" i="5"/>
  <c r="T1263" i="5"/>
  <c r="T1266" i="5"/>
  <c r="T1269" i="5"/>
  <c r="T1311" i="5"/>
  <c r="T1314" i="5"/>
  <c r="T1272" i="5"/>
  <c r="T1457" i="5"/>
  <c r="T1329" i="5"/>
  <c r="T1313" i="5"/>
  <c r="T1291" i="5"/>
  <c r="T1294" i="5"/>
  <c r="T1297" i="5"/>
  <c r="T1485" i="5"/>
  <c r="T1367" i="5"/>
  <c r="T1204" i="5"/>
  <c r="T1462" i="5"/>
  <c r="T1517" i="5"/>
  <c r="T1396" i="5"/>
  <c r="T1159" i="5"/>
  <c r="T1162" i="5"/>
  <c r="T1188" i="5"/>
  <c r="T1446" i="5"/>
  <c r="T1501" i="5"/>
  <c r="T1402" i="5"/>
  <c r="T1232" i="5"/>
  <c r="T1490" i="5"/>
  <c r="T1465" i="5"/>
  <c r="T1447" i="5"/>
  <c r="T1449" i="5"/>
  <c r="T1441" i="5"/>
  <c r="T1283" i="5"/>
  <c r="T1286" i="5"/>
  <c r="T1289" i="5"/>
  <c r="T1440" i="5"/>
  <c r="T1267" i="5"/>
  <c r="T1270" i="5"/>
  <c r="T1273" i="5"/>
  <c r="T1128" i="5"/>
  <c r="T1187" i="5"/>
  <c r="T1193" i="5"/>
  <c r="T1459" i="5"/>
  <c r="T1442" i="5"/>
  <c r="T1461" i="5"/>
  <c r="T1401" i="5"/>
  <c r="T1472" i="5"/>
  <c r="T1244" i="5"/>
  <c r="T1502" i="5"/>
  <c r="T1486" i="5"/>
  <c r="T501" i="5"/>
  <c r="T148" i="5"/>
  <c r="T86" i="5"/>
  <c r="T200" i="5"/>
  <c r="T255" i="5"/>
  <c r="T129" i="5"/>
  <c r="T19" i="5"/>
  <c r="T329" i="5"/>
  <c r="T339" i="5"/>
  <c r="T49" i="5"/>
  <c r="T18" i="5"/>
  <c r="T878" i="5"/>
  <c r="T945" i="5"/>
  <c r="T971" i="5"/>
  <c r="T986" i="5"/>
  <c r="T1073" i="5"/>
  <c r="T973" i="5"/>
  <c r="T796" i="5"/>
  <c r="T999" i="5"/>
  <c r="T1143" i="5"/>
  <c r="T989" i="5"/>
  <c r="T822" i="5"/>
  <c r="T904" i="5"/>
  <c r="T1014" i="5"/>
  <c r="T1052" i="5"/>
  <c r="T919" i="5"/>
  <c r="T934" i="5"/>
  <c r="T824" i="5"/>
  <c r="T1122" i="5"/>
  <c r="T1126" i="5"/>
  <c r="T793" i="5"/>
  <c r="T1043" i="5"/>
  <c r="T1095" i="5"/>
  <c r="T1110" i="5"/>
  <c r="T838" i="5"/>
  <c r="T905" i="5"/>
  <c r="T920" i="5"/>
  <c r="T1027" i="5"/>
  <c r="T1129" i="5"/>
  <c r="T1231" i="5"/>
  <c r="T1237" i="5"/>
  <c r="T1049" i="5"/>
  <c r="T1010" i="5"/>
  <c r="T1097" i="5"/>
  <c r="T1048" i="5"/>
  <c r="T1202" i="5"/>
  <c r="T1205" i="5"/>
  <c r="T1145" i="5"/>
  <c r="T1108" i="5"/>
  <c r="T1247" i="5"/>
  <c r="T1250" i="5"/>
  <c r="T1253" i="5"/>
  <c r="T1176" i="5"/>
  <c r="T1456" i="5"/>
  <c r="T1275" i="5"/>
  <c r="T1281" i="5"/>
  <c r="T1460" i="5"/>
  <c r="T1259" i="5"/>
  <c r="T1262" i="5"/>
  <c r="T1265" i="5"/>
  <c r="T1243" i="5"/>
  <c r="T1246" i="5"/>
  <c r="T1249" i="5"/>
  <c r="T1288" i="5"/>
  <c r="T1415" i="5"/>
  <c r="T1230" i="5"/>
  <c r="T1233" i="5"/>
  <c r="T1451" i="5"/>
  <c r="T1434" i="5"/>
  <c r="T1453" i="5"/>
  <c r="T1354" i="5"/>
  <c r="T1511" i="5"/>
  <c r="T1168" i="5"/>
  <c r="T1479" i="5"/>
  <c r="T1481" i="5"/>
  <c r="T1405" i="5"/>
  <c r="T1506" i="5"/>
  <c r="T1160" i="5"/>
  <c r="T1219" i="5"/>
  <c r="T1222" i="5"/>
  <c r="T1225" i="5"/>
  <c r="T1203" i="5"/>
  <c r="T1206" i="5"/>
  <c r="T1209" i="5"/>
  <c r="T1382" i="5"/>
  <c r="T1417" i="5"/>
  <c r="T1520" i="5"/>
  <c r="T1260" i="5"/>
  <c r="T1387" i="5"/>
  <c r="T1518" i="5"/>
  <c r="T1180" i="5"/>
  <c r="T1491" i="5"/>
  <c r="T1515" i="5"/>
  <c r="T1493" i="5"/>
  <c r="T1164" i="5"/>
  <c r="T1475" i="5"/>
  <c r="T1477" i="5"/>
  <c r="T1356" i="5"/>
  <c r="T203" i="5"/>
  <c r="T153" i="5"/>
  <c r="T158" i="5"/>
  <c r="T136" i="5"/>
  <c r="T123" i="5"/>
  <c r="T60" i="5"/>
  <c r="T75" i="5"/>
  <c r="T36" i="5"/>
  <c r="T45" i="5"/>
  <c r="T15" i="5"/>
  <c r="T357" i="5"/>
  <c r="T367" i="5"/>
  <c r="T190" i="5"/>
  <c r="T135" i="5"/>
  <c r="T77" i="5"/>
  <c r="T38" i="5"/>
  <c r="T226" i="5"/>
  <c r="T171" i="5"/>
  <c r="F5" i="2" l="1"/>
  <c r="F4" i="2" l="1"/>
  <c r="H16" i="5"/>
  <c r="I711" i="5" l="1"/>
  <c r="I705" i="5"/>
  <c r="O110" i="5"/>
  <c r="I707" i="5" l="1"/>
  <c r="I762" i="5"/>
  <c r="O346" i="5"/>
  <c r="U634" i="5" s="1"/>
  <c r="T634" i="5" s="1"/>
  <c r="O345" i="5"/>
  <c r="I709" i="5"/>
  <c r="I765" i="5"/>
  <c r="I703" i="5"/>
  <c r="U928" i="5"/>
  <c r="T928" i="5" s="1"/>
  <c r="I609" i="5" l="1"/>
  <c r="V1463" i="5" s="1"/>
  <c r="I664" i="5"/>
  <c r="V1428" i="5" s="1"/>
  <c r="I666" i="5"/>
  <c r="I756" i="5"/>
  <c r="I704" i="5"/>
  <c r="U1360" i="5" s="1"/>
  <c r="I702" i="5"/>
  <c r="U1359" i="5" s="1"/>
  <c r="I755" i="5"/>
  <c r="V1420" i="5" s="1"/>
  <c r="I296" i="5"/>
  <c r="U422" i="5" s="1"/>
  <c r="I304" i="5"/>
  <c r="U443" i="5" s="1"/>
  <c r="I129" i="5"/>
  <c r="U102" i="5" s="1"/>
  <c r="I752" i="5"/>
  <c r="V1418" i="5" s="1"/>
  <c r="I616" i="5"/>
  <c r="U1234" i="5" s="1"/>
  <c r="I392" i="5"/>
  <c r="U850" i="5" s="1"/>
  <c r="I297" i="5"/>
  <c r="U428" i="5" s="1"/>
  <c r="I239" i="5"/>
  <c r="U261" i="5" s="1"/>
  <c r="I216" i="5"/>
  <c r="U4" i="5" s="1"/>
  <c r="I114" i="5"/>
  <c r="U41" i="5" s="1"/>
  <c r="I722" i="5"/>
  <c r="U1377" i="5" s="1"/>
  <c r="I354" i="5"/>
  <c r="U561" i="5" s="1"/>
  <c r="I294" i="5"/>
  <c r="U416" i="5" s="1"/>
  <c r="I176" i="5"/>
  <c r="U130" i="5" s="1"/>
  <c r="I766" i="5"/>
  <c r="I625" i="5"/>
  <c r="U1235" i="5" s="1"/>
  <c r="I277" i="5"/>
  <c r="U353" i="5" s="1"/>
  <c r="I343" i="5"/>
  <c r="U629" i="5" s="1"/>
  <c r="I256" i="5"/>
  <c r="U297" i="5" s="1"/>
  <c r="I753" i="5"/>
  <c r="I657" i="5"/>
  <c r="U1392" i="5" s="1"/>
  <c r="I462" i="5"/>
  <c r="U1046" i="5" s="1"/>
  <c r="I311" i="5"/>
  <c r="U509" i="5" s="1"/>
  <c r="I754" i="5"/>
  <c r="I760" i="5"/>
  <c r="I708" i="5"/>
  <c r="U1362" i="5" s="1"/>
  <c r="I617" i="5"/>
  <c r="U1220" i="5" s="1"/>
  <c r="I554" i="5"/>
  <c r="U1629" i="5" s="1"/>
  <c r="I207" i="5"/>
  <c r="U204" i="5" s="1"/>
  <c r="I764" i="5"/>
  <c r="V1426" i="5" s="1"/>
  <c r="I627" i="5"/>
  <c r="U1252" i="5" s="1"/>
  <c r="I432" i="5"/>
  <c r="U984" i="5" s="1"/>
  <c r="I244" i="5"/>
  <c r="U277" i="5" s="1"/>
  <c r="I202" i="5"/>
  <c r="U194" i="5" s="1"/>
  <c r="I738" i="5"/>
  <c r="U1389" i="5" s="1"/>
  <c r="I706" i="5"/>
  <c r="U1361" i="5" s="1"/>
  <c r="I674" i="5"/>
  <c r="U1307" i="5" s="1"/>
  <c r="I726" i="5"/>
  <c r="U1380" i="5" s="1"/>
  <c r="I759" i="5"/>
  <c r="I686" i="5"/>
  <c r="U1327" i="5" s="1"/>
  <c r="I758" i="5"/>
  <c r="V1422" i="5" s="1"/>
  <c r="I302" i="5"/>
  <c r="I763" i="5"/>
  <c r="I710" i="5"/>
  <c r="U1363" i="5" s="1"/>
  <c r="I675" i="5"/>
  <c r="U1308" i="5" s="1"/>
  <c r="I672" i="5"/>
  <c r="U1305" i="5" s="1"/>
  <c r="I470" i="5"/>
  <c r="U1072" i="5" s="1"/>
  <c r="I730" i="5"/>
  <c r="U1383" i="5" s="1"/>
  <c r="I757" i="5"/>
  <c r="I665" i="5"/>
  <c r="V1430" i="5" s="1"/>
  <c r="I682" i="5"/>
  <c r="U1323" i="5" s="1"/>
  <c r="I647" i="5"/>
  <c r="U1328" i="5" s="1"/>
  <c r="I761" i="5"/>
  <c r="V1424" i="5" s="1"/>
  <c r="I685" i="5"/>
  <c r="U1326" i="5" s="1"/>
  <c r="I651" i="5"/>
  <c r="U1352" i="5" s="1"/>
  <c r="I734" i="5"/>
  <c r="U1386" i="5" s="1"/>
  <c r="I683" i="5"/>
  <c r="U1324" i="5" s="1"/>
  <c r="I644" i="5"/>
  <c r="U1310" i="5" s="1"/>
  <c r="I654" i="5"/>
  <c r="I442" i="5"/>
  <c r="I565" i="5"/>
  <c r="I566" i="5"/>
  <c r="I487" i="5"/>
  <c r="I489" i="5"/>
  <c r="I479" i="5"/>
  <c r="I477" i="5"/>
  <c r="I469" i="5"/>
  <c r="I450" i="5"/>
  <c r="I449" i="5"/>
  <c r="I461" i="5"/>
  <c r="I456" i="5"/>
  <c r="I457" i="5"/>
  <c r="I443" i="5"/>
  <c r="I615" i="5" l="1"/>
  <c r="U1228" i="5" s="1"/>
  <c r="I618" i="5"/>
  <c r="U1227" i="5" s="1"/>
  <c r="I439" i="5"/>
  <c r="U823" i="5" s="1"/>
  <c r="I293" i="5"/>
  <c r="U413" i="5" s="1"/>
  <c r="I257" i="5"/>
  <c r="U300" i="5" s="1"/>
  <c r="I353" i="5"/>
  <c r="U558" i="5" s="1"/>
  <c r="I698" i="5"/>
  <c r="U1348" i="5" s="1"/>
  <c r="I700" i="5"/>
  <c r="U1350" i="5" s="1"/>
  <c r="I224" i="5"/>
  <c r="U223" i="5" s="1"/>
  <c r="I407" i="5"/>
  <c r="U936" i="5" s="1"/>
  <c r="I517" i="5"/>
  <c r="U1528" i="5" s="1"/>
  <c r="I488" i="5"/>
  <c r="U1117" i="5" s="1"/>
  <c r="I119" i="5"/>
  <c r="U591" i="5" s="1"/>
  <c r="I415" i="5"/>
  <c r="U949" i="5" s="1"/>
  <c r="I260" i="5"/>
  <c r="U308" i="5" s="1"/>
  <c r="I598" i="5"/>
  <c r="U1730" i="5" s="1"/>
  <c r="I140" i="5"/>
  <c r="U406" i="5" s="1"/>
  <c r="I606" i="5"/>
  <c r="U1172" i="5" s="1"/>
  <c r="I240" i="5"/>
  <c r="U264" i="5" s="1"/>
  <c r="I578" i="5"/>
  <c r="U1705" i="5" s="1"/>
  <c r="I321" i="5"/>
  <c r="U460" i="5" s="1"/>
  <c r="I697" i="5"/>
  <c r="U1347" i="5" s="1"/>
  <c r="I684" i="5"/>
  <c r="U1325" i="5" s="1"/>
  <c r="I291" i="5"/>
  <c r="U410" i="5" s="1"/>
  <c r="I299" i="5"/>
  <c r="U435" i="5" s="1"/>
  <c r="I455" i="5"/>
  <c r="U1028" i="5" s="1"/>
  <c r="I441" i="5"/>
  <c r="U827" i="5" s="1"/>
  <c r="I478" i="5"/>
  <c r="U1098" i="5" s="1"/>
  <c r="I516" i="5"/>
  <c r="U1524" i="5" s="1"/>
  <c r="I548" i="5"/>
  <c r="U1608" i="5" s="1"/>
  <c r="I524" i="5"/>
  <c r="U1544" i="5" s="1"/>
  <c r="I453" i="5"/>
  <c r="U1024" i="5" s="1"/>
  <c r="I273" i="5"/>
  <c r="U343" i="5" s="1"/>
  <c r="I220" i="5"/>
  <c r="U16" i="5" s="1"/>
  <c r="I570" i="5"/>
  <c r="U1692" i="5" s="1"/>
  <c r="I303" i="5"/>
  <c r="U441" i="5" s="1"/>
  <c r="I268" i="5"/>
  <c r="U325" i="5" s="1"/>
  <c r="I525" i="5"/>
  <c r="U1548" i="5" s="1"/>
  <c r="I169" i="5"/>
  <c r="U173" i="5" s="1"/>
  <c r="I358" i="5"/>
  <c r="U613" i="5" s="1"/>
  <c r="I292" i="5"/>
  <c r="U424" i="5" s="1"/>
  <c r="I405" i="5"/>
  <c r="U932" i="5" s="1"/>
  <c r="I532" i="5"/>
  <c r="U1564" i="5" s="1"/>
  <c r="I564" i="5"/>
  <c r="U1673" i="5" s="1"/>
  <c r="I608" i="5"/>
  <c r="U1190" i="5" s="1"/>
  <c r="I161" i="5"/>
  <c r="U114" i="5" s="1"/>
  <c r="I301" i="5"/>
  <c r="U1645" i="5" s="1"/>
  <c r="I190" i="5"/>
  <c r="U149" i="5" s="1"/>
  <c r="I446" i="5"/>
  <c r="U1004" i="5" s="1"/>
  <c r="I206" i="5"/>
  <c r="U202" i="5" s="1"/>
  <c r="I146" i="5"/>
  <c r="U57" i="5" s="1"/>
  <c r="I539" i="5"/>
  <c r="U1584" i="5" s="1"/>
  <c r="I701" i="5"/>
  <c r="U1351" i="5" s="1"/>
  <c r="I300" i="5"/>
  <c r="U438" i="5" s="1"/>
  <c r="I425" i="5"/>
  <c r="U966" i="5" s="1"/>
  <c r="I460" i="5"/>
  <c r="U1042" i="5" s="1"/>
  <c r="I448" i="5"/>
  <c r="U1008" i="5" s="1"/>
  <c r="I468" i="5"/>
  <c r="U1068" i="5" s="1"/>
  <c r="I476" i="5"/>
  <c r="U1096" i="5" s="1"/>
  <c r="I357" i="5"/>
  <c r="U609" i="5" s="1"/>
  <c r="I486" i="5"/>
  <c r="U1115" i="5" s="1"/>
  <c r="I607" i="5"/>
  <c r="V1464" i="5" s="1"/>
  <c r="I506" i="5"/>
  <c r="U1153" i="5" s="1"/>
  <c r="I233" i="5"/>
  <c r="U246" i="5" s="1"/>
  <c r="I210" i="5"/>
  <c r="U211" i="5" s="1"/>
  <c r="I115" i="5"/>
  <c r="U44" i="5" s="1"/>
  <c r="I417" i="5"/>
  <c r="U953" i="5" s="1"/>
  <c r="I156" i="5"/>
  <c r="U84" i="5" s="1"/>
  <c r="I345" i="5"/>
  <c r="U633" i="5" s="1"/>
  <c r="I653" i="5"/>
  <c r="U1364" i="5" s="1"/>
  <c r="I699" i="5"/>
  <c r="U1349" i="5" s="1"/>
  <c r="I676" i="5"/>
  <c r="U1309" i="5" s="1"/>
  <c r="I673" i="5"/>
  <c r="U1306" i="5" s="1"/>
  <c r="I780" i="5" l="1"/>
  <c r="I721" i="5"/>
  <c r="I559" i="5"/>
  <c r="I560" i="5"/>
  <c r="I84" i="5"/>
  <c r="I56" i="5"/>
  <c r="I85" i="5"/>
  <c r="I92" i="5"/>
  <c r="I90" i="5"/>
  <c r="I781" i="5" l="1"/>
  <c r="U1755" i="5" s="1"/>
  <c r="I782" i="5"/>
  <c r="U1773" i="5" s="1"/>
  <c r="I783" i="5"/>
  <c r="I779" i="5"/>
  <c r="U1743" i="5" s="1"/>
  <c r="I569" i="5"/>
  <c r="I568" i="5"/>
  <c r="I656" i="5"/>
  <c r="I715" i="5"/>
  <c r="I717" i="5"/>
  <c r="I719" i="5"/>
  <c r="I713" i="5"/>
  <c r="I76" i="5"/>
  <c r="I89" i="5"/>
  <c r="U757" i="5" s="1"/>
  <c r="I63" i="5"/>
  <c r="U865" i="5" s="1"/>
  <c r="I496" i="5"/>
  <c r="U1132" i="5" s="1"/>
  <c r="I588" i="5"/>
  <c r="U1721" i="5" s="1"/>
  <c r="I91" i="5"/>
  <c r="U759" i="5" s="1"/>
  <c r="I55" i="5"/>
  <c r="U774" i="5" s="1"/>
  <c r="I65" i="5"/>
  <c r="U868" i="5" s="1"/>
  <c r="I714" i="5"/>
  <c r="U1368" i="5" s="1"/>
  <c r="I712" i="5"/>
  <c r="U1366" i="5" s="1"/>
  <c r="I30" i="5"/>
  <c r="U883" i="5" s="1"/>
  <c r="I57" i="5"/>
  <c r="U778" i="5" s="1"/>
  <c r="I558" i="5"/>
  <c r="U1653" i="5" s="1"/>
  <c r="I567" i="5"/>
  <c r="U1676" i="5" s="1"/>
  <c r="I33" i="5"/>
  <c r="U888" i="5" s="1"/>
  <c r="I83" i="5"/>
  <c r="U735" i="5" s="1"/>
  <c r="I47" i="5"/>
  <c r="U568" i="5" s="1"/>
  <c r="I102" i="5"/>
  <c r="U912" i="5" s="1"/>
  <c r="I720" i="5"/>
  <c r="U1374" i="5" s="1"/>
  <c r="I716" i="5"/>
  <c r="U1370" i="5" s="1"/>
  <c r="I718" i="5"/>
  <c r="U1372" i="5" s="1"/>
  <c r="I634" i="5"/>
  <c r="I632" i="5"/>
  <c r="I562" i="5"/>
  <c r="I563" i="5"/>
  <c r="I509" i="5"/>
  <c r="I499" i="5"/>
  <c r="I197" i="5"/>
  <c r="I270" i="5"/>
  <c r="I172" i="5"/>
  <c r="I87" i="5"/>
  <c r="I655" i="5" l="1"/>
  <c r="U1376" i="5" s="1"/>
  <c r="I631" i="5"/>
  <c r="U1261" i="5" s="1"/>
  <c r="I633" i="5"/>
  <c r="U1278" i="5" s="1"/>
  <c r="I170" i="5"/>
  <c r="U177" i="5" s="1"/>
  <c r="I22" i="5"/>
  <c r="U804" i="5" s="1"/>
  <c r="I508" i="5"/>
  <c r="U1157" i="5" s="1"/>
  <c r="I171" i="5"/>
  <c r="U1431" i="5" s="1"/>
  <c r="I269" i="5"/>
  <c r="U330" i="5" s="1"/>
  <c r="I561" i="5"/>
  <c r="U1656" i="5" s="1"/>
  <c r="I196" i="5"/>
  <c r="U185" i="5" s="1"/>
  <c r="I498" i="5"/>
  <c r="U1136" i="5" s="1"/>
  <c r="I86" i="5"/>
  <c r="U738" i="5" s="1"/>
  <c r="I262" i="5"/>
  <c r="I88" i="5"/>
  <c r="I23" i="5"/>
  <c r="I13" i="5"/>
  <c r="I154" i="5" l="1"/>
  <c r="I339" i="5"/>
  <c r="I158" i="5"/>
  <c r="I597" i="5"/>
  <c r="I587" i="5"/>
  <c r="I553" i="5"/>
  <c r="I547" i="5"/>
  <c r="I396" i="5"/>
  <c r="I189" i="5"/>
  <c r="I43" i="5"/>
  <c r="I789" i="5" l="1"/>
  <c r="U1787" i="5" s="1"/>
  <c r="I785" i="5"/>
  <c r="I179" i="5"/>
  <c r="I42" i="5"/>
  <c r="I226" i="5"/>
  <c r="U227" i="5" s="1"/>
  <c r="I73" i="5"/>
  <c r="I41" i="5"/>
  <c r="I188" i="5"/>
  <c r="U145" i="5" s="1"/>
  <c r="I586" i="5"/>
  <c r="U1718" i="5" s="1"/>
  <c r="I546" i="5"/>
  <c r="U1604" i="5" s="1"/>
  <c r="I596" i="5"/>
  <c r="U1727" i="5" s="1"/>
  <c r="I157" i="5"/>
  <c r="U87" i="5" s="1"/>
  <c r="I12" i="5"/>
  <c r="U584" i="5" s="1"/>
  <c r="I394" i="5"/>
  <c r="U855" i="5" s="1"/>
  <c r="I552" i="5"/>
  <c r="U1625" i="5" s="1"/>
  <c r="I227" i="5"/>
  <c r="I213" i="5"/>
  <c r="I137" i="5"/>
  <c r="I247" i="5"/>
  <c r="I527" i="5"/>
  <c r="I528" i="5"/>
  <c r="I519" i="5"/>
  <c r="I520" i="5"/>
  <c r="I236" i="5"/>
  <c r="I199" i="5"/>
  <c r="I360" i="5"/>
  <c r="I361" i="5"/>
  <c r="I329" i="5"/>
  <c r="I164" i="5"/>
  <c r="I165" i="5"/>
  <c r="I11" i="5"/>
  <c r="I637" i="5" l="1"/>
  <c r="I148" i="5"/>
  <c r="U64" i="5" s="1"/>
  <c r="I359" i="5"/>
  <c r="U616" i="5" s="1"/>
  <c r="I178" i="5"/>
  <c r="U134" i="5" s="1"/>
  <c r="I328" i="5"/>
  <c r="U480" i="5" s="1"/>
  <c r="I198" i="5"/>
  <c r="U188" i="5" s="1"/>
  <c r="I246" i="5"/>
  <c r="U284" i="5" s="1"/>
  <c r="I99" i="5"/>
  <c r="U909" i="5" s="1"/>
  <c r="I163" i="5"/>
  <c r="U122" i="5" s="1"/>
  <c r="I212" i="5"/>
  <c r="U217" i="5" s="1"/>
  <c r="I149" i="5"/>
  <c r="I235" i="5"/>
  <c r="U250" i="5" s="1"/>
  <c r="I518" i="5"/>
  <c r="U1531" i="5" s="1"/>
  <c r="I526" i="5"/>
  <c r="U1551" i="5" s="1"/>
  <c r="I100" i="5"/>
  <c r="I573" i="5"/>
  <c r="I581" i="5"/>
  <c r="I50" i="5"/>
  <c r="H9" i="5"/>
  <c r="I580" i="5" l="1"/>
  <c r="U1708" i="5" s="1"/>
  <c r="I20" i="5"/>
  <c r="U800" i="5" s="1"/>
  <c r="I49" i="5"/>
  <c r="U571" i="5" s="1"/>
  <c r="I572" i="5"/>
  <c r="U1695" i="5" s="1"/>
  <c r="I16" i="5"/>
  <c r="I6" i="5"/>
  <c r="I21" i="5"/>
  <c r="I19" i="5" l="1"/>
  <c r="I9" i="5" l="1"/>
  <c r="I10" i="5" l="1"/>
  <c r="U581" i="5" s="1"/>
  <c r="I5" i="5"/>
  <c r="U500" i="5" s="1"/>
  <c r="L1" i="4"/>
  <c r="L2" i="4"/>
  <c r="I614" i="5" l="1"/>
  <c r="I611" i="5" l="1"/>
  <c r="I613" i="5"/>
  <c r="I612" i="5"/>
  <c r="I481" i="5" l="1"/>
  <c r="I124" i="5"/>
  <c r="U1452" i="5" s="1"/>
  <c r="I543" i="5"/>
  <c r="U1593" i="5" s="1"/>
  <c r="I466" i="5"/>
  <c r="U1058" i="5" s="1"/>
  <c r="I44" i="5"/>
  <c r="U378" i="5" s="1"/>
  <c r="I398" i="5"/>
  <c r="I590" i="5"/>
  <c r="U1724" i="5" s="1"/>
  <c r="I501" i="5"/>
  <c r="I584" i="5"/>
  <c r="U1715" i="5" s="1"/>
  <c r="I402" i="5"/>
  <c r="I484" i="5"/>
  <c r="I222" i="5"/>
  <c r="U21" i="5" s="1"/>
  <c r="I127" i="5"/>
  <c r="I513" i="5"/>
  <c r="U1165" i="5" s="1"/>
  <c r="I537" i="5"/>
  <c r="U1575" i="5" s="1"/>
  <c r="I24" i="5"/>
  <c r="U808" i="5" s="1"/>
  <c r="I529" i="5"/>
  <c r="U1554" i="5" s="1"/>
  <c r="I14" i="5"/>
  <c r="U587" i="5" s="1"/>
  <c r="I430" i="5"/>
  <c r="I600" i="5"/>
  <c r="U1733" i="5" s="1"/>
  <c r="I53" i="5"/>
  <c r="U578" i="5" s="1"/>
  <c r="I556" i="5"/>
  <c r="U1636" i="5" s="1"/>
  <c r="I67" i="5"/>
  <c r="U871" i="5" s="1"/>
  <c r="I79" i="5"/>
  <c r="U546" i="5" s="1"/>
  <c r="I603" i="5"/>
  <c r="U1734" i="5" s="1"/>
  <c r="I59" i="5"/>
  <c r="U783" i="5" s="1"/>
  <c r="I51" i="5"/>
  <c r="U575" i="5" s="1"/>
  <c r="I96" i="5"/>
  <c r="U767" i="5" s="1"/>
  <c r="I437" i="5"/>
  <c r="I61" i="5"/>
  <c r="U790" i="5" s="1"/>
  <c r="I93" i="5"/>
  <c r="U762" i="5" s="1"/>
  <c r="I472" i="5"/>
  <c r="U1077" i="5" s="1"/>
  <c r="I521" i="5"/>
  <c r="U1534" i="5" s="1"/>
  <c r="I510" i="5"/>
  <c r="U1161" i="5" s="1"/>
  <c r="I490" i="5"/>
  <c r="U1120" i="5" s="1"/>
  <c r="I582" i="5"/>
  <c r="U1712" i="5" s="1"/>
  <c r="I494" i="5"/>
  <c r="I474" i="5"/>
  <c r="U1084" i="5" s="1"/>
  <c r="I70" i="5"/>
  <c r="U874" i="5" s="1"/>
  <c r="I464" i="5"/>
  <c r="U1051" i="5" s="1"/>
  <c r="I550" i="5"/>
  <c r="U1615" i="5" s="1"/>
  <c r="I7" i="5" l="1"/>
  <c r="U503" i="5" s="1"/>
  <c r="I150" i="5"/>
  <c r="U67" i="5" s="1"/>
  <c r="I401" i="5"/>
  <c r="U860" i="5" s="1"/>
  <c r="I576" i="5"/>
  <c r="U1702" i="5" s="1"/>
  <c r="I363" i="5"/>
  <c r="U621" i="5" s="1"/>
  <c r="I126" i="5"/>
  <c r="U603" i="5" s="1"/>
  <c r="I242" i="5"/>
  <c r="U272" i="5" s="1"/>
  <c r="I283" i="5"/>
  <c r="I108" i="5"/>
  <c r="I347" i="5"/>
  <c r="U636" i="5" s="1"/>
  <c r="I205" i="5"/>
  <c r="I551" i="5"/>
  <c r="U1618" i="5" s="1"/>
  <c r="I500" i="5"/>
  <c r="U1140" i="5" s="1"/>
  <c r="I420" i="5"/>
  <c r="I511" i="5"/>
  <c r="I192" i="5"/>
  <c r="U156" i="5" s="1"/>
  <c r="I228" i="5"/>
  <c r="U230" i="5" s="1"/>
  <c r="O775" i="5"/>
  <c r="I591" i="5"/>
  <c r="I193" i="5"/>
  <c r="U159" i="5" s="1"/>
  <c r="I504" i="5"/>
  <c r="I307" i="5"/>
  <c r="I80" i="5"/>
  <c r="I451" i="5"/>
  <c r="U1012" i="5" s="1"/>
  <c r="I391" i="5"/>
  <c r="U729" i="5" s="1"/>
  <c r="I370" i="5"/>
  <c r="O772" i="5"/>
  <c r="I583" i="5"/>
  <c r="I538" i="5"/>
  <c r="I459" i="5"/>
  <c r="U1037" i="5" s="1"/>
  <c r="I276" i="5"/>
  <c r="I389" i="5"/>
  <c r="U721" i="5" s="1"/>
  <c r="I388" i="5"/>
  <c r="U717" i="5" s="1"/>
  <c r="I54" i="5"/>
  <c r="I483" i="5"/>
  <c r="U1106" i="5" s="1"/>
  <c r="I25" i="5"/>
  <c r="I522" i="5"/>
  <c r="U1536" i="5" s="1"/>
  <c r="I71" i="5"/>
  <c r="I536" i="5"/>
  <c r="U1573" i="5" s="1"/>
  <c r="I493" i="5"/>
  <c r="U1125" i="5" s="1"/>
  <c r="I544" i="5"/>
  <c r="U1595" i="5" s="1"/>
  <c r="I281" i="5"/>
  <c r="U362" i="5" s="1"/>
  <c r="I445" i="5"/>
  <c r="U836" i="5" s="1"/>
  <c r="I444" i="5"/>
  <c r="U831" i="5" s="1"/>
  <c r="I259" i="5"/>
  <c r="I386" i="5"/>
  <c r="U710" i="5" s="1"/>
  <c r="I356" i="5"/>
  <c r="I557" i="5"/>
  <c r="U1639" i="5" s="1"/>
  <c r="I324" i="5"/>
  <c r="I390" i="5"/>
  <c r="U725" i="5" s="1"/>
  <c r="I94" i="5"/>
  <c r="I97" i="5"/>
  <c r="I38" i="5"/>
  <c r="U898" i="5" s="1"/>
  <c r="I503" i="5"/>
  <c r="U1144" i="5" s="1"/>
  <c r="I593" i="5"/>
  <c r="U1725" i="5" s="1"/>
  <c r="I35" i="5"/>
  <c r="U891" i="5" s="1"/>
  <c r="I530" i="5"/>
  <c r="U1556" i="5" s="1"/>
  <c r="I271" i="5"/>
  <c r="U338" i="5" s="1"/>
  <c r="I195" i="5"/>
  <c r="U163" i="5" s="1"/>
  <c r="I585" i="5"/>
  <c r="I574" i="5"/>
  <c r="U1699" i="5" s="1"/>
  <c r="I68" i="5"/>
  <c r="U1496" i="5" s="1"/>
  <c r="I315" i="5"/>
  <c r="U518" i="5" s="1"/>
  <c r="I362" i="5"/>
  <c r="U619" i="5" s="1"/>
  <c r="I18" i="5"/>
  <c r="I264" i="5"/>
  <c r="U317" i="5" s="1"/>
  <c r="I366" i="5"/>
  <c r="U625" i="5" s="1"/>
  <c r="I218" i="5"/>
  <c r="U9" i="5" s="1"/>
  <c r="I181" i="5"/>
  <c r="I160" i="5"/>
  <c r="I209" i="5"/>
  <c r="I373" i="5"/>
  <c r="U660" i="5" s="1"/>
  <c r="I28" i="5"/>
  <c r="I452" i="5"/>
  <c r="U1017" i="5" s="1"/>
  <c r="I375" i="5"/>
  <c r="U670" i="5" s="1"/>
  <c r="I374" i="5"/>
  <c r="U666" i="5" s="1"/>
  <c r="I317" i="5"/>
  <c r="I8" i="5"/>
  <c r="I458" i="5"/>
  <c r="U1032" i="5" s="1"/>
  <c r="I104" i="5"/>
  <c r="U916" i="5" s="1"/>
  <c r="I27" i="5"/>
  <c r="U812" i="5" s="1"/>
  <c r="I39" i="5"/>
  <c r="I316" i="5"/>
  <c r="U520" i="5" s="1"/>
  <c r="I376" i="5"/>
  <c r="U674" i="5" s="1"/>
  <c r="I265" i="5"/>
  <c r="I601" i="5"/>
  <c r="I204" i="5"/>
  <c r="U198" i="5" s="1"/>
  <c r="I377" i="5"/>
  <c r="U678" i="5" s="1"/>
  <c r="I383" i="5"/>
  <c r="U700" i="5" s="1"/>
  <c r="I52" i="5"/>
  <c r="I384" i="5"/>
  <c r="U704" i="5" s="1"/>
  <c r="I175" i="5"/>
  <c r="I380" i="5"/>
  <c r="U690" i="5" s="1"/>
  <c r="I650" i="5"/>
  <c r="U1346" i="5" s="1"/>
  <c r="I575" i="5"/>
  <c r="I577" i="5"/>
  <c r="I229" i="5"/>
  <c r="I320" i="5"/>
  <c r="I378" i="5"/>
  <c r="U682" i="5" s="1"/>
  <c r="I238" i="5"/>
  <c r="I379" i="5"/>
  <c r="U686" i="5" s="1"/>
  <c r="I15" i="5"/>
  <c r="I594" i="5"/>
  <c r="I545" i="5"/>
  <c r="I107" i="5"/>
  <c r="U922" i="5" s="1"/>
  <c r="I17" i="5"/>
  <c r="U588" i="5" s="1"/>
  <c r="I491" i="5"/>
  <c r="I480" i="5"/>
  <c r="U1101" i="5" s="1"/>
  <c r="I419" i="5" l="1"/>
  <c r="U956" i="5" s="1"/>
  <c r="I208" i="5"/>
  <c r="U206" i="5" s="1"/>
  <c r="I355" i="5"/>
  <c r="U564" i="5" s="1"/>
  <c r="I151" i="5"/>
  <c r="I45" i="5"/>
  <c r="I412" i="5"/>
  <c r="U943" i="5" s="1"/>
  <c r="I282" i="5"/>
  <c r="I306" i="5"/>
  <c r="U447" i="5" s="1"/>
  <c r="O769" i="5"/>
  <c r="U1739" i="5" s="1"/>
  <c r="T1739" i="5" s="1"/>
  <c r="I436" i="5"/>
  <c r="U992" i="5" s="1"/>
  <c r="I351" i="5"/>
  <c r="I397" i="5"/>
  <c r="U857" i="5" s="1"/>
  <c r="I258" i="5"/>
  <c r="U303" i="5" s="1"/>
  <c r="I133" i="5"/>
  <c r="U108" i="5" s="1"/>
  <c r="I399" i="5"/>
  <c r="I323" i="5"/>
  <c r="U467" i="5" s="1"/>
  <c r="I423" i="5"/>
  <c r="I514" i="5"/>
  <c r="I410" i="5"/>
  <c r="I275" i="5"/>
  <c r="U349" i="5" s="1"/>
  <c r="I105" i="5"/>
  <c r="I604" i="5"/>
  <c r="O770" i="5"/>
  <c r="I334" i="5"/>
  <c r="I413" i="5"/>
  <c r="I186" i="5"/>
  <c r="U169" i="5" s="1"/>
  <c r="I36" i="5"/>
  <c r="I152" i="5"/>
  <c r="I289" i="5"/>
  <c r="U389" i="5" s="1"/>
  <c r="I318" i="5"/>
  <c r="U523" i="5" s="1"/>
  <c r="I180" i="5"/>
  <c r="U138" i="5" s="1"/>
  <c r="I123" i="5"/>
  <c r="U599" i="5" s="1"/>
  <c r="I335" i="5"/>
  <c r="I194" i="5"/>
  <c r="U160" i="5" s="1"/>
  <c r="I403" i="5"/>
  <c r="I254" i="5"/>
  <c r="U293" i="5" s="1"/>
  <c r="I422" i="5"/>
  <c r="U960" i="5" s="1"/>
  <c r="I174" i="5"/>
  <c r="U179" i="5" s="1"/>
  <c r="I409" i="5"/>
  <c r="U939" i="5" s="1"/>
  <c r="I692" i="5"/>
  <c r="U1341" i="5" s="1"/>
  <c r="I266" i="5"/>
  <c r="I369" i="5"/>
  <c r="U650" i="5" s="1"/>
  <c r="I134" i="5"/>
  <c r="O774" i="5"/>
  <c r="O773" i="5"/>
  <c r="I319" i="5"/>
  <c r="U525" i="5" s="1"/>
  <c r="I117" i="5"/>
  <c r="U50" i="5" s="1"/>
  <c r="I201" i="5"/>
  <c r="I143" i="5"/>
  <c r="I159" i="5"/>
  <c r="U95" i="5" s="1"/>
  <c r="I348" i="5"/>
  <c r="I142" i="5"/>
  <c r="U402" i="5" s="1"/>
  <c r="I341" i="5"/>
  <c r="U534" i="5" s="1"/>
  <c r="I237" i="5"/>
  <c r="U253" i="5" s="1"/>
  <c r="I350" i="5"/>
  <c r="U640" i="5" s="1"/>
  <c r="I365" i="5"/>
  <c r="U623" i="5" s="1"/>
  <c r="I333" i="5"/>
  <c r="U489" i="5" s="1"/>
  <c r="I429" i="5"/>
  <c r="U974" i="5" s="1"/>
  <c r="I135" i="5"/>
  <c r="I144" i="5"/>
  <c r="I775" i="5"/>
  <c r="I693" i="5" l="1"/>
  <c r="U1342" i="5" s="1"/>
  <c r="I694" i="5" l="1"/>
  <c r="U1343" i="5" s="1"/>
  <c r="I696" i="5" l="1"/>
  <c r="U1345" i="5" s="1"/>
  <c r="I695" i="5"/>
  <c r="U1344" i="5" s="1"/>
  <c r="H769" i="5" l="1"/>
  <c r="H742" i="5"/>
  <c r="H750" i="5"/>
  <c r="H688" i="5"/>
  <c r="V1336" i="5" s="1"/>
  <c r="T1336" i="5" s="1"/>
  <c r="H671" i="5"/>
  <c r="V1303" i="5" s="1"/>
  <c r="T1303" i="5" s="1"/>
  <c r="H735" i="5"/>
  <c r="H689" i="5"/>
  <c r="V1337" i="5" s="1"/>
  <c r="T1337" i="5" s="1"/>
  <c r="H677" i="5"/>
  <c r="V1317" i="5" s="1"/>
  <c r="T1317" i="5" s="1"/>
  <c r="H724" i="5"/>
  <c r="H659" i="5"/>
  <c r="H643" i="5"/>
  <c r="V1304" i="5" s="1"/>
  <c r="T1304" i="5" s="1"/>
  <c r="H381" i="5"/>
  <c r="V693" i="5" s="1"/>
  <c r="T693" i="5" s="1"/>
  <c r="H382" i="5"/>
  <c r="V697" i="5" s="1"/>
  <c r="T697" i="5" s="1"/>
  <c r="H327" i="5"/>
  <c r="V475" i="5" s="1"/>
  <c r="T475" i="5" s="1"/>
  <c r="H313" i="5"/>
  <c r="H325" i="5"/>
  <c r="V470" i="5" s="1"/>
  <c r="T470" i="5" s="1"/>
  <c r="H310" i="5"/>
  <c r="V455" i="5" s="1"/>
  <c r="T455" i="5" s="1"/>
  <c r="H252" i="5"/>
  <c r="H153" i="5"/>
  <c r="U74" i="5" s="1"/>
  <c r="T74" i="5" s="1"/>
  <c r="H184" i="5"/>
  <c r="H32" i="5"/>
  <c r="H663" i="5"/>
  <c r="U1412" i="5" s="1"/>
  <c r="T1412" i="5" s="1"/>
  <c r="H746" i="5"/>
  <c r="H732" i="5"/>
  <c r="H649" i="5"/>
  <c r="V1340" i="5" s="1"/>
  <c r="T1340" i="5" s="1"/>
  <c r="H728" i="5"/>
  <c r="H667" i="5"/>
  <c r="V1299" i="5" s="1"/>
  <c r="T1299" i="5" s="1"/>
  <c r="H298" i="5"/>
  <c r="H731" i="5"/>
  <c r="H768" i="5"/>
  <c r="U1738" i="5" s="1"/>
  <c r="T1738" i="5" s="1"/>
  <c r="H687" i="5"/>
  <c r="V1335" i="5" s="1"/>
  <c r="T1335" i="5" s="1"/>
  <c r="H371" i="5"/>
  <c r="V654" i="5" s="1"/>
  <c r="T654" i="5" s="1"/>
  <c r="H681" i="5"/>
  <c r="V1321" i="5" s="1"/>
  <c r="T1321" i="5" s="1"/>
  <c r="H368" i="5"/>
  <c r="H679" i="5"/>
  <c r="V1319" i="5" s="1"/>
  <c r="T1319" i="5" s="1"/>
  <c r="H121" i="5"/>
  <c r="H727" i="5"/>
  <c r="H295" i="5"/>
  <c r="V419" i="5" s="1"/>
  <c r="T419" i="5" s="1"/>
  <c r="H691" i="5"/>
  <c r="V1339" i="5" s="1"/>
  <c r="T1339" i="5" s="1"/>
  <c r="H723" i="5"/>
  <c r="H155" i="5"/>
  <c r="U79" i="5" s="1"/>
  <c r="T79" i="5" s="1"/>
  <c r="H232" i="5"/>
  <c r="V241" i="5" s="1"/>
  <c r="T241" i="5" s="1"/>
  <c r="H678" i="5"/>
  <c r="V1318" i="5" s="1"/>
  <c r="T1318" i="5" s="1"/>
  <c r="H646" i="5"/>
  <c r="V1322" i="5" s="1"/>
  <c r="T1322" i="5" s="1"/>
  <c r="H736" i="5"/>
  <c r="H744" i="5"/>
  <c r="H690" i="5"/>
  <c r="V1338" i="5" s="1"/>
  <c r="T1338" i="5" s="1"/>
  <c r="H167" i="5"/>
  <c r="U1436" i="5" s="1"/>
  <c r="T1436" i="5" s="1"/>
  <c r="H624" i="5"/>
  <c r="U1467" i="5" s="1"/>
  <c r="T1467" i="5" s="1"/>
  <c r="H767" i="5"/>
  <c r="U1737" i="5" s="1"/>
  <c r="T1737" i="5" s="1"/>
  <c r="H231" i="5"/>
  <c r="H427" i="5"/>
  <c r="H740" i="5"/>
  <c r="H387" i="5"/>
  <c r="V714" i="5" s="1"/>
  <c r="T714" i="5" s="1"/>
  <c r="H308" i="5"/>
  <c r="V451" i="5" s="1"/>
  <c r="T451" i="5" s="1"/>
  <c r="H309" i="5"/>
  <c r="H669" i="5"/>
  <c r="V1301" i="5" s="1"/>
  <c r="T1301" i="5" s="1"/>
  <c r="H771" i="5"/>
  <c r="H230" i="5"/>
  <c r="V237" i="5" s="1"/>
  <c r="T237" i="5" s="1"/>
  <c r="H670" i="5"/>
  <c r="V1302" i="5" s="1"/>
  <c r="T1302" i="5" s="1"/>
  <c r="H680" i="5"/>
  <c r="V1320" i="5" s="1"/>
  <c r="T1320" i="5" s="1"/>
  <c r="H541" i="5"/>
  <c r="H385" i="5"/>
  <c r="V707" i="5" s="1"/>
  <c r="T707" i="5" s="1"/>
  <c r="H748" i="5"/>
  <c r="H668" i="5"/>
  <c r="V1300" i="5" s="1"/>
  <c r="T1300" i="5" s="1"/>
  <c r="H739" i="5"/>
  <c r="H322" i="5"/>
  <c r="H434" i="5"/>
  <c r="H254" i="5" l="1"/>
  <c r="V293" i="5" s="1"/>
  <c r="T293" i="5" s="1"/>
  <c r="H452" i="5"/>
  <c r="V1017" i="5" s="1"/>
  <c r="T1017" i="5" s="1"/>
  <c r="H388" i="5"/>
  <c r="V717" i="5" s="1"/>
  <c r="T717" i="5" s="1"/>
  <c r="H324" i="5"/>
  <c r="H293" i="5"/>
  <c r="V413" i="5" s="1"/>
  <c r="T413" i="5" s="1"/>
  <c r="H711" i="5"/>
  <c r="H686" i="5"/>
  <c r="V1327" i="5" s="1"/>
  <c r="T1327" i="5" s="1"/>
  <c r="H544" i="5"/>
  <c r="V1595" i="5" s="1"/>
  <c r="T1595" i="5" s="1"/>
  <c r="H734" i="5"/>
  <c r="V1386" i="5" s="1"/>
  <c r="T1386" i="5" s="1"/>
  <c r="H297" i="5"/>
  <c r="V428" i="5" s="1"/>
  <c r="T428" i="5" s="1"/>
  <c r="H292" i="5"/>
  <c r="V424" i="5" s="1"/>
  <c r="T424" i="5" s="1"/>
  <c r="H717" i="5"/>
  <c r="H672" i="5"/>
  <c r="V1305" i="5" s="1"/>
  <c r="T1305" i="5" s="1"/>
  <c r="H459" i="5"/>
  <c r="V1037" i="5" s="1"/>
  <c r="T1037" i="5" s="1"/>
  <c r="H283" i="5"/>
  <c r="H376" i="5"/>
  <c r="V674" i="5" s="1"/>
  <c r="T674" i="5" s="1"/>
  <c r="H758" i="5"/>
  <c r="U1422" i="5" s="1"/>
  <c r="T1422" i="5" s="1"/>
  <c r="H715" i="5"/>
  <c r="H710" i="5"/>
  <c r="V1363" i="5" s="1"/>
  <c r="T1363" i="5" s="1"/>
  <c r="H556" i="5"/>
  <c r="V1636" i="5" s="1"/>
  <c r="T1636" i="5" s="1"/>
  <c r="H782" i="5"/>
  <c r="V1773" i="5" s="1"/>
  <c r="T1773" i="5" s="1"/>
  <c r="H722" i="5"/>
  <c r="V1377" i="5" s="1"/>
  <c r="T1377" i="5" s="1"/>
  <c r="H206" i="5"/>
  <c r="V202" i="5" s="1"/>
  <c r="T202" i="5" s="1"/>
  <c r="H757" i="5"/>
  <c r="H707" i="5"/>
  <c r="H565" i="5"/>
  <c r="H787" i="5"/>
  <c r="H741" i="5"/>
  <c r="H737" i="5"/>
  <c r="H428" i="5"/>
  <c r="H372" i="5"/>
  <c r="H132" i="5"/>
  <c r="H173" i="5"/>
  <c r="H379" i="5"/>
  <c r="V686" i="5" s="1"/>
  <c r="T686" i="5" s="1"/>
  <c r="H584" i="5"/>
  <c r="V1715" i="5" s="1"/>
  <c r="T1715" i="5" s="1"/>
  <c r="H127" i="5"/>
  <c r="H609" i="5"/>
  <c r="U1463" i="5" s="1"/>
  <c r="T1463" i="5" s="1"/>
  <c r="H140" i="5"/>
  <c r="V406" i="5" s="1"/>
  <c r="T406" i="5" s="1"/>
  <c r="H207" i="5"/>
  <c r="V204" i="5" s="1"/>
  <c r="T204" i="5" s="1"/>
  <c r="H256" i="5"/>
  <c r="V297" i="5" s="1"/>
  <c r="T297" i="5" s="1"/>
  <c r="H719" i="5"/>
  <c r="H699" i="5"/>
  <c r="V1349" i="5" s="1"/>
  <c r="T1349" i="5" s="1"/>
  <c r="H714" i="5"/>
  <c r="V1368" i="5" s="1"/>
  <c r="T1368" i="5" s="1"/>
  <c r="H786" i="5"/>
  <c r="H193" i="5"/>
  <c r="V159" i="5" s="1"/>
  <c r="T159" i="5" s="1"/>
  <c r="H87" i="5"/>
  <c r="H760" i="5"/>
  <c r="H675" i="5"/>
  <c r="V1308" i="5" s="1"/>
  <c r="T1308" i="5" s="1"/>
  <c r="H700" i="5"/>
  <c r="V1350" i="5" s="1"/>
  <c r="T1350" i="5" s="1"/>
  <c r="H383" i="5"/>
  <c r="V700" i="5" s="1"/>
  <c r="T700" i="5" s="1"/>
  <c r="H414" i="5"/>
  <c r="H684" i="5"/>
  <c r="V1325" i="5" s="1"/>
  <c r="T1325" i="5" s="1"/>
  <c r="H156" i="5"/>
  <c r="V84" i="5" s="1"/>
  <c r="T84" i="5" s="1"/>
  <c r="H703" i="5"/>
  <c r="H708" i="5"/>
  <c r="V1362" i="5" s="1"/>
  <c r="T1362" i="5" s="1"/>
  <c r="H519" i="5"/>
  <c r="H303" i="5"/>
  <c r="V441" i="5" s="1"/>
  <c r="T441" i="5" s="1"/>
  <c r="H257" i="5"/>
  <c r="V300" i="5" s="1"/>
  <c r="T300" i="5" s="1"/>
  <c r="H135" i="5"/>
  <c r="H637" i="5"/>
  <c r="H562" i="5"/>
  <c r="H709" i="5"/>
  <c r="H777" i="5"/>
  <c r="H557" i="5"/>
  <c r="V1639" i="5" s="1"/>
  <c r="T1639" i="5" s="1"/>
  <c r="H154" i="5"/>
  <c r="H720" i="5"/>
  <c r="V1374" i="5" s="1"/>
  <c r="T1374" i="5" s="1"/>
  <c r="H701" i="5"/>
  <c r="V1351" i="5" s="1"/>
  <c r="T1351" i="5" s="1"/>
  <c r="H276" i="5"/>
  <c r="H761" i="5"/>
  <c r="U1424" i="5" s="1"/>
  <c r="T1424" i="5" s="1"/>
  <c r="H692" i="5"/>
  <c r="V1341" i="5" s="1"/>
  <c r="T1341" i="5" s="1"/>
  <c r="H698" i="5"/>
  <c r="V1348" i="5" s="1"/>
  <c r="T1348" i="5" s="1"/>
  <c r="H144" i="5"/>
  <c r="H389" i="5"/>
  <c r="V721" i="5" s="1"/>
  <c r="T721" i="5" s="1"/>
  <c r="H275" i="5"/>
  <c r="V349" i="5" s="1"/>
  <c r="T349" i="5" s="1"/>
  <c r="H413" i="5"/>
  <c r="H718" i="5"/>
  <c r="V1372" i="5" s="1"/>
  <c r="T1372" i="5" s="1"/>
  <c r="H351" i="5"/>
  <c r="H517" i="5"/>
  <c r="V1528" i="5" s="1"/>
  <c r="T1528" i="5" s="1"/>
  <c r="H301" i="5"/>
  <c r="V1645" i="5" s="1"/>
  <c r="T1645" i="5" s="1"/>
  <c r="H171" i="5"/>
  <c r="V1431" i="5" s="1"/>
  <c r="T1431" i="5" s="1"/>
  <c r="H380" i="5"/>
  <c r="V690" i="5" s="1"/>
  <c r="T690" i="5" s="1"/>
  <c r="H84" i="5"/>
  <c r="H375" i="5"/>
  <c r="V670" i="5" s="1"/>
  <c r="T670" i="5" s="1"/>
  <c r="H685" i="5"/>
  <c r="V1326" i="5" s="1"/>
  <c r="T1326" i="5" s="1"/>
  <c r="H729" i="5"/>
  <c r="H81" i="5"/>
  <c r="H645" i="5"/>
  <c r="H122" i="5"/>
  <c r="H776" i="5"/>
  <c r="H641" i="5"/>
  <c r="H138" i="5"/>
  <c r="H770" i="5"/>
  <c r="H733" i="5"/>
  <c r="H435" i="5"/>
  <c r="H635" i="5"/>
  <c r="H660" i="5"/>
  <c r="H622" i="5"/>
  <c r="H725" i="5"/>
  <c r="H623" i="5"/>
  <c r="H267" i="5"/>
  <c r="H616" i="5"/>
  <c r="V1234" i="5" s="1"/>
  <c r="T1234" i="5" s="1"/>
  <c r="H444" i="5"/>
  <c r="V831" i="5" s="1"/>
  <c r="T831" i="5" s="1"/>
  <c r="H721" i="5"/>
  <c r="H195" i="5"/>
  <c r="V163" i="5" s="1"/>
  <c r="T163" i="5" s="1"/>
  <c r="H71" i="5"/>
  <c r="H524" i="5"/>
  <c r="V1544" i="5" s="1"/>
  <c r="T1544" i="5" s="1"/>
  <c r="H339" i="5"/>
  <c r="H442" i="5"/>
  <c r="H614" i="5"/>
  <c r="H696" i="5"/>
  <c r="V1345" i="5" s="1"/>
  <c r="T1345" i="5" s="1"/>
  <c r="H752" i="5"/>
  <c r="U1418" i="5" s="1"/>
  <c r="T1418" i="5" s="1"/>
  <c r="H354" i="5"/>
  <c r="V561" i="5" s="1"/>
  <c r="T561" i="5" s="1"/>
  <c r="H664" i="5"/>
  <c r="U1428" i="5" s="1"/>
  <c r="T1428" i="5" s="1"/>
  <c r="H169" i="5"/>
  <c r="V173" i="5" s="1"/>
  <c r="T173" i="5" s="1"/>
  <c r="H550" i="5"/>
  <c r="V1615" i="5" s="1"/>
  <c r="T1615" i="5" s="1"/>
  <c r="H291" i="5"/>
  <c r="V410" i="5" s="1"/>
  <c r="T410" i="5" s="1"/>
  <c r="H299" i="5"/>
  <c r="V435" i="5" s="1"/>
  <c r="T435" i="5" s="1"/>
  <c r="H124" i="5"/>
  <c r="V1452" i="5" s="1"/>
  <c r="T1452" i="5" s="1"/>
  <c r="H530" i="5"/>
  <c r="V1556" i="5" s="1"/>
  <c r="T1556" i="5" s="1"/>
  <c r="H527" i="5"/>
  <c r="H762" i="5"/>
  <c r="H666" i="5"/>
  <c r="H759" i="5"/>
  <c r="H693" i="5"/>
  <c r="V1342" i="5" s="1"/>
  <c r="T1342" i="5" s="1"/>
  <c r="H458" i="5"/>
  <c r="V1032" i="5" s="1"/>
  <c r="T1032" i="5" s="1"/>
  <c r="H676" i="5"/>
  <c r="V1309" i="5" s="1"/>
  <c r="T1309" i="5" s="1"/>
  <c r="H764" i="5"/>
  <c r="U1426" i="5" s="1"/>
  <c r="T1426" i="5" s="1"/>
  <c r="H716" i="5"/>
  <c r="V1370" i="5" s="1"/>
  <c r="T1370" i="5" s="1"/>
  <c r="H673" i="5"/>
  <c r="V1306" i="5" s="1"/>
  <c r="T1306" i="5" s="1"/>
  <c r="H522" i="5"/>
  <c r="V1536" i="5" s="1"/>
  <c r="T1536" i="5" s="1"/>
  <c r="H273" i="5"/>
  <c r="V343" i="5" s="1"/>
  <c r="T343" i="5" s="1"/>
  <c r="H726" i="5"/>
  <c r="V1380" i="5" s="1"/>
  <c r="T1380" i="5" s="1"/>
  <c r="H650" i="5"/>
  <c r="V1346" i="5" s="1"/>
  <c r="T1346" i="5" s="1"/>
  <c r="H192" i="5"/>
  <c r="V156" i="5" s="1"/>
  <c r="T156" i="5" s="1"/>
  <c r="H294" i="5"/>
  <c r="V416" i="5" s="1"/>
  <c r="T416" i="5" s="1"/>
  <c r="H755" i="5"/>
  <c r="U1420" i="5" s="1"/>
  <c r="T1420" i="5" s="1"/>
  <c r="H516" i="5"/>
  <c r="V1524" i="5" s="1"/>
  <c r="T1524" i="5" s="1"/>
  <c r="H615" i="5"/>
  <c r="V1228" i="5" s="1"/>
  <c r="T1228" i="5" s="1"/>
  <c r="H568" i="5"/>
  <c r="H617" i="5"/>
  <c r="V1220" i="5" s="1"/>
  <c r="T1220" i="5" s="1"/>
  <c r="H396" i="5"/>
  <c r="H302" i="5"/>
  <c r="H559" i="5"/>
  <c r="H316" i="5"/>
  <c r="V520" i="5" s="1"/>
  <c r="T520" i="5" s="1"/>
  <c r="H525" i="5"/>
  <c r="V1548" i="5" s="1"/>
  <c r="T1548" i="5" s="1"/>
  <c r="H738" i="5"/>
  <c r="V1389" i="5" s="1"/>
  <c r="T1389" i="5" s="1"/>
  <c r="H730" i="5"/>
  <c r="V1383" i="5" s="1"/>
  <c r="T1383" i="5" s="1"/>
  <c r="H607" i="5"/>
  <c r="U1464" i="5" s="1"/>
  <c r="T1464" i="5" s="1"/>
  <c r="H384" i="5"/>
  <c r="V704" i="5" s="1"/>
  <c r="T704" i="5" s="1"/>
  <c r="H373" i="5"/>
  <c r="V660" i="5" s="1"/>
  <c r="T660" i="5" s="1"/>
  <c r="H704" i="5"/>
  <c r="V1360" i="5" s="1"/>
  <c r="T1360" i="5" s="1"/>
  <c r="H319" i="5"/>
  <c r="V525" i="5" s="1"/>
  <c r="T525" i="5" s="1"/>
  <c r="H430" i="5"/>
  <c r="H363" i="5"/>
  <c r="V621" i="5" s="1"/>
  <c r="T621" i="5" s="1"/>
  <c r="H391" i="5"/>
  <c r="V729" i="5" s="1"/>
  <c r="T729" i="5" s="1"/>
  <c r="H114" i="5"/>
  <c r="V41" i="5" s="1"/>
  <c r="T41" i="5" s="1"/>
  <c r="H410" i="5"/>
  <c r="H606" i="5"/>
  <c r="V1172" i="5" s="1"/>
  <c r="T1172" i="5" s="1"/>
  <c r="H706" i="5"/>
  <c r="V1361" i="5" s="1"/>
  <c r="T1361" i="5" s="1"/>
  <c r="H705" i="5"/>
  <c r="H456" i="5"/>
  <c r="H695" i="5"/>
  <c r="V1344" i="5" s="1"/>
  <c r="T1344" i="5" s="1"/>
  <c r="H268" i="5"/>
  <c r="V325" i="5" s="1"/>
  <c r="T325" i="5" s="1"/>
  <c r="H449" i="5"/>
  <c r="H618" i="5"/>
  <c r="V1227" i="5" s="1"/>
  <c r="T1227" i="5" s="1"/>
  <c r="H377" i="5"/>
  <c r="V678" i="5" s="1"/>
  <c r="T678" i="5" s="1"/>
  <c r="H702" i="5"/>
  <c r="V1359" i="5" s="1"/>
  <c r="T1359" i="5" s="1"/>
  <c r="H445" i="5"/>
  <c r="V836" i="5" s="1"/>
  <c r="T836" i="5" s="1"/>
  <c r="H165" i="5"/>
  <c r="H451" i="5"/>
  <c r="V1012" i="5" s="1"/>
  <c r="T1012" i="5" s="1"/>
  <c r="H296" i="5"/>
  <c r="V422" i="5" s="1"/>
  <c r="T422" i="5" s="1"/>
  <c r="H754" i="5"/>
  <c r="H682" i="5"/>
  <c r="V1323" i="5" s="1"/>
  <c r="T1323" i="5" s="1"/>
  <c r="H357" i="5"/>
  <c r="V609" i="5" s="1"/>
  <c r="T609" i="5" s="1"/>
  <c r="H775" i="5"/>
  <c r="H321" i="5"/>
  <c r="V460" i="5" s="1"/>
  <c r="T460" i="5" s="1"/>
  <c r="H437" i="5"/>
  <c r="H266" i="5"/>
  <c r="H537" i="5"/>
  <c r="V1575" i="5" s="1"/>
  <c r="T1575" i="5" s="1"/>
  <c r="H694" i="5"/>
  <c r="V1343" i="5" s="1"/>
  <c r="T1343" i="5" s="1"/>
  <c r="H202" i="5"/>
  <c r="V194" i="5" s="1"/>
  <c r="T194" i="5" s="1"/>
  <c r="H152" i="5"/>
  <c r="H43" i="5"/>
  <c r="H353" i="5"/>
  <c r="V558" i="5" s="1"/>
  <c r="T558" i="5" s="1"/>
  <c r="H194" i="5"/>
  <c r="V160" i="5" s="1"/>
  <c r="T160" i="5" s="1"/>
  <c r="H766" i="5"/>
  <c r="H665" i="5"/>
  <c r="U1430" i="5" s="1"/>
  <c r="T1430" i="5" s="1"/>
  <c r="H335" i="5"/>
  <c r="H683" i="5"/>
  <c r="V1324" i="5" s="1"/>
  <c r="T1324" i="5" s="1"/>
  <c r="H651" i="5"/>
  <c r="V1352" i="5" s="1"/>
  <c r="T1352" i="5" s="1"/>
  <c r="H713" i="5"/>
  <c r="H68" i="5"/>
  <c r="V1496" i="5" s="1"/>
  <c r="T1496" i="5" s="1"/>
  <c r="H420" i="5"/>
  <c r="H697" i="5"/>
  <c r="V1347" i="5" s="1"/>
  <c r="T1347" i="5" s="1"/>
  <c r="H647" i="5"/>
  <c r="V1328" i="5" s="1"/>
  <c r="T1328" i="5" s="1"/>
  <c r="H374" i="5"/>
  <c r="V666" i="5" s="1"/>
  <c r="T666" i="5" s="1"/>
  <c r="H423" i="5"/>
  <c r="H366" i="5"/>
  <c r="V625" i="5" s="1"/>
  <c r="T625" i="5" s="1"/>
  <c r="H239" i="5"/>
  <c r="V261" i="5" s="1"/>
  <c r="T261" i="5" s="1"/>
  <c r="H323" i="5"/>
  <c r="V467" i="5" s="1"/>
  <c r="T467" i="5" s="1"/>
  <c r="H765" i="5"/>
  <c r="H390" i="5"/>
  <c r="V725" i="5" s="1"/>
  <c r="T725" i="5" s="1"/>
  <c r="H674" i="5"/>
  <c r="V1307" i="5" s="1"/>
  <c r="T1307" i="5" s="1"/>
  <c r="H756" i="5"/>
  <c r="H763" i="5"/>
  <c r="H348" i="5"/>
  <c r="H712" i="5"/>
  <c r="V1366" i="5" s="1"/>
  <c r="T1366" i="5" s="1"/>
  <c r="H753" i="5"/>
  <c r="H378" i="5"/>
  <c r="V682" i="5" s="1"/>
  <c r="T682" i="5" s="1"/>
  <c r="H300" i="5"/>
  <c r="V438" i="5" s="1"/>
  <c r="T438" i="5" s="1"/>
  <c r="H551" i="5"/>
  <c r="V1618" i="5" s="1"/>
  <c r="T1618" i="5" s="1"/>
  <c r="H386" i="5"/>
  <c r="V710" i="5" s="1"/>
  <c r="T710" i="5" s="1"/>
  <c r="H358" i="5"/>
  <c r="V613" i="5" s="1"/>
  <c r="T613" i="5" s="1"/>
  <c r="H360" i="5"/>
  <c r="H644" i="5"/>
  <c r="V1310" i="5" s="1"/>
  <c r="T1310" i="5" s="1"/>
  <c r="H5" i="5"/>
  <c r="V500" i="5" s="1"/>
  <c r="T500" i="5" s="1"/>
  <c r="H6" i="5"/>
  <c r="H662" i="5"/>
  <c r="H661" i="5"/>
  <c r="U1410" i="5" s="1"/>
  <c r="T1410" i="5" s="1"/>
  <c r="H285" i="5"/>
  <c r="V384" i="5" s="1"/>
  <c r="T384" i="5" s="1"/>
  <c r="H286" i="5"/>
  <c r="H534" i="5"/>
  <c r="H535" i="5"/>
  <c r="H773" i="5"/>
  <c r="H774" i="5"/>
  <c r="H168" i="5"/>
  <c r="H166" i="5"/>
  <c r="U125" i="5" s="1"/>
  <c r="T125" i="5" s="1"/>
  <c r="H251" i="5"/>
  <c r="H250" i="5"/>
  <c r="H215" i="5"/>
  <c r="H214" i="5"/>
  <c r="H338" i="5"/>
  <c r="H337" i="5"/>
  <c r="V529" i="5" s="1"/>
  <c r="T529" i="5" s="1"/>
  <c r="H247" i="5" l="1"/>
  <c r="H412" i="5"/>
  <c r="V943" i="5" s="1"/>
  <c r="T943" i="5" s="1"/>
  <c r="H248" i="5"/>
  <c r="H249" i="5"/>
  <c r="H320" i="5"/>
  <c r="H180" i="5"/>
  <c r="V138" i="5" s="1"/>
  <c r="T138" i="5" s="1"/>
  <c r="H134" i="5"/>
  <c r="H621" i="5"/>
  <c r="V1212" i="5" s="1"/>
  <c r="T1212" i="5" s="1"/>
  <c r="H200" i="5"/>
  <c r="H201" i="5"/>
  <c r="H182" i="5"/>
  <c r="V166" i="5" s="1"/>
  <c r="T166" i="5" s="1"/>
  <c r="H183" i="5"/>
  <c r="H620" i="5"/>
  <c r="H619" i="5"/>
  <c r="V1199" i="5" s="1"/>
  <c r="T1199" i="5" s="1"/>
  <c r="H783" i="5"/>
  <c r="H781" i="5"/>
  <c r="V1755" i="5" s="1"/>
  <c r="T1755" i="5" s="1"/>
  <c r="H789" i="5"/>
  <c r="V1787" i="5" s="1"/>
  <c r="T1787" i="5" s="1"/>
  <c r="H785" i="5"/>
  <c r="H86" i="5"/>
  <c r="V738" i="5" s="1"/>
  <c r="T738" i="5" s="1"/>
  <c r="H226" i="5"/>
  <c r="V227" i="5" s="1"/>
  <c r="T227" i="5" s="1"/>
  <c r="H779" i="5"/>
  <c r="V1743" i="5" s="1"/>
  <c r="T1743" i="5" s="1"/>
  <c r="H780" i="5"/>
  <c r="H163" i="5"/>
  <c r="V122" i="5" s="1"/>
  <c r="T122" i="5" s="1"/>
  <c r="H123" i="5"/>
  <c r="V599" i="5" s="1"/>
  <c r="T599" i="5" s="1"/>
  <c r="H125" i="5"/>
  <c r="H10" i="5"/>
  <c r="V581" i="5" s="1"/>
  <c r="T581" i="5" s="1"/>
  <c r="H11" i="5"/>
  <c r="H98" i="5"/>
  <c r="H96" i="5"/>
  <c r="V767" i="5" s="1"/>
  <c r="T767" i="5" s="1"/>
  <c r="H97" i="5"/>
  <c r="H41" i="5"/>
  <c r="H42" i="5"/>
  <c r="H488" i="5"/>
  <c r="V1117" i="5" s="1"/>
  <c r="T1117" i="5" s="1"/>
  <c r="H489" i="5"/>
  <c r="H570" i="5"/>
  <c r="V1692" i="5" s="1"/>
  <c r="T1692" i="5" s="1"/>
  <c r="H571" i="5"/>
  <c r="H38" i="5"/>
  <c r="V898" i="5" s="1"/>
  <c r="T898" i="5" s="1"/>
  <c r="H39" i="5"/>
  <c r="H493" i="5"/>
  <c r="V1125" i="5" s="1"/>
  <c r="T1125" i="5" s="1"/>
  <c r="H495" i="5"/>
  <c r="H494" i="5"/>
  <c r="H102" i="5"/>
  <c r="V912" i="5" s="1"/>
  <c r="T912" i="5" s="1"/>
  <c r="H103" i="5"/>
  <c r="V914" i="5" s="1"/>
  <c r="T914" i="5" s="1"/>
  <c r="H369" i="5"/>
  <c r="V650" i="5" s="1"/>
  <c r="T650" i="5" s="1"/>
  <c r="H370" i="5"/>
  <c r="H329" i="5"/>
  <c r="H330" i="5"/>
  <c r="V483" i="5" s="1"/>
  <c r="T483" i="5" s="1"/>
  <c r="H328" i="5"/>
  <c r="V480" i="5" s="1"/>
  <c r="T480" i="5" s="1"/>
  <c r="H73" i="5"/>
  <c r="H74" i="5"/>
  <c r="H658" i="5"/>
  <c r="H657" i="5"/>
  <c r="V1392" i="5" s="1"/>
  <c r="T1392" i="5" s="1"/>
  <c r="H476" i="5"/>
  <c r="V1096" i="5" s="1"/>
  <c r="T1096" i="5" s="1"/>
  <c r="H477" i="5"/>
  <c r="H474" i="5"/>
  <c r="V1084" i="5" s="1"/>
  <c r="T1084" i="5" s="1"/>
  <c r="H475" i="5"/>
  <c r="H264" i="5"/>
  <c r="V317" i="5" s="1"/>
  <c r="T317" i="5" s="1"/>
  <c r="H265" i="5"/>
  <c r="H34" i="5"/>
  <c r="V889" i="5" s="1"/>
  <c r="T889" i="5" s="1"/>
  <c r="H33" i="5"/>
  <c r="V888" i="5" s="1"/>
  <c r="T888" i="5" s="1"/>
  <c r="H485" i="5"/>
  <c r="H483" i="5"/>
  <c r="V1106" i="5" s="1"/>
  <c r="T1106" i="5" s="1"/>
  <c r="H484" i="5"/>
  <c r="H210" i="5"/>
  <c r="V211" i="5" s="1"/>
  <c r="T211" i="5" s="1"/>
  <c r="H211" i="5"/>
  <c r="H500" i="5"/>
  <c r="V1140" i="5" s="1"/>
  <c r="T1140" i="5" s="1"/>
  <c r="H501" i="5"/>
  <c r="H502" i="5"/>
  <c r="H177" i="5"/>
  <c r="H176" i="5"/>
  <c r="V130" i="5" s="1"/>
  <c r="T130" i="5" s="1"/>
  <c r="H512" i="5"/>
  <c r="H511" i="5"/>
  <c r="H510" i="5"/>
  <c r="V1161" i="5" s="1"/>
  <c r="T1161" i="5" s="1"/>
  <c r="H490" i="5"/>
  <c r="V1120" i="5" s="1"/>
  <c r="T1120" i="5" s="1"/>
  <c r="H491" i="5"/>
  <c r="H492" i="5"/>
  <c r="H220" i="5"/>
  <c r="V16" i="5" s="1"/>
  <c r="T16" i="5" s="1"/>
  <c r="H221" i="5"/>
  <c r="H429" i="5"/>
  <c r="V974" i="5" s="1"/>
  <c r="T974" i="5" s="1"/>
  <c r="H431" i="5"/>
  <c r="H278" i="5"/>
  <c r="H277" i="5"/>
  <c r="V353" i="5" s="1"/>
  <c r="T353" i="5" s="1"/>
  <c r="H259" i="5"/>
  <c r="H258" i="5"/>
  <c r="V303" i="5" s="1"/>
  <c r="T303" i="5" s="1"/>
  <c r="H271" i="5"/>
  <c r="V338" i="5" s="1"/>
  <c r="T338" i="5" s="1"/>
  <c r="H272" i="5"/>
  <c r="H549" i="5"/>
  <c r="H548" i="5"/>
  <c r="V1608" i="5" s="1"/>
  <c r="T1608" i="5" s="1"/>
  <c r="H305" i="5"/>
  <c r="H304" i="5"/>
  <c r="V443" i="5" s="1"/>
  <c r="T443" i="5" s="1"/>
  <c r="H591" i="5"/>
  <c r="H590" i="5"/>
  <c r="V1724" i="5" s="1"/>
  <c r="T1724" i="5" s="1"/>
  <c r="H245" i="5"/>
  <c r="H244" i="5"/>
  <c r="V277" i="5" s="1"/>
  <c r="T277" i="5" s="1"/>
  <c r="H587" i="5"/>
  <c r="H586" i="5"/>
  <c r="V1718" i="5" s="1"/>
  <c r="T1718" i="5" s="1"/>
  <c r="H460" i="5"/>
  <c r="V1042" i="5" s="1"/>
  <c r="T1042" i="5" s="1"/>
  <c r="H461" i="5"/>
  <c r="H439" i="5"/>
  <c r="V823" i="5" s="1"/>
  <c r="T823" i="5" s="1"/>
  <c r="H440" i="5"/>
  <c r="H436" i="5"/>
  <c r="V992" i="5" s="1"/>
  <c r="T992" i="5" s="1"/>
  <c r="H438" i="5"/>
  <c r="H470" i="5"/>
  <c r="V1072" i="5" s="1"/>
  <c r="T1072" i="5" s="1"/>
  <c r="H471" i="5"/>
  <c r="H572" i="5"/>
  <c r="V1695" i="5" s="1"/>
  <c r="T1695" i="5" s="1"/>
  <c r="H573" i="5"/>
  <c r="H508" i="5"/>
  <c r="V1157" i="5" s="1"/>
  <c r="T1157" i="5" s="1"/>
  <c r="H509" i="5"/>
  <c r="H552" i="5"/>
  <c r="V1625" i="5" s="1"/>
  <c r="T1625" i="5" s="1"/>
  <c r="H553" i="5"/>
  <c r="H88" i="5"/>
  <c r="H498" i="5"/>
  <c r="V1136" i="5" s="1"/>
  <c r="T1136" i="5" s="1"/>
  <c r="H499" i="5"/>
  <c r="H342" i="5"/>
  <c r="H341" i="5"/>
  <c r="V534" i="5" s="1"/>
  <c r="T534" i="5" s="1"/>
  <c r="H395" i="5"/>
  <c r="H394" i="5"/>
  <c r="V855" i="5" s="1"/>
  <c r="T855" i="5" s="1"/>
  <c r="H654" i="5"/>
  <c r="H653" i="5"/>
  <c r="V1364" i="5" s="1"/>
  <c r="T1364" i="5" s="1"/>
  <c r="H7" i="5"/>
  <c r="V503" i="5" s="1"/>
  <c r="T503" i="5" s="1"/>
  <c r="H8" i="5"/>
  <c r="H416" i="5"/>
  <c r="H415" i="5"/>
  <c r="V949" i="5" s="1"/>
  <c r="T949" i="5" s="1"/>
  <c r="H146" i="5"/>
  <c r="V57" i="5" s="1"/>
  <c r="T57" i="5" s="1"/>
  <c r="H147" i="5"/>
  <c r="H546" i="5"/>
  <c r="V1604" i="5" s="1"/>
  <c r="T1604" i="5" s="1"/>
  <c r="H547" i="5"/>
  <c r="H441" i="5"/>
  <c r="V827" i="5" s="1"/>
  <c r="T827" i="5" s="1"/>
  <c r="H443" i="5"/>
  <c r="H496" i="5"/>
  <c r="V1132" i="5" s="1"/>
  <c r="T1132" i="5" s="1"/>
  <c r="H497" i="5"/>
  <c r="H190" i="5"/>
  <c r="V149" i="5" s="1"/>
  <c r="T149" i="5" s="1"/>
  <c r="H191" i="5"/>
  <c r="H85" i="5"/>
  <c r="H83" i="5"/>
  <c r="V735" i="5" s="1"/>
  <c r="T735" i="5" s="1"/>
  <c r="H80" i="5"/>
  <c r="H79" i="5"/>
  <c r="V546" i="5" s="1"/>
  <c r="T546" i="5" s="1"/>
  <c r="H579" i="5"/>
  <c r="H578" i="5"/>
  <c r="V1705" i="5" s="1"/>
  <c r="T1705" i="5" s="1"/>
  <c r="H289" i="5"/>
  <c r="V389" i="5" s="1"/>
  <c r="T389" i="5" s="1"/>
  <c r="H290" i="5"/>
  <c r="H539" i="5"/>
  <c r="V1584" i="5" s="1"/>
  <c r="T1584" i="5" s="1"/>
  <c r="H540" i="5"/>
  <c r="H567" i="5"/>
  <c r="V1676" i="5" s="1"/>
  <c r="T1676" i="5" s="1"/>
  <c r="H569" i="5"/>
  <c r="H77" i="5"/>
  <c r="H76" i="5"/>
  <c r="H78" i="5"/>
  <c r="H237" i="5"/>
  <c r="V253" i="5" s="1"/>
  <c r="T253" i="5" s="1"/>
  <c r="H238" i="5"/>
  <c r="H626" i="5"/>
  <c r="H625" i="5"/>
  <c r="V1235" i="5" s="1"/>
  <c r="T1235" i="5" s="1"/>
  <c r="H284" i="5"/>
  <c r="U365" i="5" s="1"/>
  <c r="T365" i="5" s="1"/>
  <c r="H281" i="5"/>
  <c r="V362" i="5" s="1"/>
  <c r="T362" i="5" s="1"/>
  <c r="H282" i="5"/>
  <c r="H149" i="5"/>
  <c r="H148" i="5"/>
  <c r="V64" i="5" s="1"/>
  <c r="T64" i="5" s="1"/>
  <c r="H55" i="5"/>
  <c r="V774" i="5" s="1"/>
  <c r="T774" i="5" s="1"/>
  <c r="H56" i="5"/>
  <c r="H633" i="5"/>
  <c r="V1278" i="5" s="1"/>
  <c r="T1278" i="5" s="1"/>
  <c r="H634" i="5"/>
  <c r="H432" i="5"/>
  <c r="V984" i="5" s="1"/>
  <c r="T984" i="5" s="1"/>
  <c r="H433" i="5"/>
  <c r="H581" i="5"/>
  <c r="H580" i="5"/>
  <c r="V1708" i="5" s="1"/>
  <c r="T1708" i="5" s="1"/>
  <c r="H529" i="5"/>
  <c r="V1554" i="5" s="1"/>
  <c r="T1554" i="5" s="1"/>
  <c r="H531" i="5"/>
  <c r="H504" i="5"/>
  <c r="H505" i="5"/>
  <c r="H503" i="5"/>
  <c r="V1144" i="5" s="1"/>
  <c r="T1144" i="5" s="1"/>
  <c r="H408" i="5"/>
  <c r="H407" i="5"/>
  <c r="V936" i="5" s="1"/>
  <c r="T936" i="5" s="1"/>
  <c r="H560" i="5"/>
  <c r="H558" i="5"/>
  <c r="V1653" i="5" s="1"/>
  <c r="T1653" i="5" s="1"/>
  <c r="H453" i="5"/>
  <c r="V1024" i="5" s="1"/>
  <c r="T1024" i="5" s="1"/>
  <c r="H454" i="5"/>
  <c r="H119" i="5"/>
  <c r="V591" i="5" s="1"/>
  <c r="T591" i="5" s="1"/>
  <c r="H120" i="5"/>
  <c r="H612" i="5"/>
  <c r="H611" i="5"/>
  <c r="H613" i="5"/>
  <c r="H126" i="5"/>
  <c r="V603" i="5" s="1"/>
  <c r="T603" i="5" s="1"/>
  <c r="H128" i="5"/>
  <c r="H610" i="5"/>
  <c r="H608" i="5"/>
  <c r="V1190" i="5" s="1"/>
  <c r="T1190" i="5" s="1"/>
  <c r="H118" i="5"/>
  <c r="H117" i="5"/>
  <c r="V50" i="5" s="1"/>
  <c r="T50" i="5" s="1"/>
  <c r="H349" i="5"/>
  <c r="H347" i="5"/>
  <c r="V636" i="5" s="1"/>
  <c r="T636" i="5" s="1"/>
  <c r="H409" i="5"/>
  <c r="V939" i="5" s="1"/>
  <c r="T939" i="5" s="1"/>
  <c r="H411" i="5"/>
  <c r="H57" i="5"/>
  <c r="V778" i="5" s="1"/>
  <c r="T778" i="5" s="1"/>
  <c r="H58" i="5"/>
  <c r="H189" i="5"/>
  <c r="H188" i="5"/>
  <c r="V145" i="5" s="1"/>
  <c r="T145" i="5" s="1"/>
  <c r="H261" i="5"/>
  <c r="H260" i="5"/>
  <c r="V308" i="5" s="1"/>
  <c r="T308" i="5" s="1"/>
  <c r="H225" i="5"/>
  <c r="H224" i="5"/>
  <c r="V223" i="5" s="1"/>
  <c r="T223" i="5" s="1"/>
  <c r="H20" i="5"/>
  <c r="V800" i="5" s="1"/>
  <c r="T800" i="5" s="1"/>
  <c r="H21" i="5"/>
  <c r="H403" i="5"/>
  <c r="H401" i="5"/>
  <c r="V860" i="5" s="1"/>
  <c r="T860" i="5" s="1"/>
  <c r="H318" i="5"/>
  <c r="V523" i="5" s="1"/>
  <c r="T523" i="5" s="1"/>
  <c r="H312" i="5"/>
  <c r="H311" i="5"/>
  <c r="V509" i="5" s="1"/>
  <c r="T509" i="5" s="1"/>
  <c r="H601" i="5"/>
  <c r="H600" i="5"/>
  <c r="V1733" i="5" s="1"/>
  <c r="T1733" i="5" s="1"/>
  <c r="H402" i="5"/>
  <c r="H404" i="5"/>
  <c r="H307" i="5"/>
  <c r="H306" i="5"/>
  <c r="V447" i="5" s="1"/>
  <c r="T447" i="5" s="1"/>
  <c r="H235" i="5"/>
  <c r="V250" i="5" s="1"/>
  <c r="T250" i="5" s="1"/>
  <c r="H236" i="5"/>
  <c r="H72" i="5"/>
  <c r="H70" i="5"/>
  <c r="V874" i="5" s="1"/>
  <c r="T874" i="5" s="1"/>
  <c r="H172" i="5"/>
  <c r="H170" i="5"/>
  <c r="V177" i="5" s="1"/>
  <c r="T177" i="5" s="1"/>
  <c r="H49" i="5"/>
  <c r="V571" i="5" s="1"/>
  <c r="T571" i="5" s="1"/>
  <c r="H50" i="5"/>
  <c r="H197" i="5"/>
  <c r="H196" i="5"/>
  <c r="V185" i="5" s="1"/>
  <c r="T185" i="5" s="1"/>
  <c r="H69" i="5"/>
  <c r="H67" i="5"/>
  <c r="V871" i="5" s="1"/>
  <c r="T871" i="5" s="1"/>
  <c r="H473" i="5"/>
  <c r="H472" i="5"/>
  <c r="V1077" i="5" s="1"/>
  <c r="T1077" i="5" s="1"/>
  <c r="H595" i="5"/>
  <c r="H594" i="5"/>
  <c r="H593" i="5"/>
  <c r="V1725" i="5" s="1"/>
  <c r="T1725" i="5" s="1"/>
  <c r="H575" i="5"/>
  <c r="H574" i="5"/>
  <c r="V1699" i="5" s="1"/>
  <c r="T1699" i="5" s="1"/>
  <c r="H213" i="5"/>
  <c r="H212" i="5"/>
  <c r="V217" i="5" s="1"/>
  <c r="T217" i="5" s="1"/>
  <c r="H216" i="5"/>
  <c r="V4" i="5" s="1"/>
  <c r="T4" i="5" s="1"/>
  <c r="H217" i="5"/>
  <c r="H99" i="5"/>
  <c r="V909" i="5" s="1"/>
  <c r="T909" i="5" s="1"/>
  <c r="H100" i="5"/>
  <c r="H158" i="5"/>
  <c r="H157" i="5"/>
  <c r="V87" i="5" s="1"/>
  <c r="T87" i="5" s="1"/>
  <c r="H209" i="5"/>
  <c r="H208" i="5"/>
  <c r="V206" i="5" s="1"/>
  <c r="T206" i="5" s="1"/>
  <c r="H63" i="5"/>
  <c r="V865" i="5" s="1"/>
  <c r="T865" i="5" s="1"/>
  <c r="H64" i="5"/>
  <c r="H35" i="5"/>
  <c r="V891" i="5" s="1"/>
  <c r="T891" i="5" s="1"/>
  <c r="H36" i="5"/>
  <c r="H270" i="5"/>
  <c r="H269" i="5"/>
  <c r="V330" i="5" s="1"/>
  <c r="T330" i="5" s="1"/>
  <c r="H514" i="5"/>
  <c r="H515" i="5"/>
  <c r="H513" i="5"/>
  <c r="V1165" i="5" s="1"/>
  <c r="T1165" i="5" s="1"/>
  <c r="H555" i="5"/>
  <c r="H554" i="5"/>
  <c r="V1629" i="5" s="1"/>
  <c r="T1629" i="5" s="1"/>
  <c r="H422" i="5"/>
  <c r="V960" i="5" s="1"/>
  <c r="T960" i="5" s="1"/>
  <c r="H424" i="5"/>
  <c r="H116" i="5"/>
  <c r="H115" i="5"/>
  <c r="V44" i="5" s="1"/>
  <c r="T44" i="5" s="1"/>
  <c r="H90" i="5"/>
  <c r="H89" i="5"/>
  <c r="V757" i="5" s="1"/>
  <c r="T757" i="5" s="1"/>
  <c r="H178" i="5"/>
  <c r="V134" i="5" s="1"/>
  <c r="T134" i="5" s="1"/>
  <c r="H179" i="5"/>
  <c r="H406" i="5"/>
  <c r="H405" i="5"/>
  <c r="V932" i="5" s="1"/>
  <c r="T932" i="5" s="1"/>
  <c r="H164" i="5"/>
  <c r="H160" i="5"/>
  <c r="H159" i="5"/>
  <c r="V95" i="5" s="1"/>
  <c r="T95" i="5" s="1"/>
  <c r="H543" i="5"/>
  <c r="V1593" i="5" s="1"/>
  <c r="T1593" i="5" s="1"/>
  <c r="H545" i="5"/>
  <c r="H223" i="5"/>
  <c r="H222" i="5"/>
  <c r="V21" i="5" s="1"/>
  <c r="T21" i="5" s="1"/>
  <c r="H107" i="5"/>
  <c r="V922" i="5" s="1"/>
  <c r="T922" i="5" s="1"/>
  <c r="H108" i="5"/>
  <c r="H227" i="5"/>
  <c r="H29" i="5"/>
  <c r="H27" i="5"/>
  <c r="V812" i="5" s="1"/>
  <c r="T812" i="5" s="1"/>
  <c r="H28" i="5"/>
  <c r="H566" i="5"/>
  <c r="H564" i="5"/>
  <c r="V1673" i="5" s="1"/>
  <c r="T1673" i="5" s="1"/>
  <c r="H589" i="5"/>
  <c r="H588" i="5"/>
  <c r="V1721" i="5" s="1"/>
  <c r="T1721" i="5" s="1"/>
  <c r="H175" i="5"/>
  <c r="H174" i="5"/>
  <c r="V179" i="5" s="1"/>
  <c r="T179" i="5" s="1"/>
  <c r="H532" i="5"/>
  <c r="V1564" i="5" s="1"/>
  <c r="T1564" i="5" s="1"/>
  <c r="H533" i="5"/>
  <c r="H538" i="5"/>
  <c r="H536" i="5"/>
  <c r="V1573" i="5" s="1"/>
  <c r="T1573" i="5" s="1"/>
  <c r="H627" i="5"/>
  <c r="V1252" i="5" s="1"/>
  <c r="T1252" i="5" s="1"/>
  <c r="H628" i="5"/>
  <c r="H447" i="5"/>
  <c r="H446" i="5"/>
  <c r="V1004" i="5" s="1"/>
  <c r="T1004" i="5" s="1"/>
  <c r="H482" i="5"/>
  <c r="H481" i="5"/>
  <c r="H480" i="5"/>
  <c r="V1101" i="5" s="1"/>
  <c r="T1101" i="5" s="1"/>
  <c r="H598" i="5"/>
  <c r="V1730" i="5" s="1"/>
  <c r="T1730" i="5" s="1"/>
  <c r="H599" i="5"/>
  <c r="H518" i="5"/>
  <c r="V1531" i="5" s="1"/>
  <c r="T1531" i="5" s="1"/>
  <c r="H520" i="5"/>
  <c r="H18" i="5"/>
  <c r="H19" i="5"/>
  <c r="H17" i="5"/>
  <c r="V588" i="5" s="1"/>
  <c r="T588" i="5" s="1"/>
  <c r="H143" i="5"/>
  <c r="H142" i="5"/>
  <c r="V402" i="5" s="1"/>
  <c r="T402" i="5" s="1"/>
  <c r="H343" i="5"/>
  <c r="V629" i="5" s="1"/>
  <c r="T629" i="5" s="1"/>
  <c r="H344" i="5"/>
  <c r="H229" i="5"/>
  <c r="H228" i="5"/>
  <c r="V230" i="5" s="1"/>
  <c r="T230" i="5" s="1"/>
  <c r="H392" i="5"/>
  <c r="V850" i="5" s="1"/>
  <c r="T850" i="5" s="1"/>
  <c r="H393" i="5"/>
  <c r="H417" i="5"/>
  <c r="V953" i="5" s="1"/>
  <c r="T953" i="5" s="1"/>
  <c r="H418" i="5"/>
  <c r="H455" i="5"/>
  <c r="V1028" i="5" s="1"/>
  <c r="T1028" i="5" s="1"/>
  <c r="H457" i="5"/>
  <c r="H468" i="5"/>
  <c r="V1068" i="5" s="1"/>
  <c r="T1068" i="5" s="1"/>
  <c r="H469" i="5"/>
  <c r="H25" i="5"/>
  <c r="H26" i="5"/>
  <c r="H24" i="5"/>
  <c r="V808" i="5" s="1"/>
  <c r="T808" i="5" s="1"/>
  <c r="H22" i="5"/>
  <c r="V804" i="5" s="1"/>
  <c r="T804" i="5" s="1"/>
  <c r="H23" i="5"/>
  <c r="H150" i="5"/>
  <c r="V67" i="5" s="1"/>
  <c r="T67" i="5" s="1"/>
  <c r="H151" i="5"/>
  <c r="H161" i="5"/>
  <c r="V114" i="5" s="1"/>
  <c r="T114" i="5" s="1"/>
  <c r="H162" i="5"/>
  <c r="H399" i="5"/>
  <c r="H397" i="5"/>
  <c r="V857" i="5" s="1"/>
  <c r="T857" i="5" s="1"/>
  <c r="H346" i="5"/>
  <c r="H345" i="5"/>
  <c r="V633" i="5" s="1"/>
  <c r="T633" i="5" s="1"/>
  <c r="H523" i="5"/>
  <c r="H521" i="5"/>
  <c r="V1534" i="5" s="1"/>
  <c r="T1534" i="5" s="1"/>
  <c r="H367" i="5"/>
  <c r="H365" i="5"/>
  <c r="V623" i="5" s="1"/>
  <c r="T623" i="5" s="1"/>
  <c r="H187" i="5"/>
  <c r="H186" i="5"/>
  <c r="V169" i="5" s="1"/>
  <c r="T169" i="5" s="1"/>
  <c r="H66" i="5"/>
  <c r="H65" i="5"/>
  <c r="V868" i="5" s="1"/>
  <c r="T868" i="5" s="1"/>
  <c r="H61" i="5"/>
  <c r="V790" i="5" s="1"/>
  <c r="T790" i="5" s="1"/>
  <c r="H62" i="5"/>
  <c r="H44" i="5"/>
  <c r="V378" i="5" s="1"/>
  <c r="T378" i="5" s="1"/>
  <c r="H45" i="5"/>
  <c r="H46" i="5"/>
  <c r="U379" i="5" s="1"/>
  <c r="T379" i="5" s="1"/>
  <c r="H262" i="5"/>
  <c r="H263" i="5"/>
  <c r="H361" i="5"/>
  <c r="H359" i="5"/>
  <c r="V616" i="5" s="1"/>
  <c r="T616" i="5" s="1"/>
  <c r="H582" i="5"/>
  <c r="V1712" i="5" s="1"/>
  <c r="T1712" i="5" s="1"/>
  <c r="H583" i="5"/>
  <c r="H95" i="5"/>
  <c r="H93" i="5"/>
  <c r="V762" i="5" s="1"/>
  <c r="T762" i="5" s="1"/>
  <c r="H94" i="5"/>
  <c r="H12" i="5"/>
  <c r="V584" i="5" s="1"/>
  <c r="T584" i="5" s="1"/>
  <c r="H13" i="5"/>
  <c r="H526" i="5"/>
  <c r="V1551" i="5" s="1"/>
  <c r="T1551" i="5" s="1"/>
  <c r="H528" i="5"/>
  <c r="H333" i="5"/>
  <c r="V489" i="5" s="1"/>
  <c r="T489" i="5" s="1"/>
  <c r="H336" i="5"/>
  <c r="H334" i="5"/>
  <c r="H205" i="5"/>
  <c r="H204" i="5"/>
  <c r="V198" i="5" s="1"/>
  <c r="T198" i="5" s="1"/>
  <c r="H199" i="5"/>
  <c r="H198" i="5"/>
  <c r="V188" i="5" s="1"/>
  <c r="T188" i="5" s="1"/>
  <c r="H478" i="5"/>
  <c r="V1098" i="5" s="1"/>
  <c r="T1098" i="5" s="1"/>
  <c r="H479" i="5"/>
  <c r="H597" i="5"/>
  <c r="H596" i="5"/>
  <c r="V1727" i="5" s="1"/>
  <c r="T1727" i="5" s="1"/>
  <c r="H605" i="5"/>
  <c r="H603" i="5"/>
  <c r="V1734" i="5" s="1"/>
  <c r="T1734" i="5" s="1"/>
  <c r="H604" i="5"/>
  <c r="H51" i="5"/>
  <c r="V575" i="5" s="1"/>
  <c r="T575" i="5" s="1"/>
  <c r="H52" i="5"/>
  <c r="H450" i="5"/>
  <c r="H448" i="5"/>
  <c r="V1008" i="5" s="1"/>
  <c r="T1008" i="5" s="1"/>
  <c r="H242" i="5"/>
  <c r="V272" i="5" s="1"/>
  <c r="T272" i="5" s="1"/>
  <c r="H243" i="5"/>
  <c r="H15" i="5"/>
  <c r="H14" i="5"/>
  <c r="V587" i="5" s="1"/>
  <c r="T587" i="5" s="1"/>
  <c r="H30" i="5"/>
  <c r="V883" i="5" s="1"/>
  <c r="T883" i="5" s="1"/>
  <c r="H31" i="5"/>
  <c r="H218" i="5"/>
  <c r="V9" i="5" s="1"/>
  <c r="T9" i="5" s="1"/>
  <c r="H219" i="5"/>
  <c r="H463" i="5"/>
  <c r="H462" i="5"/>
  <c r="V1046" i="5" s="1"/>
  <c r="T1046" i="5" s="1"/>
  <c r="H398" i="5"/>
  <c r="H400" i="5"/>
  <c r="H92" i="5"/>
  <c r="H91" i="5"/>
  <c r="V759" i="5" s="1"/>
  <c r="T759" i="5" s="1"/>
  <c r="H466" i="5"/>
  <c r="V1058" i="5" s="1"/>
  <c r="T1058" i="5" s="1"/>
  <c r="H467" i="5"/>
  <c r="H240" i="5"/>
  <c r="V264" i="5" s="1"/>
  <c r="T264" i="5" s="1"/>
  <c r="H241" i="5"/>
  <c r="H53" i="5"/>
  <c r="V578" i="5" s="1"/>
  <c r="T578" i="5" s="1"/>
  <c r="H54" i="5"/>
  <c r="H464" i="5"/>
  <c r="V1051" i="5" s="1"/>
  <c r="T1051" i="5" s="1"/>
  <c r="H465" i="5"/>
  <c r="H315" i="5"/>
  <c r="V518" i="5" s="1"/>
  <c r="T518" i="5" s="1"/>
  <c r="H317" i="5"/>
  <c r="H59" i="5"/>
  <c r="V783" i="5" s="1"/>
  <c r="T783" i="5" s="1"/>
  <c r="H60" i="5"/>
  <c r="H133" i="5"/>
  <c r="V108" i="5" s="1"/>
  <c r="T108" i="5" s="1"/>
  <c r="H655" i="5"/>
  <c r="V1376" i="5" s="1"/>
  <c r="T1376" i="5" s="1"/>
  <c r="H656" i="5"/>
  <c r="H350" i="5"/>
  <c r="V640" i="5" s="1"/>
  <c r="T640" i="5" s="1"/>
  <c r="H352" i="5"/>
  <c r="H426" i="5"/>
  <c r="H425" i="5"/>
  <c r="V966" i="5" s="1"/>
  <c r="T966" i="5" s="1"/>
  <c r="H362" i="5"/>
  <c r="V619" i="5" s="1"/>
  <c r="T619" i="5" s="1"/>
  <c r="H364" i="5"/>
  <c r="H139" i="5"/>
  <c r="H137" i="5"/>
  <c r="H233" i="5"/>
  <c r="V246" i="5" s="1"/>
  <c r="T246" i="5" s="1"/>
  <c r="H234" i="5"/>
  <c r="H486" i="5"/>
  <c r="V1115" i="5" s="1"/>
  <c r="T1115" i="5" s="1"/>
  <c r="H487" i="5"/>
  <c r="H129" i="5"/>
  <c r="V102" i="5" s="1"/>
  <c r="T102" i="5" s="1"/>
  <c r="H130" i="5"/>
  <c r="H181" i="5"/>
  <c r="H104" i="5"/>
  <c r="V916" i="5" s="1"/>
  <c r="T916" i="5" s="1"/>
  <c r="H105" i="5"/>
  <c r="H576" i="5"/>
  <c r="V1702" i="5" s="1"/>
  <c r="T1702" i="5" s="1"/>
  <c r="H577" i="5"/>
  <c r="H585" i="5"/>
  <c r="H356" i="5"/>
  <c r="H355" i="5"/>
  <c r="V564" i="5" s="1"/>
  <c r="T564" i="5" s="1"/>
  <c r="H48" i="5"/>
  <c r="H47" i="5"/>
  <c r="V568" i="5" s="1"/>
  <c r="T568" i="5" s="1"/>
  <c r="H507" i="5"/>
  <c r="H506" i="5"/>
  <c r="V1153" i="5" s="1"/>
  <c r="T1153" i="5" s="1"/>
  <c r="H561" i="5"/>
  <c r="V1656" i="5" s="1"/>
  <c r="T1656" i="5" s="1"/>
  <c r="H563" i="5"/>
  <c r="H631" i="5"/>
  <c r="V1261" i="5" s="1"/>
  <c r="T1261" i="5" s="1"/>
  <c r="H632" i="5"/>
  <c r="H246" i="5"/>
  <c r="V284" i="5" s="1"/>
  <c r="T284" i="5" s="1"/>
  <c r="H421" i="5"/>
  <c r="H419" i="5"/>
  <c r="V956" i="5" s="1"/>
  <c r="T956" i="5" s="1"/>
  <c r="H4" i="5" l="1"/>
  <c r="U1445" i="5"/>
  <c r="V1445" i="5"/>
  <c r="U499" i="5"/>
  <c r="H3" i="5"/>
  <c r="V499" i="5"/>
  <c r="H2" i="5"/>
  <c r="T499" i="5" l="1"/>
  <c r="T1445" i="5"/>
  <c r="I4" i="5" l="1"/>
  <c r="I3" i="5"/>
  <c r="I2" i="5" l="1"/>
  <c r="I19" i="2" l="1"/>
  <c r="I15" i="2"/>
  <c r="E21" i="2" s="1"/>
  <c r="E22" i="2" l="1"/>
  <c r="D3" i="2"/>
  <c r="L17" i="7" l="1"/>
  <c r="L19" i="7"/>
  <c r="L18" i="7"/>
  <c r="L20" i="7"/>
  <c r="L21" i="7"/>
  <c r="L11" i="7"/>
  <c r="L12" i="7"/>
  <c r="L10" i="7"/>
  <c r="L7" i="7"/>
  <c r="L15" i="7"/>
  <c r="L16" i="7"/>
  <c r="L9" i="7"/>
  <c r="L13" i="7"/>
  <c r="L14" i="7"/>
  <c r="L8" i="7"/>
  <c r="K1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TanW</author>
  </authors>
  <commentList>
    <comment ref="E3" authorId="0" shapeId="0" xr:uid="{831F0660-88ED-4758-871A-2C44D098BC9B}">
      <text>
        <r>
          <rPr>
            <sz val="9"/>
            <color indexed="81"/>
            <rFont val="宋体"/>
            <family val="3"/>
            <charset val="134"/>
          </rPr>
          <t>在标准战斗时间里，恢复总hp的百分比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nashi</author>
    <author>Administrator</author>
    <author>Cokutau</author>
  </authors>
  <commentList>
    <comment ref="F1" authorId="0" shapeId="0" xr:uid="{A61C9EF0-518E-445B-A238-F4415F7352C4}">
      <text>
        <r>
          <rPr>
            <sz val="9"/>
            <color indexed="81"/>
            <rFont val="宋体"/>
            <family val="3"/>
            <charset val="134"/>
          </rPr>
          <t>1】表示大多数施法技能花费的时间
2】超过这个时间的施法技能会得到额外的伤害治疗补偿</t>
        </r>
      </text>
    </comment>
    <comment ref="H1" authorId="0" shapeId="0" xr:uid="{6CBCB903-8E96-4489-909A-2083A141528A}">
      <text>
        <r>
          <rPr>
            <sz val="9"/>
            <color indexed="81"/>
            <rFont val="宋体"/>
            <family val="3"/>
            <charset val="134"/>
          </rPr>
          <t>1】表示损失的hp比例
2】1个技能的累积秒伤最多令敌人一次性损失的hp比例称为最大崩溃点。比如冷却时间较长的大招，但又不希望大招出手就几乎秒杀敌人
4】必须显著＞0和＜1</t>
        </r>
      </text>
    </comment>
    <comment ref="J1" authorId="0" shapeId="0" xr:uid="{CBDAF2E4-EB64-4E82-A1F5-80C9EE1E9826}">
      <text>
        <r>
          <rPr>
            <sz val="9"/>
            <color indexed="81"/>
            <rFont val="宋体"/>
            <family val="3"/>
            <charset val="134"/>
          </rPr>
          <t>1】衡量治疗大招技能相互间的强度差异，这个值如果大于0.3表示存在少数大招技能明显强过其他大招</t>
        </r>
      </text>
    </comment>
    <comment ref="H2" authorId="0" shapeId="0" xr:uid="{F3A9A36E-E2CD-4AFC-B25C-F2BD7A58A7EF}">
      <text>
        <r>
          <rPr>
            <sz val="9"/>
            <color indexed="81"/>
            <rFont val="宋体"/>
            <family val="3"/>
            <charset val="134"/>
          </rPr>
          <t>1】表示损失的hp比例
2】1个技能的累积秒伤最少令敌人一次性损失的hp比例称为崩溃点，表示这个技能和大多数技能不一样，可能是一个长时间冷却的大招技能</t>
        </r>
      </text>
    </comment>
    <comment ref="H3" authorId="0" shapeId="0" xr:uid="{C54E414C-3FB2-4C84-8CC3-CD7410B17154}">
      <text>
        <r>
          <rPr>
            <sz val="9"/>
            <color indexed="81"/>
            <rFont val="宋体"/>
            <family val="3"/>
            <charset val="134"/>
          </rPr>
          <t>1】衡量伤害大招技能相互间的强度差异，这个值如果大于0.3表示存在少数大招技能明显强过其他大招</t>
        </r>
      </text>
    </comment>
    <comment ref="D5" authorId="1" shapeId="0" xr:uid="{DB954A7D-A9F4-4557-9428-107F8EA61774}">
      <text>
        <r>
          <rPr>
            <sz val="9"/>
            <color indexed="81"/>
            <rFont val="宋体"/>
            <family val="3"/>
            <charset val="134"/>
          </rPr>
          <t>表示选取哪种估计法</t>
        </r>
      </text>
    </comment>
    <comment ref="H6" authorId="1" shapeId="0" xr:uid="{276AC7F0-D90D-4F00-AFEC-FBFD26A7910F}">
      <text>
        <r>
          <rPr>
            <sz val="9"/>
            <color indexed="81"/>
            <rFont val="宋体"/>
            <family val="3"/>
            <charset val="134"/>
          </rPr>
          <t>1】加粗倾斜红字表示技能的不平衡程度不少于该绝对值
2】“常规”计算方式下，红字表示超过自身的绝对值
3】“非常规”计算方式下，红字表示技能的不平衡程度不少于该绝对值
4】因精彩性、游戏性等其他原因，可以适当超出/降低</t>
        </r>
      </text>
    </comment>
    <comment ref="I6" authorId="0" shapeId="0" xr:uid="{F9923E49-372F-493E-9E8C-3DE6930C6D50}">
      <text>
        <r>
          <rPr>
            <sz val="9"/>
            <color indexed="81"/>
            <rFont val="宋体"/>
            <family val="3"/>
            <charset val="134"/>
          </rPr>
          <t>1】不为空表示对应行的技能是长cd的大招，如果不希望如此，则表示错误设置了技能参数，使得它逾越了常规设计。反之，如果希望是大招技能却为空，表示参数值太低不满足大招的判断条件
2】“设计出怎样的技能”可以视为随机过程，产生的强度是随机变量，大多数技能之间差异不大，有一些技能则是大招类型的，会短时间内极大增强角色，可以视为异常数据</t>
        </r>
      </text>
    </comment>
    <comment ref="J6" authorId="0" shapeId="0" xr:uid="{B98C0128-9EBB-4644-B0C6-A2FB5CB73B96}">
      <text>
        <r>
          <rPr>
            <sz val="9"/>
            <color indexed="81"/>
            <rFont val="宋体"/>
            <family val="3"/>
            <charset val="134"/>
          </rPr>
          <t xml:space="preserve">1】大招技能的最小值
</t>
        </r>
      </text>
    </comment>
    <comment ref="K6" authorId="0" shapeId="0" xr:uid="{BCB3FBC3-BAA3-4CEF-904B-A400529EC406}">
      <text>
        <r>
          <rPr>
            <sz val="9"/>
            <color indexed="81"/>
            <rFont val="宋体"/>
            <family val="3"/>
            <charset val="134"/>
          </rPr>
          <t>1】可人工选择最小和计算百分比之间的值</t>
        </r>
      </text>
    </comment>
    <comment ref="N6" authorId="1" shapeId="0" xr:uid="{2EBE97B3-CF1B-4CB5-8781-76DE9B0F2BF7}">
      <text>
        <r>
          <rPr>
            <sz val="9"/>
            <color indexed="81"/>
            <rFont val="宋体"/>
            <family val="3"/>
            <charset val="134"/>
          </rPr>
          <t>1】当1个技能存在更多效果时，用同1组表示</t>
        </r>
      </text>
    </comment>
    <comment ref="O6" authorId="1" shapeId="0" xr:uid="{943683FC-485E-4E8B-81C8-4E28ED245342}">
      <text>
        <r>
          <rPr>
            <sz val="9"/>
            <color indexed="81"/>
            <rFont val="宋体"/>
            <family val="3"/>
            <charset val="134"/>
          </rPr>
          <t>1】表示 技能数值 是间隔生效的还是直接生效的
1：直接生效
2：间隔生效</t>
        </r>
      </text>
    </comment>
    <comment ref="Q6" authorId="1" shapeId="0" xr:uid="{AFAAB71C-F677-4618-BBEB-1A72FD8FA71F}">
      <text>
        <r>
          <rPr>
            <sz val="9"/>
            <color indexed="81"/>
            <rFont val="宋体"/>
            <family val="3"/>
            <charset val="134"/>
          </rPr>
          <t>1】技能因施法时间、间隔生效时间过长、命中目标数要求较高而存在被驱散、离开射程和视野、打断、没有足量敌人等风险
2】假设在任意时间、人数发生风险的概率服从于均匀分布，则均匀分布的方差就是其风险的度量，“补偿标准差”表示给予多少个本列值的秒伤来作为风险补偿</t>
        </r>
      </text>
    </comment>
    <comment ref="R6" authorId="1" shapeId="0" xr:uid="{08F02739-DB8C-4F8A-B5D6-8100DA86A164}">
      <text>
        <r>
          <rPr>
            <sz val="9"/>
            <color indexed="81"/>
            <rFont val="宋体"/>
            <family val="3"/>
            <charset val="134"/>
          </rPr>
          <t xml:space="preserve">1】不得等于0
</t>
        </r>
      </text>
    </comment>
    <comment ref="T6" authorId="0" shapeId="0" xr:uid="{30AF70E2-204C-4FC3-A20D-2B7EAAC99655}">
      <text>
        <r>
          <rPr>
            <sz val="9"/>
            <color indexed="81"/>
            <rFont val="宋体"/>
            <family val="3"/>
            <charset val="134"/>
          </rPr>
          <t>1】当1个伤害和治疗技能的生效无需施法者引导，称为不互斥的
如DEBUFF持续掉血，不妨碍施法者进行其他伤害和治疗动作。用1表示不互斥，不互斥的技能必须给定伤害和治疗百分比，函数会自动减去它来修正需施法者引导的伤害和治疗技能
2】相同职业的不同组才存在互斥性，互斥性技能的伤害治疗能力不应过于接近上界
3】 1 表示不互斥，空表示互斥，1个职业至少有1个为空的伤害技能
4】大招技能为空</t>
        </r>
      </text>
    </comment>
    <comment ref="V6" authorId="1" shapeId="0" xr:uid="{7D286E1C-F60E-420B-AACB-B6D94EF303F5}">
      <text>
        <r>
          <rPr>
            <sz val="9"/>
            <color indexed="81"/>
            <rFont val="宋体"/>
            <family val="3"/>
            <charset val="134"/>
          </rPr>
          <t xml:space="preserve">1】伤害效果，选择“上界”
2】“召唤”技能，召唤的怪物继承主人属性的百分比远小于 1 即可
</t>
        </r>
      </text>
    </comment>
    <comment ref="W6" authorId="1" shapeId="0" xr:uid="{EB4FD1F0-792A-420A-8652-0DFA1B8A816A}">
      <text>
        <r>
          <rPr>
            <sz val="9"/>
            <color indexed="81"/>
            <rFont val="宋体"/>
            <family val="3"/>
            <charset val="134"/>
          </rPr>
          <t>1】仅在有百分比概念的效果时填写百分值，其他情况必须留空
2】昏迷必须填写百分值
3】同一组有X个上界，则存在X-1个自由度，在本处填写X-1个上界伤害效果百分比，剩余1个由计算给出</t>
        </r>
      </text>
    </comment>
    <comment ref="X6" authorId="2" shapeId="0" xr:uid="{BA8E256E-4CEF-438B-8374-3663EFCA655E}">
      <text>
        <r>
          <rPr>
            <sz val="9"/>
            <color indexed="81"/>
            <rFont val="宋体"/>
            <family val="3"/>
            <charset val="134"/>
          </rPr>
          <t>1】施法时间和冷却时间不能同时为空</t>
        </r>
      </text>
    </comment>
    <comment ref="Y6" authorId="1" shapeId="0" xr:uid="{7367F8BB-A175-4550-B4EF-36F8B25E0DA7}">
      <text>
        <r>
          <rPr>
            <sz val="9"/>
            <color indexed="81"/>
            <rFont val="宋体"/>
            <family val="3"/>
            <charset val="134"/>
          </rPr>
          <t>1】默认为空
2】若“生成方式”为 2，本列表示总持续时间，总持续时间不能小于生效间隔
3】一个被动永久效果，其持续时间和冷却时间 = 标准战斗时间</t>
        </r>
      </text>
    </comment>
    <comment ref="Z6" authorId="1" shapeId="0" xr:uid="{D6B8FCFD-B846-4A89-A453-7CD04B929BF2}">
      <text>
        <r>
          <rPr>
            <sz val="9"/>
            <color indexed="81"/>
            <rFont val="宋体"/>
            <family val="3"/>
            <charset val="134"/>
          </rPr>
          <t>1】施法时间和冷却时间不能同时为空</t>
        </r>
      </text>
    </comment>
    <comment ref="AA6" authorId="1" shapeId="0" xr:uid="{8228BE72-60FF-4918-A87D-9D67900ACB24}">
      <text>
        <r>
          <rPr>
            <sz val="9"/>
            <color indexed="81"/>
            <rFont val="宋体"/>
            <family val="3"/>
            <charset val="134"/>
          </rPr>
          <t>1】默认为空
2】若“生成方式”为2，本处表示间隔多少秒生效</t>
        </r>
      </text>
    </comment>
    <comment ref="AB6" authorId="1" shapeId="0" xr:uid="{17CA94CA-DF71-454B-A708-489EF8E3064A}">
      <text>
        <r>
          <rPr>
            <sz val="9"/>
            <color indexed="81"/>
            <rFont val="宋体"/>
            <family val="3"/>
            <charset val="134"/>
          </rPr>
          <t>1】默认为1
2】若存在技能可连续使用X次，X值填在本列
3】叠加层数在数学上等价于释放次数</t>
        </r>
      </text>
    </comment>
    <comment ref="AC6" authorId="2" shapeId="0" xr:uid="{5D24FE6A-C76B-402B-B6CE-FDDDD190BE92}">
      <text>
        <r>
          <rPr>
            <sz val="9"/>
            <color indexed="81"/>
            <rFont val="宋体"/>
            <family val="3"/>
            <charset val="134"/>
          </rPr>
          <t>1】默认为1
2】本列表示固定值占1-本列的比例</t>
        </r>
      </text>
    </comment>
    <comment ref="AD6" authorId="2" shapeId="0" xr:uid="{9E6206DC-E594-4B6C-B81A-76E3F0D218C9}">
      <text>
        <r>
          <rPr>
            <sz val="9"/>
            <color indexed="81"/>
            <rFont val="宋体"/>
            <family val="3"/>
            <charset val="134"/>
          </rPr>
          <t>1】默认为空
2】当一个技能同时拥有治疗和非治疗效果时，本处表示治疗越界警告的分配比例，1-本处就是非治疗效果的分配比例</t>
        </r>
      </text>
    </comment>
    <comment ref="B23" authorId="2" shapeId="0" xr:uid="{29B886A8-6A76-493D-894D-28EE0FA2536D}">
      <text>
        <r>
          <rPr>
            <sz val="9"/>
            <color indexed="81"/>
            <rFont val="宋体"/>
            <family val="3"/>
            <charset val="134"/>
          </rPr>
          <t>1】计算来源为玩家的攻击力</t>
        </r>
      </text>
    </comment>
    <comment ref="B24" authorId="2" shapeId="0" xr:uid="{D25ABEB2-1D22-416A-B000-6196EFE63BD0}">
      <text>
        <r>
          <rPr>
            <sz val="9"/>
            <color indexed="81"/>
            <rFont val="宋体"/>
            <family val="3"/>
            <charset val="134"/>
          </rPr>
          <t xml:space="preserve">1】直接回复生命上限百分比的技能
</t>
        </r>
      </text>
    </comment>
    <comment ref="B25" authorId="2" shapeId="0" xr:uid="{355EC7AB-5244-485B-911D-98693E9049C6}">
      <text>
        <r>
          <rPr>
            <sz val="9"/>
            <color indexed="81"/>
            <rFont val="宋体"/>
            <family val="3"/>
            <charset val="134"/>
          </rPr>
          <t>1】计算来源为玩家的攻击力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Cokutau</author>
  </authors>
  <commentList>
    <comment ref="J1" authorId="0" shapeId="0" xr:uid="{DA6CF90C-A7A9-4429-9D48-C07AFD5F7C73}">
      <text>
        <r>
          <rPr>
            <sz val="9"/>
            <color indexed="81"/>
            <rFont val="宋体"/>
            <family val="3"/>
            <charset val="134"/>
          </rPr>
          <t>最终加成比率，默认为0</t>
        </r>
      </text>
    </comment>
    <comment ref="K1" authorId="0" shapeId="0" xr:uid="{611062EB-5F18-4578-88CD-D27A9FA3F166}">
      <text>
        <r>
          <rPr>
            <sz val="9"/>
            <color indexed="81"/>
            <rFont val="宋体"/>
            <family val="3"/>
            <charset val="134"/>
          </rPr>
          <t>技能额外暴击率(默认值0)</t>
        </r>
      </text>
    </comment>
    <comment ref="L1" authorId="0" shapeId="0" xr:uid="{2F167ADB-A352-4E3B-980B-19D6CDB59435}">
      <text>
        <r>
          <rPr>
            <sz val="9"/>
            <color indexed="81"/>
            <rFont val="宋体"/>
            <family val="3"/>
            <charset val="134"/>
          </rPr>
          <t xml:space="preserve">技能额外命中率(默认值0)
</t>
        </r>
      </text>
    </comment>
    <comment ref="M1" authorId="0" shapeId="0" xr:uid="{9B0E43DB-8FD7-49F6-8B9F-BAA5743283CA}">
      <text>
        <r>
          <rPr>
            <sz val="9"/>
            <color indexed="81"/>
            <rFont val="宋体"/>
            <family val="3"/>
            <charset val="134"/>
          </rPr>
          <t>暴击率上限，默认0.7</t>
        </r>
      </text>
    </comment>
    <comment ref="N1" authorId="0" shapeId="0" xr:uid="{D41A14FA-12A9-49AD-B6EF-8DA30A67C938}">
      <text>
        <r>
          <rPr>
            <sz val="9"/>
            <color indexed="81"/>
            <rFont val="宋体"/>
            <family val="3"/>
            <charset val="134"/>
          </rPr>
          <t xml:space="preserve">额外暴击效果
</t>
        </r>
      </text>
    </comment>
    <comment ref="O1" authorId="0" shapeId="0" xr:uid="{4C1A21B8-8CA1-4826-8D64-7040141EB1ED}">
      <text>
        <r>
          <rPr>
            <sz val="9"/>
            <color indexed="81"/>
            <rFont val="宋体"/>
            <family val="3"/>
            <charset val="134"/>
          </rPr>
          <t xml:space="preserve">持续时间
</t>
        </r>
      </text>
    </comment>
    <comment ref="P1" authorId="0" shapeId="0" xr:uid="{55A77799-5B8D-49A8-9DB1-B9259CC10113}">
      <text>
        <r>
          <rPr>
            <sz val="9"/>
            <color indexed="81"/>
            <rFont val="宋体"/>
            <family val="3"/>
            <charset val="134"/>
          </rPr>
          <t xml:space="preserve">叠加上限(默认值1)
</t>
        </r>
      </text>
    </comment>
  </commentList>
</comments>
</file>

<file path=xl/sharedStrings.xml><?xml version="1.0" encoding="utf-8"?>
<sst xmlns="http://schemas.openxmlformats.org/spreadsheetml/2006/main" count="6124" uniqueCount="1086">
  <si>
    <t>技能效果</t>
    <phoneticPr fontId="1" type="noConversion"/>
  </si>
  <si>
    <t>线性插值</t>
    <phoneticPr fontId="1" type="noConversion"/>
  </si>
  <si>
    <t>上界</t>
    <phoneticPr fontId="1" type="noConversion"/>
  </si>
  <si>
    <t>下界</t>
    <phoneticPr fontId="1" type="noConversion"/>
  </si>
  <si>
    <t>冷却时间</t>
    <phoneticPr fontId="1" type="noConversion"/>
  </si>
  <si>
    <t>释放次数</t>
    <phoneticPr fontId="1" type="noConversion"/>
  </si>
  <si>
    <t>持续时间</t>
    <phoneticPr fontId="1" type="noConversion"/>
  </si>
  <si>
    <t>组</t>
    <phoneticPr fontId="1" type="noConversion"/>
  </si>
  <si>
    <t>计算百分比</t>
  </si>
  <si>
    <t>实际百分比</t>
    <phoneticPr fontId="5" type="noConversion"/>
  </si>
  <si>
    <t>生成方式</t>
    <phoneticPr fontId="1" type="noConversion"/>
  </si>
  <si>
    <t>生命</t>
    <phoneticPr fontId="1" type="noConversion"/>
  </si>
  <si>
    <t>暴击</t>
    <phoneticPr fontId="1" type="noConversion"/>
  </si>
  <si>
    <t>抗暴</t>
    <phoneticPr fontId="1" type="noConversion"/>
  </si>
  <si>
    <t>越界警告</t>
    <phoneticPr fontId="1" type="noConversion"/>
  </si>
  <si>
    <t>施法时间</t>
    <phoneticPr fontId="1" type="noConversion"/>
  </si>
  <si>
    <t>&lt;&lt;效果%</t>
    <phoneticPr fontId="1" type="noConversion"/>
  </si>
  <si>
    <t>属性</t>
    <phoneticPr fontId="1" type="noConversion"/>
  </si>
  <si>
    <t>命中目标数</t>
    <phoneticPr fontId="1" type="noConversion"/>
  </si>
  <si>
    <t>暴击</t>
  </si>
  <si>
    <t>抗暴</t>
  </si>
  <si>
    <t>属性效果类型</t>
    <phoneticPr fontId="1" type="noConversion"/>
  </si>
  <si>
    <t>上界</t>
  </si>
  <si>
    <t>治疗比</t>
    <phoneticPr fontId="1" type="noConversion"/>
  </si>
  <si>
    <t>延长时间</t>
    <phoneticPr fontId="1" type="noConversion"/>
  </si>
  <si>
    <t>延长比</t>
    <phoneticPr fontId="1" type="noConversion"/>
  </si>
  <si>
    <t>伤害提高</t>
  </si>
  <si>
    <t>伤害减免</t>
  </si>
  <si>
    <t>全属性</t>
  </si>
  <si>
    <t>计算固定值</t>
    <phoneticPr fontId="1" type="noConversion"/>
  </si>
  <si>
    <t>生命</t>
  </si>
  <si>
    <t>攻击</t>
  </si>
  <si>
    <t>防御</t>
  </si>
  <si>
    <t>查找</t>
    <phoneticPr fontId="1" type="noConversion"/>
  </si>
  <si>
    <t>计算</t>
    <phoneticPr fontId="1" type="noConversion"/>
  </si>
  <si>
    <t>1倍率属性</t>
    <phoneticPr fontId="1" type="noConversion"/>
  </si>
  <si>
    <t>物防</t>
    <phoneticPr fontId="1" type="noConversion"/>
  </si>
  <si>
    <t>命中</t>
    <phoneticPr fontId="1" type="noConversion"/>
  </si>
  <si>
    <t>闪避</t>
    <phoneticPr fontId="1" type="noConversion"/>
  </si>
  <si>
    <t>格挡</t>
    <phoneticPr fontId="1" type="noConversion"/>
  </si>
  <si>
    <t>满倍率属性</t>
    <phoneticPr fontId="1" type="noConversion"/>
  </si>
  <si>
    <t>沉默</t>
  </si>
  <si>
    <t>昏迷</t>
  </si>
  <si>
    <t>击退/拉近</t>
  </si>
  <si>
    <t>减怒</t>
  </si>
  <si>
    <t>减怒</t>
    <phoneticPr fontId="1" type="noConversion"/>
  </si>
  <si>
    <t>眩晕=冰冻</t>
  </si>
  <si>
    <t>击退</t>
  </si>
  <si>
    <t>沉默（不能释放技能，可以普通攻击）</t>
  </si>
  <si>
    <t>回怒</t>
  </si>
  <si>
    <t>被击回怒速度增减</t>
  </si>
  <si>
    <t>反弹伤害（反弹的伤害跟自身属性相关）</t>
  </si>
  <si>
    <t>必爆必命中</t>
  </si>
  <si>
    <t>石化（眩晕的基础上同时敌人在此时间段无法恢复怒气）</t>
  </si>
  <si>
    <t>剑痕（debuff，触发机制是被敌人攻击时会受到额外伤害）</t>
  </si>
  <si>
    <t>太史慈技能2的盾（在S秒内举一面盾，盾可以抵挡一定次数的伤害，希望当成一个护盾）</t>
  </si>
  <si>
    <t>伤害平摊（目标受到伤害后与平摊的单位平均分摊总伤害）</t>
  </si>
  <si>
    <t>放逐（无法普攻，降低敌人的伤害减免）</t>
  </si>
  <si>
    <t>回怒</t>
    <phoneticPr fontId="1" type="noConversion"/>
  </si>
  <si>
    <t>损血回怒乘数</t>
    <phoneticPr fontId="1" type="noConversion"/>
  </si>
  <si>
    <t>伤害反射(自)</t>
    <phoneticPr fontId="1" type="noConversion"/>
  </si>
  <si>
    <t>技能暴击</t>
    <phoneticPr fontId="1" type="noConversion"/>
  </si>
  <si>
    <t>吸收盾</t>
    <phoneticPr fontId="1" type="noConversion"/>
  </si>
  <si>
    <t>治疗</t>
  </si>
  <si>
    <t>治疗效果降低</t>
    <phoneticPr fontId="1" type="noConversion"/>
  </si>
  <si>
    <t>治疗效果提高</t>
    <phoneticPr fontId="1" type="noConversion"/>
  </si>
  <si>
    <t>伤害反射(自)</t>
  </si>
  <si>
    <t>技能暴击</t>
  </si>
  <si>
    <t>吸收盾</t>
  </si>
  <si>
    <t>暴击增伤</t>
    <phoneticPr fontId="1" type="noConversion"/>
  </si>
  <si>
    <t>常规</t>
  </si>
  <si>
    <t>常规</t>
    <phoneticPr fontId="1" type="noConversion"/>
  </si>
  <si>
    <t>编号</t>
    <phoneticPr fontId="1" type="noConversion"/>
  </si>
  <si>
    <t>治疗类型</t>
    <phoneticPr fontId="1" type="noConversion"/>
  </si>
  <si>
    <t>生效间隔</t>
    <phoneticPr fontId="1" type="noConversion"/>
  </si>
  <si>
    <t>计算方式</t>
  </si>
  <si>
    <t>计算方式</t>
    <phoneticPr fontId="1" type="noConversion"/>
  </si>
  <si>
    <t>分割比例</t>
    <phoneticPr fontId="5" type="noConversion"/>
  </si>
  <si>
    <t>百分比回血</t>
    <phoneticPr fontId="1" type="noConversion"/>
  </si>
  <si>
    <t>伤害反射(敌)</t>
    <phoneticPr fontId="1" type="noConversion"/>
  </si>
  <si>
    <t>,</t>
    <phoneticPr fontId="1" type="noConversion"/>
  </si>
  <si>
    <t>实际固定值</t>
    <phoneticPr fontId="5" type="noConversion"/>
  </si>
  <si>
    <t>代价</t>
    <phoneticPr fontId="1" type="noConversion"/>
  </si>
  <si>
    <t>战马</t>
    <phoneticPr fontId="1" type="noConversion"/>
  </si>
  <si>
    <t>技能id</t>
  </si>
  <si>
    <t>技能id</t>
    <phoneticPr fontId="1" type="noConversion"/>
  </si>
  <si>
    <t>伤血</t>
  </si>
  <si>
    <t>damage</t>
  </si>
  <si>
    <t>加buff</t>
  </si>
  <si>
    <t>改变属性</t>
  </si>
  <si>
    <t>属性字符串</t>
  </si>
  <si>
    <t>受击光效</t>
  </si>
  <si>
    <t>恢复血量</t>
  </si>
  <si>
    <t>打断技能</t>
  </si>
  <si>
    <t>无参数</t>
  </si>
  <si>
    <t>恢复怒气</t>
  </si>
  <si>
    <t>击飞</t>
  </si>
  <si>
    <t>增加额外手操主动技</t>
  </si>
  <si>
    <t>音效</t>
  </si>
  <si>
    <t>直接伤害</t>
  </si>
  <si>
    <t>增加额外主动技</t>
  </si>
  <si>
    <t>效果类型</t>
  </si>
  <si>
    <t>fixed</t>
  </si>
  <si>
    <t>固定伤害</t>
  </si>
  <si>
    <t>ratio</t>
  </si>
  <si>
    <t>伤害系数</t>
  </si>
  <si>
    <t>finalAddP</t>
  </si>
  <si>
    <t>最终伤害加成比率(默认值0)</t>
  </si>
  <si>
    <t>extCritP</t>
  </si>
  <si>
    <t>技能额外暴击率(默认值0)</t>
  </si>
  <si>
    <t>extHitP</t>
  </si>
  <si>
    <t>技能额外命中率(默认值0)</t>
  </si>
  <si>
    <t>critPUpperLimit</t>
  </si>
  <si>
    <t>本次暴击率上限</t>
  </si>
  <si>
    <t>extCritEffect</t>
  </si>
  <si>
    <t>额外暴击效果</t>
  </si>
  <si>
    <t>duration</t>
  </si>
  <si>
    <t>持续时间</t>
  </si>
  <si>
    <t>lightEffects</t>
  </si>
  <si>
    <t>{buff光效id1</t>
  </si>
  <si>
    <t>id2}</t>
  </si>
  <si>
    <t>effectIds</t>
  </si>
  <si>
    <t>{id1</t>
  </si>
  <si>
    <t>overlayLimit</t>
  </si>
  <si>
    <t>叠加上限(默认值1)</t>
  </si>
  <si>
    <t>unattachStrategyType</t>
  </si>
  <si>
    <t>移除策略(默认全部效果都被移除才消失)</t>
  </si>
  <si>
    <t>光效id1</t>
  </si>
  <si>
    <t>光效id2</t>
  </si>
  <si>
    <t>....</t>
  </si>
  <si>
    <t>固定回复</t>
  </si>
  <si>
    <t>回复系数</t>
  </si>
  <si>
    <t>最终回复加成比率(默认值0)</t>
  </si>
  <si>
    <t>num</t>
  </si>
  <si>
    <t>回复怒气数</t>
  </si>
  <si>
    <t>speed</t>
  </si>
  <si>
    <t>击退速度</t>
  </si>
  <si>
    <t>isAccelerated</t>
  </si>
  <si>
    <t>是否匀减速(默认值true)</t>
  </si>
  <si>
    <t>击飞速度</t>
  </si>
  <si>
    <t>skillId</t>
  </si>
  <si>
    <t>useType</t>
  </si>
  <si>
    <t>技能使用类型('active'</t>
  </si>
  <si>
    <t>'passive')</t>
  </si>
  <si>
    <t>lifeTime</t>
  </si>
  <si>
    <t>生命周期(秒)</t>
  </si>
  <si>
    <t>autoUseTime</t>
  </si>
  <si>
    <t>自动释放时间</t>
  </si>
  <si>
    <t>effectId</t>
  </si>
  <si>
    <t>音效id</t>
  </si>
  <si>
    <t>伤害</t>
  </si>
  <si>
    <t>ratio</t>
    <phoneticPr fontId="1" type="noConversion"/>
  </si>
  <si>
    <t>命中</t>
  </si>
  <si>
    <t>=</t>
    <phoneticPr fontId="1" type="noConversion"/>
  </si>
  <si>
    <t>,</t>
    <phoneticPr fontId="1" type="noConversion"/>
  </si>
  <si>
    <t>连接</t>
    <phoneticPr fontId="1" type="noConversion"/>
  </si>
  <si>
    <t>唯一性尾数</t>
    <phoneticPr fontId="1" type="noConversion"/>
  </si>
  <si>
    <t>降低怒气</t>
  </si>
  <si>
    <t>降低怒气数</t>
    <phoneticPr fontId="1" type="noConversion"/>
  </si>
  <si>
    <t>ratio=attackerParams('extreasure2')+100+attackerParams('step10a')</t>
    <phoneticPr fontId="1" type="noConversion"/>
  </si>
  <si>
    <t>num=50</t>
  </si>
  <si>
    <t>num=30+attackerParams('step10b')</t>
  </si>
  <si>
    <t>sa+1#adp+0.2</t>
  </si>
  <si>
    <t>aep+0.2#sap+1</t>
  </si>
  <si>
    <t>hbp+0.2</t>
  </si>
  <si>
    <t>ahbp+0.2</t>
  </si>
  <si>
    <t>暴击效果-0.3#暴击率+0.3</t>
  </si>
  <si>
    <t>ratio=0.4</t>
  </si>
  <si>
    <t>fixed=10</t>
  </si>
  <si>
    <t>ratio=1.98</t>
  </si>
  <si>
    <t>fixed=100</t>
  </si>
  <si>
    <t>speed=3000</t>
  </si>
  <si>
    <t>duration=0.08</t>
  </si>
  <si>
    <t>speed=400</t>
  </si>
  <si>
    <t>duration=0.2</t>
  </si>
  <si>
    <t>duration=9</t>
  </si>
  <si>
    <t>effectIds={1000034}</t>
  </si>
  <si>
    <t>ratio=0.61</t>
  </si>
  <si>
    <t>effectIds={1000035}</t>
  </si>
  <si>
    <t>effectIds={1000036}</t>
  </si>
  <si>
    <t>effectIds={1000037}</t>
  </si>
  <si>
    <t>ratio=0.58</t>
  </si>
  <si>
    <t>speed=1000</t>
  </si>
  <si>
    <t>duration=0.1</t>
  </si>
  <si>
    <t>ratio=1.31</t>
  </si>
  <si>
    <t>duration=6</t>
  </si>
  <si>
    <t>effectIds={1000014}</t>
  </si>
  <si>
    <t>speed=300</t>
  </si>
  <si>
    <t>duration=0.5</t>
  </si>
  <si>
    <t>ratio=1.45+attackerParams('extreasure2')+attackerParams('step10a')</t>
  </si>
  <si>
    <t>finalAddP=math.min(0.25</t>
  </si>
  <si>
    <t>sourceSkillBlackboard('hit_unit_count'</t>
  </si>
  <si>
    <t>0)*attackerParams('extreasure3'))</t>
  </si>
  <si>
    <t>effectIds={1000063}</t>
  </si>
  <si>
    <t>effectIds={1000007}</t>
  </si>
  <si>
    <t>ratio=0.48</t>
  </si>
  <si>
    <t>duration=0.06</t>
  </si>
  <si>
    <t>ratio=0.6</t>
  </si>
  <si>
    <t>ratio=1.53+attackerParams('step10a')</t>
  </si>
  <si>
    <t>duration=1+attackerParams('step10b')</t>
  </si>
  <si>
    <t>effectIds={1000008}</t>
  </si>
  <si>
    <t>effectIds={1000145}</t>
  </si>
  <si>
    <t>effectIds={1000143}</t>
  </si>
  <si>
    <t>effectIds={1000144}</t>
  </si>
  <si>
    <t>ratio=2.03</t>
  </si>
  <si>
    <t>ratio=0.87+attackerParams('extreasure2')+attackerParams('step10')</t>
  </si>
  <si>
    <t>effectIds={1000137}</t>
  </si>
  <si>
    <t>duration=4</t>
  </si>
  <si>
    <t>effectIds={1000138}</t>
  </si>
  <si>
    <t>ratio=3.39</t>
  </si>
  <si>
    <t>ratio=0.68</t>
  </si>
  <si>
    <t>duration=1</t>
  </si>
  <si>
    <t>effectIds={1000071}</t>
  </si>
  <si>
    <t>speed=1500</t>
  </si>
  <si>
    <t>duration=0.05</t>
  </si>
  <si>
    <t>effectIds={1000015}</t>
  </si>
  <si>
    <t>ratio=1.31+attackerParams('extreasure2')+attackerParams('step10a')</t>
  </si>
  <si>
    <t>finalAddP=sourceSkillBlackboard('hit_unit_count'</t>
  </si>
  <si>
    <t>0)&lt;2 and attackerParams('extreasure3') or 0</t>
  </si>
  <si>
    <t>ratio=1.88</t>
  </si>
  <si>
    <t>effectIds={1000001}</t>
  </si>
  <si>
    <t>lightEffects={3}</t>
  </si>
  <si>
    <t>effectIds={1000002</t>
  </si>
  <si>
    <t>1000072}</t>
  </si>
  <si>
    <t>effectIds={1000003}</t>
  </si>
  <si>
    <t>ratio=1.7+attackerParams('extreasure2a')+attackerParams('step10a')</t>
  </si>
  <si>
    <t>effectIds={1000004</t>
  </si>
  <si>
    <t>1000139}</t>
  </si>
  <si>
    <t>ratio=0.45</t>
  </si>
  <si>
    <t>speed=2000</t>
  </si>
  <si>
    <t>duration=0.03</t>
  </si>
  <si>
    <t>effectIds={1000009}</t>
  </si>
  <si>
    <t>effectIds={1000010</t>
  </si>
  <si>
    <t>1000011}</t>
  </si>
  <si>
    <t>ratio=0.64</t>
  </si>
  <si>
    <t>ratio=1.21+attackerParams('extreasure1')</t>
  </si>
  <si>
    <t>duration=6+attackerParams('step10a')</t>
  </si>
  <si>
    <t>lightEffects={23</t>
  </si>
  <si>
    <t>24}</t>
  </si>
  <si>
    <t>effectIds={1000012</t>
  </si>
  <si>
    <t>1000013}</t>
  </si>
  <si>
    <t>effectIds={1000146}</t>
  </si>
  <si>
    <t>ratio=1.7</t>
  </si>
  <si>
    <t>effectIds={1000023}</t>
  </si>
  <si>
    <t>ratio=1.2</t>
  </si>
  <si>
    <t>effectIds={1000024}</t>
  </si>
  <si>
    <t>effectIds={1000135}</t>
  </si>
  <si>
    <t>effectIds={1000136}</t>
  </si>
  <si>
    <t>ratio=3.4</t>
  </si>
  <si>
    <t>duration=2</t>
  </si>
  <si>
    <t>effectIds={1000005}</t>
  </si>
  <si>
    <t>ratio=0.92</t>
  </si>
  <si>
    <t>effectIds={1000006}</t>
  </si>
  <si>
    <t>ratio=1.3+attackerParams('extreasure2')+attackerParams('step10a')</t>
  </si>
  <si>
    <t>finalAddP=table.contains(attackerSelector('et&amp;hh:2')</t>
  </si>
  <si>
    <t>defender()) and attackerParams('extreasure3') or 0</t>
  </si>
  <si>
    <t>ratio=0.64+attackerParams('extreasure1')+attackerParams('step10b')</t>
  </si>
  <si>
    <t>ratio=1.60+attackerParams('extreasure2')+attackerParams('step10a')</t>
  </si>
  <si>
    <t>lightEffects={4}</t>
  </si>
  <si>
    <t>effectIds={1000017}</t>
  </si>
  <si>
    <t>duration=10</t>
  </si>
  <si>
    <t>lightEffects={5}</t>
  </si>
  <si>
    <t>effectIds={1000018}</t>
  </si>
  <si>
    <t>ratio=1+attackerParams('extreasure2')+attackerParams('step10a')</t>
  </si>
  <si>
    <t>effectIds={1000019</t>
  </si>
  <si>
    <t>1000149}</t>
  </si>
  <si>
    <t>ratio=1.15</t>
  </si>
  <si>
    <t>lightEffects={6}</t>
  </si>
  <si>
    <t>effectIds={1000020</t>
  </si>
  <si>
    <t>1000021}</t>
  </si>
  <si>
    <t>ratio=1.38</t>
  </si>
  <si>
    <t>effectIds={1000022}</t>
  </si>
  <si>
    <t>effectIds={1000025}</t>
  </si>
  <si>
    <t>lightEffects={7</t>
  </si>
  <si>
    <t>8}</t>
  </si>
  <si>
    <t>effectIds={1000026</t>
  </si>
  <si>
    <t>1000120}</t>
  </si>
  <si>
    <t>lightEffects={9}</t>
  </si>
  <si>
    <t>effectIds={1000028}</t>
  </si>
  <si>
    <t>ratio=0.43+attackerParams('extreasure2')+attackerParams('step10a')</t>
  </si>
  <si>
    <t>extCritP=0.2+attackerParams('extreasure1')+attackerParams('step10b')</t>
  </si>
  <si>
    <t>finalAddP=math.min(0.5</t>
  </si>
  <si>
    <t>ratio=0.85</t>
  </si>
  <si>
    <t>0)*attackerParams('extreasure3')</t>
  </si>
  <si>
    <t>ratio=0.57</t>
  </si>
  <si>
    <t>effectIds={1000029}</t>
  </si>
  <si>
    <t>lightEffects={10</t>
  </si>
  <si>
    <t>11}</t>
  </si>
  <si>
    <t>effectIds={1000030</t>
  </si>
  <si>
    <t>1000538}</t>
  </si>
  <si>
    <t>unattachStrategyType='any_effect_unattached'</t>
  </si>
  <si>
    <t>effectIds={1000031}</t>
  </si>
  <si>
    <t>effectIds={1000032}</t>
  </si>
  <si>
    <t>effectIds={1000118}</t>
  </si>
  <si>
    <t>duration=3</t>
  </si>
  <si>
    <t>effectIds={1000119}</t>
  </si>
  <si>
    <t>effectIds={1000033}</t>
  </si>
  <si>
    <t>ratio=0.87+attackerParams('extreasure2')+attackerParams('step10a')</t>
  </si>
  <si>
    <t>effectIds={1000121}</t>
  </si>
  <si>
    <t>effectIds={1000122}</t>
  </si>
  <si>
    <t>effectIds={1000038}</t>
  </si>
  <si>
    <t>effectIds={1000039}</t>
  </si>
  <si>
    <t>effectIds={1000125}</t>
  </si>
  <si>
    <t>ratio=0.39</t>
  </si>
  <si>
    <t>speed=500</t>
  </si>
  <si>
    <t>duration=0.3</t>
  </si>
  <si>
    <t>ratio=0.55</t>
  </si>
  <si>
    <t>effectIds={1000040}</t>
  </si>
  <si>
    <t>effectIds={1000062}</t>
  </si>
  <si>
    <t>ratio=1.32+attackerParams('extreasure2')+attackerParams('step10a')</t>
  </si>
  <si>
    <t>speed=1200</t>
  </si>
  <si>
    <t>effectIds={1000041}</t>
  </si>
  <si>
    <t>lightEffects={12</t>
  </si>
  <si>
    <t>13}</t>
  </si>
  <si>
    <t>effectIds={1000042</t>
  </si>
  <si>
    <t>1000537}</t>
  </si>
  <si>
    <t>lightEffects={14</t>
  </si>
  <si>
    <t>15}</t>
  </si>
  <si>
    <t>effectIds={1000044</t>
  </si>
  <si>
    <t>1000069}</t>
  </si>
  <si>
    <t>effectIds={1000045}</t>
  </si>
  <si>
    <t>effectIds={1000046</t>
  </si>
  <si>
    <t>1000070}</t>
  </si>
  <si>
    <t>ratio=0.72+attackerParams('extreasure2')+attackerParams('step10a')</t>
  </si>
  <si>
    <t>ratio=3.8</t>
  </si>
  <si>
    <t>ratio=2.15+attackerParams('extreasure2')+attackerParams('step10a')</t>
  </si>
  <si>
    <t>finalAddP=math.min(sourceSkillBlackboard('hit_unit_count'</t>
  </si>
  <si>
    <t>0)</t>
  </si>
  <si>
    <t>5)*attackerParams('extreasure3')</t>
  </si>
  <si>
    <t>speed=800</t>
  </si>
  <si>
    <t>ratio=0.95</t>
  </si>
  <si>
    <t>effectIds={1000047}</t>
  </si>
  <si>
    <t>speed=5000</t>
  </si>
  <si>
    <t>duration=0.01</t>
  </si>
  <si>
    <t>effectIds={1000048</t>
  </si>
  <si>
    <t>1000049}</t>
  </si>
  <si>
    <t>effectIds={1000051}</t>
  </si>
  <si>
    <t>effectIds={1000050}</t>
  </si>
  <si>
    <t>effectIds={1000123}</t>
  </si>
  <si>
    <t>effectIds={1000124}</t>
  </si>
  <si>
    <t>effectIds={1000052}</t>
  </si>
  <si>
    <t>ratio=1.05</t>
  </si>
  <si>
    <t>effectIds={1000053}</t>
  </si>
  <si>
    <t>ratio=0.33+attackerParams('extreasure2')+attackerParams('step10a')</t>
  </si>
  <si>
    <t>duration=0.04</t>
  </si>
  <si>
    <t>lightEffects={25</t>
  </si>
  <si>
    <t>26}</t>
  </si>
  <si>
    <t>effectIds={1000054}</t>
  </si>
  <si>
    <t>ratio=0.76+attackerParams('extreasure1')+attackerParams('step10a')</t>
  </si>
  <si>
    <t>0.25)+(defenderHasBuffTag('blood') and attackerParams('step10b') or 0)</t>
  </si>
  <si>
    <t>effectIds={1000055}</t>
  </si>
  <si>
    <t>ratio=0.94</t>
  </si>
  <si>
    <t>effectIds={1000056}</t>
  </si>
  <si>
    <t>effectIds={1000057</t>
  </si>
  <si>
    <t>1000058}</t>
  </si>
  <si>
    <t>ratio=1.7+attackerParams('step10a')+attackerParams('extreasure2a')</t>
  </si>
  <si>
    <t>effectIds={1000059}</t>
  </si>
  <si>
    <t>ratio=1.41+attackerParams('extreasure1')+attackerParams('step10b')</t>
  </si>
  <si>
    <t>effectIds={1000128}</t>
  </si>
  <si>
    <t>effectIds={1000129</t>
  </si>
  <si>
    <t>1000130}</t>
  </si>
  <si>
    <t>ratio=0.82</t>
  </si>
  <si>
    <t>lightEffects={16}</t>
  </si>
  <si>
    <t>effectIds={1000060}</t>
  </si>
  <si>
    <t>effectIds={1000061}</t>
  </si>
  <si>
    <t>ratio=0.85+attackerParams('extreasure2a')+attackerParams('step10a')</t>
  </si>
  <si>
    <t>ratio=1.5+attackerParams('extreasure1')+attackerParams('step10b')</t>
  </si>
  <si>
    <t>effectIds={1000140}</t>
  </si>
  <si>
    <t>effectIds={1000141</t>
  </si>
  <si>
    <t>1000142}</t>
  </si>
  <si>
    <t>ratio=1.18</t>
  </si>
  <si>
    <t>effectIds={1000064}</t>
  </si>
  <si>
    <t>effectIds={1000065}</t>
  </si>
  <si>
    <t>effectIds={1000066}</t>
  </si>
  <si>
    <t>effectIds={1000073}</t>
  </si>
  <si>
    <t>ratio=0.6+attackerParams('extreasure3b')</t>
  </si>
  <si>
    <t>effectIds={1000074</t>
  </si>
  <si>
    <t>1000075}</t>
  </si>
  <si>
    <t>effectIds={1000076}</t>
  </si>
  <si>
    <t>duration=6+attackerParams('extreasure1b')</t>
  </si>
  <si>
    <t>effectIds={1000077}</t>
  </si>
  <si>
    <t>ratio=0.9</t>
  </si>
  <si>
    <t>ratio=0.33</t>
  </si>
  <si>
    <t>fixed=5</t>
  </si>
  <si>
    <t>ratio=3</t>
  </si>
  <si>
    <t>ratio=1.8</t>
  </si>
  <si>
    <t>ratio=2.2</t>
  </si>
  <si>
    <t>ratio=1.5</t>
  </si>
  <si>
    <t>duration=3.5</t>
  </si>
  <si>
    <t>lightEffects={17</t>
  </si>
  <si>
    <t>18}</t>
  </si>
  <si>
    <t>effectIds={1000067}</t>
  </si>
  <si>
    <t>ratio=1.13</t>
  </si>
  <si>
    <t>ratio=1.12</t>
  </si>
  <si>
    <t>effectIds={1000078}</t>
  </si>
  <si>
    <t>extCritP=0.2+attackerParams('extreasure1')+attackerParams('step10b')+sourceSkillBlackboard('hit_unit_count'</t>
  </si>
  <si>
    <t>0)*attackerParams('extreasure3b')</t>
  </si>
  <si>
    <t>0)*attackerParams('extreasure3a')</t>
  </si>
  <si>
    <t>effectIds={1000079}</t>
  </si>
  <si>
    <t>ratio=0.87+attackerParams('extreasure2')+attackerParams('step10b')</t>
  </si>
  <si>
    <t>finalAddP=attackerParams('step10a')</t>
  </si>
  <si>
    <t>effectIds={1000127}</t>
  </si>
  <si>
    <t>ratio=0.28</t>
  </si>
  <si>
    <t>effectIds={1000080}</t>
  </si>
  <si>
    <t>duration=8</t>
  </si>
  <si>
    <t>effectIds={1000081}</t>
  </si>
  <si>
    <t>ratio=2.7+attackerParams('extreasure2')+attackerParams('step10a')</t>
  </si>
  <si>
    <t>finalAddP=attackerParams('extreasure3')</t>
  </si>
  <si>
    <t>duration=12</t>
  </si>
  <si>
    <t>effectIds={1000082}</t>
  </si>
  <si>
    <t>effectIds={1000147}</t>
  </si>
  <si>
    <t>effectIds={1000083}</t>
  </si>
  <si>
    <t>effectIds={1000084}</t>
  </si>
  <si>
    <t>effectIds={1000085</t>
  </si>
  <si>
    <t>1000148}</t>
  </si>
  <si>
    <t>ratio=0</t>
  </si>
  <si>
    <t>fixed=attackerProperty('生命上限')*attackerParams('extreasure2b')*sourceSkillBlackboard('dizzy_unit_count'</t>
  </si>
  <si>
    <t>duration=-1</t>
  </si>
  <si>
    <t>effectIds={1000086</t>
  </si>
  <si>
    <t>1000087}</t>
  </si>
  <si>
    <t>ratio=0.65</t>
  </si>
  <si>
    <t>finalAddP=attackerParams('extreasure3b')</t>
  </si>
  <si>
    <t>ratio=1.35</t>
  </si>
  <si>
    <t>effectIds={1000088}</t>
  </si>
  <si>
    <t>effectIds={1000089}</t>
  </si>
  <si>
    <t>effectIds={1000090}</t>
  </si>
  <si>
    <t>effectIds={1000091}</t>
  </si>
  <si>
    <t>lightEffects={25}</t>
  </si>
  <si>
    <t>effectIds={1000092}</t>
  </si>
  <si>
    <t>overlayLimit=3</t>
  </si>
  <si>
    <t>ratio=0.34+attackerParams('extreasure2')+attackerParams('step10a')</t>
  </si>
  <si>
    <t>finalAddP=(defenderCurHp()/defenderProperty('生命上限')&lt;0.5 or attackerParams('extreasure3')&gt;0) and 0.15+attackerParams('extreasure1a') or 0</t>
  </si>
  <si>
    <t>extCritP=(defenderCurHp()/defenderProperty('生命上限')&gt;0.5 or attackerParams('extreasure3')&gt;0) and 0.3+attackerParams('step10b')+attackerParams('extreasure1b') or 0</t>
  </si>
  <si>
    <t>ratio=0.42+attackerParams('extreasure2')+attackerParams('step10a')</t>
  </si>
  <si>
    <t>effectIds={1000093}</t>
  </si>
  <si>
    <t>effectIds={1000094}</t>
  </si>
  <si>
    <t>ratio=0.96+attackerParams('extreasure2')+attackerParams('step10a')</t>
  </si>
  <si>
    <t>effectIds={1000095}</t>
  </si>
  <si>
    <t>effectIds={1000131}</t>
  </si>
  <si>
    <t>lightEffects={21}</t>
  </si>
  <si>
    <t>effectIds={1000096}</t>
  </si>
  <si>
    <t>effectIds={1000097</t>
  </si>
  <si>
    <t>1000098}</t>
  </si>
  <si>
    <t>effectIds={1000099}</t>
  </si>
  <si>
    <t>effectIds={1000132}</t>
  </si>
  <si>
    <t>duration=9+attackerParams('extreasure1b')</t>
  </si>
  <si>
    <t>effectIds={1000100</t>
  </si>
  <si>
    <t>1000133}</t>
  </si>
  <si>
    <t>fixed=100+sourceSkillBlackboard('dizzy_unit_count'</t>
  </si>
  <si>
    <t>0)*attackerParams('extreasure2b')*attackerProperty('maxHp')</t>
  </si>
  <si>
    <t>effectIds={1000134}</t>
  </si>
  <si>
    <t>ratio=0.42</t>
  </si>
  <si>
    <t>ratio=2.08</t>
  </si>
  <si>
    <t>ratio=0.65+attackerParams('extreasure2')+attackerParams('step10a')</t>
  </si>
  <si>
    <t>ratio=3.2</t>
  </si>
  <si>
    <t>effectIds={1000101}</t>
  </si>
  <si>
    <t>ratio=1.48</t>
  </si>
  <si>
    <t>effectIds={1000102}</t>
  </si>
  <si>
    <t>ratio=0.48+attackerParams('extreasure2')+attackerParams('step10a')</t>
  </si>
  <si>
    <t>extCritP=0.3+attackerParams('extreasure1')+attackerParams('step10b')</t>
  </si>
  <si>
    <t>ratio=0.58+attackerParams('extreasure2')+attackerParams('step10a')</t>
  </si>
  <si>
    <t>ratio=1.92</t>
  </si>
  <si>
    <t>effectIds={1000103}</t>
  </si>
  <si>
    <t>ratio=1.54</t>
  </si>
  <si>
    <t>effectIds={1000150}</t>
  </si>
  <si>
    <t>ratio=3.8+attackerParams('extreasure2')+attackerParams('step10a')</t>
  </si>
  <si>
    <t>extCritP=0.3+attackerParams('extreasure1b')+attackerParams('step10c')</t>
  </si>
  <si>
    <t>extHitP=0.2+attackerParams('extreasure1a')+attackerParams('step10b')</t>
  </si>
  <si>
    <t>finalAddP=defenderCurHp()/defenderProperty('生命上限') &lt; 0.5 and attackerParams('extreasure3') or 0</t>
  </si>
  <si>
    <t>ratio=4.7+attackerParams('extreasure2')+attackerParams('step10a')</t>
  </si>
  <si>
    <t>ratio=0.54</t>
  </si>
  <si>
    <t>effectIds={1000104}</t>
  </si>
  <si>
    <t>lightEffects={19}</t>
  </si>
  <si>
    <t>effectIds={1000105}</t>
  </si>
  <si>
    <t>overlayLimit=attackerBlackboard('skill2_buff_overlay_limit'</t>
  </si>
  <si>
    <t xml:space="preserve"> 3)</t>
  </si>
  <si>
    <t>effectIds={1000107}</t>
  </si>
  <si>
    <t>ratio=0.76+attackerParams('extreasure2')</t>
  </si>
  <si>
    <t>duration=9+attackerParams('step10a')</t>
  </si>
  <si>
    <t>effectIds={1000106</t>
  </si>
  <si>
    <t>1000108}</t>
  </si>
  <si>
    <t>ratio=1.06+attackerParams('extreasure2')</t>
  </si>
  <si>
    <t>lightEffects={20}</t>
  </si>
  <si>
    <t>effectIds={1000109}</t>
  </si>
  <si>
    <t>ratio=1.45</t>
  </si>
  <si>
    <t>effectIds={1000110}</t>
  </si>
  <si>
    <t>finalAddP=table.contains(attackerSelector('et&amp;mh:2')</t>
  </si>
  <si>
    <t>ratio=0.24+attackerParams('extreasure1')</t>
  </si>
  <si>
    <t>effectIds={1000111}</t>
  </si>
  <si>
    <t>ratio=0.63+attackerParams('extreasure2')+attackerParams('step10a')</t>
  </si>
  <si>
    <t>ratio=1.16</t>
  </si>
  <si>
    <t>effectIds={1000112}</t>
  </si>
  <si>
    <t>effectIds={1000113}</t>
  </si>
  <si>
    <t>duration=12+attackerParams('extreasure1b')</t>
  </si>
  <si>
    <t>effectIds={1000114</t>
  </si>
  <si>
    <t>1000586}</t>
  </si>
  <si>
    <t>effectIds={1000115}</t>
  </si>
  <si>
    <t>effectIds={1000116}</t>
  </si>
  <si>
    <t>ratio=2.38</t>
  </si>
  <si>
    <t>ratio=1.78</t>
  </si>
  <si>
    <t>effectIds={1000117}</t>
  </si>
  <si>
    <t>effectIds={1000162}</t>
  </si>
  <si>
    <t>ratio=2.14</t>
  </si>
  <si>
    <t>ratio=0.51</t>
  </si>
  <si>
    <t>ratio=1.01</t>
  </si>
  <si>
    <t>ratio=0.71</t>
  </si>
  <si>
    <t>ratio=1.07</t>
  </si>
  <si>
    <t>ratio=2.97</t>
  </si>
  <si>
    <t>ratio=0.19</t>
  </si>
  <si>
    <t>fixed=50</t>
  </si>
  <si>
    <t>extCritP=0.3</t>
  </si>
  <si>
    <t>ratio=2.28</t>
  </si>
  <si>
    <t>effectIds={1000151}</t>
  </si>
  <si>
    <t>ratio=2.45+attackerParams('extreasure2a')</t>
  </si>
  <si>
    <t>ratio=0.82+attackerParams('extreasure2b')</t>
  </si>
  <si>
    <t>ratio=3.1+attackerParams('extreasure2a')</t>
  </si>
  <si>
    <t>ratio=1.04+attackerParams('extreasure2b')</t>
  </si>
  <si>
    <t>ratio=2.76</t>
  </si>
  <si>
    <t>extCritP=0.2</t>
  </si>
  <si>
    <t>ratio=1.37*(randomNum()*0.6+0.8)</t>
  </si>
  <si>
    <t>finalAddP=(1-defenderCurHp()/defenderProperty('生命上限'))/2</t>
  </si>
  <si>
    <t>ratio=1.1+attackerParams('extreasure2')+attackerParams('step10a')</t>
  </si>
  <si>
    <t>duration=9+attackerParams('extreasure1c')</t>
  </si>
  <si>
    <t>effectIds={1000152}</t>
  </si>
  <si>
    <t>ratio=0.18</t>
  </si>
  <si>
    <t>ratio=1.43+attackerParams('extreasure2')+attackerParams('step10a')</t>
  </si>
  <si>
    <t>ratio=2.54</t>
  </si>
  <si>
    <t>extCritP=0.4</t>
  </si>
  <si>
    <t>effectIds={1000153}</t>
  </si>
  <si>
    <t>duration=9+attackerParams('extreasure1a')</t>
  </si>
  <si>
    <t>effectIds={1000157}</t>
  </si>
  <si>
    <t>ratio=0.22+attackerParams('extreasure2')+attackerParams('step10a')</t>
  </si>
  <si>
    <t>speed=-(distanceWithFrontEnemy())-500</t>
  </si>
  <si>
    <t>isAccelerated=false</t>
  </si>
  <si>
    <t>ratio=0.1</t>
  </si>
  <si>
    <t>effectIds={1000154}</t>
  </si>
  <si>
    <t>ratio=0.29+attackerParams('extreasure2')+attackerParams('step10a')</t>
  </si>
  <si>
    <t>effectIds={1000155}</t>
  </si>
  <si>
    <t>overlayLimit=5</t>
  </si>
  <si>
    <t>ratio=1.87</t>
  </si>
  <si>
    <t>effectIds={1000158}</t>
  </si>
  <si>
    <t>effectIds={1000159}</t>
  </si>
  <si>
    <t>ratio=1.2+attackerParams('extreasure2')+attackerParams('step10a')</t>
  </si>
  <si>
    <t>extCritP=0.6+attackerParams('extreasure1a')+attackerParams('extreasure3a')</t>
  </si>
  <si>
    <t>extHitP=0.3+attackerParams('extreasure1b')+attackerParams('extreasure3b')</t>
  </si>
  <si>
    <t>critPUpperLimit=attackerParams('extreasure3a')&gt;0 and 1 or nil</t>
  </si>
  <si>
    <t>skillId=2000460114</t>
  </si>
  <si>
    <t xml:space="preserve"> useType='active'</t>
  </si>
  <si>
    <t xml:space="preserve"> lifeTime=8</t>
  </si>
  <si>
    <t>ratio=1.53+attackerParams('extreasure2')+attackerParams('step10a')</t>
  </si>
  <si>
    <t>ratio=1</t>
  </si>
  <si>
    <t>effectIds={1000161}</t>
  </si>
  <si>
    <t>ratio=0.4+attackerParams('extreasure1a')+attackerParams('step10b')</t>
  </si>
  <si>
    <t>ratio=1.91</t>
  </si>
  <si>
    <t>effectIds={1000160}</t>
  </si>
  <si>
    <t>ratio=1.41</t>
  </si>
  <si>
    <t>finalAddP=defenderCurHp()/defenderProperty('生命上限')&lt;0.5 and 0.2 or 0</t>
  </si>
  <si>
    <t>extCritP=defenderCurHp()/defenderProperty('生命上限')&gt;0.5 and 0.3 or 0</t>
  </si>
  <si>
    <t>skillId=0</t>
  </si>
  <si>
    <t xml:space="preserve"> useType='passive'</t>
  </si>
  <si>
    <t xml:space="preserve"> autoUseTime=8</t>
  </si>
  <si>
    <t>ratio=(1.8+attackerParams('extreasure2')+attackerParams('step10a'))*(0.9+0.1*attackerProperty('glostenergy'))</t>
  </si>
  <si>
    <t>finalAddP=attackerProperty('glostenergy')&lt;1 and 0 or attackerParams('extreasure3a')</t>
  </si>
  <si>
    <t>extCritP=attackerProperty('glostenergy')&lt;1 and 0 or attackerParams('extreasure3b')</t>
  </si>
  <si>
    <t>effectIds={1000156}</t>
  </si>
  <si>
    <t>overlayLimit=1</t>
  </si>
  <si>
    <t>lightEffects={27}</t>
  </si>
  <si>
    <t>ratio=(2.14+attackerParams('extreasure2')+attackerParams('step10a'))*(0.9+0.1*attackerProperty('glostenergy'))</t>
  </si>
  <si>
    <t>effectIds={1000543}</t>
  </si>
  <si>
    <t>lightEffects={43}</t>
  </si>
  <si>
    <t>ratio=0.25*sourceSkillBlackboard('crowNum'</t>
  </si>
  <si>
    <t xml:space="preserve"> 1)*(1+attackerParams('step10b'))</t>
  </si>
  <si>
    <t>effectIds={1000539}</t>
  </si>
  <si>
    <t>lightEffects={34}</t>
  </si>
  <si>
    <t>effectIds={1000540}</t>
  </si>
  <si>
    <t>lightEffects={35</t>
  </si>
  <si>
    <t>36}</t>
  </si>
  <si>
    <t>effectIds={1000541}</t>
  </si>
  <si>
    <t>ratio=4.1</t>
  </si>
  <si>
    <t>ratio=0.58+attackerParams('step10a')</t>
  </si>
  <si>
    <t>effectIds={1000542}</t>
  </si>
  <si>
    <t>ratio=0.69+attackerParams('step10a')</t>
  </si>
  <si>
    <t>ratio=1.81</t>
  </si>
  <si>
    <t>effectIds={1000544}</t>
  </si>
  <si>
    <t>lightEffects={37}</t>
  </si>
  <si>
    <t>ratio=2.6</t>
  </si>
  <si>
    <t>effectIds={1000545}</t>
  </si>
  <si>
    <t>lightEffects={38}</t>
  </si>
  <si>
    <t>ratio=0.52+attackerParams('step10a')</t>
  </si>
  <si>
    <t>duration=6.1</t>
  </si>
  <si>
    <t>effectIds={1000546</t>
  </si>
  <si>
    <t>1000547}</t>
  </si>
  <si>
    <t>lightEffects={44}</t>
  </si>
  <si>
    <t>duration=4.1</t>
  </si>
  <si>
    <t>effectIds={1000548}</t>
  </si>
  <si>
    <t>skillId=2000360206</t>
  </si>
  <si>
    <t xml:space="preserve"> autoUseTime=0.1</t>
  </si>
  <si>
    <t>lifeTime=6</t>
  </si>
  <si>
    <t>cd=2.5</t>
  </si>
  <si>
    <t>ratio=0.2</t>
  </si>
  <si>
    <t>effectIds={1000549}</t>
  </si>
  <si>
    <t>lightEffects={39</t>
  </si>
  <si>
    <t>40}</t>
  </si>
  <si>
    <t>effectIds={1000550}</t>
  </si>
  <si>
    <t>ratio=0.33+attackerParams('step10a')</t>
  </si>
  <si>
    <t>effectIds={1000555</t>
  </si>
  <si>
    <t>1000587}</t>
  </si>
  <si>
    <t>effectIds={1000551}</t>
  </si>
  <si>
    <t>lightEffects={41}</t>
  </si>
  <si>
    <t>effectIds={1000552}</t>
  </si>
  <si>
    <t>effectIds={1000556}</t>
  </si>
  <si>
    <t>ratio=0.44+attackerParams('step10a')</t>
  </si>
  <si>
    <t>effectIds={1000553}</t>
  </si>
  <si>
    <t>overlayLimit=100</t>
  </si>
  <si>
    <t>effectIds={1000554}</t>
  </si>
  <si>
    <t>effectIds={1000557</t>
  </si>
  <si>
    <t>1000558}</t>
  </si>
  <si>
    <t>lightEffects={45}</t>
  </si>
  <si>
    <t>ratio=2.0</t>
  </si>
  <si>
    <t>ratio=0.26*(1+attackerParams('step10a'))</t>
  </si>
  <si>
    <t>effectIds={1000559}</t>
  </si>
  <si>
    <t>effectIds={1000560}</t>
  </si>
  <si>
    <t>ratio=0.34*(1+attackerParams('step10a'))</t>
  </si>
  <si>
    <t>effectIds={1000561}</t>
  </si>
  <si>
    <t>effectIds={1000562}</t>
  </si>
  <si>
    <t>speed=600</t>
  </si>
  <si>
    <t>effectIds={1000236}</t>
  </si>
  <si>
    <t>lightEffects={33}</t>
  </si>
  <si>
    <t>ratio=0.25</t>
  </si>
  <si>
    <t>effectIds={1000230}</t>
  </si>
  <si>
    <t>effectIds={1000237}</t>
  </si>
  <si>
    <t>effectIds={1000231}</t>
  </si>
  <si>
    <t>effectIds={1000238}</t>
  </si>
  <si>
    <t>effectIds={1000232}</t>
  </si>
  <si>
    <t>effectIds={1000239}</t>
  </si>
  <si>
    <t>effectIds={1000233}</t>
  </si>
  <si>
    <t>effectIds={1000240}</t>
  </si>
  <si>
    <t>effectIds={1000234}</t>
  </si>
  <si>
    <t>effectIds={1000241}</t>
  </si>
  <si>
    <t>effectIds={1000235}</t>
  </si>
  <si>
    <t>effectIds={1000242}</t>
  </si>
  <si>
    <t>effectIds={1000519}</t>
  </si>
  <si>
    <t>effectIds={1000520}</t>
  </si>
  <si>
    <t>effectIds={1000521}</t>
  </si>
  <si>
    <t>effectIds={1000522}</t>
  </si>
  <si>
    <t>effectIds={1000523}</t>
  </si>
  <si>
    <t>effectIds={1000524}</t>
  </si>
  <si>
    <t>lightEffects={32}</t>
  </si>
  <si>
    <t>effectIds={1000243}</t>
  </si>
  <si>
    <t>ratio=0.41</t>
  </si>
  <si>
    <t>effectIds={1000244}</t>
  </si>
  <si>
    <t>effectIds={1000245}</t>
  </si>
  <si>
    <t>effectIds={1000246}</t>
  </si>
  <si>
    <t>effectIds={1000247}</t>
  </si>
  <si>
    <t>effectIds={1000248}</t>
  </si>
  <si>
    <t>effectIds={1000249}</t>
  </si>
  <si>
    <t>effectIds={1000525}</t>
  </si>
  <si>
    <t>effectIds={1000526}</t>
  </si>
  <si>
    <t>effectIds={1000527}</t>
  </si>
  <si>
    <t>effectIds={1000528}</t>
  </si>
  <si>
    <t>effectIds={1000529}</t>
  </si>
  <si>
    <t>effectIds={1000530}</t>
  </si>
  <si>
    <t>ratio=0.26</t>
  </si>
  <si>
    <t>ratio=0.3</t>
  </si>
  <si>
    <t>effectIds={1000503}</t>
  </si>
  <si>
    <t>effectIds={1000504}</t>
  </si>
  <si>
    <t>effectIds={1000505}</t>
  </si>
  <si>
    <t>effectIds={1000506}</t>
  </si>
  <si>
    <t>effectIds={1000507}</t>
  </si>
  <si>
    <t>effectIds={1000508}</t>
  </si>
  <si>
    <t>effectIds={1000509}</t>
  </si>
  <si>
    <t>effectIds={1000531}</t>
  </si>
  <si>
    <t>effectIds={1000532}</t>
  </si>
  <si>
    <t>effectIds={1000533}</t>
  </si>
  <si>
    <t>effectIds={1000534}</t>
  </si>
  <si>
    <t>effectIds={1000535}</t>
  </si>
  <si>
    <t>effectIds={1000536}</t>
  </si>
  <si>
    <t>lightEffects={42}</t>
  </si>
  <si>
    <t>ratio=0.52</t>
  </si>
  <si>
    <t>effectIds={1000564}</t>
  </si>
  <si>
    <t>effectIds={1000565}</t>
  </si>
  <si>
    <t>effectIds={1000566}</t>
  </si>
  <si>
    <t>effectIds={1000567}</t>
  </si>
  <si>
    <t>effectIds={1000568}</t>
  </si>
  <si>
    <t>effectIds={1000569}</t>
  </si>
  <si>
    <t>effectIds={1000570}</t>
  </si>
  <si>
    <t>effectIds={1000571}</t>
  </si>
  <si>
    <t>effectIds={1000572}</t>
  </si>
  <si>
    <t>effectIds={1000573}</t>
  </si>
  <si>
    <t>effectIds={1000574}</t>
  </si>
  <si>
    <t>effectIds={1000575}</t>
  </si>
  <si>
    <t>effectIds={1000163}</t>
  </si>
  <si>
    <t>effectIds={1000164}</t>
  </si>
  <si>
    <t>effectIds={1000165}</t>
  </si>
  <si>
    <t>effectIds={1000166}</t>
  </si>
  <si>
    <t>effectIds={1000167}</t>
  </si>
  <si>
    <t>effectIds={1000168}</t>
  </si>
  <si>
    <t>effectIds={1000169}</t>
  </si>
  <si>
    <t>effectIds={1000170}</t>
  </si>
  <si>
    <t>effectIds={1000171}</t>
  </si>
  <si>
    <t>effectIds={1000172}</t>
  </si>
  <si>
    <t>effectIds={1000173}</t>
  </si>
  <si>
    <t>effectIds={1000174}</t>
  </si>
  <si>
    <t>ratio=0.15</t>
  </si>
  <si>
    <t>ratio=0.23</t>
  </si>
  <si>
    <t>ratio=0.35</t>
  </si>
  <si>
    <t>ratio=0.38</t>
  </si>
  <si>
    <t>ratio=0.43</t>
  </si>
  <si>
    <t>effectIds={1000175}</t>
  </si>
  <si>
    <t>effectIds={1000176}</t>
  </si>
  <si>
    <t>effectIds={1000177}</t>
  </si>
  <si>
    <t>effectIds={1000178}</t>
  </si>
  <si>
    <t>effectIds={1000179}</t>
  </si>
  <si>
    <t>effectIds={1000180}</t>
  </si>
  <si>
    <t>ratio=0.36</t>
  </si>
  <si>
    <t>ratio=0.46</t>
  </si>
  <si>
    <t>ratio=0.5</t>
  </si>
  <si>
    <t>ratio=0.7</t>
  </si>
  <si>
    <t>ratio=0.56</t>
  </si>
  <si>
    <t>ratio=0.66</t>
  </si>
  <si>
    <t>ratio=0.76</t>
  </si>
  <si>
    <t>ratio=0.86</t>
  </si>
  <si>
    <t>effectIds={1000181}</t>
  </si>
  <si>
    <t>effectIds={1000182}</t>
  </si>
  <si>
    <t>effectIds={1000183}</t>
  </si>
  <si>
    <t>effectIds={1000184}</t>
  </si>
  <si>
    <t>effectIds={1000185}</t>
  </si>
  <si>
    <t>effectIds={1000186}</t>
  </si>
  <si>
    <t>ratio=1.06</t>
  </si>
  <si>
    <t>ratio=1.28</t>
  </si>
  <si>
    <t>ratio=1.49</t>
  </si>
  <si>
    <t>ratio=2.66</t>
  </si>
  <si>
    <t>ratio=3.1</t>
  </si>
  <si>
    <t>effectIds={1000187}</t>
  </si>
  <si>
    <t>effectIds={1000188}</t>
  </si>
  <si>
    <t>effectIds={1000189}</t>
  </si>
  <si>
    <t>effectIds={1000190}</t>
  </si>
  <si>
    <t>effectIds={1000191}</t>
  </si>
  <si>
    <t>effectIds={1000192}</t>
  </si>
  <si>
    <t>ratio=1.94</t>
  </si>
  <si>
    <t>extCritP=0.1</t>
  </si>
  <si>
    <t>ratio=2.27</t>
  </si>
  <si>
    <t>extCritP=0.15</t>
  </si>
  <si>
    <t>ratio=2.59</t>
  </si>
  <si>
    <t>ratio=2.9</t>
  </si>
  <si>
    <t>extCritP=0.25</t>
  </si>
  <si>
    <t>ratio=3.19</t>
  </si>
  <si>
    <t>lightEffects={28}</t>
  </si>
  <si>
    <t>effectIds={1000194}</t>
  </si>
  <si>
    <t>effectIds={1000195}</t>
  </si>
  <si>
    <t>ratio=1.11</t>
  </si>
  <si>
    <t>effectIds={1000196}</t>
  </si>
  <si>
    <t>ratio=1.21</t>
  </si>
  <si>
    <t>effectIds={1000197}</t>
  </si>
  <si>
    <t>effectIds={1000198}</t>
  </si>
  <si>
    <t>ratio=1.42</t>
  </si>
  <si>
    <t>lightEffects={29}</t>
  </si>
  <si>
    <t>effectIds={1000199}</t>
  </si>
  <si>
    <t>ratio=2</t>
  </si>
  <si>
    <t>lightEffects={30}</t>
  </si>
  <si>
    <t>effectIds={1000200}</t>
  </si>
  <si>
    <t>lightEffects={31}</t>
  </si>
  <si>
    <t>effectIds={1000201</t>
  </si>
  <si>
    <t>1000202}</t>
  </si>
  <si>
    <t>ratio=0.8</t>
  </si>
  <si>
    <t>effectIds={1000203}</t>
  </si>
  <si>
    <t>effectIds={1000204</t>
  </si>
  <si>
    <t>1000205}</t>
  </si>
  <si>
    <t>effectIds={1000206}</t>
  </si>
  <si>
    <t>effectIds={1000207</t>
  </si>
  <si>
    <t>1000208}</t>
  </si>
  <si>
    <t>effectIds={1000209}</t>
  </si>
  <si>
    <t>effectIds={1000210</t>
  </si>
  <si>
    <t>1000211}</t>
  </si>
  <si>
    <t>effectIds={1000212}</t>
  </si>
  <si>
    <t>effectIds={1000213</t>
  </si>
  <si>
    <t>1000214}</t>
  </si>
  <si>
    <t>effectIds={1000215}</t>
  </si>
  <si>
    <t>effectIds={1000216</t>
  </si>
  <si>
    <t>1000217}</t>
  </si>
  <si>
    <t>effectIds={1000218}</t>
  </si>
  <si>
    <t>effectIds={1000219}</t>
  </si>
  <si>
    <t>effectIds={1000220}</t>
  </si>
  <si>
    <t>effectIds={1000221}</t>
  </si>
  <si>
    <t>effectIds={1000222}</t>
  </si>
  <si>
    <t>effectIds={1000223}</t>
  </si>
  <si>
    <t>effectIds={1000224}</t>
  </si>
  <si>
    <t>ratio=0.6*(1+0.05*attackerBlackboard('huoyanma'</t>
  </si>
  <si>
    <t xml:space="preserve"> 0))</t>
  </si>
  <si>
    <t>123+attackerBlackboard('huoyanma'</t>
  </si>
  <si>
    <t xml:space="preserve"> 0)</t>
  </si>
  <si>
    <t>ratio=0.72*(1+0.05*attackerBlackboard('huoyanma'</t>
  </si>
  <si>
    <t>ratio=0.84*(1+0.05*attackerBlackboard('huoyanma'</t>
  </si>
  <si>
    <t>ratio=0.96*(1+0.05*attackerBlackboard('huoyanma'</t>
  </si>
  <si>
    <t>ratio=1.08*(1+0.05*attackerBlackboard('huoyanma'</t>
  </si>
  <si>
    <t>ratio=1.2*(1+0.1*attackerBlackboard('huoyanma'</t>
  </si>
  <si>
    <t xml:space="preserve"> 0))*0.3</t>
  </si>
  <si>
    <t>damage=env.originalDamage*0.5</t>
  </si>
  <si>
    <t>skillId=2000151013</t>
  </si>
  <si>
    <t>skillId=2000451012</t>
  </si>
  <si>
    <t>skillId=2000251013</t>
  </si>
  <si>
    <t>num=10</t>
  </si>
  <si>
    <t>num=20</t>
  </si>
  <si>
    <t>num=30</t>
  </si>
  <si>
    <t>num=40</t>
  </si>
  <si>
    <t>damage=getParams().damage/2</t>
  </si>
  <si>
    <t>num=0</t>
  </si>
  <si>
    <t xml:space="preserve"> ratio=0.3+attackerParams('extreasure1')</t>
  </si>
  <si>
    <t xml:space="preserve"> ratio=0.3+attackerParams('extreasure2')</t>
  </si>
  <si>
    <t xml:space="preserve"> ratio=0.1</t>
  </si>
  <si>
    <t xml:space="preserve"> fixed=env.damage*(0.1+attackerParams('extreasure2')+attackerParams('step10b'))+10</t>
  </si>
  <si>
    <t xml:space="preserve"> fixed=env.damage*(0.12+attackerParams('extreasure1'))+100</t>
  </si>
  <si>
    <t xml:space="preserve"> finalAddP=env.triggerTimes%attackerParams('extreasure3')==0 and 1 or 0</t>
  </si>
  <si>
    <t xml:space="preserve"> extCritP=env.triggerTimes%attackerParams('extreasure3')==0 and 1 or 0</t>
  </si>
  <si>
    <t xml:space="preserve"> critPUpperLimit=1</t>
  </si>
  <si>
    <t xml:space="preserve"> fixed=env.damage*0.3+10</t>
  </si>
  <si>
    <t xml:space="preserve"> effectIds={1000500}</t>
  </si>
  <si>
    <t xml:space="preserve"> overlayLimit=-1</t>
  </si>
  <si>
    <t xml:space="preserve"> ratio=0.35</t>
  </si>
  <si>
    <t xml:space="preserve"> ratio=0.45</t>
  </si>
  <si>
    <t xml:space="preserve"> effectIds={1000501}</t>
  </si>
  <si>
    <t xml:space="preserve"> overlayLimit=1</t>
  </si>
  <si>
    <t>extCritP=attackerParams('extreasure3b')</t>
  </si>
  <si>
    <t xml:space="preserve"> ratio=0.64</t>
  </si>
  <si>
    <t xml:space="preserve"> fixed=100</t>
  </si>
  <si>
    <t>fixed=100+0.05*sourceSkillBlackboard('collected_damage'</t>
  </si>
  <si>
    <t xml:space="preserve"> ratio=0.15</t>
  </si>
  <si>
    <t xml:space="preserve"> ratio=0.18</t>
  </si>
  <si>
    <t xml:space="preserve"> ratio=0.21</t>
  </si>
  <si>
    <t xml:space="preserve"> ratio=0.24</t>
  </si>
  <si>
    <t xml:space="preserve"> ratio=0.27</t>
  </si>
  <si>
    <t xml:space="preserve"> ratio=0.3</t>
  </si>
  <si>
    <t>effectIds={1000225}</t>
  </si>
  <si>
    <t>effectIds={1000226}</t>
  </si>
  <si>
    <t>effectIds={1000227}</t>
  </si>
  <si>
    <t>effectIds={1000228}</t>
  </si>
  <si>
    <t>effectIds={1000229}</t>
  </si>
  <si>
    <t>effectIds={1000250}</t>
  </si>
  <si>
    <t>effectIds={1000251}</t>
  </si>
  <si>
    <t>effectIds={1000252}</t>
  </si>
  <si>
    <t>effectIds={1000253</t>
  </si>
  <si>
    <t>1000254}</t>
  </si>
  <si>
    <t>effectIds={1000255</t>
  </si>
  <si>
    <t>1000256}</t>
  </si>
  <si>
    <t>effectIds={1000257</t>
  </si>
  <si>
    <t>1000258}</t>
  </si>
  <si>
    <t>effectIds={1000510}</t>
  </si>
  <si>
    <t>effectIds={1000511}</t>
  </si>
  <si>
    <t>effectIds={1000512}</t>
  </si>
  <si>
    <t>effectIds={1000513</t>
  </si>
  <si>
    <t>1000514}</t>
  </si>
  <si>
    <t>effectIds={1000515</t>
  </si>
  <si>
    <t>1000516}</t>
  </si>
  <si>
    <t>effectIds={1000517</t>
  </si>
  <si>
    <t>1000518}</t>
  </si>
  <si>
    <t>effectIds={1000126}</t>
  </si>
  <si>
    <t>effectIds={1000576}</t>
  </si>
  <si>
    <t>effectIds={1000577}</t>
  </si>
  <si>
    <t>effectIds={1000578}</t>
  </si>
  <si>
    <t>effectIds={1000582}</t>
  </si>
  <si>
    <t>effectIds={1000579}</t>
  </si>
  <si>
    <t>effectIds={1000583}</t>
  </si>
  <si>
    <t>effectIds={1000580}</t>
  </si>
  <si>
    <t>effectIds={1000584}</t>
  </si>
  <si>
    <t>effectIds={1000581}</t>
  </si>
  <si>
    <t>effectIds={1000585}</t>
  </si>
  <si>
    <t>effectIds={1000588}</t>
  </si>
  <si>
    <t>overlayLimit=0</t>
  </si>
  <si>
    <t>effectIds={1000589}</t>
  </si>
  <si>
    <t>effectIds={1000590}</t>
  </si>
  <si>
    <t>effectIds={1000591}</t>
  </si>
  <si>
    <t>输出列</t>
    <phoneticPr fontId="1" type="noConversion"/>
  </si>
  <si>
    <t>唯一性尾数</t>
    <phoneticPr fontId="1" type="noConversion"/>
  </si>
  <si>
    <t>唯一id</t>
    <phoneticPr fontId="1" type="noConversion"/>
  </si>
  <si>
    <t>机关兽</t>
    <phoneticPr fontId="1" type="noConversion"/>
  </si>
  <si>
    <t>战马</t>
    <phoneticPr fontId="1" type="noConversion"/>
  </si>
  <si>
    <t>通用</t>
    <phoneticPr fontId="1" type="noConversion"/>
  </si>
  <si>
    <t>ratio=0.4,fixed=0</t>
  </si>
  <si>
    <t>定身</t>
  </si>
  <si>
    <t>闪避</t>
  </si>
  <si>
    <t>技能名</t>
  </si>
  <si>
    <t>技能效果</t>
  </si>
  <si>
    <t>t</t>
    <phoneticPr fontId="1" type="noConversion"/>
  </si>
  <si>
    <t>y攻击</t>
    <phoneticPr fontId="1" type="noConversion"/>
  </si>
  <si>
    <t>y生命</t>
    <phoneticPr fontId="1" type="noConversion"/>
  </si>
  <si>
    <t>x攻击</t>
  </si>
  <si>
    <t>x生命</t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</si>
  <si>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</si>
  <si>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</si>
  <si>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</si>
  <si>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</si>
  <si>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y人数</t>
    <phoneticPr fontId="1" type="noConversion"/>
  </si>
  <si>
    <t>x人数</t>
    <phoneticPr fontId="1" type="noConversion"/>
  </si>
  <si>
    <t>t时刻的y人数</t>
    <phoneticPr fontId="1" type="noConversion"/>
  </si>
  <si>
    <t>t时刻的x人数</t>
    <phoneticPr fontId="1" type="noConversion"/>
  </si>
  <si>
    <t>攻击</t>
    <phoneticPr fontId="1" type="noConversion"/>
  </si>
  <si>
    <t>防御</t>
    <phoneticPr fontId="1" type="noConversion"/>
  </si>
  <si>
    <t>伤害</t>
    <phoneticPr fontId="1" type="noConversion"/>
  </si>
  <si>
    <t>真实伤害</t>
  </si>
  <si>
    <t>新增英雄技能</t>
    <phoneticPr fontId="1" type="noConversion"/>
  </si>
  <si>
    <t>新增通用技能</t>
    <phoneticPr fontId="1" type="noConversion"/>
  </si>
  <si>
    <t>无敌</t>
  </si>
  <si>
    <t>格挡</t>
  </si>
  <si>
    <t>格挡减伤</t>
  </si>
  <si>
    <t>damage=defenderCurHp()</t>
  </si>
  <si>
    <t>fixed=500</t>
  </si>
  <si>
    <t>fixed=1000</t>
  </si>
  <si>
    <t>effectIds={1000593}</t>
  </si>
  <si>
    <t>effectIds={1000594</t>
  </si>
  <si>
    <t>1000595}</t>
  </si>
  <si>
    <t>effectIds={1000599}</t>
  </si>
  <si>
    <t>机关兽</t>
    <phoneticPr fontId="1" type="noConversion"/>
  </si>
  <si>
    <t>伤血</t>
    <phoneticPr fontId="1" type="noConversion"/>
  </si>
  <si>
    <t>战马成长</t>
    <phoneticPr fontId="1" type="noConversion"/>
  </si>
  <si>
    <t>恢复血量</t>
    <phoneticPr fontId="1" type="noConversion"/>
  </si>
  <si>
    <t>将星</t>
    <phoneticPr fontId="1" type="noConversion"/>
  </si>
  <si>
    <t xml:space="preserve"> ratio=0.6</t>
  </si>
  <si>
    <t>fixed=0.1*attackerProperty('生命上限')</t>
  </si>
  <si>
    <t xml:space="preserve"> ratio=0</t>
  </si>
  <si>
    <t>effectIds={1000596}</t>
  </si>
  <si>
    <t>effectIds={1000597}</t>
  </si>
  <si>
    <t>effectIds={1000598</t>
  </si>
  <si>
    <t xml:space="preserve"> 1000601}</t>
  </si>
  <si>
    <t>effectIds={1000600}</t>
  </si>
  <si>
    <t>将星</t>
    <phoneticPr fontId="1" type="noConversion"/>
  </si>
  <si>
    <t>effectIds={1000563</t>
  </si>
  <si>
    <t>1000592}</t>
  </si>
  <si>
    <t>x人数变化与y人数的2次方有关</t>
    <phoneticPr fontId="1" type="noConversion"/>
  </si>
  <si>
    <t>y同理</t>
    <phoneticPr fontId="1" type="noConversion"/>
  </si>
  <si>
    <t>分离变量</t>
    <phoneticPr fontId="1" type="noConversion"/>
  </si>
  <si>
    <t>dx / -a y^2 = dt = dy / -b x^2</t>
    <phoneticPr fontId="1" type="noConversion"/>
  </si>
  <si>
    <t>dx / -a y^2 = dy / -b x^2</t>
    <phoneticPr fontId="1" type="noConversion"/>
  </si>
  <si>
    <t>两边取积分</t>
    <phoneticPr fontId="1" type="noConversion"/>
  </si>
  <si>
    <t>dx / dt = -a y^2</t>
    <phoneticPr fontId="1" type="noConversion"/>
  </si>
  <si>
    <t>dy / dt = -b x^2</t>
    <phoneticPr fontId="1" type="noConversion"/>
  </si>
  <si>
    <t>则</t>
    <phoneticPr fontId="1" type="noConversion"/>
  </si>
  <si>
    <t>x和y是关于t的函数，a和b是大于0的常数</t>
    <phoneticPr fontId="1" type="noConversion"/>
  </si>
  <si>
    <t>求二阶导</t>
    <phoneticPr fontId="1" type="noConversion"/>
  </si>
  <si>
    <t>x`` = -2a y y`</t>
    <phoneticPr fontId="1" type="noConversion"/>
  </si>
  <si>
    <t>dx / dt = -a y^2</t>
  </si>
  <si>
    <t>变化为伯努利方程形式</t>
    <phoneticPr fontId="1" type="noConversion"/>
  </si>
  <si>
    <t>同除 x^2 项</t>
    <phoneticPr fontId="1" type="noConversion"/>
  </si>
  <si>
    <t>令</t>
    <phoneticPr fontId="1" type="noConversion"/>
  </si>
  <si>
    <t>则</t>
    <phoneticPr fontId="1" type="noConversion"/>
  </si>
  <si>
    <t>代入v和v`化为一阶微分方程</t>
    <phoneticPr fontId="1" type="noConversion"/>
  </si>
  <si>
    <t>已知a、b恒＞0，则通解为</t>
    <phoneticPr fontId="1" type="noConversion"/>
  </si>
  <si>
    <t>代回v = x^-1</t>
    <phoneticPr fontId="1" type="noConversion"/>
  </si>
  <si>
    <t>对通解求导</t>
    <phoneticPr fontId="1" type="noConversion"/>
  </si>
  <si>
    <t>于是</t>
    <phoneticPr fontId="1" type="noConversion"/>
  </si>
  <si>
    <t>可求出任意t时刻x、y部队的人数</t>
    <phoneticPr fontId="1" type="noConversion"/>
  </si>
  <si>
    <t>t时刻的y人数</t>
  </si>
  <si>
    <t>t时刻的x人数</t>
  </si>
  <si>
    <t>t</t>
  </si>
  <si>
    <t>y攻击</t>
  </si>
  <si>
    <t>y生命</t>
  </si>
  <si>
    <t>a</t>
  </si>
  <si>
    <t>b</t>
  </si>
  <si>
    <t>C1</t>
    <phoneticPr fontId="1" type="noConversion"/>
  </si>
  <si>
    <t>y人数</t>
    <phoneticPr fontId="1" type="noConversion"/>
  </si>
  <si>
    <t>x人数</t>
    <phoneticPr fontId="1" type="noConversion"/>
  </si>
  <si>
    <t>C2</t>
    <phoneticPr fontId="1" type="noConversion"/>
  </si>
  <si>
    <t>x = 1 / ( C1 exp^C2 + a^(1/3) b^(2/3) t )</t>
  </si>
  <si>
    <t>x = 1 / ( C1 exp^C2 + a^(1/3) b^(2/3) t )</t>
    <phoneticPr fontId="1" type="noConversion"/>
  </si>
  <si>
    <t>110 = 1 / ( C1 exp^C2 )</t>
    <phoneticPr fontId="1" type="noConversion"/>
  </si>
  <si>
    <t>代回dy / dt = -b x^2</t>
    <phoneticPr fontId="1" type="noConversion"/>
  </si>
  <si>
    <t>两边取积分</t>
    <phoneticPr fontId="1" type="noConversion"/>
  </si>
  <si>
    <t>dy / dt = -b / ( C1 exp^C2 + a^(1/3) b^(2/3) t )^2</t>
    <phoneticPr fontId="1" type="noConversion"/>
  </si>
  <si>
    <t>dy = -b / ( C1 exp^C2 + a^(1/3) b^(2/3) t )^2 dt</t>
    <phoneticPr fontId="1" type="noConversion"/>
  </si>
  <si>
    <t>z = C1 exp^C2 + a^(1/3) b^(2/3) t</t>
    <phoneticPr fontId="1" type="noConversion"/>
  </si>
  <si>
    <t>令</t>
    <phoneticPr fontId="1" type="noConversion"/>
  </si>
  <si>
    <t>dz / dt = a^(1/3) b^(2/3)</t>
    <phoneticPr fontId="1" type="noConversion"/>
  </si>
  <si>
    <t>dt = dz / ( a^(1/3) b^(2/3) )</t>
    <phoneticPr fontId="1" type="noConversion"/>
  </si>
  <si>
    <t>dy = -b / ( z^2 a^(1/3) b^(2/3) ) dz</t>
    <phoneticPr fontId="1" type="noConversion"/>
  </si>
  <si>
    <t>y = b / ( z a^(1/3) b^(2/3) )</t>
    <phoneticPr fontId="1" type="noConversion"/>
  </si>
  <si>
    <t>代回z</t>
    <phoneticPr fontId="1" type="noConversion"/>
  </si>
  <si>
    <t>y = b / ( ( C1 exp^C2 + a^(1/3) b^(2/3) t ) a^(1/3) b^(2/3) )</t>
    <phoneticPr fontId="1" type="noConversion"/>
  </si>
  <si>
    <t>y = b / ( a^(2/3) b^(4/3)  t + C1 exp^C2 a^(1/3) b^(2/3) )</t>
    <phoneticPr fontId="1" type="noConversion"/>
  </si>
  <si>
    <t>y = 1 / ( a^(2/3) b^(1/3)  t + C1 exp^C2 a^(1/3) b^(-1/3) )</t>
    <phoneticPr fontId="1" type="noConversion"/>
  </si>
  <si>
    <t>y = 1 / ( C1 exp^C2 a^(1/3) b^(-1/3) +a^(2/3) b^(1/3) t )</t>
    <phoneticPr fontId="1" type="noConversion"/>
  </si>
  <si>
    <t>C1 = 1 / ( 110 exp^C2 )</t>
    <phoneticPr fontId="1" type="noConversion"/>
  </si>
  <si>
    <t>y = 1 / ( a^(1/3) b^(-1/3) )</t>
    <phoneticPr fontId="1" type="noConversion"/>
  </si>
  <si>
    <t>dx / dt = -a^(1/3) b^(2/3) / ( C1 exp^C2 + a^(1/3) b^(2/3) t )^2</t>
    <phoneticPr fontId="1" type="noConversion"/>
  </si>
  <si>
    <t xml:space="preserve"> -b x^2 dx = -a y^2 dy</t>
    <phoneticPr fontId="1" type="noConversion"/>
  </si>
  <si>
    <t>-b x^3 / 3 = -a y^3 / 3 + C</t>
    <phoneticPr fontId="1" type="noConversion"/>
  </si>
  <si>
    <t>b x^3 = a y^3 - 3C</t>
    <phoneticPr fontId="1" type="noConversion"/>
  </si>
  <si>
    <t>y^3 = b/a x^3 + 3/a C</t>
    <phoneticPr fontId="1" type="noConversion"/>
  </si>
  <si>
    <t>y = ( b/a x^3 + 3/a C )^(1/3)</t>
    <phoneticPr fontId="1" type="noConversion"/>
  </si>
  <si>
    <t xml:space="preserve"> </t>
  </si>
  <si>
    <t>视C为小参数</t>
    <phoneticPr fontId="1" type="noConversion"/>
  </si>
  <si>
    <t>y = ( b/a )^(1/3) x</t>
    <phoneticPr fontId="1" type="noConversion"/>
  </si>
  <si>
    <t>代入y = ( b/a )^(1/3) x</t>
    <phoneticPr fontId="1" type="noConversion"/>
  </si>
  <si>
    <t>dx / dt = -a ( b/a )^(2/3) x^2</t>
    <phoneticPr fontId="1" type="noConversion"/>
  </si>
  <si>
    <t>x` + 0 * x = -a ( b/a )^(2/3) x^2</t>
    <phoneticPr fontId="1" type="noConversion"/>
  </si>
  <si>
    <t>x^-2 x` + 0 * x^-1 = -a ( b/a )^(2/3)</t>
    <phoneticPr fontId="1" type="noConversion"/>
  </si>
  <si>
    <t>v = x^-1</t>
    <phoneticPr fontId="1" type="noConversion"/>
  </si>
  <si>
    <t>v` = -x^-2 x`</t>
    <phoneticPr fontId="1" type="noConversion"/>
  </si>
  <si>
    <t>-v` + 0 * v = -a^1/3 b^2/3 x^2</t>
    <phoneticPr fontId="1" type="noConversion"/>
  </si>
  <si>
    <t>机关兽 - 鲲</t>
    <phoneticPr fontId="1" type="noConversion"/>
  </si>
  <si>
    <t>effectIds={1000602}</t>
  </si>
  <si>
    <t>effectIds={1000603}</t>
  </si>
  <si>
    <t>lightEffects={47}</t>
  </si>
  <si>
    <t>effectIds={1000605}</t>
  </si>
  <si>
    <t>effectIds={1000607}</t>
  </si>
  <si>
    <t>effectIds={1000609}</t>
  </si>
  <si>
    <t>effectIds={1000611}</t>
  </si>
  <si>
    <t>effectIds={1000613}</t>
  </si>
  <si>
    <t>effectIds={1000615}</t>
  </si>
  <si>
    <t>effectIds={1000617}</t>
  </si>
  <si>
    <t>effectIds={1000619}</t>
  </si>
  <si>
    <t>effectIds={1000622}</t>
  </si>
  <si>
    <t>effectIds={1000625}</t>
  </si>
  <si>
    <t>effectIds={1000628}</t>
  </si>
  <si>
    <t>鲲 - 通用技能</t>
    <phoneticPr fontId="1" type="noConversion"/>
  </si>
  <si>
    <t>effectIds={1000604}</t>
  </si>
  <si>
    <t>effectIds={1000606}</t>
  </si>
  <si>
    <t>effectIds={1000608}</t>
  </si>
  <si>
    <t>effectIds={1000610}</t>
  </si>
  <si>
    <t>effectIds={1000612}</t>
  </si>
  <si>
    <t>effectIds={1000614}</t>
  </si>
  <si>
    <t>effectIds={1000616}</t>
  </si>
  <si>
    <t>lightEffects={46}</t>
  </si>
  <si>
    <t>effectIds={1000618}</t>
  </si>
  <si>
    <t>effectIds={1000620</t>
  </si>
  <si>
    <t>1000621}</t>
  </si>
  <si>
    <t>effectIds={1000623</t>
  </si>
  <si>
    <t>1000624}</t>
  </si>
  <si>
    <t>effectIds={1000626</t>
  </si>
  <si>
    <t>1000627}</t>
  </si>
  <si>
    <t>attackProperty=env.beHitUnit.property</t>
  </si>
  <si>
    <t>机关兽鲲</t>
    <phoneticPr fontId="1" type="noConversion"/>
  </si>
  <si>
    <t>破击</t>
  </si>
  <si>
    <t>穿透</t>
  </si>
  <si>
    <t>抵抗</t>
  </si>
  <si>
    <t>物攻</t>
    <phoneticPr fontId="1" type="noConversion"/>
  </si>
  <si>
    <t>破击</t>
    <phoneticPr fontId="1" type="noConversion"/>
  </si>
  <si>
    <t>魔攻</t>
    <phoneticPr fontId="1" type="noConversion"/>
  </si>
  <si>
    <t>魔防</t>
    <phoneticPr fontId="1" type="noConversion"/>
  </si>
  <si>
    <t>治疗等级</t>
    <phoneticPr fontId="1" type="noConversion"/>
  </si>
  <si>
    <t>穿透</t>
    <phoneticPr fontId="1" type="noConversion"/>
  </si>
  <si>
    <t>魔法值</t>
    <phoneticPr fontId="1" type="noConversion"/>
  </si>
  <si>
    <t>抵抗</t>
    <phoneticPr fontId="1" type="noConversion"/>
  </si>
  <si>
    <t>生效时间阈值</t>
    <phoneticPr fontId="1" type="noConversion"/>
  </si>
  <si>
    <t>魔法</t>
  </si>
  <si>
    <t>物理防御</t>
  </si>
  <si>
    <t>治疗提升率</t>
  </si>
  <si>
    <t>被治疗提升率</t>
  </si>
  <si>
    <t>暴伤率</t>
  </si>
  <si>
    <t>暴免伤率</t>
  </si>
  <si>
    <t>攻速</t>
  </si>
  <si>
    <t>吟唱提升</t>
  </si>
  <si>
    <t>伤害加成</t>
  </si>
  <si>
    <t>魔法防御</t>
  </si>
  <si>
    <t>半对数模型</t>
    <phoneticPr fontId="1" type="noConversion"/>
  </si>
  <si>
    <t>物伤/魔伤免疫</t>
  </si>
  <si>
    <t>霸体</t>
  </si>
  <si>
    <t>嘲讽</t>
  </si>
  <si>
    <t>移速</t>
    <phoneticPr fontId="1" type="noConversion"/>
  </si>
  <si>
    <t>&lt;&lt;补偿标准差</t>
    <phoneticPr fontId="1" type="noConversion"/>
  </si>
  <si>
    <t>职业</t>
    <phoneticPr fontId="1" type="noConversion"/>
  </si>
  <si>
    <t>灭天</t>
  </si>
  <si>
    <t>剑神</t>
  </si>
  <si>
    <t>射日</t>
  </si>
  <si>
    <t>猎神</t>
  </si>
  <si>
    <t>神恩者</t>
  </si>
  <si>
    <t>战场统帅</t>
  </si>
  <si>
    <t>元素圣灵</t>
  </si>
  <si>
    <t>秘术师</t>
  </si>
  <si>
    <t>圣天使</t>
  </si>
  <si>
    <t>裁决者</t>
  </si>
  <si>
    <t>职业</t>
    <phoneticPr fontId="5" type="noConversion"/>
  </si>
  <si>
    <t>互斥性</t>
    <phoneticPr fontId="1" type="noConversion"/>
  </si>
  <si>
    <t>治疗攻击比/秒</t>
    <phoneticPr fontId="1" type="noConversion"/>
  </si>
  <si>
    <t>治疗比/秒</t>
    <phoneticPr fontId="1" type="noConversion"/>
  </si>
  <si>
    <t>治疗计算</t>
    <phoneticPr fontId="1" type="noConversion"/>
  </si>
  <si>
    <t>修正</t>
    <phoneticPr fontId="1" type="noConversion"/>
  </si>
  <si>
    <t>物防率</t>
  </si>
  <si>
    <t>治疗衰减</t>
    <phoneticPr fontId="5" type="noConversion"/>
  </si>
  <si>
    <t>崩溃点</t>
    <phoneticPr fontId="1" type="noConversion"/>
  </si>
  <si>
    <t>最大崩溃点</t>
    <phoneticPr fontId="1" type="noConversion"/>
  </si>
  <si>
    <t>最小百分比</t>
    <phoneticPr fontId="1" type="noConversion"/>
  </si>
  <si>
    <t>伤害异常数据</t>
    <phoneticPr fontId="1" type="noConversion"/>
  </si>
  <si>
    <t>治疗异常数据</t>
    <phoneticPr fontId="1" type="noConversion"/>
  </si>
  <si>
    <t>&lt;&lt;手填百分比</t>
    <phoneticPr fontId="1" type="noConversion"/>
  </si>
  <si>
    <t>&lt;&lt;最大百分比</t>
    <phoneticPr fontId="1" type="noConversion"/>
  </si>
  <si>
    <t>相对标准差</t>
  </si>
  <si>
    <t>相对标准差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</si>
</sst>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0%"/>
  </numFmts>
  <fonts count="12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9"/>
      <name val="华文新魏"/>
      <family val="3"/>
      <charset val="134"/>
      <scheme val="minor"/>
    </font>
    <font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89DAFF"/>
        <bgColor theme="9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1F6E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9DA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A9F1"/>
        <bgColor indexed="64"/>
      </patternFill>
    </fill>
    <fill>
      <patternFill patternType="solid">
        <fgColor rgb="FFA9F96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10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微软雅黑"/>
        <family val="2"/>
        <charset val="134"/>
        <scheme val="none"/>
      </font>
      <numFmt numFmtId="176" formatCode="0.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color theme="0" tint="-0.34998626667073579"/>
      </font>
    </dxf>
    <dxf>
      <numFmt numFmtId="0" formatCode="General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/>
        <color rgb="FFC00000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  <u/>
        <color rgb="FF883C0E"/>
      </font>
    </dxf>
    <dxf>
      <font>
        <color theme="0" tint="-0.24994659260841701"/>
      </font>
    </dxf>
    <dxf>
      <font>
        <color rgb="FFFF0000"/>
      </font>
    </dxf>
    <dxf>
      <font>
        <b/>
        <i/>
        <color rgb="FFC00000"/>
      </font>
    </dxf>
    <dxf>
      <font>
        <color theme="0" tint="-0.24994659260841701"/>
      </font>
    </dxf>
    <dxf>
      <font>
        <b/>
        <i val="0"/>
        <color rgb="FFC00000"/>
      </font>
    </dxf>
    <dxf>
      <font>
        <b/>
        <i/>
        <color rgb="FFC00000"/>
      </font>
    </dxf>
    <dxf>
      <font>
        <color theme="0" tint="-0.34998626667073579"/>
      </font>
    </dxf>
    <dxf>
      <font>
        <b/>
        <i val="0"/>
        <color rgb="FFC00000"/>
      </font>
    </dxf>
    <dxf>
      <font>
        <b/>
        <i val="0"/>
        <color rgb="FFC00000"/>
      </font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83C0E"/>
      <color rgb="FFCC004E"/>
      <color rgb="FF1A5B78"/>
      <color rgb="FF22789E"/>
      <color rgb="FF89DAFF"/>
      <color rgb="FFCC0000"/>
      <color rgb="FF113C4F"/>
      <color rgb="FF2C4984"/>
      <color rgb="FF1F6E91"/>
      <color rgb="FF5525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167310</xdr:colOff>
      <xdr:row>102</xdr:row>
      <xdr:rowOff>62119</xdr:rowOff>
    </xdr:from>
    <xdr:to>
      <xdr:col>16</xdr:col>
      <xdr:colOff>144348</xdr:colOff>
      <xdr:row>117</xdr:row>
      <xdr:rowOff>60903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16B0ED-B889-469B-AD3D-9045EE92F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68835" y="21464794"/>
          <a:ext cx="4777638" cy="314203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112;&#26007;&#24314;&#27169;%20-%20&#30333;&#20043;&#29289;&#3582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port/&#25112;&#26007;/&#33521;&#38596;&#25216;&#33021;&#37197;&#3262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杂项"/>
      <sheetName val="宏观设定"/>
      <sheetName val="基础模型"/>
      <sheetName val="职业"/>
      <sheetName val="转职职业"/>
      <sheetName val="职业觉醒一"/>
      <sheetName val="职业觉醒二"/>
      <sheetName val="装备-狂战士系列"/>
      <sheetName val="装备-驭剑士系列"/>
      <sheetName val="装备-神射手系列"/>
      <sheetName val="装备-狩魔猎人系列"/>
      <sheetName val="装备-圣骑士系列"/>
      <sheetName val="装备-十字军系列"/>
      <sheetName val="装备-元素法师系列"/>
      <sheetName val="装备-奥术法师系列"/>
      <sheetName val="装备-牧师系列"/>
      <sheetName val="装备-审判者系列"/>
      <sheetName val="&lt;&lt;辅助表"/>
      <sheetName val="Sheet1 (30)"/>
      <sheetName val="Sheet1 (31)"/>
    </sheetNames>
    <sheetDataSet>
      <sheetData sheetId="0"/>
      <sheetData sheetId="1"/>
      <sheetData sheetId="2">
        <row r="1">
          <cell r="A1" t="str">
            <v>标准时间</v>
          </cell>
          <cell r="B1">
            <v>25</v>
          </cell>
          <cell r="C1" t="str">
            <v>加权伤害均值</v>
          </cell>
          <cell r="D1">
            <v>3</v>
          </cell>
          <cell r="E1" t="str">
            <v>格挡减伤</v>
          </cell>
          <cell r="F1">
            <v>0.3</v>
          </cell>
        </row>
        <row r="2">
          <cell r="A2" t="str">
            <v>免伤率</v>
          </cell>
          <cell r="B2">
            <v>0.35</v>
          </cell>
          <cell r="C2" t="str">
            <v>普攻伤害系数</v>
          </cell>
          <cell r="D2">
            <v>1</v>
          </cell>
        </row>
        <row r="3">
          <cell r="A3" t="str">
            <v>受伤率</v>
          </cell>
          <cell r="B3">
            <v>0.65</v>
          </cell>
          <cell r="C3" t="str">
            <v>暴击伤害</v>
          </cell>
          <cell r="D3">
            <v>1.5</v>
          </cell>
        </row>
        <row r="21">
          <cell r="A21">
            <v>100</v>
          </cell>
          <cell r="B21">
            <v>22.222222222222221</v>
          </cell>
          <cell r="C21">
            <v>10.1010101010101</v>
          </cell>
          <cell r="D21">
            <v>27.368421052631579</v>
          </cell>
          <cell r="E21">
            <v>35.294117647058826</v>
          </cell>
          <cell r="F21">
            <v>18.421052631578949</v>
          </cell>
          <cell r="G21">
            <v>4875</v>
          </cell>
          <cell r="H21">
            <v>84.615384615384613</v>
          </cell>
          <cell r="I21">
            <v>26.47058823529412</v>
          </cell>
          <cell r="J21">
            <v>100</v>
          </cell>
          <cell r="K21">
            <v>84.615384615384613</v>
          </cell>
          <cell r="L21">
            <v>10</v>
          </cell>
          <cell r="M21">
            <v>20</v>
          </cell>
          <cell r="N21">
            <v>3500</v>
          </cell>
          <cell r="O21">
            <v>20</v>
          </cell>
        </row>
        <row r="25">
          <cell r="A25">
            <v>300000</v>
          </cell>
          <cell r="B25">
            <v>66741.176470588238</v>
          </cell>
          <cell r="C25">
            <v>30250</v>
          </cell>
          <cell r="D25">
            <v>82150.588235294126</v>
          </cell>
          <cell r="E25">
            <v>106371.42857142858</v>
          </cell>
          <cell r="F25">
            <v>55337.5</v>
          </cell>
          <cell r="G25">
            <v>12375000.000000002</v>
          </cell>
          <cell r="H25">
            <v>254809.09090909088</v>
          </cell>
          <cell r="I25">
            <v>79383.333333333328</v>
          </cell>
          <cell r="J25">
            <v>300000</v>
          </cell>
          <cell r="K25">
            <v>205718.18181818179</v>
          </cell>
          <cell r="L25">
            <v>30000</v>
          </cell>
          <cell r="M25">
            <v>60000</v>
          </cell>
          <cell r="N25">
            <v>10500000</v>
          </cell>
          <cell r="O25">
            <v>60000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英雄战斗定义"/>
      <sheetName val="英雄战斗参数"/>
      <sheetName val="英雄技能定义"/>
      <sheetName val="英雄主动技能定义"/>
      <sheetName val="英雄被动技能定义"/>
      <sheetName val="英雄受击定义"/>
      <sheetName val="英雄挤位规则"/>
      <sheetName val="合体技触发定义"/>
      <sheetName val="失血回怒规则"/>
    </sheetNames>
    <sheetDataSet>
      <sheetData sheetId="0">
        <row r="1">
          <cell r="A1" t="str">
            <v>英雄id</v>
          </cell>
        </row>
      </sheetData>
      <sheetData sheetId="1"/>
      <sheetData sheetId="2">
        <row r="1">
          <cell r="A1" t="str">
            <v>技能id</v>
          </cell>
          <cell r="B1" t="str">
            <v>宿主</v>
          </cell>
          <cell r="C1" t="str">
            <v>英雄</v>
          </cell>
          <cell r="D1" t="str">
            <v>技能类型</v>
          </cell>
          <cell r="E1" t="str">
            <v>释放类型</v>
          </cell>
          <cell r="F1" t="str">
            <v>技能名称</v>
          </cell>
        </row>
        <row r="3">
          <cell r="A3">
            <v>2000350501</v>
          </cell>
          <cell r="B3" t="str">
            <v>20003505</v>
          </cell>
          <cell r="C3" t="str">
            <v>小乔</v>
          </cell>
          <cell r="D3" t="str">
            <v>attack</v>
          </cell>
          <cell r="E3" t="str">
            <v>active</v>
          </cell>
          <cell r="F3" t="str">
            <v>普攻</v>
          </cell>
        </row>
        <row r="4">
          <cell r="A4">
            <v>2000350502</v>
          </cell>
          <cell r="B4" t="str">
            <v>20003505</v>
          </cell>
          <cell r="D4" t="str">
            <v>skill1</v>
          </cell>
          <cell r="E4" t="str">
            <v>active</v>
          </cell>
          <cell r="F4" t="str">
            <v>回旋风暴</v>
          </cell>
        </row>
        <row r="5">
          <cell r="A5">
            <v>2000350503</v>
          </cell>
          <cell r="B5" t="str">
            <v>20003505</v>
          </cell>
          <cell r="D5" t="str">
            <v>skill2</v>
          </cell>
          <cell r="E5" t="str">
            <v>active</v>
          </cell>
          <cell r="F5" t="str">
            <v>逐风飞扇</v>
          </cell>
        </row>
        <row r="6">
          <cell r="A6">
            <v>2000350504</v>
          </cell>
          <cell r="B6" t="str">
            <v>20003505</v>
          </cell>
          <cell r="D6" t="str">
            <v>skill3</v>
          </cell>
          <cell r="E6" t="str">
            <v>active</v>
          </cell>
          <cell r="F6" t="str">
            <v>恋爱旋风</v>
          </cell>
        </row>
        <row r="7">
          <cell r="A7">
            <v>2000360101</v>
          </cell>
          <cell r="B7" t="str">
            <v>20003601</v>
          </cell>
          <cell r="C7" t="str">
            <v>孙策</v>
          </cell>
          <cell r="D7" t="str">
            <v>attack</v>
          </cell>
          <cell r="E7" t="str">
            <v>active</v>
          </cell>
          <cell r="F7" t="str">
            <v>普攻</v>
          </cell>
        </row>
        <row r="8">
          <cell r="A8">
            <v>2000360102</v>
          </cell>
          <cell r="B8" t="str">
            <v>20003601</v>
          </cell>
          <cell r="D8" t="str">
            <v>skill1</v>
          </cell>
          <cell r="E8" t="str">
            <v>active</v>
          </cell>
          <cell r="F8" t="str">
            <v>霸王炎击波</v>
          </cell>
        </row>
        <row r="9">
          <cell r="A9">
            <v>2000360103</v>
          </cell>
          <cell r="B9" t="str">
            <v>20003601</v>
          </cell>
          <cell r="D9" t="str">
            <v>skill2</v>
          </cell>
          <cell r="E9" t="str">
            <v>active</v>
          </cell>
          <cell r="F9" t="str">
            <v>炎皇交叉斩</v>
          </cell>
        </row>
        <row r="10">
          <cell r="A10">
            <v>2000360104</v>
          </cell>
          <cell r="B10" t="str">
            <v>20003601</v>
          </cell>
          <cell r="D10" t="str">
            <v>skill3</v>
          </cell>
          <cell r="E10" t="str">
            <v>active</v>
          </cell>
          <cell r="F10" t="str">
            <v>噬天虎威</v>
          </cell>
        </row>
        <row r="11">
          <cell r="A11">
            <v>2000360105</v>
          </cell>
          <cell r="B11" t="str">
            <v>20003601</v>
          </cell>
          <cell r="D11" t="str">
            <v>skill3</v>
          </cell>
          <cell r="E11" t="str">
            <v>active</v>
          </cell>
          <cell r="F11" t="str">
            <v>炼狱啸虎</v>
          </cell>
        </row>
        <row r="12">
          <cell r="A12">
            <v>2000360111</v>
          </cell>
          <cell r="B12" t="str">
            <v>20003601</v>
          </cell>
          <cell r="D12" t="str">
            <v>step6</v>
          </cell>
          <cell r="E12" t="str">
            <v>passive</v>
          </cell>
          <cell r="F12" t="str">
            <v>进阶6增加技能</v>
          </cell>
        </row>
        <row r="13">
          <cell r="A13">
            <v>2000150801</v>
          </cell>
          <cell r="B13" t="str">
            <v>20001508</v>
          </cell>
          <cell r="C13" t="str">
            <v>典韦</v>
          </cell>
          <cell r="D13" t="str">
            <v>attack</v>
          </cell>
          <cell r="E13" t="str">
            <v>active</v>
          </cell>
          <cell r="F13" t="str">
            <v>普攻</v>
          </cell>
        </row>
        <row r="14">
          <cell r="A14">
            <v>2000150802</v>
          </cell>
          <cell r="B14" t="str">
            <v>20001508</v>
          </cell>
          <cell r="D14" t="str">
            <v>skill1</v>
          </cell>
          <cell r="E14" t="str">
            <v>active</v>
          </cell>
          <cell r="F14" t="str">
            <v>狂暴回旋</v>
          </cell>
        </row>
        <row r="15">
          <cell r="A15">
            <v>2000150803</v>
          </cell>
          <cell r="B15" t="str">
            <v>20001508</v>
          </cell>
          <cell r="D15" t="str">
            <v>skill2</v>
          </cell>
          <cell r="E15" t="str">
            <v>passive</v>
          </cell>
          <cell r="F15" t="str">
            <v>古之恶来</v>
          </cell>
        </row>
        <row r="16">
          <cell r="A16">
            <v>2000150804</v>
          </cell>
          <cell r="B16" t="str">
            <v>20001508</v>
          </cell>
          <cell r="D16" t="str">
            <v>skill3</v>
          </cell>
          <cell r="E16" t="str">
            <v>active</v>
          </cell>
          <cell r="F16" t="str">
            <v>狂怒劈山</v>
          </cell>
        </row>
        <row r="17">
          <cell r="A17">
            <v>2000150805</v>
          </cell>
          <cell r="B17" t="str">
            <v>20001508</v>
          </cell>
          <cell r="D17" t="str">
            <v>skill3</v>
          </cell>
          <cell r="E17" t="str">
            <v>active</v>
          </cell>
          <cell r="F17" t="str">
            <v>裂空双斧</v>
          </cell>
        </row>
        <row r="18">
          <cell r="A18">
            <v>2000350701</v>
          </cell>
          <cell r="B18" t="str">
            <v>20003507</v>
          </cell>
          <cell r="C18" t="str">
            <v>甘宁</v>
          </cell>
          <cell r="D18" t="str">
            <v>attack</v>
          </cell>
          <cell r="E18" t="str">
            <v>active</v>
          </cell>
          <cell r="F18" t="str">
            <v>普攻</v>
          </cell>
        </row>
        <row r="19">
          <cell r="A19">
            <v>2000350702</v>
          </cell>
          <cell r="B19" t="str">
            <v>20003507</v>
          </cell>
          <cell r="D19" t="str">
            <v>skill1</v>
          </cell>
          <cell r="E19" t="str">
            <v>active</v>
          </cell>
          <cell r="F19" t="str">
            <v>洪流刃</v>
          </cell>
        </row>
        <row r="20">
          <cell r="A20">
            <v>2000350703</v>
          </cell>
          <cell r="B20" t="str">
            <v>20003507</v>
          </cell>
          <cell r="D20" t="str">
            <v>skill2</v>
          </cell>
          <cell r="E20" t="str">
            <v>active</v>
          </cell>
          <cell r="F20" t="str">
            <v>怒潮甲</v>
          </cell>
        </row>
        <row r="21">
          <cell r="A21">
            <v>2000350704</v>
          </cell>
          <cell r="B21" t="str">
            <v>20003507</v>
          </cell>
          <cell r="D21" t="str">
            <v>skill3</v>
          </cell>
          <cell r="E21" t="str">
            <v>active</v>
          </cell>
          <cell r="F21" t="str">
            <v>劈风斩浪</v>
          </cell>
        </row>
        <row r="22">
          <cell r="A22">
            <v>2000151001</v>
          </cell>
          <cell r="B22" t="str">
            <v>20001510</v>
          </cell>
          <cell r="C22" t="str">
            <v>夏侯惇</v>
          </cell>
          <cell r="D22" t="str">
            <v>attack</v>
          </cell>
          <cell r="E22" t="str">
            <v>active</v>
          </cell>
          <cell r="F22" t="str">
            <v>普攻</v>
          </cell>
        </row>
        <row r="23">
          <cell r="A23">
            <v>2000151002</v>
          </cell>
          <cell r="B23" t="str">
            <v>20001510</v>
          </cell>
          <cell r="D23" t="str">
            <v>skill1</v>
          </cell>
          <cell r="E23" t="str">
            <v>passive</v>
          </cell>
          <cell r="F23" t="str">
            <v>暗居合</v>
          </cell>
        </row>
        <row r="24">
          <cell r="A24">
            <v>2000151003</v>
          </cell>
          <cell r="B24" t="str">
            <v>20001510</v>
          </cell>
          <cell r="D24" t="str">
            <v>skill2</v>
          </cell>
          <cell r="E24" t="str">
            <v>active</v>
          </cell>
          <cell r="F24" t="str">
            <v>独眼之魂</v>
          </cell>
        </row>
        <row r="25">
          <cell r="A25">
            <v>2000151004</v>
          </cell>
          <cell r="B25" t="str">
            <v>20001510</v>
          </cell>
          <cell r="D25" t="str">
            <v>skill3</v>
          </cell>
          <cell r="E25" t="str">
            <v>active</v>
          </cell>
          <cell r="F25" t="str">
            <v>灼霜怒斩</v>
          </cell>
        </row>
        <row r="26">
          <cell r="A26">
            <v>2000450101</v>
          </cell>
          <cell r="B26" t="str">
            <v>20004501</v>
          </cell>
          <cell r="C26" t="str">
            <v>孟获</v>
          </cell>
          <cell r="D26" t="str">
            <v>attack</v>
          </cell>
          <cell r="E26" t="str">
            <v>active</v>
          </cell>
          <cell r="F26" t="str">
            <v>普攻</v>
          </cell>
        </row>
        <row r="27">
          <cell r="A27">
            <v>2000450102</v>
          </cell>
          <cell r="B27" t="str">
            <v>20004501</v>
          </cell>
          <cell r="D27" t="str">
            <v>skill1</v>
          </cell>
          <cell r="E27" t="str">
            <v>active</v>
          </cell>
          <cell r="F27" t="str">
            <v>猎刃棒</v>
          </cell>
        </row>
        <row r="28">
          <cell r="A28">
            <v>2000450103</v>
          </cell>
          <cell r="B28" t="str">
            <v>20004501</v>
          </cell>
          <cell r="D28" t="str">
            <v>skill2</v>
          </cell>
          <cell r="E28" t="str">
            <v>active</v>
          </cell>
          <cell r="F28" t="str">
            <v>南蛮入侵</v>
          </cell>
        </row>
        <row r="29">
          <cell r="A29">
            <v>2000450104</v>
          </cell>
          <cell r="B29" t="str">
            <v>20004501</v>
          </cell>
          <cell r="D29" t="str">
            <v>skill3</v>
          </cell>
          <cell r="E29" t="str">
            <v>active</v>
          </cell>
          <cell r="F29" t="str">
            <v>大地震击</v>
          </cell>
        </row>
        <row r="30">
          <cell r="A30">
            <v>2000350601</v>
          </cell>
          <cell r="B30" t="str">
            <v>20003506</v>
          </cell>
          <cell r="C30" t="str">
            <v>大乔</v>
          </cell>
          <cell r="D30" t="str">
            <v>attack</v>
          </cell>
          <cell r="E30" t="str">
            <v>active</v>
          </cell>
          <cell r="F30" t="str">
            <v>普攻</v>
          </cell>
        </row>
        <row r="31">
          <cell r="A31">
            <v>2000350602</v>
          </cell>
          <cell r="B31" t="str">
            <v>20003506</v>
          </cell>
          <cell r="D31" t="str">
            <v>skill1</v>
          </cell>
          <cell r="E31" t="str">
            <v>active</v>
          </cell>
          <cell r="F31" t="str">
            <v>落英缤纷</v>
          </cell>
        </row>
        <row r="32">
          <cell r="A32">
            <v>2000350603</v>
          </cell>
          <cell r="B32" t="str">
            <v>20003506</v>
          </cell>
          <cell r="D32" t="str">
            <v>skill2</v>
          </cell>
          <cell r="E32" t="str">
            <v>active</v>
          </cell>
          <cell r="F32" t="str">
            <v>无微不至</v>
          </cell>
        </row>
        <row r="33">
          <cell r="A33">
            <v>2000350604</v>
          </cell>
          <cell r="B33" t="str">
            <v>20003506</v>
          </cell>
          <cell r="D33" t="str">
            <v>skill3</v>
          </cell>
          <cell r="E33" t="str">
            <v>active</v>
          </cell>
          <cell r="F33" t="str">
            <v>仙女散花</v>
          </cell>
        </row>
        <row r="34">
          <cell r="A34">
            <v>2000450301</v>
          </cell>
          <cell r="B34" t="str">
            <v>20004503</v>
          </cell>
          <cell r="C34" t="str">
            <v>颜良</v>
          </cell>
          <cell r="D34" t="str">
            <v>attack</v>
          </cell>
          <cell r="E34" t="str">
            <v>active</v>
          </cell>
          <cell r="F34" t="str">
            <v>普攻</v>
          </cell>
        </row>
        <row r="35">
          <cell r="A35">
            <v>2000450302</v>
          </cell>
          <cell r="B35" t="str">
            <v>20004503</v>
          </cell>
          <cell r="D35" t="str">
            <v>skill1</v>
          </cell>
          <cell r="E35" t="str">
            <v>active</v>
          </cell>
          <cell r="F35" t="str">
            <v>暗影枪</v>
          </cell>
        </row>
        <row r="36">
          <cell r="A36">
            <v>2000450303</v>
          </cell>
          <cell r="B36" t="str">
            <v>20004503</v>
          </cell>
          <cell r="D36" t="str">
            <v>skill2</v>
          </cell>
          <cell r="E36" t="str">
            <v>active</v>
          </cell>
          <cell r="F36" t="str">
            <v>无影枪</v>
          </cell>
        </row>
        <row r="37">
          <cell r="A37">
            <v>2000450304</v>
          </cell>
          <cell r="B37" t="str">
            <v>20004503</v>
          </cell>
          <cell r="D37" t="str">
            <v>skill3</v>
          </cell>
          <cell r="E37" t="str">
            <v>active</v>
          </cell>
          <cell r="F37" t="str">
            <v>影刃波动</v>
          </cell>
        </row>
        <row r="38">
          <cell r="A38">
            <v>2000450201</v>
          </cell>
          <cell r="B38" t="str">
            <v>20004502</v>
          </cell>
          <cell r="C38" t="str">
            <v>文丑</v>
          </cell>
          <cell r="D38" t="str">
            <v>attack</v>
          </cell>
          <cell r="E38" t="str">
            <v>active</v>
          </cell>
          <cell r="F38" t="str">
            <v>普攻</v>
          </cell>
        </row>
        <row r="39">
          <cell r="A39">
            <v>2000450202</v>
          </cell>
          <cell r="B39" t="str">
            <v>20004502</v>
          </cell>
          <cell r="D39" t="str">
            <v>skill1</v>
          </cell>
          <cell r="E39" t="str">
            <v>active</v>
          </cell>
          <cell r="F39" t="str">
            <v>蛮力回旋</v>
          </cell>
        </row>
        <row r="40">
          <cell r="A40">
            <v>2000450203</v>
          </cell>
          <cell r="B40" t="str">
            <v>20004502</v>
          </cell>
          <cell r="D40" t="str">
            <v>skill2</v>
          </cell>
          <cell r="E40" t="str">
            <v>active</v>
          </cell>
          <cell r="F40" t="str">
            <v>横行无忌</v>
          </cell>
        </row>
        <row r="41">
          <cell r="A41">
            <v>2000450204</v>
          </cell>
          <cell r="B41" t="str">
            <v>20004502</v>
          </cell>
          <cell r="D41" t="str">
            <v>skill3</v>
          </cell>
          <cell r="E41" t="str">
            <v>active</v>
          </cell>
          <cell r="F41" t="str">
            <v>恃强凌弱</v>
          </cell>
        </row>
        <row r="42">
          <cell r="A42">
            <v>2000450501</v>
          </cell>
          <cell r="B42" t="str">
            <v>20004505</v>
          </cell>
          <cell r="C42" t="str">
            <v>张角</v>
          </cell>
          <cell r="D42" t="str">
            <v>attack</v>
          </cell>
          <cell r="E42" t="str">
            <v>active</v>
          </cell>
          <cell r="F42" t="str">
            <v>普攻</v>
          </cell>
        </row>
        <row r="43">
          <cell r="A43">
            <v>2000450502</v>
          </cell>
          <cell r="B43" t="str">
            <v>20004505</v>
          </cell>
          <cell r="D43" t="str">
            <v>skill1</v>
          </cell>
          <cell r="E43" t="str">
            <v>active</v>
          </cell>
          <cell r="F43" t="str">
            <v>招雷术</v>
          </cell>
        </row>
        <row r="44">
          <cell r="A44">
            <v>2000450503</v>
          </cell>
          <cell r="B44" t="str">
            <v>20004505</v>
          </cell>
          <cell r="D44" t="str">
            <v>skill2</v>
          </cell>
          <cell r="E44" t="str">
            <v>active</v>
          </cell>
          <cell r="F44" t="str">
            <v>静电球</v>
          </cell>
        </row>
        <row r="45">
          <cell r="A45">
            <v>2000450504</v>
          </cell>
          <cell r="B45" t="str">
            <v>20004505</v>
          </cell>
          <cell r="D45" t="str">
            <v>skill3</v>
          </cell>
          <cell r="E45" t="str">
            <v>active</v>
          </cell>
          <cell r="F45" t="str">
            <v>雷暴天牢</v>
          </cell>
        </row>
        <row r="46">
          <cell r="A46">
            <v>2000350101</v>
          </cell>
          <cell r="B46" t="str">
            <v>20003501</v>
          </cell>
          <cell r="C46" t="str">
            <v>周泰</v>
          </cell>
          <cell r="D46" t="str">
            <v>attack</v>
          </cell>
          <cell r="E46" t="str">
            <v>active</v>
          </cell>
          <cell r="F46" t="str">
            <v>普攻</v>
          </cell>
        </row>
        <row r="47">
          <cell r="A47">
            <v>2000350102</v>
          </cell>
          <cell r="B47" t="str">
            <v>20003501</v>
          </cell>
          <cell r="D47" t="str">
            <v>skill1</v>
          </cell>
          <cell r="E47" t="str">
            <v>active</v>
          </cell>
          <cell r="F47" t="str">
            <v>旋刃</v>
          </cell>
        </row>
        <row r="48">
          <cell r="A48">
            <v>2000350103</v>
          </cell>
          <cell r="B48" t="str">
            <v>20003501</v>
          </cell>
          <cell r="D48" t="str">
            <v>skill2</v>
          </cell>
          <cell r="E48" t="str">
            <v>active</v>
          </cell>
          <cell r="F48" t="str">
            <v>幻影光刃</v>
          </cell>
        </row>
        <row r="49">
          <cell r="A49">
            <v>2000350104</v>
          </cell>
          <cell r="B49" t="str">
            <v>20003501</v>
          </cell>
          <cell r="D49" t="str">
            <v>skill3</v>
          </cell>
          <cell r="E49" t="str">
            <v>active</v>
          </cell>
          <cell r="F49" t="str">
            <v>十字斩</v>
          </cell>
        </row>
        <row r="50">
          <cell r="A50">
            <v>2000450901</v>
          </cell>
          <cell r="B50" t="str">
            <v>20004509</v>
          </cell>
          <cell r="C50" t="str">
            <v>于吉</v>
          </cell>
          <cell r="D50" t="str">
            <v>attack</v>
          </cell>
          <cell r="E50" t="str">
            <v>active</v>
          </cell>
          <cell r="F50" t="str">
            <v>普攻</v>
          </cell>
        </row>
        <row r="51">
          <cell r="A51">
            <v>2000450902</v>
          </cell>
          <cell r="B51" t="str">
            <v>20004509</v>
          </cell>
          <cell r="D51" t="str">
            <v>skill1</v>
          </cell>
          <cell r="E51" t="str">
            <v>active</v>
          </cell>
          <cell r="F51" t="str">
            <v>符术·天</v>
          </cell>
        </row>
        <row r="52">
          <cell r="A52">
            <v>2000450903</v>
          </cell>
          <cell r="B52" t="str">
            <v>20004509</v>
          </cell>
          <cell r="D52" t="str">
            <v>skill2</v>
          </cell>
          <cell r="E52" t="str">
            <v>active</v>
          </cell>
          <cell r="F52" t="str">
            <v>符术·攻</v>
          </cell>
        </row>
        <row r="53">
          <cell r="A53">
            <v>2000450904</v>
          </cell>
          <cell r="B53" t="str">
            <v>20004509</v>
          </cell>
          <cell r="D53" t="str">
            <v>skill3</v>
          </cell>
          <cell r="E53" t="str">
            <v>active</v>
          </cell>
          <cell r="F53" t="str">
            <v>符术·爆</v>
          </cell>
        </row>
        <row r="54">
          <cell r="A54">
            <v>2000350801</v>
          </cell>
          <cell r="B54" t="str">
            <v>20003508</v>
          </cell>
          <cell r="C54" t="str">
            <v>吕蒙</v>
          </cell>
          <cell r="D54" t="str">
            <v>attack</v>
          </cell>
          <cell r="E54" t="str">
            <v>active</v>
          </cell>
          <cell r="F54" t="str">
            <v>普攻</v>
          </cell>
        </row>
        <row r="55">
          <cell r="A55">
            <v>2000350802</v>
          </cell>
          <cell r="B55" t="str">
            <v>20003508</v>
          </cell>
          <cell r="D55" t="str">
            <v>skill1</v>
          </cell>
          <cell r="E55" t="str">
            <v>active</v>
          </cell>
          <cell r="F55" t="str">
            <v>虎痕</v>
          </cell>
        </row>
        <row r="56">
          <cell r="A56">
            <v>2000350803</v>
          </cell>
          <cell r="B56" t="str">
            <v>20003508</v>
          </cell>
          <cell r="D56" t="str">
            <v>skill2</v>
          </cell>
          <cell r="E56" t="str">
            <v>active</v>
          </cell>
          <cell r="F56" t="str">
            <v>虎合拳</v>
          </cell>
        </row>
        <row r="57">
          <cell r="A57">
            <v>2000350804</v>
          </cell>
          <cell r="B57" t="str">
            <v>20003508</v>
          </cell>
          <cell r="D57" t="str">
            <v>skill3</v>
          </cell>
          <cell r="E57" t="str">
            <v>active</v>
          </cell>
          <cell r="F57" t="str">
            <v>猛虎战吼</v>
          </cell>
        </row>
        <row r="58">
          <cell r="A58">
            <v>2000350805</v>
          </cell>
          <cell r="B58" t="str">
            <v>20003508</v>
          </cell>
          <cell r="D58" t="str">
            <v>skill3</v>
          </cell>
          <cell r="E58" t="str">
            <v>active</v>
          </cell>
          <cell r="F58" t="str">
            <v>烬虎穿心</v>
          </cell>
        </row>
        <row r="59">
          <cell r="A59">
            <v>2000150201</v>
          </cell>
          <cell r="B59" t="str">
            <v>20001502</v>
          </cell>
          <cell r="C59" t="str">
            <v>于禁</v>
          </cell>
          <cell r="D59" t="str">
            <v>attack</v>
          </cell>
          <cell r="E59" t="str">
            <v>active</v>
          </cell>
          <cell r="F59" t="str">
            <v>普攻</v>
          </cell>
        </row>
        <row r="60">
          <cell r="A60">
            <v>2000150202</v>
          </cell>
          <cell r="B60" t="str">
            <v>20001502</v>
          </cell>
          <cell r="D60" t="str">
            <v>skill1</v>
          </cell>
          <cell r="E60" t="str">
            <v>active</v>
          </cell>
          <cell r="F60" t="str">
            <v>盾铭</v>
          </cell>
        </row>
        <row r="61">
          <cell r="A61">
            <v>2000150203</v>
          </cell>
          <cell r="B61" t="str">
            <v>20001502</v>
          </cell>
          <cell r="D61" t="str">
            <v>skill2</v>
          </cell>
          <cell r="E61" t="str">
            <v>active</v>
          </cell>
          <cell r="F61" t="str">
            <v>豪气斩</v>
          </cell>
        </row>
        <row r="62">
          <cell r="A62">
            <v>2000150204</v>
          </cell>
          <cell r="B62" t="str">
            <v>20001502</v>
          </cell>
          <cell r="D62" t="str">
            <v>skill3</v>
          </cell>
          <cell r="E62" t="str">
            <v>active</v>
          </cell>
          <cell r="F62" t="str">
            <v>荆棘护盾</v>
          </cell>
        </row>
        <row r="63">
          <cell r="A63">
            <v>2000450401</v>
          </cell>
          <cell r="B63" t="str">
            <v>20004504</v>
          </cell>
          <cell r="C63" t="str">
            <v>祝融</v>
          </cell>
          <cell r="D63" t="str">
            <v>attack</v>
          </cell>
          <cell r="E63" t="str">
            <v>active</v>
          </cell>
          <cell r="F63" t="str">
            <v>普攻</v>
          </cell>
        </row>
        <row r="64">
          <cell r="A64">
            <v>2000450402</v>
          </cell>
          <cell r="B64" t="str">
            <v>20004504</v>
          </cell>
          <cell r="D64" t="str">
            <v>skill1</v>
          </cell>
          <cell r="E64" t="str">
            <v>active</v>
          </cell>
          <cell r="F64" t="str">
            <v>回旋刃</v>
          </cell>
        </row>
        <row r="65">
          <cell r="A65">
            <v>2000450403</v>
          </cell>
          <cell r="B65" t="str">
            <v>20004504</v>
          </cell>
          <cell r="D65" t="str">
            <v>skill2</v>
          </cell>
          <cell r="E65" t="str">
            <v>active</v>
          </cell>
          <cell r="F65" t="str">
            <v>南蛮战嚎</v>
          </cell>
        </row>
        <row r="66">
          <cell r="A66">
            <v>2000450404</v>
          </cell>
          <cell r="B66" t="str">
            <v>20004504</v>
          </cell>
          <cell r="D66" t="str">
            <v>skill3</v>
          </cell>
          <cell r="E66" t="str">
            <v>active</v>
          </cell>
          <cell r="F66" t="str">
            <v>泣血旋刃</v>
          </cell>
        </row>
        <row r="67">
          <cell r="A67">
            <v>2000150401</v>
          </cell>
          <cell r="B67" t="str">
            <v>20001504</v>
          </cell>
          <cell r="C67" t="str">
            <v>蔡文姬</v>
          </cell>
          <cell r="D67" t="str">
            <v>attack</v>
          </cell>
          <cell r="E67" t="str">
            <v>active</v>
          </cell>
          <cell r="F67" t="str">
            <v>普攻</v>
          </cell>
        </row>
        <row r="68">
          <cell r="A68">
            <v>2000150402</v>
          </cell>
          <cell r="B68" t="str">
            <v>20001504</v>
          </cell>
          <cell r="D68" t="str">
            <v>skill1</v>
          </cell>
          <cell r="E68" t="str">
            <v>active</v>
          </cell>
          <cell r="F68" t="str">
            <v>瞬华</v>
          </cell>
        </row>
        <row r="69">
          <cell r="A69">
            <v>2000150403</v>
          </cell>
          <cell r="B69" t="str">
            <v>20001504</v>
          </cell>
          <cell r="D69" t="str">
            <v>skill2</v>
          </cell>
          <cell r="E69" t="str">
            <v>active</v>
          </cell>
          <cell r="F69" t="str">
            <v>连华</v>
          </cell>
        </row>
        <row r="70">
          <cell r="A70">
            <v>2000150404</v>
          </cell>
          <cell r="B70" t="str">
            <v>20001504</v>
          </cell>
          <cell r="D70" t="str">
            <v>skill3</v>
          </cell>
          <cell r="E70" t="str">
            <v>active</v>
          </cell>
          <cell r="F70" t="str">
            <v>艳舞轮华</v>
          </cell>
        </row>
        <row r="71">
          <cell r="A71">
            <v>2000250201</v>
          </cell>
          <cell r="B71" t="str">
            <v>20002502</v>
          </cell>
          <cell r="C71" t="str">
            <v>魏延</v>
          </cell>
          <cell r="D71" t="str">
            <v>attack</v>
          </cell>
          <cell r="E71" t="str">
            <v>active</v>
          </cell>
          <cell r="F71" t="str">
            <v>普攻</v>
          </cell>
        </row>
        <row r="72">
          <cell r="A72">
            <v>2000250202</v>
          </cell>
          <cell r="B72" t="str">
            <v>20002502</v>
          </cell>
          <cell r="D72" t="str">
            <v>skill1</v>
          </cell>
          <cell r="E72" t="str">
            <v>active</v>
          </cell>
          <cell r="F72" t="str">
            <v>狂暴螺旋</v>
          </cell>
        </row>
        <row r="73">
          <cell r="A73">
            <v>2000250203</v>
          </cell>
          <cell r="B73" t="str">
            <v>20002502</v>
          </cell>
          <cell r="D73" t="str">
            <v>skill2</v>
          </cell>
          <cell r="E73" t="str">
            <v>active</v>
          </cell>
          <cell r="F73" t="str">
            <v>淘汰之斧</v>
          </cell>
        </row>
        <row r="74">
          <cell r="A74">
            <v>2000250204</v>
          </cell>
          <cell r="B74" t="str">
            <v>20002502</v>
          </cell>
          <cell r="D74" t="str">
            <v>skill3</v>
          </cell>
          <cell r="E74" t="str">
            <v>active</v>
          </cell>
          <cell r="F74" t="str">
            <v>狂骨护罩</v>
          </cell>
        </row>
        <row r="75">
          <cell r="A75">
            <v>1001000001</v>
          </cell>
          <cell r="B75" t="str">
            <v>10010000</v>
          </cell>
          <cell r="C75" t="str">
            <v>男主公</v>
          </cell>
          <cell r="D75" t="str">
            <v>attack</v>
          </cell>
          <cell r="E75" t="str">
            <v>active</v>
          </cell>
          <cell r="F75" t="str">
            <v>普攻</v>
          </cell>
        </row>
        <row r="76">
          <cell r="A76">
            <v>1001000003</v>
          </cell>
          <cell r="B76" t="str">
            <v>10010000</v>
          </cell>
          <cell r="D76" t="str">
            <v>skill3</v>
          </cell>
          <cell r="E76" t="str">
            <v>active</v>
          </cell>
          <cell r="F76" t="str">
            <v>魂破斩</v>
          </cell>
        </row>
        <row r="77">
          <cell r="A77">
            <v>1001000004</v>
          </cell>
          <cell r="B77" t="str">
            <v>10010000</v>
          </cell>
          <cell r="D77" t="str">
            <v>skill3</v>
          </cell>
          <cell r="E77" t="str">
            <v>active</v>
          </cell>
          <cell r="F77" t="str">
            <v>魂破斩</v>
          </cell>
        </row>
        <row r="78">
          <cell r="A78">
            <v>1001000101</v>
          </cell>
          <cell r="B78" t="str">
            <v>10010001</v>
          </cell>
          <cell r="C78" t="str">
            <v>女主公</v>
          </cell>
          <cell r="D78" t="str">
            <v>attack</v>
          </cell>
          <cell r="E78" t="str">
            <v>active</v>
          </cell>
          <cell r="F78" t="str">
            <v>普攻</v>
          </cell>
        </row>
        <row r="79">
          <cell r="A79">
            <v>1001000103</v>
          </cell>
          <cell r="B79" t="str">
            <v>10010001</v>
          </cell>
          <cell r="D79" t="str">
            <v>skill3</v>
          </cell>
          <cell r="E79" t="str">
            <v>active</v>
          </cell>
          <cell r="F79" t="str">
            <v>舞连刃</v>
          </cell>
        </row>
        <row r="80">
          <cell r="A80">
            <v>1001000104</v>
          </cell>
          <cell r="B80" t="str">
            <v>10010001</v>
          </cell>
          <cell r="D80" t="str">
            <v>skill3</v>
          </cell>
          <cell r="E80" t="str">
            <v>active</v>
          </cell>
          <cell r="F80" t="str">
            <v>舞连刃</v>
          </cell>
        </row>
        <row r="81">
          <cell r="A81">
            <v>2000150101</v>
          </cell>
          <cell r="B81" t="str">
            <v>20001501</v>
          </cell>
          <cell r="C81" t="str">
            <v>许褚</v>
          </cell>
          <cell r="D81" t="str">
            <v>attack</v>
          </cell>
          <cell r="E81" t="str">
            <v>active</v>
          </cell>
          <cell r="F81" t="str">
            <v>普攻</v>
          </cell>
        </row>
        <row r="82">
          <cell r="A82">
            <v>2000150102</v>
          </cell>
          <cell r="B82" t="str">
            <v>20001501</v>
          </cell>
          <cell r="D82" t="str">
            <v>skill1</v>
          </cell>
          <cell r="E82" t="str">
            <v>active</v>
          </cell>
          <cell r="F82" t="str">
            <v>横扫千军</v>
          </cell>
        </row>
        <row r="83">
          <cell r="A83">
            <v>2000150103</v>
          </cell>
          <cell r="B83" t="str">
            <v>20001501</v>
          </cell>
          <cell r="D83" t="str">
            <v>skill2</v>
          </cell>
          <cell r="E83" t="str">
            <v>active</v>
          </cell>
          <cell r="F83" t="str">
            <v>所向披靡</v>
          </cell>
        </row>
        <row r="84">
          <cell r="A84">
            <v>2000150104</v>
          </cell>
          <cell r="B84" t="str">
            <v>20001501</v>
          </cell>
          <cell r="D84" t="str">
            <v>skill3</v>
          </cell>
          <cell r="E84" t="str">
            <v>active</v>
          </cell>
          <cell r="F84" t="str">
            <v>撼天动地</v>
          </cell>
        </row>
        <row r="85">
          <cell r="A85">
            <v>2000150601</v>
          </cell>
          <cell r="B85" t="str">
            <v>20001506</v>
          </cell>
          <cell r="C85" t="str">
            <v>甄姬</v>
          </cell>
          <cell r="D85" t="str">
            <v>attack</v>
          </cell>
          <cell r="E85" t="str">
            <v>active</v>
          </cell>
          <cell r="F85" t="str">
            <v>普攻</v>
          </cell>
        </row>
        <row r="86">
          <cell r="A86">
            <v>2000150602</v>
          </cell>
          <cell r="B86" t="str">
            <v>20001506</v>
          </cell>
          <cell r="D86" t="str">
            <v>skill1</v>
          </cell>
          <cell r="E86" t="str">
            <v>active</v>
          </cell>
          <cell r="F86" t="str">
            <v>倾城余音</v>
          </cell>
        </row>
        <row r="87">
          <cell r="A87">
            <v>2000150603</v>
          </cell>
          <cell r="B87" t="str">
            <v>20001506</v>
          </cell>
          <cell r="D87" t="str">
            <v>skill2</v>
          </cell>
          <cell r="E87" t="str">
            <v>active</v>
          </cell>
          <cell r="F87" t="str">
            <v>凌波仙乐</v>
          </cell>
        </row>
        <row r="88">
          <cell r="A88">
            <v>2000150604</v>
          </cell>
          <cell r="B88" t="str">
            <v>20001506</v>
          </cell>
          <cell r="D88" t="str">
            <v>skill3</v>
          </cell>
          <cell r="E88" t="str">
            <v>active</v>
          </cell>
          <cell r="F88" t="str">
            <v>洛神临世</v>
          </cell>
        </row>
        <row r="89">
          <cell r="A89">
            <v>2000250101</v>
          </cell>
          <cell r="B89" t="str">
            <v>20002501</v>
          </cell>
          <cell r="C89" t="str">
            <v>马超</v>
          </cell>
          <cell r="D89" t="str">
            <v>attack</v>
          </cell>
          <cell r="E89" t="str">
            <v>active</v>
          </cell>
          <cell r="F89" t="str">
            <v>普攻</v>
          </cell>
        </row>
        <row r="90">
          <cell r="A90">
            <v>2000250102</v>
          </cell>
          <cell r="B90" t="str">
            <v>20002501</v>
          </cell>
          <cell r="D90" t="str">
            <v>skill1</v>
          </cell>
          <cell r="E90" t="str">
            <v>active</v>
          </cell>
          <cell r="F90" t="str">
            <v>寒芒</v>
          </cell>
        </row>
        <row r="91">
          <cell r="A91">
            <v>2000250103</v>
          </cell>
          <cell r="B91" t="str">
            <v>20002501</v>
          </cell>
          <cell r="D91" t="str">
            <v>skill2</v>
          </cell>
          <cell r="E91" t="str">
            <v>active</v>
          </cell>
          <cell r="F91" t="str">
            <v>翠龙刺</v>
          </cell>
        </row>
        <row r="92">
          <cell r="A92">
            <v>2000250104</v>
          </cell>
          <cell r="B92" t="str">
            <v>20002501</v>
          </cell>
          <cell r="D92" t="str">
            <v>skill3</v>
          </cell>
          <cell r="E92" t="str">
            <v>active</v>
          </cell>
          <cell r="F92" t="str">
            <v>断空苍刃</v>
          </cell>
        </row>
        <row r="93">
          <cell r="A93">
            <v>2000150301</v>
          </cell>
          <cell r="B93" t="str">
            <v>20001503</v>
          </cell>
          <cell r="C93" t="str">
            <v>徐晃</v>
          </cell>
          <cell r="D93" t="str">
            <v>attack</v>
          </cell>
          <cell r="E93" t="str">
            <v>active</v>
          </cell>
          <cell r="F93" t="str">
            <v>普攻</v>
          </cell>
        </row>
        <row r="94">
          <cell r="A94">
            <v>2000150302</v>
          </cell>
          <cell r="B94" t="str">
            <v>20001503</v>
          </cell>
          <cell r="D94" t="str">
            <v>skill1</v>
          </cell>
          <cell r="E94" t="str">
            <v>active</v>
          </cell>
          <cell r="F94" t="str">
            <v>百人敌</v>
          </cell>
        </row>
        <row r="95">
          <cell r="A95">
            <v>2000150303</v>
          </cell>
          <cell r="B95" t="str">
            <v>20001503</v>
          </cell>
          <cell r="D95" t="str">
            <v>skill2</v>
          </cell>
          <cell r="E95" t="str">
            <v>active</v>
          </cell>
          <cell r="F95" t="str">
            <v>千军破</v>
          </cell>
        </row>
        <row r="96">
          <cell r="A96">
            <v>2000150304</v>
          </cell>
          <cell r="B96" t="str">
            <v>20001503</v>
          </cell>
          <cell r="D96" t="str">
            <v>skill3</v>
          </cell>
          <cell r="E96" t="str">
            <v>active</v>
          </cell>
          <cell r="F96" t="str">
            <v>月华千刃</v>
          </cell>
        </row>
        <row r="97">
          <cell r="A97">
            <v>2000350201</v>
          </cell>
          <cell r="B97" t="str">
            <v>20003502</v>
          </cell>
          <cell r="C97" t="str">
            <v>黄盖</v>
          </cell>
          <cell r="D97" t="str">
            <v>attack</v>
          </cell>
          <cell r="E97" t="str">
            <v>active</v>
          </cell>
          <cell r="F97" t="str">
            <v>普攻</v>
          </cell>
        </row>
        <row r="98">
          <cell r="A98">
            <v>2000350202</v>
          </cell>
          <cell r="B98" t="str">
            <v>20003502</v>
          </cell>
          <cell r="D98" t="str">
            <v>skill1</v>
          </cell>
          <cell r="E98" t="str">
            <v>active</v>
          </cell>
          <cell r="F98" t="str">
            <v>豪拳</v>
          </cell>
        </row>
        <row r="99">
          <cell r="A99">
            <v>2000350203</v>
          </cell>
          <cell r="B99" t="str">
            <v>20003502</v>
          </cell>
          <cell r="D99" t="str">
            <v>skill2</v>
          </cell>
          <cell r="E99" t="str">
            <v>active</v>
          </cell>
          <cell r="F99" t="str">
            <v>波动拳</v>
          </cell>
        </row>
        <row r="100">
          <cell r="A100">
            <v>2000350204</v>
          </cell>
          <cell r="B100" t="str">
            <v>20003502</v>
          </cell>
          <cell r="D100" t="str">
            <v>skill3</v>
          </cell>
          <cell r="E100" t="str">
            <v>active</v>
          </cell>
          <cell r="F100" t="str">
            <v>苦肉炎盾</v>
          </cell>
        </row>
        <row r="101">
          <cell r="A101">
            <v>2000350901</v>
          </cell>
          <cell r="B101" t="str">
            <v>20003509</v>
          </cell>
          <cell r="C101" t="str">
            <v>陆逊</v>
          </cell>
          <cell r="D101" t="str">
            <v>attack</v>
          </cell>
          <cell r="E101" t="str">
            <v>active</v>
          </cell>
          <cell r="F101" t="str">
            <v>普攻</v>
          </cell>
        </row>
        <row r="102">
          <cell r="A102">
            <v>2000350902</v>
          </cell>
          <cell r="B102" t="str">
            <v>20003509</v>
          </cell>
          <cell r="D102" t="str">
            <v>skill1</v>
          </cell>
          <cell r="E102" t="str">
            <v>active</v>
          </cell>
          <cell r="F102" t="str">
            <v>炎阳罩</v>
          </cell>
        </row>
        <row r="103">
          <cell r="A103">
            <v>2000350903</v>
          </cell>
          <cell r="B103" t="str">
            <v>20003509</v>
          </cell>
          <cell r="D103" t="str">
            <v>skill2</v>
          </cell>
          <cell r="E103" t="str">
            <v>active</v>
          </cell>
          <cell r="F103" t="str">
            <v>剑灵舞</v>
          </cell>
        </row>
        <row r="104">
          <cell r="A104">
            <v>2000350904</v>
          </cell>
          <cell r="B104" t="str">
            <v>20003509</v>
          </cell>
          <cell r="D104" t="str">
            <v>skill3</v>
          </cell>
          <cell r="E104" t="str">
            <v>active</v>
          </cell>
          <cell r="F104" t="str">
            <v>火烧连营</v>
          </cell>
        </row>
        <row r="105">
          <cell r="A105">
            <v>2000150501</v>
          </cell>
          <cell r="B105" t="str">
            <v>20001505</v>
          </cell>
          <cell r="C105" t="str">
            <v>荀彧</v>
          </cell>
          <cell r="D105" t="str">
            <v>attack</v>
          </cell>
          <cell r="E105" t="str">
            <v>active</v>
          </cell>
          <cell r="F105" t="str">
            <v>普攻</v>
          </cell>
        </row>
        <row r="106">
          <cell r="A106">
            <v>2000150502</v>
          </cell>
          <cell r="B106" t="str">
            <v>20001505</v>
          </cell>
          <cell r="D106" t="str">
            <v>skill1</v>
          </cell>
          <cell r="E106" t="str">
            <v>active</v>
          </cell>
          <cell r="F106" t="str">
            <v>鬼谋</v>
          </cell>
        </row>
        <row r="107">
          <cell r="A107">
            <v>2000150503</v>
          </cell>
          <cell r="B107" t="str">
            <v>20001505</v>
          </cell>
          <cell r="D107" t="str">
            <v>skill2</v>
          </cell>
          <cell r="E107" t="str">
            <v>active</v>
          </cell>
          <cell r="F107" t="str">
            <v>杀于无声</v>
          </cell>
        </row>
        <row r="108">
          <cell r="A108">
            <v>2000150504</v>
          </cell>
          <cell r="B108" t="str">
            <v>20001505</v>
          </cell>
          <cell r="D108" t="str">
            <v>skill3</v>
          </cell>
          <cell r="E108" t="str">
            <v>active</v>
          </cell>
          <cell r="F108" t="str">
            <v>攻其不备</v>
          </cell>
        </row>
        <row r="109">
          <cell r="A109">
            <v>2000150701</v>
          </cell>
          <cell r="B109" t="str">
            <v>20001507</v>
          </cell>
          <cell r="C109" t="str">
            <v>曹仁</v>
          </cell>
          <cell r="D109" t="str">
            <v>attack</v>
          </cell>
          <cell r="E109" t="str">
            <v>active</v>
          </cell>
          <cell r="F109" t="str">
            <v>普攻</v>
          </cell>
        </row>
        <row r="110">
          <cell r="A110">
            <v>2000150702</v>
          </cell>
          <cell r="B110" t="str">
            <v>20001507</v>
          </cell>
          <cell r="D110" t="str">
            <v>skill1</v>
          </cell>
          <cell r="E110" t="str">
            <v>active</v>
          </cell>
          <cell r="F110" t="str">
            <v>盾反</v>
          </cell>
        </row>
        <row r="111">
          <cell r="A111">
            <v>2000150703</v>
          </cell>
          <cell r="B111" t="str">
            <v>20001507</v>
          </cell>
          <cell r="D111" t="str">
            <v>skill2</v>
          </cell>
          <cell r="E111" t="str">
            <v>active</v>
          </cell>
          <cell r="F111" t="str">
            <v>荣光壁</v>
          </cell>
        </row>
        <row r="112">
          <cell r="A112">
            <v>2000150704</v>
          </cell>
          <cell r="B112" t="str">
            <v>20001507</v>
          </cell>
          <cell r="D112" t="str">
            <v>skill3</v>
          </cell>
          <cell r="E112" t="str">
            <v>active</v>
          </cell>
          <cell r="F112" t="str">
            <v>山崩地裂</v>
          </cell>
        </row>
        <row r="113">
          <cell r="A113">
            <v>2000250301</v>
          </cell>
          <cell r="B113" t="str">
            <v>20002503</v>
          </cell>
          <cell r="C113" t="str">
            <v>法正</v>
          </cell>
          <cell r="D113" t="str">
            <v>attack</v>
          </cell>
          <cell r="E113" t="str">
            <v>active</v>
          </cell>
          <cell r="F113" t="str">
            <v>普攻</v>
          </cell>
        </row>
        <row r="114">
          <cell r="A114">
            <v>2000250302</v>
          </cell>
          <cell r="B114" t="str">
            <v>20002503</v>
          </cell>
          <cell r="D114" t="str">
            <v>skill1</v>
          </cell>
          <cell r="E114" t="str">
            <v>active</v>
          </cell>
          <cell r="F114" t="str">
            <v>苍破</v>
          </cell>
        </row>
        <row r="115">
          <cell r="A115">
            <v>2000250303</v>
          </cell>
          <cell r="B115" t="str">
            <v>20002503</v>
          </cell>
          <cell r="D115" t="str">
            <v>skill2</v>
          </cell>
          <cell r="E115" t="str">
            <v>active</v>
          </cell>
          <cell r="F115" t="str">
            <v>双连击</v>
          </cell>
        </row>
        <row r="116">
          <cell r="A116">
            <v>2000250304</v>
          </cell>
          <cell r="B116" t="str">
            <v>20002503</v>
          </cell>
          <cell r="D116" t="str">
            <v>skill3</v>
          </cell>
          <cell r="E116" t="str">
            <v>active</v>
          </cell>
          <cell r="F116" t="str">
            <v>飓风飞轮</v>
          </cell>
        </row>
        <row r="117">
          <cell r="A117">
            <v>2000250501</v>
          </cell>
          <cell r="B117" t="str">
            <v>20002505</v>
          </cell>
          <cell r="C117" t="str">
            <v>黄忠</v>
          </cell>
          <cell r="D117" t="str">
            <v>attack</v>
          </cell>
          <cell r="E117" t="str">
            <v>active</v>
          </cell>
          <cell r="F117" t="str">
            <v>普攻</v>
          </cell>
        </row>
        <row r="118">
          <cell r="A118">
            <v>2000250502</v>
          </cell>
          <cell r="B118" t="str">
            <v>20002505</v>
          </cell>
          <cell r="D118" t="str">
            <v>skill1</v>
          </cell>
          <cell r="E118" t="str">
            <v>active</v>
          </cell>
          <cell r="F118" t="str">
            <v>灼日之矢</v>
          </cell>
        </row>
        <row r="119">
          <cell r="A119">
            <v>2000250503</v>
          </cell>
          <cell r="B119" t="str">
            <v>20002505</v>
          </cell>
          <cell r="D119" t="str">
            <v>skill2</v>
          </cell>
          <cell r="E119" t="str">
            <v>active</v>
          </cell>
          <cell r="F119" t="str">
            <v>阳炎之力</v>
          </cell>
        </row>
        <row r="120">
          <cell r="A120">
            <v>2000250504</v>
          </cell>
          <cell r="B120" t="str">
            <v>20002505</v>
          </cell>
          <cell r="D120" t="str">
            <v>skill3</v>
          </cell>
          <cell r="E120" t="str">
            <v>active</v>
          </cell>
          <cell r="F120" t="str">
            <v>万箭齐发</v>
          </cell>
        </row>
        <row r="121">
          <cell r="A121">
            <v>2000250701</v>
          </cell>
          <cell r="B121" t="str">
            <v>20002507</v>
          </cell>
          <cell r="C121" t="str">
            <v>张飞</v>
          </cell>
          <cell r="D121" t="str">
            <v>attack</v>
          </cell>
          <cell r="E121" t="str">
            <v>active</v>
          </cell>
          <cell r="F121" t="str">
            <v>普攻</v>
          </cell>
        </row>
        <row r="122">
          <cell r="A122">
            <v>2000250702</v>
          </cell>
          <cell r="B122" t="str">
            <v>20002507</v>
          </cell>
          <cell r="D122" t="str">
            <v>skill1</v>
          </cell>
          <cell r="E122" t="str">
            <v>active</v>
          </cell>
          <cell r="F122" t="str">
            <v>燕云斩</v>
          </cell>
        </row>
        <row r="123">
          <cell r="A123">
            <v>2000250703</v>
          </cell>
          <cell r="B123" t="str">
            <v>20002507</v>
          </cell>
          <cell r="D123" t="str">
            <v>skill2</v>
          </cell>
          <cell r="E123" t="str">
            <v>active</v>
          </cell>
          <cell r="F123" t="str">
            <v>怒目豹吼</v>
          </cell>
        </row>
        <row r="124">
          <cell r="A124">
            <v>2000250704</v>
          </cell>
          <cell r="B124" t="str">
            <v>20002507</v>
          </cell>
          <cell r="D124" t="str">
            <v>skill3</v>
          </cell>
          <cell r="E124" t="str">
            <v>active</v>
          </cell>
          <cell r="F124" t="str">
            <v>酒浴蛇矛</v>
          </cell>
        </row>
        <row r="125">
          <cell r="A125">
            <v>2000351001</v>
          </cell>
          <cell r="B125" t="str">
            <v>20003510</v>
          </cell>
          <cell r="C125" t="str">
            <v>太史慈</v>
          </cell>
          <cell r="D125" t="str">
            <v>attack</v>
          </cell>
          <cell r="E125" t="str">
            <v>active</v>
          </cell>
          <cell r="F125" t="str">
            <v>普攻</v>
          </cell>
        </row>
        <row r="126">
          <cell r="A126">
            <v>2000351002</v>
          </cell>
          <cell r="B126" t="str">
            <v>20003510</v>
          </cell>
          <cell r="D126" t="str">
            <v>skill1</v>
          </cell>
          <cell r="E126" t="str">
            <v>passive</v>
          </cell>
          <cell r="F126" t="str">
            <v>幽王斩</v>
          </cell>
        </row>
        <row r="127">
          <cell r="A127">
            <v>2000351003</v>
          </cell>
          <cell r="B127" t="str">
            <v>20003510</v>
          </cell>
          <cell r="D127" t="str">
            <v>skill2</v>
          </cell>
          <cell r="E127" t="str">
            <v>active</v>
          </cell>
          <cell r="F127" t="str">
            <v>冥王盾</v>
          </cell>
        </row>
        <row r="128">
          <cell r="A128">
            <v>2000351004</v>
          </cell>
          <cell r="B128" t="str">
            <v>20003510</v>
          </cell>
          <cell r="D128" t="str">
            <v>skill3</v>
          </cell>
          <cell r="E128" t="str">
            <v>active</v>
          </cell>
          <cell r="F128" t="str">
            <v>界王剑</v>
          </cell>
        </row>
        <row r="129">
          <cell r="A129">
            <v>2000150901</v>
          </cell>
          <cell r="B129" t="str">
            <v>20001509</v>
          </cell>
          <cell r="C129" t="str">
            <v>郭嘉</v>
          </cell>
          <cell r="D129" t="str">
            <v>attack</v>
          </cell>
          <cell r="E129" t="str">
            <v>active</v>
          </cell>
          <cell r="F129" t="str">
            <v>普攻</v>
          </cell>
        </row>
        <row r="130">
          <cell r="A130">
            <v>2000150902</v>
          </cell>
          <cell r="B130" t="str">
            <v>20001509</v>
          </cell>
          <cell r="D130" t="str">
            <v>skill1</v>
          </cell>
          <cell r="E130" t="str">
            <v>active</v>
          </cell>
          <cell r="F130" t="str">
            <v>鬼才遗计</v>
          </cell>
        </row>
        <row r="131">
          <cell r="A131">
            <v>2000150903</v>
          </cell>
          <cell r="B131" t="str">
            <v>20001509</v>
          </cell>
          <cell r="D131" t="str">
            <v>skill2</v>
          </cell>
          <cell r="E131" t="str">
            <v>active</v>
          </cell>
          <cell r="F131" t="str">
            <v>鹰击长空</v>
          </cell>
        </row>
        <row r="132">
          <cell r="A132">
            <v>2000150904</v>
          </cell>
          <cell r="B132" t="str">
            <v>20001509</v>
          </cell>
          <cell r="D132" t="str">
            <v>skill3</v>
          </cell>
          <cell r="E132" t="str">
            <v>active</v>
          </cell>
          <cell r="F132" t="str">
            <v>水幕华扇</v>
          </cell>
        </row>
        <row r="133">
          <cell r="A133">
            <v>2100000101</v>
          </cell>
          <cell r="B133" t="str">
            <v>21000001</v>
          </cell>
          <cell r="C133" t="str">
            <v>黄巾刀兵</v>
          </cell>
          <cell r="D133" t="str">
            <v>attack</v>
          </cell>
          <cell r="E133" t="str">
            <v>active</v>
          </cell>
          <cell r="F133" t="str">
            <v>普攻</v>
          </cell>
        </row>
        <row r="134">
          <cell r="A134">
            <v>2100000102</v>
          </cell>
          <cell r="B134" t="str">
            <v>21000001</v>
          </cell>
          <cell r="D134" t="str">
            <v>skill1</v>
          </cell>
          <cell r="E134" t="str">
            <v>active</v>
          </cell>
          <cell r="F134" t="str">
            <v>技能1</v>
          </cell>
        </row>
        <row r="135">
          <cell r="A135">
            <v>2100000201</v>
          </cell>
          <cell r="B135" t="str">
            <v>21000002</v>
          </cell>
          <cell r="C135" t="str">
            <v>黄巾弓兵</v>
          </cell>
          <cell r="D135" t="str">
            <v>attack</v>
          </cell>
          <cell r="E135" t="str">
            <v>active</v>
          </cell>
          <cell r="F135" t="str">
            <v>普攻</v>
          </cell>
        </row>
        <row r="136">
          <cell r="A136">
            <v>2100000202</v>
          </cell>
          <cell r="B136" t="str">
            <v>21000002</v>
          </cell>
          <cell r="D136" t="str">
            <v>skill1</v>
          </cell>
          <cell r="E136" t="str">
            <v>active</v>
          </cell>
          <cell r="F136" t="str">
            <v>技能1</v>
          </cell>
        </row>
        <row r="137">
          <cell r="A137">
            <v>2100001001</v>
          </cell>
          <cell r="B137" t="str">
            <v>21000010</v>
          </cell>
          <cell r="C137" t="str">
            <v>法师</v>
          </cell>
          <cell r="D137" t="str">
            <v>attack</v>
          </cell>
          <cell r="E137" t="str">
            <v>active</v>
          </cell>
          <cell r="F137" t="str">
            <v>普攻</v>
          </cell>
        </row>
        <row r="138">
          <cell r="A138">
            <v>2100001002</v>
          </cell>
          <cell r="B138" t="str">
            <v>21000010</v>
          </cell>
          <cell r="D138" t="str">
            <v>skill1</v>
          </cell>
          <cell r="E138" t="str">
            <v>active</v>
          </cell>
          <cell r="F138" t="str">
            <v>技能1</v>
          </cell>
        </row>
        <row r="139">
          <cell r="A139">
            <v>2100000501</v>
          </cell>
          <cell r="B139" t="str">
            <v>21000005</v>
          </cell>
          <cell r="C139" t="str">
            <v>弓兵</v>
          </cell>
          <cell r="D139" t="str">
            <v>attack</v>
          </cell>
          <cell r="E139" t="str">
            <v>active</v>
          </cell>
          <cell r="F139" t="str">
            <v>普攻</v>
          </cell>
        </row>
        <row r="140">
          <cell r="A140">
            <v>2100000502</v>
          </cell>
          <cell r="B140" t="str">
            <v>21000005</v>
          </cell>
          <cell r="D140" t="str">
            <v>skill1</v>
          </cell>
          <cell r="E140" t="str">
            <v>active</v>
          </cell>
          <cell r="F140" t="str">
            <v>技能1</v>
          </cell>
        </row>
        <row r="141">
          <cell r="A141">
            <v>2100000701</v>
          </cell>
          <cell r="B141" t="str">
            <v>21000007</v>
          </cell>
          <cell r="C141" t="str">
            <v>宫女</v>
          </cell>
          <cell r="D141" t="str">
            <v>attack</v>
          </cell>
          <cell r="E141" t="str">
            <v>active</v>
          </cell>
          <cell r="F141" t="str">
            <v>普攻</v>
          </cell>
        </row>
        <row r="142">
          <cell r="A142">
            <v>2100000702</v>
          </cell>
          <cell r="B142" t="str">
            <v>21000007</v>
          </cell>
          <cell r="D142" t="str">
            <v>skill1</v>
          </cell>
          <cell r="E142" t="str">
            <v>active</v>
          </cell>
          <cell r="F142" t="str">
            <v>技能1</v>
          </cell>
        </row>
        <row r="143">
          <cell r="A143">
            <v>2100000601</v>
          </cell>
          <cell r="B143" t="str">
            <v>21000006</v>
          </cell>
          <cell r="C143" t="str">
            <v>宦官</v>
          </cell>
          <cell r="D143" t="str">
            <v>attack</v>
          </cell>
          <cell r="E143" t="str">
            <v>active</v>
          </cell>
          <cell r="F143" t="str">
            <v>普攻</v>
          </cell>
        </row>
        <row r="144">
          <cell r="A144">
            <v>2100000602</v>
          </cell>
          <cell r="B144" t="str">
            <v>21000006</v>
          </cell>
          <cell r="D144" t="str">
            <v>skill1</v>
          </cell>
          <cell r="E144" t="str">
            <v>active</v>
          </cell>
          <cell r="F144" t="str">
            <v>技能1</v>
          </cell>
        </row>
        <row r="145">
          <cell r="A145">
            <v>2100000901</v>
          </cell>
          <cell r="B145" t="str">
            <v>21000009</v>
          </cell>
          <cell r="C145" t="str">
            <v>刀兵</v>
          </cell>
          <cell r="D145" t="str">
            <v>attack</v>
          </cell>
          <cell r="E145" t="str">
            <v>active</v>
          </cell>
          <cell r="F145" t="str">
            <v>普攻</v>
          </cell>
        </row>
        <row r="146">
          <cell r="A146">
            <v>2100000902</v>
          </cell>
          <cell r="B146" t="str">
            <v>21000009</v>
          </cell>
          <cell r="D146" t="str">
            <v>skill1</v>
          </cell>
          <cell r="E146" t="str">
            <v>active</v>
          </cell>
          <cell r="F146" t="str">
            <v>技能1</v>
          </cell>
        </row>
        <row r="147">
          <cell r="A147">
            <v>2100000401</v>
          </cell>
          <cell r="B147" t="str">
            <v>21000004</v>
          </cell>
          <cell r="C147" t="str">
            <v>剑盾兵</v>
          </cell>
          <cell r="D147" t="str">
            <v>attack</v>
          </cell>
          <cell r="E147" t="str">
            <v>active</v>
          </cell>
          <cell r="F147" t="str">
            <v>普攻</v>
          </cell>
        </row>
        <row r="148">
          <cell r="A148">
            <v>2100000402</v>
          </cell>
          <cell r="B148" t="str">
            <v>21000004</v>
          </cell>
          <cell r="D148" t="str">
            <v>skill1</v>
          </cell>
          <cell r="E148" t="str">
            <v>active</v>
          </cell>
          <cell r="F148" t="str">
            <v>技能1</v>
          </cell>
        </row>
        <row r="149">
          <cell r="A149">
            <v>2100000801</v>
          </cell>
          <cell r="B149" t="str">
            <v>21000008</v>
          </cell>
          <cell r="C149" t="str">
            <v>枪兵</v>
          </cell>
          <cell r="D149" t="str">
            <v>attack</v>
          </cell>
          <cell r="E149" t="str">
            <v>active</v>
          </cell>
          <cell r="F149" t="str">
            <v>普攻</v>
          </cell>
        </row>
        <row r="150">
          <cell r="A150">
            <v>2100000802</v>
          </cell>
          <cell r="B150" t="str">
            <v>21000008</v>
          </cell>
          <cell r="D150" t="str">
            <v>skill1</v>
          </cell>
          <cell r="E150" t="str">
            <v>active</v>
          </cell>
          <cell r="F150" t="str">
            <v>技能1</v>
          </cell>
        </row>
        <row r="151">
          <cell r="A151">
            <v>2100000301</v>
          </cell>
          <cell r="B151" t="str">
            <v>21000003</v>
          </cell>
          <cell r="C151" t="str">
            <v>投石车</v>
          </cell>
          <cell r="D151" t="str">
            <v>attack</v>
          </cell>
          <cell r="E151" t="str">
            <v>active</v>
          </cell>
          <cell r="F151" t="str">
            <v>普攻</v>
          </cell>
        </row>
        <row r="152">
          <cell r="A152">
            <v>2100000302</v>
          </cell>
          <cell r="B152" t="str">
            <v>21000003</v>
          </cell>
          <cell r="D152" t="str">
            <v>skill1</v>
          </cell>
          <cell r="E152" t="str">
            <v>active</v>
          </cell>
          <cell r="F152" t="str">
            <v>技能1</v>
          </cell>
        </row>
        <row r="153">
          <cell r="A153">
            <v>2100002101</v>
          </cell>
          <cell r="B153" t="str">
            <v>21000021</v>
          </cell>
          <cell r="C153" t="str">
            <v>军团boss_霸下</v>
          </cell>
          <cell r="D153" t="str">
            <v>attack</v>
          </cell>
          <cell r="E153" t="str">
            <v>active</v>
          </cell>
          <cell r="F153" t="str">
            <v>普攻</v>
          </cell>
        </row>
        <row r="154">
          <cell r="A154">
            <v>2100002102</v>
          </cell>
          <cell r="B154" t="str">
            <v>21000021</v>
          </cell>
          <cell r="D154" t="str">
            <v>skill1</v>
          </cell>
          <cell r="E154" t="str">
            <v>active</v>
          </cell>
          <cell r="F154" t="str">
            <v>技能1</v>
          </cell>
        </row>
        <row r="155">
          <cell r="A155">
            <v>2100002103</v>
          </cell>
          <cell r="B155" t="str">
            <v>21000021</v>
          </cell>
          <cell r="D155" t="str">
            <v>skill2</v>
          </cell>
          <cell r="E155" t="str">
            <v>passive</v>
          </cell>
          <cell r="F155" t="str">
            <v>技能2</v>
          </cell>
        </row>
        <row r="156">
          <cell r="A156">
            <v>2100002201</v>
          </cell>
          <cell r="B156" t="str">
            <v>21000022</v>
          </cell>
          <cell r="C156" t="str">
            <v>军团boss_龙</v>
          </cell>
          <cell r="D156" t="str">
            <v>attack</v>
          </cell>
          <cell r="E156" t="str">
            <v>active</v>
          </cell>
          <cell r="F156" t="str">
            <v>普攻</v>
          </cell>
        </row>
        <row r="157">
          <cell r="A157">
            <v>2100002202</v>
          </cell>
          <cell r="B157" t="str">
            <v>21000022</v>
          </cell>
          <cell r="D157" t="str">
            <v>skill1</v>
          </cell>
          <cell r="E157" t="str">
            <v>active</v>
          </cell>
          <cell r="F157" t="str">
            <v>技能1</v>
          </cell>
        </row>
        <row r="158">
          <cell r="A158">
            <v>2100002203</v>
          </cell>
          <cell r="B158" t="str">
            <v>21000022</v>
          </cell>
          <cell r="D158" t="str">
            <v>skill2</v>
          </cell>
          <cell r="E158" t="str">
            <v>passive</v>
          </cell>
          <cell r="F158" t="str">
            <v>技能2</v>
          </cell>
        </row>
        <row r="159">
          <cell r="A159">
            <v>2000250401</v>
          </cell>
          <cell r="B159" t="str">
            <v>20002504</v>
          </cell>
          <cell r="C159" t="str">
            <v>孙尚香</v>
          </cell>
          <cell r="D159" t="str">
            <v>attack</v>
          </cell>
          <cell r="E159" t="str">
            <v>active</v>
          </cell>
          <cell r="F159" t="str">
            <v>普攻</v>
          </cell>
        </row>
        <row r="160">
          <cell r="A160">
            <v>2000250402</v>
          </cell>
          <cell r="B160" t="str">
            <v>20002504</v>
          </cell>
          <cell r="D160" t="str">
            <v>skill1</v>
          </cell>
          <cell r="E160" t="str">
            <v>active</v>
          </cell>
          <cell r="F160" t="str">
            <v>三连弩</v>
          </cell>
        </row>
        <row r="161">
          <cell r="A161">
            <v>2000250403</v>
          </cell>
          <cell r="B161" t="str">
            <v>20002504</v>
          </cell>
          <cell r="D161" t="str">
            <v>skill2</v>
          </cell>
          <cell r="E161" t="str">
            <v>active</v>
          </cell>
          <cell r="F161" t="str">
            <v>红莲爆弹</v>
          </cell>
        </row>
        <row r="162">
          <cell r="A162">
            <v>2000250404</v>
          </cell>
          <cell r="B162" t="str">
            <v>20002504</v>
          </cell>
          <cell r="D162" t="str">
            <v>skill3</v>
          </cell>
          <cell r="E162" t="str">
            <v>active</v>
          </cell>
          <cell r="F162" t="str">
            <v>高射火炮</v>
          </cell>
        </row>
        <row r="163">
          <cell r="A163">
            <v>2000250601</v>
          </cell>
          <cell r="B163" t="str">
            <v>20002506</v>
          </cell>
          <cell r="C163" t="str">
            <v>黄月英</v>
          </cell>
          <cell r="D163" t="str">
            <v>attack</v>
          </cell>
          <cell r="E163" t="str">
            <v>active</v>
          </cell>
          <cell r="F163" t="str">
            <v>普攻</v>
          </cell>
        </row>
        <row r="164">
          <cell r="A164">
            <v>2000250602</v>
          </cell>
          <cell r="B164" t="str">
            <v>20002506</v>
          </cell>
          <cell r="D164" t="str">
            <v>skill1</v>
          </cell>
          <cell r="E164" t="str">
            <v>active</v>
          </cell>
          <cell r="F164" t="str">
            <v>闭花羞月</v>
          </cell>
        </row>
        <row r="165">
          <cell r="A165">
            <v>2000250603</v>
          </cell>
          <cell r="B165" t="str">
            <v>20002506</v>
          </cell>
          <cell r="D165" t="str">
            <v>skill2</v>
          </cell>
          <cell r="E165" t="str">
            <v>active</v>
          </cell>
          <cell r="F165" t="str">
            <v>沉鱼落雁</v>
          </cell>
        </row>
        <row r="166">
          <cell r="A166">
            <v>2000250604</v>
          </cell>
          <cell r="B166" t="str">
            <v>20002506</v>
          </cell>
          <cell r="D166" t="str">
            <v>skill3</v>
          </cell>
          <cell r="E166" t="str">
            <v>active</v>
          </cell>
          <cell r="F166" t="str">
            <v>星月光阵</v>
          </cell>
        </row>
        <row r="167">
          <cell r="A167">
            <v>2000250801</v>
          </cell>
          <cell r="B167" t="str">
            <v>20002508</v>
          </cell>
          <cell r="C167" t="str">
            <v>姜维</v>
          </cell>
          <cell r="D167" t="str">
            <v>attack</v>
          </cell>
          <cell r="E167" t="str">
            <v>active</v>
          </cell>
          <cell r="F167" t="str">
            <v>普攻</v>
          </cell>
        </row>
        <row r="168">
          <cell r="A168">
            <v>2000250802</v>
          </cell>
          <cell r="B168" t="str">
            <v>20002508</v>
          </cell>
          <cell r="D168" t="str">
            <v>skill1</v>
          </cell>
          <cell r="E168" t="str">
            <v>active</v>
          </cell>
          <cell r="F168" t="str">
            <v>烈风</v>
          </cell>
        </row>
        <row r="169">
          <cell r="A169">
            <v>2000250803</v>
          </cell>
          <cell r="B169" t="str">
            <v>20002508</v>
          </cell>
          <cell r="D169" t="str">
            <v>skill2</v>
          </cell>
          <cell r="E169" t="str">
            <v>passive</v>
          </cell>
          <cell r="F169" t="str">
            <v>风灵佑护</v>
          </cell>
        </row>
        <row r="170">
          <cell r="A170">
            <v>2000250804</v>
          </cell>
          <cell r="B170" t="str">
            <v>20002508</v>
          </cell>
          <cell r="D170" t="str">
            <v>skill3</v>
          </cell>
          <cell r="E170" t="str">
            <v>active</v>
          </cell>
          <cell r="F170" t="str">
            <v>翡翠灭斩</v>
          </cell>
        </row>
        <row r="171">
          <cell r="A171">
            <v>2000250805</v>
          </cell>
          <cell r="B171" t="str">
            <v>20002508</v>
          </cell>
          <cell r="D171" t="str">
            <v>skill3</v>
          </cell>
          <cell r="E171" t="str">
            <v>active</v>
          </cell>
          <cell r="F171" t="str">
            <v>龙刃光剑</v>
          </cell>
        </row>
        <row r="172">
          <cell r="A172">
            <v>2000350301</v>
          </cell>
          <cell r="B172" t="str">
            <v>20003503</v>
          </cell>
          <cell r="C172" t="str">
            <v>孙坚</v>
          </cell>
          <cell r="D172" t="str">
            <v>attack</v>
          </cell>
          <cell r="E172" t="str">
            <v>active</v>
          </cell>
          <cell r="F172" t="str">
            <v>普攻</v>
          </cell>
        </row>
        <row r="173">
          <cell r="A173">
            <v>2000350302</v>
          </cell>
          <cell r="B173" t="str">
            <v>20003503</v>
          </cell>
          <cell r="D173" t="str">
            <v>skill1</v>
          </cell>
          <cell r="E173" t="str">
            <v>active</v>
          </cell>
          <cell r="F173" t="str">
            <v>虎牙斩</v>
          </cell>
        </row>
        <row r="174">
          <cell r="A174">
            <v>2000350303</v>
          </cell>
          <cell r="B174" t="str">
            <v>20003503</v>
          </cell>
          <cell r="D174" t="str">
            <v>skill2</v>
          </cell>
          <cell r="E174" t="str">
            <v>active</v>
          </cell>
          <cell r="F174" t="str">
            <v>虎威</v>
          </cell>
        </row>
        <row r="175">
          <cell r="A175">
            <v>2000350304</v>
          </cell>
          <cell r="B175" t="str">
            <v>20003503</v>
          </cell>
          <cell r="D175" t="str">
            <v>skill3</v>
          </cell>
          <cell r="E175" t="str">
            <v>active</v>
          </cell>
          <cell r="F175" t="str">
            <v>猛虎啸天</v>
          </cell>
        </row>
        <row r="176">
          <cell r="A176">
            <v>2000450601</v>
          </cell>
          <cell r="B176" t="str">
            <v>20004506</v>
          </cell>
          <cell r="C176" t="str">
            <v>华佗</v>
          </cell>
          <cell r="D176" t="str">
            <v>attack</v>
          </cell>
          <cell r="E176" t="str">
            <v>active</v>
          </cell>
          <cell r="F176" t="str">
            <v>普攻</v>
          </cell>
        </row>
        <row r="177">
          <cell r="A177">
            <v>2000450602</v>
          </cell>
          <cell r="B177" t="str">
            <v>20004506</v>
          </cell>
          <cell r="D177" t="str">
            <v>skill1</v>
          </cell>
          <cell r="E177" t="str">
            <v>active</v>
          </cell>
          <cell r="F177" t="str">
            <v>起死回生</v>
          </cell>
        </row>
        <row r="178">
          <cell r="A178">
            <v>2000450603</v>
          </cell>
          <cell r="B178" t="str">
            <v>20004506</v>
          </cell>
          <cell r="D178" t="str">
            <v>skill2</v>
          </cell>
          <cell r="E178" t="str">
            <v>active</v>
          </cell>
          <cell r="F178" t="str">
            <v>刮骨增伤</v>
          </cell>
        </row>
        <row r="179">
          <cell r="A179">
            <v>2000450604</v>
          </cell>
          <cell r="B179" t="str">
            <v>20004506</v>
          </cell>
          <cell r="D179" t="str">
            <v>skill3</v>
          </cell>
          <cell r="E179" t="str">
            <v>active</v>
          </cell>
          <cell r="F179" t="str">
            <v>悬壶济世</v>
          </cell>
        </row>
        <row r="180">
          <cell r="A180">
            <v>2000450701</v>
          </cell>
          <cell r="B180" t="str">
            <v>20004507</v>
          </cell>
          <cell r="C180" t="str">
            <v>公孙瓒</v>
          </cell>
          <cell r="D180" t="str">
            <v>attack</v>
          </cell>
          <cell r="E180" t="str">
            <v>active</v>
          </cell>
          <cell r="F180" t="str">
            <v>普攻</v>
          </cell>
        </row>
        <row r="181">
          <cell r="A181">
            <v>2000450702</v>
          </cell>
          <cell r="B181" t="str">
            <v>20004507</v>
          </cell>
          <cell r="D181" t="str">
            <v>skill1</v>
          </cell>
          <cell r="E181" t="str">
            <v>active</v>
          </cell>
          <cell r="F181" t="str">
            <v>斩马劈</v>
          </cell>
        </row>
        <row r="182">
          <cell r="A182">
            <v>2000450703</v>
          </cell>
          <cell r="B182" t="str">
            <v>20004507</v>
          </cell>
          <cell r="D182" t="str">
            <v>skill2</v>
          </cell>
          <cell r="E182" t="str">
            <v>active</v>
          </cell>
          <cell r="F182" t="str">
            <v>马甲护体</v>
          </cell>
        </row>
        <row r="183">
          <cell r="A183">
            <v>2000450704</v>
          </cell>
          <cell r="B183" t="str">
            <v>20004507</v>
          </cell>
          <cell r="D183" t="str">
            <v>skill3</v>
          </cell>
          <cell r="E183" t="str">
            <v>active</v>
          </cell>
          <cell r="F183" t="str">
            <v>白马威压</v>
          </cell>
        </row>
        <row r="184">
          <cell r="A184">
            <v>2000451001</v>
          </cell>
          <cell r="B184" t="str">
            <v>20004510</v>
          </cell>
          <cell r="C184" t="str">
            <v>董卓</v>
          </cell>
          <cell r="D184" t="str">
            <v>attack</v>
          </cell>
          <cell r="E184" t="str">
            <v>active</v>
          </cell>
          <cell r="F184" t="str">
            <v>普攻</v>
          </cell>
        </row>
        <row r="185">
          <cell r="A185">
            <v>2000451002</v>
          </cell>
          <cell r="B185" t="str">
            <v>20004510</v>
          </cell>
          <cell r="D185" t="str">
            <v>skill1</v>
          </cell>
          <cell r="E185" t="str">
            <v>passive</v>
          </cell>
          <cell r="F185" t="str">
            <v>酒池肉林</v>
          </cell>
        </row>
        <row r="186">
          <cell r="A186">
            <v>2000451003</v>
          </cell>
          <cell r="B186" t="str">
            <v>20004510</v>
          </cell>
          <cell r="D186" t="str">
            <v>skill2</v>
          </cell>
          <cell r="E186" t="str">
            <v>active</v>
          </cell>
          <cell r="F186" t="str">
            <v>贪恋酒色</v>
          </cell>
        </row>
        <row r="187">
          <cell r="A187">
            <v>2000451004</v>
          </cell>
          <cell r="B187" t="str">
            <v>20004510</v>
          </cell>
          <cell r="D187" t="str">
            <v>skill3</v>
          </cell>
          <cell r="E187" t="str">
            <v>active</v>
          </cell>
          <cell r="F187" t="str">
            <v>魔晶暴虐</v>
          </cell>
        </row>
        <row r="188">
          <cell r="A188">
            <v>2000250901</v>
          </cell>
          <cell r="B188" t="str">
            <v>20002509</v>
          </cell>
          <cell r="C188" t="str">
            <v>庞统</v>
          </cell>
          <cell r="D188" t="str">
            <v>attack</v>
          </cell>
          <cell r="E188" t="str">
            <v>active</v>
          </cell>
          <cell r="F188" t="str">
            <v>普攻</v>
          </cell>
        </row>
        <row r="189">
          <cell r="A189">
            <v>2000250902</v>
          </cell>
          <cell r="B189" t="str">
            <v>20002509</v>
          </cell>
          <cell r="D189" t="str">
            <v>skill1</v>
          </cell>
          <cell r="E189" t="str">
            <v>active</v>
          </cell>
          <cell r="F189" t="str">
            <v>凤舞</v>
          </cell>
        </row>
        <row r="190">
          <cell r="A190">
            <v>2000250903</v>
          </cell>
          <cell r="B190" t="str">
            <v>20002509</v>
          </cell>
          <cell r="D190" t="str">
            <v>skill2</v>
          </cell>
          <cell r="E190" t="str">
            <v>active</v>
          </cell>
          <cell r="F190" t="str">
            <v>凤雏临世</v>
          </cell>
        </row>
        <row r="191">
          <cell r="A191">
            <v>2000250904</v>
          </cell>
          <cell r="B191" t="str">
            <v>20002509</v>
          </cell>
          <cell r="D191" t="str">
            <v>skill3</v>
          </cell>
          <cell r="E191" t="str">
            <v>active</v>
          </cell>
          <cell r="F191" t="str">
            <v>百鸟朝凤</v>
          </cell>
        </row>
        <row r="192">
          <cell r="A192">
            <v>2000151101</v>
          </cell>
          <cell r="B192" t="str">
            <v>20001511</v>
          </cell>
          <cell r="C192" t="str">
            <v>曹操</v>
          </cell>
          <cell r="D192" t="str">
            <v>attack</v>
          </cell>
          <cell r="E192" t="str">
            <v>active</v>
          </cell>
          <cell r="F192" t="str">
            <v>普攻</v>
          </cell>
        </row>
        <row r="193">
          <cell r="A193">
            <v>2000151102</v>
          </cell>
          <cell r="B193" t="str">
            <v>20001511</v>
          </cell>
          <cell r="D193" t="str">
            <v>skill1</v>
          </cell>
          <cell r="E193" t="str">
            <v>active</v>
          </cell>
          <cell r="F193" t="str">
            <v>弧月闪</v>
          </cell>
        </row>
        <row r="194">
          <cell r="A194">
            <v>2000151103</v>
          </cell>
          <cell r="B194" t="str">
            <v>20001511</v>
          </cell>
          <cell r="D194" t="str">
            <v>skill2</v>
          </cell>
          <cell r="E194" t="str">
            <v>passive</v>
          </cell>
          <cell r="F194" t="str">
            <v>跃雷闪</v>
          </cell>
        </row>
        <row r="195">
          <cell r="A195">
            <v>2000151104</v>
          </cell>
          <cell r="B195" t="str">
            <v>20001511</v>
          </cell>
          <cell r="D195" t="str">
            <v>skill3</v>
          </cell>
          <cell r="E195" t="str">
            <v>active</v>
          </cell>
          <cell r="F195" t="str">
            <v>雷剑轰爆</v>
          </cell>
        </row>
        <row r="196">
          <cell r="A196">
            <v>2000151105</v>
          </cell>
          <cell r="B196" t="str">
            <v>20001511</v>
          </cell>
          <cell r="D196" t="str">
            <v>skill3</v>
          </cell>
          <cell r="E196" t="str">
            <v>active</v>
          </cell>
          <cell r="F196" t="str">
            <v>雷刃闪破</v>
          </cell>
        </row>
        <row r="197">
          <cell r="A197">
            <v>2000251001</v>
          </cell>
          <cell r="B197" t="str">
            <v>20002510</v>
          </cell>
          <cell r="C197" t="str">
            <v>赵云</v>
          </cell>
          <cell r="D197" t="str">
            <v>attack</v>
          </cell>
          <cell r="E197" t="str">
            <v>active</v>
          </cell>
          <cell r="F197" t="str">
            <v>普攻</v>
          </cell>
        </row>
        <row r="198">
          <cell r="A198">
            <v>2000251002</v>
          </cell>
          <cell r="B198" t="str">
            <v>20002510</v>
          </cell>
          <cell r="D198" t="str">
            <v>skill1</v>
          </cell>
          <cell r="E198" t="str">
            <v>passive</v>
          </cell>
          <cell r="F198" t="str">
            <v>龙鸣</v>
          </cell>
        </row>
        <row r="199">
          <cell r="A199">
            <v>2000251003</v>
          </cell>
          <cell r="B199" t="str">
            <v>20002510</v>
          </cell>
          <cell r="D199" t="str">
            <v>skill2</v>
          </cell>
          <cell r="E199" t="str">
            <v>active</v>
          </cell>
          <cell r="F199" t="str">
            <v>龙胆破</v>
          </cell>
        </row>
        <row r="200">
          <cell r="A200">
            <v>2000251004</v>
          </cell>
          <cell r="B200" t="str">
            <v>20002510</v>
          </cell>
          <cell r="D200" t="str">
            <v>skill3</v>
          </cell>
          <cell r="E200" t="str">
            <v>active</v>
          </cell>
          <cell r="F200" t="str">
            <v>九天龙魂</v>
          </cell>
        </row>
        <row r="201">
          <cell r="A201">
            <v>2000350401</v>
          </cell>
          <cell r="B201" t="str">
            <v>20003504</v>
          </cell>
          <cell r="C201" t="str">
            <v>鲁肃</v>
          </cell>
          <cell r="D201" t="str">
            <v>attack</v>
          </cell>
          <cell r="E201" t="str">
            <v>active</v>
          </cell>
          <cell r="F201" t="str">
            <v>普攻</v>
          </cell>
        </row>
        <row r="202">
          <cell r="A202">
            <v>2000350402</v>
          </cell>
          <cell r="B202" t="str">
            <v>20003504</v>
          </cell>
          <cell r="D202" t="str">
            <v>skill1</v>
          </cell>
          <cell r="E202" t="str">
            <v>active</v>
          </cell>
          <cell r="F202" t="str">
            <v>遗珠</v>
          </cell>
        </row>
        <row r="203">
          <cell r="A203">
            <v>2000350403</v>
          </cell>
          <cell r="B203" t="str">
            <v>20003504</v>
          </cell>
          <cell r="D203" t="str">
            <v>skill2</v>
          </cell>
          <cell r="E203" t="str">
            <v>active</v>
          </cell>
          <cell r="F203" t="str">
            <v>富甲一方</v>
          </cell>
        </row>
        <row r="204">
          <cell r="A204">
            <v>2000350404</v>
          </cell>
          <cell r="B204" t="str">
            <v>20003504</v>
          </cell>
          <cell r="D204" t="str">
            <v>skill3</v>
          </cell>
          <cell r="E204" t="str">
            <v>active</v>
          </cell>
          <cell r="F204" t="str">
            <v>天降财宝</v>
          </cell>
        </row>
        <row r="205">
          <cell r="A205">
            <v>2000251101</v>
          </cell>
          <cell r="B205" t="str">
            <v>20002511</v>
          </cell>
          <cell r="C205" t="str">
            <v>刘备</v>
          </cell>
          <cell r="D205" t="str">
            <v>attack</v>
          </cell>
          <cell r="E205" t="str">
            <v>active</v>
          </cell>
          <cell r="F205" t="str">
            <v>普攻</v>
          </cell>
        </row>
        <row r="206">
          <cell r="A206">
            <v>2000251102</v>
          </cell>
          <cell r="B206" t="str">
            <v>20002511</v>
          </cell>
          <cell r="D206" t="str">
            <v>skill1</v>
          </cell>
          <cell r="E206" t="str">
            <v>active</v>
          </cell>
          <cell r="F206" t="str">
            <v>义斩</v>
          </cell>
        </row>
        <row r="207">
          <cell r="A207">
            <v>2000251103</v>
          </cell>
          <cell r="B207" t="str">
            <v>20002511</v>
          </cell>
          <cell r="D207" t="str">
            <v>skill2</v>
          </cell>
          <cell r="E207" t="str">
            <v>active</v>
          </cell>
          <cell r="F207" t="str">
            <v>仁义天下</v>
          </cell>
        </row>
        <row r="208">
          <cell r="A208">
            <v>2000251104</v>
          </cell>
          <cell r="B208" t="str">
            <v>20002511</v>
          </cell>
          <cell r="D208" t="str">
            <v>skill3</v>
          </cell>
          <cell r="E208" t="str">
            <v>active</v>
          </cell>
          <cell r="F208" t="str">
            <v>幻影突袭</v>
          </cell>
        </row>
        <row r="209">
          <cell r="A209">
            <v>2000251105</v>
          </cell>
          <cell r="B209" t="str">
            <v>20002511</v>
          </cell>
          <cell r="D209" t="str">
            <v>skill3</v>
          </cell>
          <cell r="E209" t="str">
            <v>active</v>
          </cell>
          <cell r="F209" t="str">
            <v>绝影剑舞</v>
          </cell>
        </row>
        <row r="210">
          <cell r="A210">
            <v>2000351101</v>
          </cell>
          <cell r="B210" t="str">
            <v>20003511</v>
          </cell>
          <cell r="C210" t="str">
            <v>孙权</v>
          </cell>
          <cell r="D210" t="str">
            <v>attack</v>
          </cell>
          <cell r="E210" t="str">
            <v>active</v>
          </cell>
          <cell r="F210" t="str">
            <v>普攻</v>
          </cell>
        </row>
        <row r="211">
          <cell r="A211">
            <v>2000351102</v>
          </cell>
          <cell r="B211" t="str">
            <v>20003511</v>
          </cell>
          <cell r="D211" t="str">
            <v>skill1</v>
          </cell>
          <cell r="E211" t="str">
            <v>active</v>
          </cell>
          <cell r="F211" t="str">
            <v>铭剑</v>
          </cell>
        </row>
        <row r="212">
          <cell r="A212">
            <v>2000351103</v>
          </cell>
          <cell r="B212" t="str">
            <v>20003511</v>
          </cell>
          <cell r="D212" t="str">
            <v>skill2</v>
          </cell>
          <cell r="E212" t="str">
            <v>active</v>
          </cell>
          <cell r="F212" t="str">
            <v>红莲爆剑</v>
          </cell>
        </row>
        <row r="213">
          <cell r="A213">
            <v>2000351104</v>
          </cell>
          <cell r="B213" t="str">
            <v>20003511</v>
          </cell>
          <cell r="D213" t="str">
            <v>skill3</v>
          </cell>
          <cell r="E213" t="str">
            <v>active</v>
          </cell>
          <cell r="F213" t="str">
            <v>权御天下</v>
          </cell>
        </row>
        <row r="214">
          <cell r="A214">
            <v>2000351105</v>
          </cell>
          <cell r="B214" t="str">
            <v>20003511</v>
          </cell>
          <cell r="D214" t="str">
            <v>skill3</v>
          </cell>
          <cell r="E214" t="str">
            <v>active</v>
          </cell>
          <cell r="F214" t="str">
            <v>无限御剑</v>
          </cell>
        </row>
        <row r="215">
          <cell r="A215">
            <v>2000450801</v>
          </cell>
          <cell r="B215" t="str">
            <v>20004508</v>
          </cell>
          <cell r="C215" t="str">
            <v>貂蝉</v>
          </cell>
          <cell r="D215" t="str">
            <v>attack</v>
          </cell>
          <cell r="E215" t="str">
            <v>active</v>
          </cell>
          <cell r="F215" t="str">
            <v>普攻</v>
          </cell>
        </row>
        <row r="216">
          <cell r="A216">
            <v>2000450802</v>
          </cell>
          <cell r="B216" t="str">
            <v>20004508</v>
          </cell>
          <cell r="D216" t="str">
            <v>skill1</v>
          </cell>
          <cell r="E216" t="str">
            <v>active</v>
          </cell>
          <cell r="F216" t="str">
            <v>闭月羞花</v>
          </cell>
        </row>
        <row r="217">
          <cell r="A217">
            <v>2000450803</v>
          </cell>
          <cell r="B217" t="str">
            <v>20004508</v>
          </cell>
          <cell r="D217" t="str">
            <v>skill2</v>
          </cell>
          <cell r="E217" t="str">
            <v>active</v>
          </cell>
          <cell r="F217" t="str">
            <v>艳压群芳</v>
          </cell>
        </row>
        <row r="218">
          <cell r="A218">
            <v>2000450804</v>
          </cell>
          <cell r="B218" t="str">
            <v>20004508</v>
          </cell>
          <cell r="D218" t="str">
            <v>skill3</v>
          </cell>
          <cell r="E218" t="str">
            <v>active</v>
          </cell>
          <cell r="F218" t="str">
            <v>倾国倾城</v>
          </cell>
        </row>
        <row r="219">
          <cell r="A219">
            <v>2000450805</v>
          </cell>
          <cell r="B219" t="str">
            <v>20004508</v>
          </cell>
          <cell r="D219" t="str">
            <v>skill3</v>
          </cell>
          <cell r="E219" t="str">
            <v>active</v>
          </cell>
          <cell r="F219" t="str">
            <v>国色天香</v>
          </cell>
        </row>
        <row r="220">
          <cell r="A220">
            <v>2000451101</v>
          </cell>
          <cell r="B220" t="str">
            <v>20004511</v>
          </cell>
          <cell r="C220" t="str">
            <v>袁绍</v>
          </cell>
          <cell r="D220" t="str">
            <v>attack</v>
          </cell>
          <cell r="E220" t="str">
            <v>active</v>
          </cell>
          <cell r="F220" t="str">
            <v>普攻</v>
          </cell>
        </row>
        <row r="221">
          <cell r="A221">
            <v>2000451102</v>
          </cell>
          <cell r="B221" t="str">
            <v>20004511</v>
          </cell>
          <cell r="D221" t="str">
            <v>skill1</v>
          </cell>
          <cell r="E221" t="str">
            <v>active</v>
          </cell>
          <cell r="F221" t="str">
            <v>王之军势</v>
          </cell>
        </row>
        <row r="222">
          <cell r="A222">
            <v>2000451103</v>
          </cell>
          <cell r="B222" t="str">
            <v>20004511</v>
          </cell>
          <cell r="D222" t="str">
            <v>skill2</v>
          </cell>
          <cell r="E222" t="str">
            <v>active</v>
          </cell>
          <cell r="F222" t="str">
            <v>虚光剑</v>
          </cell>
        </row>
        <row r="223">
          <cell r="A223">
            <v>2000451104</v>
          </cell>
          <cell r="B223" t="str">
            <v>20004511</v>
          </cell>
          <cell r="D223" t="str">
            <v>skill3</v>
          </cell>
          <cell r="E223" t="str">
            <v>active</v>
          </cell>
          <cell r="F223" t="str">
            <v>剑破虚空</v>
          </cell>
        </row>
        <row r="224">
          <cell r="A224">
            <v>2000451105</v>
          </cell>
          <cell r="B224" t="str">
            <v>20004511</v>
          </cell>
          <cell r="D224" t="str">
            <v>skill3</v>
          </cell>
          <cell r="E224" t="str">
            <v>active</v>
          </cell>
          <cell r="F224" t="str">
            <v>辟天魔剑</v>
          </cell>
        </row>
        <row r="225">
          <cell r="A225">
            <v>2000240101</v>
          </cell>
          <cell r="B225" t="str">
            <v>20002401</v>
          </cell>
          <cell r="C225" t="str">
            <v>关平</v>
          </cell>
          <cell r="D225" t="str">
            <v>attack</v>
          </cell>
          <cell r="E225" t="str">
            <v>active</v>
          </cell>
          <cell r="F225" t="str">
            <v>普攻</v>
          </cell>
        </row>
        <row r="226">
          <cell r="A226">
            <v>2000240104</v>
          </cell>
          <cell r="B226" t="str">
            <v>20002401</v>
          </cell>
          <cell r="D226" t="str">
            <v>skill3</v>
          </cell>
          <cell r="E226" t="str">
            <v>active</v>
          </cell>
          <cell r="F226" t="str">
            <v>豪气盾</v>
          </cell>
        </row>
        <row r="227">
          <cell r="A227">
            <v>2000240201</v>
          </cell>
          <cell r="B227" t="str">
            <v>20002402</v>
          </cell>
          <cell r="C227" t="str">
            <v>坦克1</v>
          </cell>
          <cell r="D227" t="str">
            <v>attack</v>
          </cell>
          <cell r="E227" t="str">
            <v>active</v>
          </cell>
          <cell r="F227" t="str">
            <v>普攻</v>
          </cell>
        </row>
        <row r="228">
          <cell r="A228">
            <v>2000240204</v>
          </cell>
          <cell r="B228" t="str">
            <v>20002402</v>
          </cell>
          <cell r="D228" t="str">
            <v>skill3</v>
          </cell>
          <cell r="E228" t="str">
            <v>active</v>
          </cell>
          <cell r="F228" t="str">
            <v>旋刃斩</v>
          </cell>
        </row>
        <row r="229">
          <cell r="A229">
            <v>2000240301</v>
          </cell>
          <cell r="B229" t="str">
            <v>20002403</v>
          </cell>
          <cell r="C229" t="str">
            <v>坦克2</v>
          </cell>
          <cell r="D229" t="str">
            <v>attack</v>
          </cell>
          <cell r="E229" t="str">
            <v>active</v>
          </cell>
          <cell r="F229" t="str">
            <v>普攻</v>
          </cell>
        </row>
        <row r="230">
          <cell r="A230">
            <v>2000240304</v>
          </cell>
          <cell r="B230" t="str">
            <v>20002403</v>
          </cell>
          <cell r="D230" t="str">
            <v>skill3</v>
          </cell>
          <cell r="E230" t="str">
            <v>active</v>
          </cell>
          <cell r="F230" t="str">
            <v>双锤打</v>
          </cell>
        </row>
        <row r="231">
          <cell r="A231">
            <v>2000240401</v>
          </cell>
          <cell r="B231" t="str">
            <v>20002404</v>
          </cell>
          <cell r="C231" t="str">
            <v>坦克3</v>
          </cell>
          <cell r="D231" t="str">
            <v>attack</v>
          </cell>
          <cell r="E231" t="str">
            <v>active</v>
          </cell>
          <cell r="F231" t="str">
            <v>普攻</v>
          </cell>
        </row>
        <row r="232">
          <cell r="A232">
            <v>2000240404</v>
          </cell>
          <cell r="B232" t="str">
            <v>20002404</v>
          </cell>
          <cell r="D232" t="str">
            <v>skill3</v>
          </cell>
          <cell r="E232" t="str">
            <v>active</v>
          </cell>
          <cell r="F232" t="str">
            <v>风云盾</v>
          </cell>
        </row>
        <row r="233">
          <cell r="A233">
            <v>2000240501</v>
          </cell>
          <cell r="B233" t="str">
            <v>20002405</v>
          </cell>
          <cell r="C233" t="str">
            <v>关银屏</v>
          </cell>
          <cell r="D233" t="str">
            <v>attack</v>
          </cell>
          <cell r="E233" t="str">
            <v>active</v>
          </cell>
          <cell r="F233" t="str">
            <v>普攻</v>
          </cell>
        </row>
        <row r="234">
          <cell r="A234">
            <v>2000240504</v>
          </cell>
          <cell r="B234" t="str">
            <v>20002405</v>
          </cell>
          <cell r="D234" t="str">
            <v>skill3</v>
          </cell>
          <cell r="E234" t="str">
            <v>active</v>
          </cell>
          <cell r="F234" t="str">
            <v>苍华斩</v>
          </cell>
        </row>
        <row r="235">
          <cell r="A235">
            <v>2000240601</v>
          </cell>
          <cell r="B235" t="str">
            <v>20002406</v>
          </cell>
          <cell r="C235" t="str">
            <v>辛宪英</v>
          </cell>
          <cell r="D235" t="str">
            <v>attack</v>
          </cell>
          <cell r="E235" t="str">
            <v>active</v>
          </cell>
          <cell r="F235" t="str">
            <v>普攻</v>
          </cell>
        </row>
        <row r="236">
          <cell r="A236">
            <v>2000240604</v>
          </cell>
          <cell r="B236" t="str">
            <v>20002406</v>
          </cell>
          <cell r="D236" t="str">
            <v>skill3</v>
          </cell>
          <cell r="E236" t="str">
            <v>active</v>
          </cell>
          <cell r="F236" t="str">
            <v>旋华刺</v>
          </cell>
        </row>
        <row r="237">
          <cell r="A237">
            <v>2000240701</v>
          </cell>
          <cell r="B237" t="str">
            <v>20002407</v>
          </cell>
          <cell r="C237" t="str">
            <v>曹丕</v>
          </cell>
          <cell r="D237" t="str">
            <v>attack</v>
          </cell>
          <cell r="E237" t="str">
            <v>active</v>
          </cell>
          <cell r="F237" t="str">
            <v>普攻</v>
          </cell>
        </row>
        <row r="238">
          <cell r="A238">
            <v>2000240704</v>
          </cell>
          <cell r="B238" t="str">
            <v>20002407</v>
          </cell>
          <cell r="D238" t="str">
            <v>skill3</v>
          </cell>
          <cell r="E238" t="str">
            <v>active</v>
          </cell>
          <cell r="F238" t="str">
            <v>飞刃斩</v>
          </cell>
        </row>
        <row r="239">
          <cell r="A239">
            <v>2000240801</v>
          </cell>
          <cell r="B239" t="str">
            <v>20002408</v>
          </cell>
          <cell r="C239" t="str">
            <v>曹植</v>
          </cell>
          <cell r="D239" t="str">
            <v>attack</v>
          </cell>
          <cell r="E239" t="str">
            <v>active</v>
          </cell>
          <cell r="F239" t="str">
            <v>普攻</v>
          </cell>
        </row>
        <row r="240">
          <cell r="A240">
            <v>2000240804</v>
          </cell>
          <cell r="B240" t="str">
            <v>20002408</v>
          </cell>
          <cell r="D240" t="str">
            <v>skill3</v>
          </cell>
          <cell r="E240" t="str">
            <v>active</v>
          </cell>
          <cell r="F240" t="str">
            <v>旗刃</v>
          </cell>
        </row>
        <row r="241">
          <cell r="A241">
            <v>2000240901</v>
          </cell>
          <cell r="B241" t="str">
            <v>20002409</v>
          </cell>
          <cell r="C241" t="str">
            <v>凌统</v>
          </cell>
          <cell r="D241" t="str">
            <v>attack</v>
          </cell>
          <cell r="E241" t="str">
            <v>active</v>
          </cell>
          <cell r="F241" t="str">
            <v>普攻</v>
          </cell>
        </row>
        <row r="242">
          <cell r="A242">
            <v>2000240904</v>
          </cell>
          <cell r="B242" t="str">
            <v>20002409</v>
          </cell>
          <cell r="D242" t="str">
            <v>skill3</v>
          </cell>
          <cell r="E242" t="str">
            <v>active</v>
          </cell>
          <cell r="F242" t="str">
            <v>红月刃</v>
          </cell>
        </row>
        <row r="243">
          <cell r="A243">
            <v>2000241001</v>
          </cell>
          <cell r="B243" t="str">
            <v>20002410</v>
          </cell>
          <cell r="C243" t="str">
            <v>中排1</v>
          </cell>
          <cell r="D243" t="str">
            <v>attack</v>
          </cell>
          <cell r="E243" t="str">
            <v>active</v>
          </cell>
          <cell r="F243" t="str">
            <v>普攻</v>
          </cell>
        </row>
        <row r="244">
          <cell r="A244">
            <v>2000241004</v>
          </cell>
          <cell r="B244" t="str">
            <v>20002410</v>
          </cell>
          <cell r="D244" t="str">
            <v>skill3</v>
          </cell>
          <cell r="E244" t="str">
            <v>active</v>
          </cell>
          <cell r="F244" t="str">
            <v>箭雨</v>
          </cell>
        </row>
        <row r="245">
          <cell r="A245">
            <v>2000241101</v>
          </cell>
          <cell r="B245" t="str">
            <v>20002411</v>
          </cell>
          <cell r="C245" t="str">
            <v>中排2</v>
          </cell>
          <cell r="D245" t="str">
            <v>attack</v>
          </cell>
          <cell r="E245" t="str">
            <v>active</v>
          </cell>
          <cell r="F245" t="str">
            <v>普攻</v>
          </cell>
        </row>
        <row r="246">
          <cell r="A246">
            <v>2000241104</v>
          </cell>
          <cell r="B246" t="str">
            <v>20002411</v>
          </cell>
          <cell r="D246" t="str">
            <v>skill3</v>
          </cell>
          <cell r="E246" t="str">
            <v>active</v>
          </cell>
          <cell r="F246" t="str">
            <v>重弩炮</v>
          </cell>
        </row>
        <row r="247">
          <cell r="A247">
            <v>2000241201</v>
          </cell>
          <cell r="B247" t="str">
            <v>20002412</v>
          </cell>
          <cell r="C247" t="str">
            <v>中排3</v>
          </cell>
          <cell r="D247" t="str">
            <v>attack</v>
          </cell>
          <cell r="E247" t="str">
            <v>active</v>
          </cell>
          <cell r="F247" t="str">
            <v>普攻</v>
          </cell>
        </row>
        <row r="248">
          <cell r="A248">
            <v>2000241204</v>
          </cell>
          <cell r="B248" t="str">
            <v>20002412</v>
          </cell>
          <cell r="D248" t="str">
            <v>skill3</v>
          </cell>
          <cell r="E248" t="str">
            <v>active</v>
          </cell>
          <cell r="F248" t="str">
            <v>二连刺</v>
          </cell>
        </row>
        <row r="249">
          <cell r="A249">
            <v>2000241301</v>
          </cell>
          <cell r="B249" t="str">
            <v>20002413</v>
          </cell>
          <cell r="C249" t="str">
            <v>王异</v>
          </cell>
          <cell r="D249" t="str">
            <v>attack</v>
          </cell>
          <cell r="E249" t="str">
            <v>active</v>
          </cell>
          <cell r="F249" t="str">
            <v>普攻</v>
          </cell>
        </row>
        <row r="250">
          <cell r="A250">
            <v>2000241304</v>
          </cell>
          <cell r="B250" t="str">
            <v>20002413</v>
          </cell>
          <cell r="D250" t="str">
            <v>skill3</v>
          </cell>
          <cell r="E250" t="str">
            <v>active</v>
          </cell>
          <cell r="F250" t="str">
            <v>治愈馨音</v>
          </cell>
        </row>
        <row r="251">
          <cell r="A251">
            <v>2000241401</v>
          </cell>
          <cell r="B251" t="str">
            <v>20002414</v>
          </cell>
          <cell r="C251" t="str">
            <v>步练师</v>
          </cell>
          <cell r="D251" t="str">
            <v>attack</v>
          </cell>
          <cell r="E251" t="str">
            <v>active</v>
          </cell>
          <cell r="F251" t="str">
            <v>普攻</v>
          </cell>
        </row>
        <row r="252">
          <cell r="A252">
            <v>2000241404</v>
          </cell>
          <cell r="B252" t="str">
            <v>20002414</v>
          </cell>
          <cell r="D252" t="str">
            <v>skill3</v>
          </cell>
          <cell r="E252" t="str">
            <v>active</v>
          </cell>
          <cell r="F252" t="str">
            <v>梨花曲</v>
          </cell>
        </row>
        <row r="253">
          <cell r="A253">
            <v>2000241501</v>
          </cell>
          <cell r="B253" t="str">
            <v>20002415</v>
          </cell>
          <cell r="C253" t="str">
            <v>张春华</v>
          </cell>
          <cell r="D253" t="str">
            <v>attack</v>
          </cell>
          <cell r="E253" t="str">
            <v>active</v>
          </cell>
          <cell r="F253" t="str">
            <v>普攻</v>
          </cell>
        </row>
        <row r="254">
          <cell r="A254">
            <v>2000241504</v>
          </cell>
          <cell r="B254" t="str">
            <v>20002415</v>
          </cell>
          <cell r="D254" t="str">
            <v>skill3</v>
          </cell>
          <cell r="E254" t="str">
            <v>active</v>
          </cell>
          <cell r="F254" t="str">
            <v>邪王爆</v>
          </cell>
        </row>
        <row r="255">
          <cell r="A255">
            <v>2000241601</v>
          </cell>
          <cell r="B255" t="str">
            <v>20002416</v>
          </cell>
          <cell r="C255" t="str">
            <v>袁术</v>
          </cell>
          <cell r="D255" t="str">
            <v>attack</v>
          </cell>
          <cell r="E255" t="str">
            <v>active</v>
          </cell>
          <cell r="F255" t="str">
            <v>普攻</v>
          </cell>
        </row>
        <row r="256">
          <cell r="A256">
            <v>2000241604</v>
          </cell>
          <cell r="B256" t="str">
            <v>20002416</v>
          </cell>
          <cell r="D256" t="str">
            <v>skill3</v>
          </cell>
          <cell r="E256" t="str">
            <v>active</v>
          </cell>
          <cell r="F256" t="str">
            <v>玉印击</v>
          </cell>
        </row>
        <row r="257">
          <cell r="A257">
            <v>2000241701</v>
          </cell>
          <cell r="B257" t="str">
            <v>20002417</v>
          </cell>
          <cell r="C257" t="str">
            <v>后排1</v>
          </cell>
          <cell r="D257" t="str">
            <v>attack</v>
          </cell>
          <cell r="E257" t="str">
            <v>active</v>
          </cell>
          <cell r="F257" t="str">
            <v>普攻</v>
          </cell>
        </row>
        <row r="258">
          <cell r="A258">
            <v>2000241704</v>
          </cell>
          <cell r="B258" t="str">
            <v>20002417</v>
          </cell>
          <cell r="D258" t="str">
            <v>skill3</v>
          </cell>
          <cell r="E258" t="str">
            <v>active</v>
          </cell>
          <cell r="F258" t="str">
            <v>疗伤术</v>
          </cell>
        </row>
        <row r="259">
          <cell r="A259">
            <v>2000241801</v>
          </cell>
          <cell r="B259" t="str">
            <v>20002418</v>
          </cell>
          <cell r="C259" t="str">
            <v>后排2</v>
          </cell>
          <cell r="D259" t="str">
            <v>attack</v>
          </cell>
          <cell r="E259" t="str">
            <v>active</v>
          </cell>
          <cell r="F259" t="str">
            <v>普攻</v>
          </cell>
        </row>
        <row r="260">
          <cell r="A260">
            <v>2000241804</v>
          </cell>
          <cell r="B260" t="str">
            <v>20002418</v>
          </cell>
          <cell r="D260" t="str">
            <v>skill3</v>
          </cell>
          <cell r="E260" t="str">
            <v>active</v>
          </cell>
          <cell r="F260" t="str">
            <v>回旋扇</v>
          </cell>
        </row>
        <row r="261">
          <cell r="A261">
            <v>2000241901</v>
          </cell>
          <cell r="B261" t="str">
            <v>20002419</v>
          </cell>
          <cell r="C261" t="str">
            <v>后排3</v>
          </cell>
          <cell r="D261" t="str">
            <v>attack</v>
          </cell>
          <cell r="E261" t="str">
            <v>active</v>
          </cell>
          <cell r="F261" t="str">
            <v>普攻</v>
          </cell>
        </row>
        <row r="262">
          <cell r="A262">
            <v>2000241904</v>
          </cell>
          <cell r="B262" t="str">
            <v>20002419</v>
          </cell>
          <cell r="D262" t="str">
            <v>skill3</v>
          </cell>
          <cell r="E262" t="str">
            <v>active</v>
          </cell>
          <cell r="F262" t="str">
            <v>治疗术</v>
          </cell>
        </row>
        <row r="263">
          <cell r="A263">
            <v>2000242001</v>
          </cell>
          <cell r="B263" t="str">
            <v>20002420</v>
          </cell>
          <cell r="C263" t="str">
            <v>后排4</v>
          </cell>
          <cell r="D263" t="str">
            <v>attack</v>
          </cell>
          <cell r="E263" t="str">
            <v>active</v>
          </cell>
          <cell r="F263" t="str">
            <v>普攻</v>
          </cell>
        </row>
        <row r="264">
          <cell r="A264">
            <v>2000242004</v>
          </cell>
          <cell r="B264" t="str">
            <v>20002420</v>
          </cell>
          <cell r="D264" t="str">
            <v>skill3</v>
          </cell>
          <cell r="E264" t="str">
            <v>active</v>
          </cell>
          <cell r="F264" t="str">
            <v>暗能波动</v>
          </cell>
        </row>
        <row r="265">
          <cell r="A265">
            <v>2000242101</v>
          </cell>
          <cell r="B265" t="str">
            <v>20002421</v>
          </cell>
          <cell r="C265" t="str">
            <v>张宝</v>
          </cell>
          <cell r="D265" t="str">
            <v>attack</v>
          </cell>
          <cell r="E265" t="str">
            <v>active</v>
          </cell>
          <cell r="F265" t="str">
            <v>普攻</v>
          </cell>
        </row>
        <row r="266">
          <cell r="A266">
            <v>2000242104</v>
          </cell>
          <cell r="B266" t="str">
            <v>20002421</v>
          </cell>
          <cell r="D266" t="str">
            <v>skill3</v>
          </cell>
          <cell r="E266" t="str">
            <v>active</v>
          </cell>
          <cell r="F266" t="str">
            <v>红月刃</v>
          </cell>
        </row>
        <row r="267">
          <cell r="A267">
            <v>2000242201</v>
          </cell>
          <cell r="B267" t="str">
            <v>20002422</v>
          </cell>
          <cell r="C267" t="str">
            <v>张梁</v>
          </cell>
          <cell r="D267" t="str">
            <v>attack</v>
          </cell>
          <cell r="E267" t="str">
            <v>active</v>
          </cell>
          <cell r="F267" t="str">
            <v>普攻</v>
          </cell>
        </row>
        <row r="268">
          <cell r="A268">
            <v>2000242204</v>
          </cell>
          <cell r="B268" t="str">
            <v>20002422</v>
          </cell>
          <cell r="D268" t="str">
            <v>skill3</v>
          </cell>
          <cell r="E268" t="str">
            <v>active</v>
          </cell>
          <cell r="F268" t="str">
            <v>暗能波动</v>
          </cell>
        </row>
        <row r="269">
          <cell r="A269">
            <v>2000242301</v>
          </cell>
          <cell r="B269" t="str">
            <v>20002423</v>
          </cell>
          <cell r="C269" t="str">
            <v>张星彩</v>
          </cell>
          <cell r="D269" t="str">
            <v>attack</v>
          </cell>
          <cell r="E269" t="str">
            <v>active</v>
          </cell>
        </row>
        <row r="270">
          <cell r="A270">
            <v>2000242304</v>
          </cell>
          <cell r="B270" t="str">
            <v>20002423</v>
          </cell>
          <cell r="D270" t="str">
            <v>skill3</v>
          </cell>
          <cell r="E270" t="str">
            <v>active</v>
          </cell>
          <cell r="F270" t="str">
            <v>群星陨落</v>
          </cell>
        </row>
        <row r="271">
          <cell r="A271">
            <v>2000260101</v>
          </cell>
          <cell r="B271" t="str">
            <v>20002601</v>
          </cell>
          <cell r="C271" t="str">
            <v>关羽</v>
          </cell>
          <cell r="D271" t="str">
            <v>attack</v>
          </cell>
          <cell r="E271" t="str">
            <v>active</v>
          </cell>
          <cell r="F271" t="str">
            <v>普攻</v>
          </cell>
        </row>
        <row r="272">
          <cell r="A272">
            <v>2000260102</v>
          </cell>
          <cell r="B272" t="str">
            <v>20002601</v>
          </cell>
          <cell r="D272" t="str">
            <v>skill1</v>
          </cell>
          <cell r="E272" t="str">
            <v>active</v>
          </cell>
          <cell r="F272" t="str">
            <v>破龙斩</v>
          </cell>
        </row>
        <row r="273">
          <cell r="A273">
            <v>2000260103</v>
          </cell>
          <cell r="B273" t="str">
            <v>20002601</v>
          </cell>
          <cell r="D273" t="str">
            <v>skill2</v>
          </cell>
          <cell r="E273" t="str">
            <v>active</v>
          </cell>
          <cell r="F273" t="str">
            <v>单刀赴会</v>
          </cell>
        </row>
        <row r="274">
          <cell r="A274">
            <v>2000260104</v>
          </cell>
          <cell r="B274" t="str">
            <v>20002601</v>
          </cell>
          <cell r="D274" t="str">
            <v>skill3</v>
          </cell>
          <cell r="E274" t="str">
            <v>active</v>
          </cell>
          <cell r="F274" t="str">
            <v>新月龙吟</v>
          </cell>
        </row>
        <row r="275">
          <cell r="A275">
            <v>2000260105</v>
          </cell>
          <cell r="B275" t="str">
            <v>20002601</v>
          </cell>
          <cell r="D275" t="str">
            <v>skill3</v>
          </cell>
          <cell r="E275" t="str">
            <v>active</v>
          </cell>
          <cell r="F275" t="str">
            <v>青龙偃月</v>
          </cell>
        </row>
        <row r="276">
          <cell r="A276">
            <v>2000460101</v>
          </cell>
          <cell r="B276" t="str">
            <v>20004601</v>
          </cell>
          <cell r="C276" t="str">
            <v>吕布</v>
          </cell>
          <cell r="D276" t="str">
            <v>attack</v>
          </cell>
          <cell r="E276" t="str">
            <v>active</v>
          </cell>
          <cell r="F276" t="str">
            <v>普攻</v>
          </cell>
        </row>
        <row r="277">
          <cell r="A277">
            <v>2000460102</v>
          </cell>
          <cell r="B277" t="str">
            <v>20004601</v>
          </cell>
          <cell r="D277" t="str">
            <v>skill1</v>
          </cell>
          <cell r="E277" t="str">
            <v>active</v>
          </cell>
          <cell r="F277" t="str">
            <v>堕天斩</v>
          </cell>
        </row>
        <row r="278">
          <cell r="A278">
            <v>2000460103</v>
          </cell>
          <cell r="B278" t="str">
            <v>20004601</v>
          </cell>
          <cell r="D278" t="str">
            <v>skill2</v>
          </cell>
          <cell r="E278" t="str">
            <v>active</v>
          </cell>
          <cell r="F278" t="str">
            <v>方天裂碎戟</v>
          </cell>
        </row>
        <row r="279">
          <cell r="A279">
            <v>2000460104</v>
          </cell>
          <cell r="B279" t="str">
            <v>20004601</v>
          </cell>
          <cell r="D279" t="str">
            <v>skill3</v>
          </cell>
          <cell r="E279" t="str">
            <v>active</v>
          </cell>
          <cell r="F279" t="str">
            <v>战神降世</v>
          </cell>
        </row>
        <row r="280">
          <cell r="A280">
            <v>2000460105</v>
          </cell>
          <cell r="B280" t="str">
            <v>20004601</v>
          </cell>
          <cell r="D280" t="str">
            <v>skill3</v>
          </cell>
          <cell r="E280" t="str">
            <v>active</v>
          </cell>
          <cell r="F280" t="str">
            <v>魔神傲世</v>
          </cell>
        </row>
        <row r="281">
          <cell r="A281">
            <v>2000460111</v>
          </cell>
          <cell r="B281" t="str">
            <v>20004601</v>
          </cell>
          <cell r="D281" t="str">
            <v>step6</v>
          </cell>
          <cell r="E281" t="str">
            <v>passive</v>
          </cell>
          <cell r="F281" t="str">
            <v>进阶6增加技能</v>
          </cell>
        </row>
        <row r="282">
          <cell r="A282">
            <v>2000160101</v>
          </cell>
          <cell r="B282" t="str">
            <v>20001601</v>
          </cell>
          <cell r="C282" t="str">
            <v>张辽</v>
          </cell>
          <cell r="D282" t="str">
            <v>attack</v>
          </cell>
          <cell r="E282" t="str">
            <v>active</v>
          </cell>
          <cell r="F282" t="str">
            <v>普攻</v>
          </cell>
        </row>
        <row r="283">
          <cell r="A283">
            <v>2000160102</v>
          </cell>
          <cell r="B283" t="str">
            <v>20001601</v>
          </cell>
          <cell r="D283" t="str">
            <v>skill1</v>
          </cell>
          <cell r="E283" t="str">
            <v>active</v>
          </cell>
          <cell r="F283" t="str">
            <v>三幻斩</v>
          </cell>
        </row>
        <row r="284">
          <cell r="A284">
            <v>2000160103</v>
          </cell>
          <cell r="B284" t="str">
            <v>20001601</v>
          </cell>
          <cell r="D284" t="str">
            <v>skill2</v>
          </cell>
          <cell r="E284" t="str">
            <v>active</v>
          </cell>
          <cell r="F284" t="str">
            <v>鬼切</v>
          </cell>
        </row>
        <row r="285">
          <cell r="A285">
            <v>2000160104</v>
          </cell>
          <cell r="B285" t="str">
            <v>20001601</v>
          </cell>
          <cell r="D285" t="str">
            <v>skill3</v>
          </cell>
          <cell r="E285" t="str">
            <v>active</v>
          </cell>
          <cell r="F285" t="str">
            <v>鬼神天袭</v>
          </cell>
        </row>
        <row r="286">
          <cell r="A286">
            <v>2000160105</v>
          </cell>
          <cell r="B286" t="str">
            <v>20001601</v>
          </cell>
          <cell r="D286" t="str">
            <v>skill3</v>
          </cell>
          <cell r="E286" t="str">
            <v>active</v>
          </cell>
          <cell r="F286" t="str">
            <v>天魔夜行</v>
          </cell>
        </row>
        <row r="287">
          <cell r="A287">
            <v>2000160111</v>
          </cell>
          <cell r="B287" t="str">
            <v>20001601</v>
          </cell>
          <cell r="D287" t="str">
            <v>step6</v>
          </cell>
          <cell r="E287" t="str">
            <v>passive</v>
          </cell>
          <cell r="F287" t="str">
            <v>进阶6增加技能</v>
          </cell>
        </row>
        <row r="288">
          <cell r="A288">
            <v>2000160201</v>
          </cell>
          <cell r="B288" t="str">
            <v>20001602</v>
          </cell>
          <cell r="C288" t="str">
            <v>司马懿</v>
          </cell>
          <cell r="D288" t="str">
            <v>attack</v>
          </cell>
          <cell r="E288" t="str">
            <v>active</v>
          </cell>
          <cell r="F288" t="str">
            <v>普攻</v>
          </cell>
        </row>
        <row r="289">
          <cell r="A289">
            <v>2000160202</v>
          </cell>
          <cell r="B289" t="str">
            <v>20001602</v>
          </cell>
          <cell r="D289" t="str">
            <v>skill1</v>
          </cell>
          <cell r="E289" t="str">
            <v>active</v>
          </cell>
          <cell r="F289" t="str">
            <v>黑鸦乱舞</v>
          </cell>
        </row>
        <row r="290">
          <cell r="A290">
            <v>2000160203</v>
          </cell>
          <cell r="B290" t="str">
            <v>20001602</v>
          </cell>
          <cell r="D290" t="str">
            <v>skill2</v>
          </cell>
          <cell r="E290" t="str">
            <v>active</v>
          </cell>
          <cell r="F290" t="str">
            <v>静默鸦羽</v>
          </cell>
        </row>
        <row r="291">
          <cell r="A291">
            <v>2000160204</v>
          </cell>
          <cell r="B291" t="str">
            <v>20001602</v>
          </cell>
          <cell r="D291" t="str">
            <v>skill3</v>
          </cell>
          <cell r="E291" t="str">
            <v>active</v>
          </cell>
          <cell r="F291" t="str">
            <v>幻翼仆从</v>
          </cell>
        </row>
        <row r="292">
          <cell r="A292">
            <v>2000160205</v>
          </cell>
          <cell r="B292" t="str">
            <v>20001602</v>
          </cell>
          <cell r="D292" t="str">
            <v>skill3</v>
          </cell>
          <cell r="E292" t="str">
            <v>active</v>
          </cell>
          <cell r="F292" t="str">
            <v>暗无天日</v>
          </cell>
        </row>
        <row r="293">
          <cell r="A293">
            <v>2000360201</v>
          </cell>
          <cell r="B293" t="str">
            <v>20003602</v>
          </cell>
          <cell r="C293" t="str">
            <v>周瑜</v>
          </cell>
          <cell r="D293" t="str">
            <v>attack</v>
          </cell>
          <cell r="E293" t="str">
            <v>active</v>
          </cell>
          <cell r="F293" t="str">
            <v>普攻</v>
          </cell>
        </row>
        <row r="294">
          <cell r="A294">
            <v>2000360202</v>
          </cell>
          <cell r="B294" t="str">
            <v>20003602</v>
          </cell>
          <cell r="D294" t="str">
            <v>skill1</v>
          </cell>
          <cell r="E294" t="str">
            <v>active</v>
          </cell>
          <cell r="F294" t="str">
            <v>业火奏</v>
          </cell>
        </row>
        <row r="295">
          <cell r="A295">
            <v>2000360203</v>
          </cell>
          <cell r="B295" t="str">
            <v>20003602</v>
          </cell>
          <cell r="D295" t="str">
            <v>skill2</v>
          </cell>
          <cell r="E295" t="str">
            <v>active</v>
          </cell>
          <cell r="F295" t="str">
            <v>红莲剑矢</v>
          </cell>
        </row>
        <row r="296">
          <cell r="A296">
            <v>2000360204</v>
          </cell>
          <cell r="B296" t="str">
            <v>20003602</v>
          </cell>
          <cell r="D296" t="str">
            <v>skill3</v>
          </cell>
          <cell r="E296" t="str">
            <v>active</v>
          </cell>
          <cell r="F296" t="str">
            <v>炽焰火海</v>
          </cell>
        </row>
        <row r="297">
          <cell r="A297">
            <v>2000360205</v>
          </cell>
          <cell r="B297" t="str">
            <v>20003602</v>
          </cell>
          <cell r="D297" t="str">
            <v>skill3</v>
          </cell>
          <cell r="E297" t="str">
            <v>active</v>
          </cell>
          <cell r="F297" t="str">
            <v>烈焰滔天</v>
          </cell>
        </row>
        <row r="298">
          <cell r="A298">
            <v>2000360211</v>
          </cell>
          <cell r="B298" t="str">
            <v>20003602</v>
          </cell>
          <cell r="D298" t="str">
            <v>step6</v>
          </cell>
          <cell r="E298" t="str">
            <v>passive</v>
          </cell>
          <cell r="F298" t="str">
            <v>进阶6被动</v>
          </cell>
        </row>
        <row r="299">
          <cell r="A299">
            <v>2000460201</v>
          </cell>
          <cell r="B299">
            <v>20004602</v>
          </cell>
          <cell r="C299" t="str">
            <v>左慈</v>
          </cell>
          <cell r="D299" t="str">
            <v>attack</v>
          </cell>
          <cell r="E299" t="str">
            <v>active</v>
          </cell>
          <cell r="F299" t="str">
            <v>普攻</v>
          </cell>
        </row>
        <row r="300">
          <cell r="A300">
            <v>2000460202</v>
          </cell>
          <cell r="B300">
            <v>20004602</v>
          </cell>
          <cell r="D300" t="str">
            <v>skill1</v>
          </cell>
          <cell r="E300" t="str">
            <v>active</v>
          </cell>
          <cell r="F300" t="str">
            <v>秘术·遁甲</v>
          </cell>
        </row>
        <row r="301">
          <cell r="A301">
            <v>2000460203</v>
          </cell>
          <cell r="B301">
            <v>20004602</v>
          </cell>
          <cell r="D301" t="str">
            <v>skill2</v>
          </cell>
          <cell r="E301" t="str">
            <v>active</v>
          </cell>
          <cell r="F301" t="str">
            <v>秘术·碎裂</v>
          </cell>
        </row>
        <row r="302">
          <cell r="A302">
            <v>2000460204</v>
          </cell>
          <cell r="B302">
            <v>20004602</v>
          </cell>
          <cell r="D302" t="str">
            <v>skill3</v>
          </cell>
          <cell r="E302" t="str">
            <v>active</v>
          </cell>
          <cell r="F302" t="str">
            <v>秘术·摄魂</v>
          </cell>
        </row>
        <row r="303">
          <cell r="A303">
            <v>2000460205</v>
          </cell>
          <cell r="B303">
            <v>20004602</v>
          </cell>
          <cell r="D303" t="str">
            <v>skill3</v>
          </cell>
          <cell r="E303" t="str">
            <v>active</v>
          </cell>
          <cell r="F303" t="str">
            <v>禁术·天咒</v>
          </cell>
        </row>
        <row r="304">
          <cell r="A304">
            <v>2000460211</v>
          </cell>
          <cell r="B304">
            <v>20004602</v>
          </cell>
          <cell r="D304" t="str">
            <v>step6</v>
          </cell>
          <cell r="E304" t="str">
            <v>passive</v>
          </cell>
          <cell r="F304" t="str">
            <v>进阶6被动</v>
          </cell>
        </row>
        <row r="305">
          <cell r="A305">
            <v>2000260201</v>
          </cell>
          <cell r="B305">
            <v>20002602</v>
          </cell>
          <cell r="C305" t="str">
            <v>诸葛亮</v>
          </cell>
          <cell r="D305" t="str">
            <v>attack</v>
          </cell>
          <cell r="E305" t="str">
            <v>active</v>
          </cell>
          <cell r="F305" t="str">
            <v>普攻</v>
          </cell>
        </row>
        <row r="306">
          <cell r="A306">
            <v>2000260202</v>
          </cell>
          <cell r="B306">
            <v>20002602</v>
          </cell>
          <cell r="D306" t="str">
            <v>skill1</v>
          </cell>
          <cell r="E306" t="str">
            <v>active</v>
          </cell>
          <cell r="F306" t="str">
            <v>卧龙啸</v>
          </cell>
        </row>
        <row r="307">
          <cell r="A307">
            <v>2000260203</v>
          </cell>
          <cell r="B307">
            <v>20002602</v>
          </cell>
          <cell r="D307" t="str">
            <v>skill2</v>
          </cell>
          <cell r="E307" t="str">
            <v>active</v>
          </cell>
          <cell r="F307" t="str">
            <v>扭转乾坤</v>
          </cell>
        </row>
        <row r="308">
          <cell r="A308">
            <v>2000260204</v>
          </cell>
          <cell r="B308">
            <v>20002602</v>
          </cell>
          <cell r="D308" t="str">
            <v>skill3</v>
          </cell>
          <cell r="E308" t="str">
            <v>active</v>
          </cell>
          <cell r="F308" t="str">
            <v>七星陨阵</v>
          </cell>
        </row>
        <row r="309">
          <cell r="A309">
            <v>2000260205</v>
          </cell>
          <cell r="B309">
            <v>20002602</v>
          </cell>
          <cell r="D309" t="str">
            <v>skill3</v>
          </cell>
          <cell r="E309" t="str">
            <v>active</v>
          </cell>
          <cell r="F309" t="str">
            <v>裂空星雨</v>
          </cell>
        </row>
        <row r="310">
          <cell r="A310">
            <v>2000260211</v>
          </cell>
          <cell r="B310">
            <v>20002602</v>
          </cell>
          <cell r="D310" t="str">
            <v>step6</v>
          </cell>
          <cell r="E310" t="str">
            <v>passive</v>
          </cell>
          <cell r="F310" t="str">
            <v>进阶6被动</v>
          </cell>
        </row>
        <row r="311">
          <cell r="A311">
            <v>2200151101</v>
          </cell>
          <cell r="B311" t="str">
            <v>22001511</v>
          </cell>
          <cell r="C311" t="str">
            <v>曹操男服饰</v>
          </cell>
          <cell r="D311" t="str">
            <v>attack</v>
          </cell>
          <cell r="E311" t="str">
            <v>active</v>
          </cell>
          <cell r="F311" t="str">
            <v>普攻</v>
          </cell>
        </row>
        <row r="312">
          <cell r="A312">
            <v>2200151102</v>
          </cell>
          <cell r="B312" t="str">
            <v>22001511</v>
          </cell>
          <cell r="D312" t="str">
            <v>skill1</v>
          </cell>
          <cell r="E312" t="str">
            <v>active</v>
          </cell>
          <cell r="F312" t="str">
            <v>弧月闪</v>
          </cell>
        </row>
        <row r="313">
          <cell r="A313">
            <v>2200151103</v>
          </cell>
          <cell r="B313" t="str">
            <v>22001511</v>
          </cell>
          <cell r="D313" t="str">
            <v>skill2</v>
          </cell>
          <cell r="E313" t="str">
            <v>passive</v>
          </cell>
          <cell r="F313" t="str">
            <v>跃雷闪</v>
          </cell>
        </row>
        <row r="314">
          <cell r="A314">
            <v>2200151104</v>
          </cell>
          <cell r="B314" t="str">
            <v>22001511</v>
          </cell>
          <cell r="D314" t="str">
            <v>skill3</v>
          </cell>
          <cell r="E314" t="str">
            <v>active</v>
          </cell>
          <cell r="F314" t="str">
            <v>雷剑轰爆</v>
          </cell>
        </row>
        <row r="315">
          <cell r="A315">
            <v>2200151105</v>
          </cell>
          <cell r="B315" t="str">
            <v>22001511</v>
          </cell>
          <cell r="D315" t="str">
            <v>skill3</v>
          </cell>
          <cell r="E315" t="str">
            <v>active</v>
          </cell>
          <cell r="F315" t="str">
            <v>雷刃闪破</v>
          </cell>
        </row>
        <row r="316">
          <cell r="A316">
            <v>2210151101</v>
          </cell>
          <cell r="B316" t="str">
            <v>22101511</v>
          </cell>
          <cell r="C316" t="str">
            <v>曹操女服饰</v>
          </cell>
          <cell r="D316" t="str">
            <v>attack</v>
          </cell>
          <cell r="E316" t="str">
            <v>active</v>
          </cell>
          <cell r="F316" t="str">
            <v>普攻</v>
          </cell>
        </row>
        <row r="317">
          <cell r="A317">
            <v>2210151102</v>
          </cell>
          <cell r="B317" t="str">
            <v>22101511</v>
          </cell>
          <cell r="D317" t="str">
            <v>skill1</v>
          </cell>
          <cell r="E317" t="str">
            <v>active</v>
          </cell>
          <cell r="F317" t="str">
            <v>弧月闪</v>
          </cell>
        </row>
        <row r="318">
          <cell r="A318">
            <v>2210151103</v>
          </cell>
          <cell r="B318" t="str">
            <v>22101511</v>
          </cell>
          <cell r="D318" t="str">
            <v>skill2</v>
          </cell>
          <cell r="E318" t="str">
            <v>passive</v>
          </cell>
          <cell r="F318" t="str">
            <v>跃雷闪</v>
          </cell>
        </row>
        <row r="319">
          <cell r="A319">
            <v>2210151104</v>
          </cell>
          <cell r="B319" t="str">
            <v>22101511</v>
          </cell>
          <cell r="D319" t="str">
            <v>skill3</v>
          </cell>
          <cell r="E319" t="str">
            <v>active</v>
          </cell>
          <cell r="F319" t="str">
            <v>雷剑轰爆</v>
          </cell>
        </row>
        <row r="320">
          <cell r="A320">
            <v>2210151105</v>
          </cell>
          <cell r="B320" t="str">
            <v>22101511</v>
          </cell>
          <cell r="D320" t="str">
            <v>skill3</v>
          </cell>
          <cell r="E320" t="str">
            <v>active</v>
          </cell>
          <cell r="F320" t="str">
            <v>雷刃闪破</v>
          </cell>
        </row>
        <row r="321">
          <cell r="A321">
            <v>2200150801</v>
          </cell>
          <cell r="B321" t="str">
            <v>22001508</v>
          </cell>
          <cell r="C321" t="str">
            <v>典韦男服饰</v>
          </cell>
          <cell r="D321" t="str">
            <v>attack</v>
          </cell>
          <cell r="E321" t="str">
            <v>active</v>
          </cell>
          <cell r="F321" t="str">
            <v>普攻</v>
          </cell>
        </row>
        <row r="322">
          <cell r="A322">
            <v>2200150802</v>
          </cell>
          <cell r="B322" t="str">
            <v>22001508</v>
          </cell>
          <cell r="D322" t="str">
            <v>skill1</v>
          </cell>
          <cell r="E322" t="str">
            <v>active</v>
          </cell>
          <cell r="F322" t="str">
            <v>狂暴回旋</v>
          </cell>
        </row>
        <row r="323">
          <cell r="A323">
            <v>2200150803</v>
          </cell>
          <cell r="B323" t="str">
            <v>22001508</v>
          </cell>
          <cell r="D323" t="str">
            <v>skill2</v>
          </cell>
          <cell r="E323" t="str">
            <v>passive</v>
          </cell>
          <cell r="F323" t="str">
            <v>古之恶来</v>
          </cell>
        </row>
        <row r="324">
          <cell r="A324">
            <v>2200150804</v>
          </cell>
          <cell r="B324" t="str">
            <v>22001508</v>
          </cell>
          <cell r="D324" t="str">
            <v>skill3</v>
          </cell>
          <cell r="E324" t="str">
            <v>active</v>
          </cell>
          <cell r="F324" t="str">
            <v>狂怒劈山</v>
          </cell>
        </row>
        <row r="325">
          <cell r="A325">
            <v>2210150801</v>
          </cell>
          <cell r="B325" t="str">
            <v>22101508</v>
          </cell>
          <cell r="C325" t="str">
            <v>典韦女服饰</v>
          </cell>
          <cell r="D325" t="str">
            <v>attack</v>
          </cell>
          <cell r="E325" t="str">
            <v>active</v>
          </cell>
          <cell r="F325" t="str">
            <v>普攻</v>
          </cell>
        </row>
        <row r="326">
          <cell r="A326">
            <v>2210150802</v>
          </cell>
          <cell r="B326" t="str">
            <v>22101508</v>
          </cell>
          <cell r="D326" t="str">
            <v>skill1</v>
          </cell>
          <cell r="E326" t="str">
            <v>active</v>
          </cell>
          <cell r="F326" t="str">
            <v>狂暴回旋</v>
          </cell>
        </row>
        <row r="327">
          <cell r="A327">
            <v>2210150803</v>
          </cell>
          <cell r="B327" t="str">
            <v>22101508</v>
          </cell>
          <cell r="D327" t="str">
            <v>skill2</v>
          </cell>
          <cell r="E327" t="str">
            <v>passive</v>
          </cell>
          <cell r="F327" t="str">
            <v>古之恶来</v>
          </cell>
        </row>
        <row r="328">
          <cell r="A328">
            <v>2210150804</v>
          </cell>
          <cell r="B328" t="str">
            <v>22101508</v>
          </cell>
          <cell r="D328" t="str">
            <v>skill3</v>
          </cell>
          <cell r="E328" t="str">
            <v>active</v>
          </cell>
          <cell r="F328" t="str">
            <v>狂怒劈山</v>
          </cell>
        </row>
        <row r="329">
          <cell r="A329">
            <v>2200160101</v>
          </cell>
          <cell r="B329" t="str">
            <v>22001601</v>
          </cell>
          <cell r="C329" t="str">
            <v>张辽男服饰</v>
          </cell>
          <cell r="D329" t="str">
            <v>attack</v>
          </cell>
          <cell r="E329" t="str">
            <v>active</v>
          </cell>
          <cell r="F329" t="str">
            <v>普攻</v>
          </cell>
        </row>
        <row r="330">
          <cell r="A330">
            <v>2200160102</v>
          </cell>
          <cell r="B330" t="str">
            <v>22001601</v>
          </cell>
          <cell r="D330" t="str">
            <v>skill1</v>
          </cell>
          <cell r="E330" t="str">
            <v>active</v>
          </cell>
          <cell r="F330" t="str">
            <v>三幻斩</v>
          </cell>
        </row>
        <row r="331">
          <cell r="A331">
            <v>2200160103</v>
          </cell>
          <cell r="B331" t="str">
            <v>22001601</v>
          </cell>
          <cell r="D331" t="str">
            <v>skill2</v>
          </cell>
          <cell r="E331" t="str">
            <v>active</v>
          </cell>
          <cell r="F331" t="str">
            <v>鬼切</v>
          </cell>
        </row>
        <row r="332">
          <cell r="A332">
            <v>2200160104</v>
          </cell>
          <cell r="B332" t="str">
            <v>22001601</v>
          </cell>
          <cell r="D332" t="str">
            <v>skill3</v>
          </cell>
          <cell r="E332" t="str">
            <v>active</v>
          </cell>
          <cell r="F332" t="str">
            <v>鬼神天袭</v>
          </cell>
        </row>
        <row r="333">
          <cell r="A333">
            <v>2200160105</v>
          </cell>
          <cell r="B333" t="str">
            <v>22001601</v>
          </cell>
          <cell r="D333" t="str">
            <v>skill3</v>
          </cell>
          <cell r="E333" t="str">
            <v>active</v>
          </cell>
          <cell r="F333" t="str">
            <v>天魔夜行</v>
          </cell>
        </row>
        <row r="334">
          <cell r="A334">
            <v>2200160111</v>
          </cell>
          <cell r="B334" t="str">
            <v>22001601</v>
          </cell>
          <cell r="D334" t="str">
            <v>step6</v>
          </cell>
          <cell r="E334" t="str">
            <v>passive</v>
          </cell>
          <cell r="F334" t="str">
            <v>进阶6增加技能</v>
          </cell>
        </row>
        <row r="335">
          <cell r="A335">
            <v>2210160101</v>
          </cell>
          <cell r="B335" t="str">
            <v>22101601</v>
          </cell>
          <cell r="C335" t="str">
            <v>张辽女服饰</v>
          </cell>
          <cell r="D335" t="str">
            <v>attack</v>
          </cell>
          <cell r="E335" t="str">
            <v>active</v>
          </cell>
          <cell r="F335" t="str">
            <v>普攻</v>
          </cell>
        </row>
        <row r="336">
          <cell r="A336">
            <v>2210160102</v>
          </cell>
          <cell r="B336" t="str">
            <v>22101601</v>
          </cell>
          <cell r="D336" t="str">
            <v>skill1</v>
          </cell>
          <cell r="E336" t="str">
            <v>active</v>
          </cell>
          <cell r="F336" t="str">
            <v>三幻斩</v>
          </cell>
        </row>
        <row r="337">
          <cell r="A337">
            <v>2210160103</v>
          </cell>
          <cell r="B337" t="str">
            <v>22101601</v>
          </cell>
          <cell r="D337" t="str">
            <v>skill2</v>
          </cell>
          <cell r="E337" t="str">
            <v>active</v>
          </cell>
          <cell r="F337" t="str">
            <v>鬼切</v>
          </cell>
        </row>
        <row r="338">
          <cell r="A338">
            <v>2210160104</v>
          </cell>
          <cell r="B338" t="str">
            <v>22101601</v>
          </cell>
          <cell r="D338" t="str">
            <v>skill3</v>
          </cell>
          <cell r="E338" t="str">
            <v>active</v>
          </cell>
          <cell r="F338" t="str">
            <v>鬼神天袭</v>
          </cell>
        </row>
        <row r="339">
          <cell r="A339">
            <v>2210160105</v>
          </cell>
          <cell r="B339" t="str">
            <v>22101601</v>
          </cell>
          <cell r="D339" t="str">
            <v>skill3</v>
          </cell>
          <cell r="E339" t="str">
            <v>active</v>
          </cell>
          <cell r="F339" t="str">
            <v>天魔夜行</v>
          </cell>
        </row>
        <row r="340">
          <cell r="A340">
            <v>2210160111</v>
          </cell>
          <cell r="B340" t="str">
            <v>22101601</v>
          </cell>
          <cell r="D340" t="str">
            <v>step6</v>
          </cell>
          <cell r="E340" t="str">
            <v>passive</v>
          </cell>
          <cell r="F340" t="str">
            <v>进阶6增加技能</v>
          </cell>
        </row>
        <row r="341">
          <cell r="A341">
            <v>2200360101</v>
          </cell>
          <cell r="B341" t="str">
            <v>22003601</v>
          </cell>
          <cell r="C341" t="str">
            <v>孙策男服饰</v>
          </cell>
          <cell r="D341" t="str">
            <v>attack</v>
          </cell>
          <cell r="E341" t="str">
            <v>active</v>
          </cell>
          <cell r="F341" t="str">
            <v>普攻</v>
          </cell>
        </row>
        <row r="342">
          <cell r="A342">
            <v>2200360102</v>
          </cell>
          <cell r="B342" t="str">
            <v>22003601</v>
          </cell>
          <cell r="D342" t="str">
            <v>skill1</v>
          </cell>
          <cell r="E342" t="str">
            <v>active</v>
          </cell>
          <cell r="F342" t="str">
            <v>霸王炎击波</v>
          </cell>
        </row>
        <row r="343">
          <cell r="A343">
            <v>2200360103</v>
          </cell>
          <cell r="B343" t="str">
            <v>22003601</v>
          </cell>
          <cell r="D343" t="str">
            <v>skill2</v>
          </cell>
          <cell r="E343" t="str">
            <v>active</v>
          </cell>
          <cell r="F343" t="str">
            <v>炎皇交叉斩</v>
          </cell>
        </row>
        <row r="344">
          <cell r="A344">
            <v>2200360104</v>
          </cell>
          <cell r="B344" t="str">
            <v>22003601</v>
          </cell>
          <cell r="D344" t="str">
            <v>skill3</v>
          </cell>
          <cell r="E344" t="str">
            <v>active</v>
          </cell>
          <cell r="F344" t="str">
            <v>噬天虎威</v>
          </cell>
        </row>
        <row r="345">
          <cell r="A345">
            <v>2200360105</v>
          </cell>
          <cell r="B345" t="str">
            <v>22003601</v>
          </cell>
          <cell r="D345" t="str">
            <v>skill3</v>
          </cell>
          <cell r="E345" t="str">
            <v>active</v>
          </cell>
          <cell r="F345" t="str">
            <v>炼狱啸虎</v>
          </cell>
        </row>
        <row r="346">
          <cell r="A346">
            <v>2200360111</v>
          </cell>
          <cell r="B346" t="str">
            <v>22003601</v>
          </cell>
          <cell r="D346" t="str">
            <v>step6</v>
          </cell>
          <cell r="E346" t="str">
            <v>passive</v>
          </cell>
          <cell r="F346" t="str">
            <v>进阶6增加技能</v>
          </cell>
        </row>
        <row r="347">
          <cell r="A347">
            <v>2210360101</v>
          </cell>
          <cell r="B347" t="str">
            <v>22103601</v>
          </cell>
          <cell r="C347" t="str">
            <v>孙策女服饰</v>
          </cell>
          <cell r="D347" t="str">
            <v>attack</v>
          </cell>
          <cell r="E347" t="str">
            <v>active</v>
          </cell>
          <cell r="F347" t="str">
            <v>普攻</v>
          </cell>
        </row>
        <row r="348">
          <cell r="A348">
            <v>2210360102</v>
          </cell>
          <cell r="B348" t="str">
            <v>22103601</v>
          </cell>
          <cell r="D348" t="str">
            <v>skill1</v>
          </cell>
          <cell r="E348" t="str">
            <v>active</v>
          </cell>
          <cell r="F348" t="str">
            <v>霸王炎击波</v>
          </cell>
        </row>
        <row r="349">
          <cell r="A349">
            <v>2210360103</v>
          </cell>
          <cell r="B349" t="str">
            <v>22103601</v>
          </cell>
          <cell r="D349" t="str">
            <v>skill2</v>
          </cell>
          <cell r="E349" t="str">
            <v>active</v>
          </cell>
          <cell r="F349" t="str">
            <v>炎皇交叉斩</v>
          </cell>
        </row>
        <row r="350">
          <cell r="A350">
            <v>2210360104</v>
          </cell>
          <cell r="B350" t="str">
            <v>22103601</v>
          </cell>
          <cell r="D350" t="str">
            <v>skill3</v>
          </cell>
          <cell r="E350" t="str">
            <v>active</v>
          </cell>
          <cell r="F350" t="str">
            <v>噬天虎威</v>
          </cell>
        </row>
        <row r="351">
          <cell r="A351">
            <v>2210360105</v>
          </cell>
          <cell r="B351" t="str">
            <v>22103601</v>
          </cell>
          <cell r="D351" t="str">
            <v>skill3</v>
          </cell>
          <cell r="E351" t="str">
            <v>active</v>
          </cell>
          <cell r="F351" t="str">
            <v>炼狱啸虎</v>
          </cell>
        </row>
        <row r="352">
          <cell r="A352">
            <v>2210360111</v>
          </cell>
          <cell r="B352" t="str">
            <v>22103601</v>
          </cell>
          <cell r="D352" t="str">
            <v>step6</v>
          </cell>
          <cell r="E352" t="str">
            <v>passive</v>
          </cell>
          <cell r="F352" t="str">
            <v>进阶6增加技能</v>
          </cell>
        </row>
        <row r="353">
          <cell r="A353">
            <v>2200260101</v>
          </cell>
          <cell r="B353" t="str">
            <v>22002601</v>
          </cell>
          <cell r="C353" t="str">
            <v>关羽男服饰</v>
          </cell>
          <cell r="D353" t="str">
            <v>attack</v>
          </cell>
          <cell r="E353" t="str">
            <v>active</v>
          </cell>
          <cell r="F353" t="str">
            <v>普攻</v>
          </cell>
        </row>
        <row r="354">
          <cell r="A354">
            <v>2200260102</v>
          </cell>
          <cell r="B354" t="str">
            <v>22002601</v>
          </cell>
          <cell r="D354" t="str">
            <v>skill1</v>
          </cell>
          <cell r="E354" t="str">
            <v>active</v>
          </cell>
          <cell r="F354" t="str">
            <v>破龙斩</v>
          </cell>
        </row>
        <row r="355">
          <cell r="A355">
            <v>2200260103</v>
          </cell>
          <cell r="B355" t="str">
            <v>22002601</v>
          </cell>
          <cell r="D355" t="str">
            <v>skill2</v>
          </cell>
          <cell r="E355" t="str">
            <v>active</v>
          </cell>
          <cell r="F355" t="str">
            <v>单刀赴会</v>
          </cell>
        </row>
        <row r="356">
          <cell r="A356">
            <v>2200260104</v>
          </cell>
          <cell r="B356" t="str">
            <v>22002601</v>
          </cell>
          <cell r="D356" t="str">
            <v>skill3</v>
          </cell>
          <cell r="E356" t="str">
            <v>active</v>
          </cell>
          <cell r="F356" t="str">
            <v>新月龙吟</v>
          </cell>
        </row>
        <row r="357">
          <cell r="A357">
            <v>2200260105</v>
          </cell>
          <cell r="B357" t="str">
            <v>22002601</v>
          </cell>
          <cell r="D357" t="str">
            <v>skill3</v>
          </cell>
          <cell r="E357" t="str">
            <v>active</v>
          </cell>
          <cell r="F357" t="str">
            <v>青龙偃月</v>
          </cell>
        </row>
        <row r="358">
          <cell r="A358">
            <v>2210260101</v>
          </cell>
          <cell r="B358" t="str">
            <v>22102601</v>
          </cell>
          <cell r="C358" t="str">
            <v>关羽女服饰</v>
          </cell>
          <cell r="D358" t="str">
            <v>attack</v>
          </cell>
          <cell r="E358" t="str">
            <v>active</v>
          </cell>
          <cell r="F358" t="str">
            <v>普攻</v>
          </cell>
        </row>
        <row r="359">
          <cell r="A359">
            <v>2210260102</v>
          </cell>
          <cell r="B359" t="str">
            <v>22102601</v>
          </cell>
          <cell r="D359" t="str">
            <v>skill1</v>
          </cell>
          <cell r="E359" t="str">
            <v>active</v>
          </cell>
          <cell r="F359" t="str">
            <v>破龙斩</v>
          </cell>
        </row>
        <row r="360">
          <cell r="A360">
            <v>2210260103</v>
          </cell>
          <cell r="B360" t="str">
            <v>22102601</v>
          </cell>
          <cell r="D360" t="str">
            <v>skill2</v>
          </cell>
          <cell r="E360" t="str">
            <v>active</v>
          </cell>
          <cell r="F360" t="str">
            <v>单刀赴会</v>
          </cell>
        </row>
        <row r="361">
          <cell r="A361">
            <v>2210260104</v>
          </cell>
          <cell r="B361" t="str">
            <v>22102601</v>
          </cell>
          <cell r="D361" t="str">
            <v>skill3</v>
          </cell>
          <cell r="E361" t="str">
            <v>active</v>
          </cell>
          <cell r="F361" t="str">
            <v>新月龙吟</v>
          </cell>
        </row>
        <row r="362">
          <cell r="A362">
            <v>2210260105</v>
          </cell>
          <cell r="B362" t="str">
            <v>22102601</v>
          </cell>
          <cell r="D362" t="str">
            <v>skill3</v>
          </cell>
          <cell r="E362" t="str">
            <v>active</v>
          </cell>
          <cell r="F362" t="str">
            <v>青龙偃月</v>
          </cell>
        </row>
        <row r="363">
          <cell r="A363">
            <v>2200460101</v>
          </cell>
          <cell r="B363" t="str">
            <v>22004601</v>
          </cell>
          <cell r="C363" t="str">
            <v>吕布男服饰</v>
          </cell>
          <cell r="D363" t="str">
            <v>attack</v>
          </cell>
          <cell r="E363" t="str">
            <v>active</v>
          </cell>
          <cell r="F363" t="str">
            <v>普攻</v>
          </cell>
        </row>
        <row r="364">
          <cell r="A364">
            <v>2200460102</v>
          </cell>
          <cell r="B364" t="str">
            <v>22004601</v>
          </cell>
          <cell r="D364" t="str">
            <v>skill1</v>
          </cell>
          <cell r="E364" t="str">
            <v>active</v>
          </cell>
          <cell r="F364" t="str">
            <v>堕天斩</v>
          </cell>
        </row>
        <row r="365">
          <cell r="A365">
            <v>2200460103</v>
          </cell>
          <cell r="B365" t="str">
            <v>22004601</v>
          </cell>
          <cell r="D365" t="str">
            <v>skill2</v>
          </cell>
          <cell r="E365" t="str">
            <v>active</v>
          </cell>
          <cell r="F365" t="str">
            <v>方天裂碎戟</v>
          </cell>
        </row>
        <row r="366">
          <cell r="A366">
            <v>2200460104</v>
          </cell>
          <cell r="B366" t="str">
            <v>22004601</v>
          </cell>
          <cell r="D366" t="str">
            <v>skill3</v>
          </cell>
          <cell r="E366" t="str">
            <v>active</v>
          </cell>
          <cell r="F366" t="str">
            <v>战神降世</v>
          </cell>
        </row>
        <row r="367">
          <cell r="A367">
            <v>2200460105</v>
          </cell>
          <cell r="B367" t="str">
            <v>22004601</v>
          </cell>
          <cell r="D367" t="str">
            <v>skill3</v>
          </cell>
          <cell r="E367" t="str">
            <v>active</v>
          </cell>
          <cell r="F367" t="str">
            <v>魔神傲世</v>
          </cell>
        </row>
        <row r="368">
          <cell r="A368">
            <v>2200460111</v>
          </cell>
          <cell r="B368" t="str">
            <v>22004601</v>
          </cell>
          <cell r="D368" t="str">
            <v>step6</v>
          </cell>
          <cell r="E368" t="str">
            <v>passive</v>
          </cell>
          <cell r="F368" t="str">
            <v>进阶6增加技能</v>
          </cell>
        </row>
        <row r="369">
          <cell r="A369">
            <v>2210460101</v>
          </cell>
          <cell r="B369" t="str">
            <v>22104601</v>
          </cell>
          <cell r="C369" t="str">
            <v>吕布女服饰</v>
          </cell>
          <cell r="D369" t="str">
            <v>attack</v>
          </cell>
          <cell r="E369" t="str">
            <v>active</v>
          </cell>
          <cell r="F369" t="str">
            <v>普攻</v>
          </cell>
        </row>
        <row r="370">
          <cell r="A370">
            <v>2210460102</v>
          </cell>
          <cell r="B370" t="str">
            <v>22104601</v>
          </cell>
          <cell r="D370" t="str">
            <v>skill1</v>
          </cell>
          <cell r="E370" t="str">
            <v>active</v>
          </cell>
          <cell r="F370" t="str">
            <v>堕天斩</v>
          </cell>
        </row>
        <row r="371">
          <cell r="A371">
            <v>2210460103</v>
          </cell>
          <cell r="B371" t="str">
            <v>22104601</v>
          </cell>
          <cell r="D371" t="str">
            <v>skill2</v>
          </cell>
          <cell r="E371" t="str">
            <v>active</v>
          </cell>
          <cell r="F371" t="str">
            <v>方天裂碎戟</v>
          </cell>
        </row>
        <row r="372">
          <cell r="A372">
            <v>2210460104</v>
          </cell>
          <cell r="B372" t="str">
            <v>22104601</v>
          </cell>
          <cell r="D372" t="str">
            <v>skill3</v>
          </cell>
          <cell r="E372" t="str">
            <v>active</v>
          </cell>
          <cell r="F372" t="str">
            <v>战神降世</v>
          </cell>
        </row>
        <row r="373">
          <cell r="A373">
            <v>2210460105</v>
          </cell>
          <cell r="B373" t="str">
            <v>22104601</v>
          </cell>
          <cell r="D373" t="str">
            <v>skill3</v>
          </cell>
          <cell r="E373" t="str">
            <v>active</v>
          </cell>
          <cell r="F373" t="str">
            <v>魔神傲世</v>
          </cell>
        </row>
        <row r="374">
          <cell r="A374">
            <v>2210460111</v>
          </cell>
          <cell r="B374" t="str">
            <v>22104601</v>
          </cell>
          <cell r="D374" t="str">
            <v>step6</v>
          </cell>
          <cell r="E374" t="str">
            <v>passive</v>
          </cell>
          <cell r="F374" t="str">
            <v>进阶6增加技能</v>
          </cell>
        </row>
        <row r="375">
          <cell r="A375">
            <v>2200450801</v>
          </cell>
          <cell r="B375" t="str">
            <v>22004508</v>
          </cell>
          <cell r="C375" t="str">
            <v>貂蝉男服饰</v>
          </cell>
          <cell r="D375" t="str">
            <v>attack</v>
          </cell>
          <cell r="E375" t="str">
            <v>active</v>
          </cell>
          <cell r="F375" t="str">
            <v>普攻</v>
          </cell>
        </row>
        <row r="376">
          <cell r="A376">
            <v>2200450802</v>
          </cell>
          <cell r="B376" t="str">
            <v>22004508</v>
          </cell>
          <cell r="D376" t="str">
            <v>skill1</v>
          </cell>
          <cell r="E376" t="str">
            <v>active</v>
          </cell>
          <cell r="F376" t="str">
            <v>闭月羞花</v>
          </cell>
        </row>
        <row r="377">
          <cell r="A377">
            <v>2200450803</v>
          </cell>
          <cell r="B377" t="str">
            <v>22004508</v>
          </cell>
          <cell r="D377" t="str">
            <v>skill2</v>
          </cell>
          <cell r="E377" t="str">
            <v>active</v>
          </cell>
          <cell r="F377" t="str">
            <v>艳压群芳</v>
          </cell>
        </row>
        <row r="378">
          <cell r="A378">
            <v>2200450804</v>
          </cell>
          <cell r="B378" t="str">
            <v>22004508</v>
          </cell>
          <cell r="D378" t="str">
            <v>skill3</v>
          </cell>
          <cell r="E378" t="str">
            <v>active</v>
          </cell>
          <cell r="F378" t="str">
            <v>倾国倾城</v>
          </cell>
        </row>
        <row r="379">
          <cell r="A379">
            <v>2210450801</v>
          </cell>
          <cell r="B379" t="str">
            <v>22104508</v>
          </cell>
          <cell r="C379" t="str">
            <v>貂蝉女服饰</v>
          </cell>
          <cell r="D379" t="str">
            <v>attack</v>
          </cell>
          <cell r="E379" t="str">
            <v>active</v>
          </cell>
          <cell r="F379" t="str">
            <v>普攻</v>
          </cell>
        </row>
        <row r="380">
          <cell r="A380">
            <v>2210450802</v>
          </cell>
          <cell r="B380" t="str">
            <v>22104508</v>
          </cell>
          <cell r="D380" t="str">
            <v>skill1</v>
          </cell>
          <cell r="E380" t="str">
            <v>active</v>
          </cell>
          <cell r="F380" t="str">
            <v>闭月羞花</v>
          </cell>
        </row>
        <row r="381">
          <cell r="A381">
            <v>2210450803</v>
          </cell>
          <cell r="B381" t="str">
            <v>22104508</v>
          </cell>
          <cell r="D381" t="str">
            <v>skill2</v>
          </cell>
          <cell r="E381" t="str">
            <v>active</v>
          </cell>
          <cell r="F381" t="str">
            <v>艳压群芳</v>
          </cell>
        </row>
        <row r="382">
          <cell r="A382">
            <v>2210450804</v>
          </cell>
          <cell r="B382" t="str">
            <v>22104508</v>
          </cell>
          <cell r="D382" t="str">
            <v>skill3</v>
          </cell>
          <cell r="E382" t="str">
            <v>active</v>
          </cell>
          <cell r="F382" t="str">
            <v>倾国倾城</v>
          </cell>
        </row>
        <row r="383">
          <cell r="A383">
            <v>2200250801</v>
          </cell>
          <cell r="B383" t="str">
            <v>22002508</v>
          </cell>
          <cell r="C383" t="str">
            <v>姜维男服饰</v>
          </cell>
          <cell r="D383" t="str">
            <v>attack</v>
          </cell>
          <cell r="E383" t="str">
            <v>active</v>
          </cell>
          <cell r="F383" t="str">
            <v>普攻</v>
          </cell>
        </row>
        <row r="384">
          <cell r="A384">
            <v>2200250802</v>
          </cell>
          <cell r="B384" t="str">
            <v>22002508</v>
          </cell>
          <cell r="D384" t="str">
            <v>skill1</v>
          </cell>
          <cell r="E384" t="str">
            <v>active</v>
          </cell>
          <cell r="F384" t="str">
            <v>烈风</v>
          </cell>
        </row>
        <row r="385">
          <cell r="A385">
            <v>2200250803</v>
          </cell>
          <cell r="B385" t="str">
            <v>22002508</v>
          </cell>
          <cell r="D385" t="str">
            <v>skill2</v>
          </cell>
          <cell r="E385" t="str">
            <v>passive</v>
          </cell>
          <cell r="F385" t="str">
            <v>风灵佑护</v>
          </cell>
        </row>
        <row r="386">
          <cell r="A386">
            <v>2200250804</v>
          </cell>
          <cell r="B386" t="str">
            <v>22002508</v>
          </cell>
          <cell r="D386" t="str">
            <v>skill3</v>
          </cell>
          <cell r="E386" t="str">
            <v>active</v>
          </cell>
          <cell r="F386" t="str">
            <v>翡翠灭斩</v>
          </cell>
        </row>
        <row r="387">
          <cell r="A387">
            <v>2210250801</v>
          </cell>
          <cell r="B387" t="str">
            <v>22102508</v>
          </cell>
          <cell r="C387" t="str">
            <v>姜维女服饰</v>
          </cell>
          <cell r="D387" t="str">
            <v>attack</v>
          </cell>
          <cell r="E387" t="str">
            <v>active</v>
          </cell>
          <cell r="F387" t="str">
            <v>普攻</v>
          </cell>
        </row>
        <row r="388">
          <cell r="A388">
            <v>2210250802</v>
          </cell>
          <cell r="B388" t="str">
            <v>22102508</v>
          </cell>
          <cell r="D388" t="str">
            <v>skill1</v>
          </cell>
          <cell r="E388" t="str">
            <v>active</v>
          </cell>
          <cell r="F388" t="str">
            <v>烈风</v>
          </cell>
        </row>
        <row r="389">
          <cell r="A389">
            <v>2210250803</v>
          </cell>
          <cell r="B389" t="str">
            <v>22102508</v>
          </cell>
          <cell r="D389" t="str">
            <v>skill2</v>
          </cell>
          <cell r="E389" t="str">
            <v>passive</v>
          </cell>
          <cell r="F389" t="str">
            <v>风灵佑护</v>
          </cell>
        </row>
        <row r="390">
          <cell r="A390">
            <v>2210250804</v>
          </cell>
          <cell r="B390" t="str">
            <v>22102508</v>
          </cell>
          <cell r="D390" t="str">
            <v>skill3</v>
          </cell>
          <cell r="E390" t="str">
            <v>active</v>
          </cell>
          <cell r="F390" t="str">
            <v>翡翠灭斩</v>
          </cell>
        </row>
        <row r="391">
          <cell r="A391">
            <v>2200350801</v>
          </cell>
          <cell r="B391" t="str">
            <v>22003508</v>
          </cell>
          <cell r="C391" t="str">
            <v>吕蒙男服饰</v>
          </cell>
          <cell r="D391" t="str">
            <v>attack</v>
          </cell>
          <cell r="E391" t="str">
            <v>active</v>
          </cell>
          <cell r="F391" t="str">
            <v>普攻</v>
          </cell>
        </row>
        <row r="392">
          <cell r="A392">
            <v>2200350802</v>
          </cell>
          <cell r="B392" t="str">
            <v>22003508</v>
          </cell>
          <cell r="D392" t="str">
            <v>skill1</v>
          </cell>
          <cell r="E392" t="str">
            <v>active</v>
          </cell>
          <cell r="F392" t="str">
            <v>虎痕</v>
          </cell>
        </row>
        <row r="393">
          <cell r="A393">
            <v>2200350803</v>
          </cell>
          <cell r="B393" t="str">
            <v>22003508</v>
          </cell>
          <cell r="D393" t="str">
            <v>skill2</v>
          </cell>
          <cell r="E393" t="str">
            <v>active</v>
          </cell>
          <cell r="F393" t="str">
            <v>虎合拳</v>
          </cell>
        </row>
        <row r="394">
          <cell r="A394">
            <v>2200350804</v>
          </cell>
          <cell r="B394" t="str">
            <v>22003508</v>
          </cell>
          <cell r="D394" t="str">
            <v>skill3</v>
          </cell>
          <cell r="E394" t="str">
            <v>active</v>
          </cell>
          <cell r="F394" t="str">
            <v>猛虎战吼</v>
          </cell>
        </row>
        <row r="395">
          <cell r="A395">
            <v>2210350801</v>
          </cell>
          <cell r="B395" t="str">
            <v>22103508</v>
          </cell>
          <cell r="C395" t="str">
            <v>吕蒙女服饰</v>
          </cell>
          <cell r="D395" t="str">
            <v>attack</v>
          </cell>
          <cell r="E395" t="str">
            <v>active</v>
          </cell>
          <cell r="F395" t="str">
            <v>普攻</v>
          </cell>
        </row>
        <row r="396">
          <cell r="A396">
            <v>2210350802</v>
          </cell>
          <cell r="B396" t="str">
            <v>22103508</v>
          </cell>
          <cell r="D396" t="str">
            <v>skill1</v>
          </cell>
          <cell r="E396" t="str">
            <v>active</v>
          </cell>
          <cell r="F396" t="str">
            <v>虎痕</v>
          </cell>
        </row>
        <row r="397">
          <cell r="A397">
            <v>2210350803</v>
          </cell>
          <cell r="B397" t="str">
            <v>22103508</v>
          </cell>
          <cell r="D397" t="str">
            <v>skill2</v>
          </cell>
          <cell r="E397" t="str">
            <v>active</v>
          </cell>
          <cell r="F397" t="str">
            <v>虎合拳</v>
          </cell>
        </row>
        <row r="398">
          <cell r="A398">
            <v>2210350804</v>
          </cell>
          <cell r="B398" t="str">
            <v>22103508</v>
          </cell>
          <cell r="D398" t="str">
            <v>skill3</v>
          </cell>
          <cell r="E398" t="str">
            <v>active</v>
          </cell>
          <cell r="F398" t="str">
            <v>猛虎战吼</v>
          </cell>
        </row>
        <row r="399">
          <cell r="A399">
            <v>2200251101</v>
          </cell>
          <cell r="B399" t="str">
            <v>22002511</v>
          </cell>
          <cell r="C399" t="str">
            <v>刘备男服饰</v>
          </cell>
          <cell r="D399" t="str">
            <v>attack</v>
          </cell>
          <cell r="E399" t="str">
            <v>active</v>
          </cell>
          <cell r="F399" t="str">
            <v>普攻</v>
          </cell>
        </row>
        <row r="400">
          <cell r="A400">
            <v>2200251102</v>
          </cell>
          <cell r="B400" t="str">
            <v>22002511</v>
          </cell>
          <cell r="D400" t="str">
            <v>skill1</v>
          </cell>
          <cell r="E400" t="str">
            <v>active</v>
          </cell>
          <cell r="F400" t="str">
            <v>义斩</v>
          </cell>
        </row>
        <row r="401">
          <cell r="A401">
            <v>2200251103</v>
          </cell>
          <cell r="B401" t="str">
            <v>22002511</v>
          </cell>
          <cell r="D401" t="str">
            <v>skill2</v>
          </cell>
          <cell r="E401" t="str">
            <v>active</v>
          </cell>
          <cell r="F401" t="str">
            <v>仁义天下</v>
          </cell>
        </row>
        <row r="402">
          <cell r="A402">
            <v>2200251104</v>
          </cell>
          <cell r="B402" t="str">
            <v>22002511</v>
          </cell>
          <cell r="D402" t="str">
            <v>skill3</v>
          </cell>
          <cell r="E402" t="str">
            <v>active</v>
          </cell>
          <cell r="F402" t="str">
            <v>幻影突袭</v>
          </cell>
        </row>
        <row r="403">
          <cell r="A403">
            <v>2200251105</v>
          </cell>
          <cell r="B403" t="str">
            <v>22002511</v>
          </cell>
          <cell r="D403" t="str">
            <v>skill3</v>
          </cell>
          <cell r="E403" t="str">
            <v>active</v>
          </cell>
          <cell r="F403" t="str">
            <v>绝影剑舞</v>
          </cell>
        </row>
        <row r="404">
          <cell r="A404">
            <v>2210251101</v>
          </cell>
          <cell r="B404" t="str">
            <v>22102511</v>
          </cell>
          <cell r="C404" t="str">
            <v>刘备女服饰</v>
          </cell>
          <cell r="D404" t="str">
            <v>attack</v>
          </cell>
          <cell r="E404" t="str">
            <v>active</v>
          </cell>
          <cell r="F404" t="str">
            <v>普攻</v>
          </cell>
        </row>
        <row r="405">
          <cell r="A405">
            <v>2210251102</v>
          </cell>
          <cell r="B405" t="str">
            <v>22102511</v>
          </cell>
          <cell r="D405" t="str">
            <v>skill1</v>
          </cell>
          <cell r="E405" t="str">
            <v>active</v>
          </cell>
          <cell r="F405" t="str">
            <v>义斩</v>
          </cell>
        </row>
        <row r="406">
          <cell r="A406">
            <v>2210251103</v>
          </cell>
          <cell r="B406" t="str">
            <v>22102511</v>
          </cell>
          <cell r="D406" t="str">
            <v>skill2</v>
          </cell>
          <cell r="E406" t="str">
            <v>active</v>
          </cell>
          <cell r="F406" t="str">
            <v>仁义天下</v>
          </cell>
        </row>
        <row r="407">
          <cell r="A407">
            <v>2210251104</v>
          </cell>
          <cell r="B407" t="str">
            <v>22102511</v>
          </cell>
          <cell r="D407" t="str">
            <v>skill3</v>
          </cell>
          <cell r="E407" t="str">
            <v>active</v>
          </cell>
          <cell r="F407" t="str">
            <v>幻影突袭</v>
          </cell>
        </row>
        <row r="408">
          <cell r="A408">
            <v>2210251105</v>
          </cell>
          <cell r="B408" t="str">
            <v>22102511</v>
          </cell>
          <cell r="D408" t="str">
            <v>skill3</v>
          </cell>
          <cell r="E408" t="str">
            <v>active</v>
          </cell>
          <cell r="F408" t="str">
            <v>绝影剑舞</v>
          </cell>
        </row>
        <row r="409">
          <cell r="A409">
            <v>2200351101</v>
          </cell>
          <cell r="B409" t="str">
            <v>22003511</v>
          </cell>
          <cell r="C409" t="str">
            <v>孙权男服饰</v>
          </cell>
          <cell r="D409" t="str">
            <v>attack</v>
          </cell>
          <cell r="E409" t="str">
            <v>active</v>
          </cell>
          <cell r="F409" t="str">
            <v>普攻</v>
          </cell>
        </row>
        <row r="410">
          <cell r="A410">
            <v>2200351102</v>
          </cell>
          <cell r="B410" t="str">
            <v>22003511</v>
          </cell>
          <cell r="D410" t="str">
            <v>skill1</v>
          </cell>
          <cell r="E410" t="str">
            <v>active</v>
          </cell>
          <cell r="F410" t="str">
            <v>铭剑</v>
          </cell>
        </row>
        <row r="411">
          <cell r="A411">
            <v>2200351103</v>
          </cell>
          <cell r="B411" t="str">
            <v>22003511</v>
          </cell>
          <cell r="D411" t="str">
            <v>skill2</v>
          </cell>
          <cell r="E411" t="str">
            <v>active</v>
          </cell>
          <cell r="F411" t="str">
            <v>红莲爆剑</v>
          </cell>
        </row>
        <row r="412">
          <cell r="A412">
            <v>2200351104</v>
          </cell>
          <cell r="B412" t="str">
            <v>22003511</v>
          </cell>
          <cell r="D412" t="str">
            <v>skill3</v>
          </cell>
          <cell r="E412" t="str">
            <v>active</v>
          </cell>
          <cell r="F412" t="str">
            <v>权御天下</v>
          </cell>
        </row>
        <row r="413">
          <cell r="A413">
            <v>2200351105</v>
          </cell>
          <cell r="B413" t="str">
            <v>22003511</v>
          </cell>
          <cell r="D413" t="str">
            <v>skill3</v>
          </cell>
          <cell r="E413" t="str">
            <v>active</v>
          </cell>
          <cell r="F413" t="str">
            <v>无限御剑</v>
          </cell>
        </row>
        <row r="414">
          <cell r="A414">
            <v>2210351101</v>
          </cell>
          <cell r="B414" t="str">
            <v>22103511</v>
          </cell>
          <cell r="C414" t="str">
            <v>孙权女服饰</v>
          </cell>
          <cell r="D414" t="str">
            <v>attack</v>
          </cell>
          <cell r="E414" t="str">
            <v>active</v>
          </cell>
          <cell r="F414" t="str">
            <v>普攻</v>
          </cell>
        </row>
        <row r="415">
          <cell r="A415">
            <v>2210351102</v>
          </cell>
          <cell r="B415" t="str">
            <v>22103511</v>
          </cell>
          <cell r="D415" t="str">
            <v>skill1</v>
          </cell>
          <cell r="E415" t="str">
            <v>active</v>
          </cell>
          <cell r="F415" t="str">
            <v>铭剑</v>
          </cell>
        </row>
        <row r="416">
          <cell r="A416">
            <v>2210351103</v>
          </cell>
          <cell r="B416" t="str">
            <v>22103511</v>
          </cell>
          <cell r="D416" t="str">
            <v>skill2</v>
          </cell>
          <cell r="E416" t="str">
            <v>active</v>
          </cell>
          <cell r="F416" t="str">
            <v>红莲爆剑</v>
          </cell>
        </row>
        <row r="417">
          <cell r="A417">
            <v>2210351104</v>
          </cell>
          <cell r="B417" t="str">
            <v>22103511</v>
          </cell>
          <cell r="D417" t="str">
            <v>skill3</v>
          </cell>
          <cell r="E417" t="str">
            <v>active</v>
          </cell>
          <cell r="F417" t="str">
            <v>权御天下</v>
          </cell>
        </row>
        <row r="418">
          <cell r="A418">
            <v>2210351105</v>
          </cell>
          <cell r="B418" t="str">
            <v>22103511</v>
          </cell>
          <cell r="D418" t="str">
            <v>skill3</v>
          </cell>
          <cell r="E418" t="str">
            <v>active</v>
          </cell>
          <cell r="F418" t="str">
            <v>无限御剑</v>
          </cell>
        </row>
        <row r="419">
          <cell r="A419">
            <v>2200451101</v>
          </cell>
          <cell r="B419" t="str">
            <v>22004511</v>
          </cell>
          <cell r="C419" t="str">
            <v>袁绍男服饰</v>
          </cell>
          <cell r="D419" t="str">
            <v>attack</v>
          </cell>
          <cell r="E419" t="str">
            <v>active</v>
          </cell>
          <cell r="F419" t="str">
            <v>普攻</v>
          </cell>
        </row>
        <row r="420">
          <cell r="A420">
            <v>2200451102</v>
          </cell>
          <cell r="B420" t="str">
            <v>22004511</v>
          </cell>
          <cell r="D420" t="str">
            <v>skill1</v>
          </cell>
          <cell r="E420" t="str">
            <v>active</v>
          </cell>
          <cell r="F420" t="str">
            <v>王之军势</v>
          </cell>
        </row>
        <row r="421">
          <cell r="A421">
            <v>2200451103</v>
          </cell>
          <cell r="B421" t="str">
            <v>22004511</v>
          </cell>
          <cell r="D421" t="str">
            <v>skill2</v>
          </cell>
          <cell r="E421" t="str">
            <v>active</v>
          </cell>
          <cell r="F421" t="str">
            <v>虚光剑</v>
          </cell>
        </row>
        <row r="422">
          <cell r="A422">
            <v>2200451104</v>
          </cell>
          <cell r="B422" t="str">
            <v>22004511</v>
          </cell>
          <cell r="D422" t="str">
            <v>skill3</v>
          </cell>
          <cell r="E422" t="str">
            <v>active</v>
          </cell>
          <cell r="F422" t="str">
            <v>剑破虚空</v>
          </cell>
        </row>
        <row r="423">
          <cell r="A423">
            <v>2200451105</v>
          </cell>
          <cell r="B423" t="str">
            <v>22004511</v>
          </cell>
          <cell r="D423" t="str">
            <v>skill3</v>
          </cell>
          <cell r="E423" t="str">
            <v>active</v>
          </cell>
          <cell r="F423" t="str">
            <v>辟天魔剑</v>
          </cell>
        </row>
        <row r="424">
          <cell r="A424">
            <v>2210451101</v>
          </cell>
          <cell r="B424" t="str">
            <v>22104511</v>
          </cell>
          <cell r="C424" t="str">
            <v>袁绍女服饰</v>
          </cell>
          <cell r="D424" t="str">
            <v>attack</v>
          </cell>
          <cell r="E424" t="str">
            <v>active</v>
          </cell>
          <cell r="F424" t="str">
            <v>普攻</v>
          </cell>
        </row>
        <row r="425">
          <cell r="A425">
            <v>2210451102</v>
          </cell>
          <cell r="B425" t="str">
            <v>22104511</v>
          </cell>
          <cell r="D425" t="str">
            <v>skill1</v>
          </cell>
          <cell r="E425" t="str">
            <v>active</v>
          </cell>
          <cell r="F425" t="str">
            <v>王之军势</v>
          </cell>
        </row>
        <row r="426">
          <cell r="A426">
            <v>2210451103</v>
          </cell>
          <cell r="B426" t="str">
            <v>22104511</v>
          </cell>
          <cell r="D426" t="str">
            <v>skill2</v>
          </cell>
          <cell r="E426" t="str">
            <v>active</v>
          </cell>
          <cell r="F426" t="str">
            <v>虚光剑</v>
          </cell>
        </row>
        <row r="427">
          <cell r="A427">
            <v>2210451104</v>
          </cell>
          <cell r="B427" t="str">
            <v>22104511</v>
          </cell>
          <cell r="D427" t="str">
            <v>skill3</v>
          </cell>
          <cell r="E427" t="str">
            <v>active</v>
          </cell>
          <cell r="F427" t="str">
            <v>剑破虚空</v>
          </cell>
        </row>
        <row r="428">
          <cell r="A428">
            <v>2210451105</v>
          </cell>
          <cell r="B428" t="str">
            <v>22104511</v>
          </cell>
          <cell r="D428" t="str">
            <v>skill3</v>
          </cell>
          <cell r="E428" t="str">
            <v>active</v>
          </cell>
          <cell r="F428" t="str">
            <v>辟天魔剑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4B42E-7D67-4B5B-A80C-75B06195F9FD}" name="表2_2" displayName="表2_2" ref="H6:AK21" totalsRowShown="0" headerRowDxfId="53" dataDxfId="52">
  <tableColumns count="30">
    <tableColumn id="21" xr3:uid="{4A30D7EF-94BE-4578-A06E-175559812E19}" name="越界警告" dataDxfId="0">
      <calculatedColumnFormula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calculatedColumnFormula>
    </tableColumn>
    <tableColumn id="13" xr3:uid="{19A609B6-12AD-44D3-B44C-5B95CF2E8FF1}" name="伤害异常数据" dataDxfId="5">
      <calculatedColumnFormula>_xlfn.IFS(COUNTIFS($N$7:N7,表2_2[[#This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calculatedColumnFormula>
    </tableColumn>
    <tableColumn id="23" xr3:uid="{D2700564-37E9-4BB0-985D-A6F07E69BE29}" name="最小百分比" dataDxfId="27">
      <calculatedColumnFormula>_xlfn.IFS(COUNTIFS($N$7:N7,表2_2[[#This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calculatedColumnFormula>
    </tableColumn>
    <tableColumn id="24" xr3:uid="{0F62E0EC-02B5-4705-B671-0F2BF830241C}" name="&lt;&lt;手填百分比" dataDxfId="51"/>
    <tableColumn id="25" xr3:uid="{897626D4-4222-4D4C-A4D1-EE40F90BEA91}" name="治疗异常数据" dataDxfId="28">
      <calculatedColumnFormula>_xlfn.IFS(COUNTIFS($N$7:N7,表2_2[[#This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calculatedColumnFormula>
    </tableColumn>
    <tableColumn id="27" xr3:uid="{0FE87F4D-3659-4A4C-821A-CD8897337506}" name="&lt;&lt;最大百分比" dataDxfId="1">
      <calculatedColumnFormula>_xlfn.IFS(COUNTIFS($N$7:N7,表2_2[[#This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calculatedColumnFormula>
    </tableColumn>
    <tableColumn id="2" xr3:uid="{38DCA5B4-7FBC-4354-A28E-433A597D7232}" name="组" dataDxfId="50"/>
    <tableColumn id="3" xr3:uid="{08C2E60B-560B-4091-AB39-ABFA2C4763A1}" name="生成方式" dataDxfId="49"/>
    <tableColumn id="4" xr3:uid="{D72DE233-4CC0-477A-8885-CA35DDA8FD18}" name="命中目标数" dataDxfId="48"/>
    <tableColumn id="5" xr3:uid="{D3AB0658-02C9-4A7F-9552-E7241C58E483}" name="修正" dataDxfId="47">
      <calculatedColumnFormula>CHOOSE(表2_2[[#This Row],[生成方式]],
_xlfn.IFS(X7&gt;$G$1,((X7-$G$1)^2/12)^0.5,TRUE,0),
_xlfn.IFS(X7&gt;$G$1,((X7-$G$1)^2/12)^0.5,TRUE,0),+_xlfn.IFS(AND(表2_2[[#This Row],[生效间隔]]&lt;&gt;"",表2_2[[#This Row],[生效间隔]]&gt;$G$1),((AA7-$G$1)^2/12)^0.5,TRUE,0))
*表2_2[[#This Row],[&lt;&lt;补偿标准差]]</calculatedColumnFormula>
    </tableColumn>
    <tableColumn id="6" xr3:uid="{F0D05FDA-E879-49FE-9025-3BC1B87E0C0D}" name="&lt;&lt;补偿标准差" dataDxfId="46"/>
    <tableColumn id="28" xr3:uid="{BEAC44AD-FA74-4EE5-AE9F-EE2F6F302FC0}" name="职业" dataDxfId="45"/>
    <tableColumn id="29" xr3:uid="{63D8B278-F9E7-4576-A13A-FE8941B97363}" name="互斥性" dataDxfId="44"/>
    <tableColumn id="18" xr3:uid="{20C43782-EE45-4D66-A3FA-A3163BE1AEA7}" name="计算方式" dataDxfId="43"/>
    <tableColumn id="7" xr3:uid="{6066AAD4-4CB8-4097-A9EB-90959C95EEC3}" name="技能效果" dataDxfId="42"/>
    <tableColumn id="8" xr3:uid="{3363A284-358B-4E99-9976-D04E1B474D53}" name="&lt;&lt;效果%" dataDxfId="41"/>
    <tableColumn id="9" xr3:uid="{2C6B4F91-EE91-47C0-BC86-A9FE082A847A}" name="施法时间" dataDxfId="40"/>
    <tableColumn id="10" xr3:uid="{437F9F2B-2EC2-45FD-A012-D149F7A722E6}" name="持续时间" dataDxfId="39"/>
    <tableColumn id="11" xr3:uid="{302782BC-858C-46E6-A558-E357AD8F204A}" name="冷却时间" dataDxfId="38"/>
    <tableColumn id="1" xr3:uid="{FAA57BC4-BB5D-4999-A5CE-E69D63778CF8}" name="生效间隔" dataDxfId="37"/>
    <tableColumn id="12" xr3:uid="{C173E954-7C59-493F-872D-1DAC7D9DA83D}" name="释放次数" dataDxfId="36"/>
    <tableColumn id="22" xr3:uid="{6BCCADA8-55BA-4F6B-90AE-20FDCD017915}" name="分割比例" dataDxfId="35"/>
    <tableColumn id="26" xr3:uid="{98C5468C-80E7-4690-ABCC-DA610C6A0960}" name="治疗衰减" dataDxfId="34"/>
    <tableColumn id="15" xr3:uid="{B115A186-FF1B-4112-99F0-37874A5386EF}" name="实际百分比" dataDxfId="33">
      <calculatedColumnFormula>AG7*CHOOSE(O7,
1,
表2_2[[#This Row],[分割比例]],
0,
表2_2[[#This Row],[分割比例]],
0)</calculatedColumnFormula>
    </tableColumn>
    <tableColumn id="14" xr3:uid="{8A652E1D-163B-4524-AEC9-E25F609DD932}" name="实际固定值" dataDxfId="32">
      <calculatedColumnFormula>AH7*CHOOSE(O7,
0,
(1-表2_2[[#This Row],[分割比例]]),
1,
(1-表2_2[[#This Row],[分割比例]]),
1)</calculatedColumnFormula>
    </tableColumn>
    <tableColumn id="16" xr3:uid="{9DA61A2E-39C0-4964-98DA-B76C07C25AEB}" name="计算百分比" dataDxfId="4">
      <calculatedColumnFormula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calculatedColumnFormula>
    </tableColumn>
    <tableColumn id="17" xr3:uid="{5BF29BAF-7C8C-41F8-9BE1-7C71082BE54F}" name="计算固定值" dataDxfId="31"/>
    <tableColumn id="30" xr3:uid="{AAA204F8-106C-4428-A14E-5F233179598F}" name="治疗计算" dataDxfId="30">
      <calculatedColumnFormula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calculatedColumnFormula>
    </tableColumn>
    <tableColumn id="20" xr3:uid="{6831C3B0-D6E5-4B77-B598-BBFC05C1A823}" name="计算" dataDxfId="3">
      <calculatedColumnFormula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calculatedColumnFormula>
    </tableColumn>
    <tableColumn id="19" xr3:uid="{5B4AB57A-0D7F-4E66-A98B-F97E9817B83C}" name="查找" dataDxfId="29">
      <calculatedColumnFormula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平面">
  <a:themeElements>
    <a:clrScheme name="平面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平面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平面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56E3-CE01-4EFB-A64A-D9ADB79B7524}">
  <sheetPr>
    <tabColor theme="1"/>
  </sheetPr>
  <dimension ref="A3:W159"/>
  <sheetViews>
    <sheetView topLeftCell="A16" zoomScaleNormal="100" workbookViewId="0">
      <selection activeCell="C29" sqref="C29"/>
    </sheetView>
  </sheetViews>
  <sheetFormatPr defaultRowHeight="16.5"/>
  <cols>
    <col min="1" max="2" width="9" style="1"/>
    <col min="3" max="3" width="11.375" style="1" bestFit="1" customWidth="1"/>
    <col min="4" max="4" width="9" style="1"/>
    <col min="5" max="5" width="11.625" style="1" bestFit="1" customWidth="1"/>
    <col min="6" max="6" width="9" style="1" customWidth="1"/>
    <col min="7" max="7" width="11.375" style="1" customWidth="1"/>
    <col min="8" max="11" width="9" style="1" customWidth="1"/>
    <col min="12" max="12" width="9" style="1"/>
    <col min="13" max="18" width="9" style="1" customWidth="1"/>
    <col min="19" max="16384" width="9" style="1"/>
  </cols>
  <sheetData>
    <row r="3" spans="1:17">
      <c r="C3" s="38" t="s">
        <v>1071</v>
      </c>
      <c r="D3" s="10">
        <f>I19/C19*F3/D8</f>
        <v>0.82500000000000018</v>
      </c>
      <c r="E3" s="40" t="s">
        <v>23</v>
      </c>
      <c r="F3" s="3">
        <v>0.5</v>
      </c>
      <c r="G3" s="8"/>
    </row>
    <row r="4" spans="1:17">
      <c r="C4" s="38" t="s">
        <v>1072</v>
      </c>
      <c r="D4" s="10">
        <f>F3/D8</f>
        <v>0.02</v>
      </c>
      <c r="E4" s="40" t="s">
        <v>24</v>
      </c>
      <c r="F4" s="3">
        <f>1/(1-F3)*$D$8</f>
        <v>50</v>
      </c>
    </row>
    <row r="5" spans="1:17">
      <c r="C5" s="38"/>
      <c r="D5" s="39"/>
      <c r="E5" s="40" t="s">
        <v>25</v>
      </c>
      <c r="F5" s="10">
        <f>F3/(1-F3)</f>
        <v>1</v>
      </c>
    </row>
    <row r="8" spans="1:17">
      <c r="C8" s="38" t="str">
        <f>[1]基础模型!A1</f>
        <v>标准时间</v>
      </c>
      <c r="D8" s="39">
        <f>[1]基础模型!B1</f>
        <v>25</v>
      </c>
      <c r="E8" s="40" t="str">
        <f>[1]基础模型!C1</f>
        <v>加权伤害均值</v>
      </c>
      <c r="F8" s="39">
        <f>[1]基础模型!D1</f>
        <v>3</v>
      </c>
      <c r="G8" s="38" t="str">
        <f>[1]基础模型!E1</f>
        <v>格挡减伤</v>
      </c>
      <c r="H8" s="39">
        <f>[1]基础模型!F1</f>
        <v>0.3</v>
      </c>
    </row>
    <row r="9" spans="1:17">
      <c r="C9" s="38" t="str">
        <f>[1]基础模型!A2</f>
        <v>免伤率</v>
      </c>
      <c r="D9" s="39">
        <f>[1]基础模型!B2</f>
        <v>0.35</v>
      </c>
      <c r="E9" s="40" t="str">
        <f>[1]基础模型!C2</f>
        <v>普攻伤害系数</v>
      </c>
      <c r="F9" s="39">
        <f>[1]基础模型!D2</f>
        <v>1</v>
      </c>
      <c r="G9" s="38">
        <f>[1]基础模型!E2</f>
        <v>0</v>
      </c>
      <c r="H9" s="39">
        <f>[1]基础模型!F2</f>
        <v>0</v>
      </c>
    </row>
    <row r="10" spans="1:17">
      <c r="C10" s="38" t="str">
        <f>[1]基础模型!A3</f>
        <v>受伤率</v>
      </c>
      <c r="D10" s="39">
        <f>[1]基础模型!B3</f>
        <v>0.65</v>
      </c>
      <c r="E10" s="40" t="str">
        <f>[1]基础模型!C3</f>
        <v>暴击伤害</v>
      </c>
      <c r="F10" s="39">
        <f>[1]基础模型!D3</f>
        <v>1.5</v>
      </c>
      <c r="G10" s="38">
        <f>[1]基础模型!E3</f>
        <v>0</v>
      </c>
      <c r="H10" s="39">
        <f>[1]基础模型!F3</f>
        <v>0</v>
      </c>
    </row>
    <row r="13" spans="1:17">
      <c r="C13" s="41" t="s">
        <v>35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>
      <c r="C14" s="13" t="s">
        <v>1033</v>
      </c>
      <c r="D14" s="13" t="s">
        <v>1034</v>
      </c>
      <c r="E14" s="13" t="s">
        <v>37</v>
      </c>
      <c r="F14" s="13" t="s">
        <v>38</v>
      </c>
      <c r="G14" s="13" t="s">
        <v>12</v>
      </c>
      <c r="H14" s="13" t="s">
        <v>13</v>
      </c>
      <c r="I14" s="13" t="s">
        <v>11</v>
      </c>
      <c r="J14" s="13" t="s">
        <v>36</v>
      </c>
      <c r="K14" s="13" t="s">
        <v>39</v>
      </c>
      <c r="L14" s="13" t="s">
        <v>1035</v>
      </c>
      <c r="M14" s="13" t="s">
        <v>1036</v>
      </c>
      <c r="N14" s="13" t="s">
        <v>1037</v>
      </c>
      <c r="O14" s="13" t="s">
        <v>1038</v>
      </c>
      <c r="P14" s="13" t="s">
        <v>1039</v>
      </c>
      <c r="Q14" s="13" t="s">
        <v>1040</v>
      </c>
    </row>
    <row r="15" spans="1:17">
      <c r="A15" s="12"/>
      <c r="B15" s="11"/>
      <c r="C15" s="1">
        <f>[1]基础模型!A$21</f>
        <v>100</v>
      </c>
      <c r="D15" s="1">
        <f>[1]基础模型!B$21</f>
        <v>22.222222222222221</v>
      </c>
      <c r="E15" s="1">
        <f>[1]基础模型!C$21</f>
        <v>10.1010101010101</v>
      </c>
      <c r="F15" s="1">
        <f>[1]基础模型!D$21</f>
        <v>27.368421052631579</v>
      </c>
      <c r="G15" s="1">
        <f>[1]基础模型!E$21</f>
        <v>35.294117647058826</v>
      </c>
      <c r="H15" s="1">
        <f>[1]基础模型!F$21</f>
        <v>18.421052631578949</v>
      </c>
      <c r="I15" s="1">
        <f>[1]基础模型!G$21</f>
        <v>4875</v>
      </c>
      <c r="J15" s="1">
        <f>[1]基础模型!H$21</f>
        <v>84.615384615384613</v>
      </c>
      <c r="K15" s="1">
        <f>[1]基础模型!I$21</f>
        <v>26.47058823529412</v>
      </c>
      <c r="L15" s="1">
        <f>[1]基础模型!J$21</f>
        <v>100</v>
      </c>
      <c r="M15" s="1">
        <f>[1]基础模型!K$21</f>
        <v>84.615384615384613</v>
      </c>
      <c r="N15" s="1">
        <f>[1]基础模型!L$21</f>
        <v>10</v>
      </c>
      <c r="O15" s="1">
        <f>[1]基础模型!M$21</f>
        <v>20</v>
      </c>
      <c r="P15" s="1">
        <f>[1]基础模型!N$21</f>
        <v>3500</v>
      </c>
      <c r="Q15" s="1">
        <f>[1]基础模型!O$21</f>
        <v>20</v>
      </c>
    </row>
    <row r="17" spans="1:17">
      <c r="C17" s="4" t="s">
        <v>40</v>
      </c>
    </row>
    <row r="18" spans="1:17">
      <c r="A18" s="12"/>
      <c r="C18" s="13" t="s">
        <v>1033</v>
      </c>
      <c r="D18" s="13" t="s">
        <v>1034</v>
      </c>
      <c r="E18" s="13" t="s">
        <v>37</v>
      </c>
      <c r="F18" s="13" t="s">
        <v>38</v>
      </c>
      <c r="G18" s="13" t="s">
        <v>12</v>
      </c>
      <c r="H18" s="13" t="s">
        <v>13</v>
      </c>
      <c r="I18" s="13" t="s">
        <v>11</v>
      </c>
      <c r="J18" s="13" t="s">
        <v>36</v>
      </c>
      <c r="K18" s="13" t="s">
        <v>39</v>
      </c>
      <c r="L18" s="13" t="s">
        <v>1035</v>
      </c>
      <c r="M18" s="13" t="s">
        <v>1036</v>
      </c>
      <c r="N18" s="13" t="s">
        <v>1037</v>
      </c>
      <c r="O18" s="13" t="s">
        <v>1038</v>
      </c>
      <c r="P18" s="13" t="s">
        <v>1039</v>
      </c>
      <c r="Q18" s="13" t="s">
        <v>1040</v>
      </c>
    </row>
    <row r="19" spans="1:17">
      <c r="C19" s="1">
        <f>[1]基础模型!A$25</f>
        <v>300000</v>
      </c>
      <c r="D19" s="1">
        <f>[1]基础模型!B$25</f>
        <v>66741.176470588238</v>
      </c>
      <c r="E19" s="1">
        <f>[1]基础模型!C$25</f>
        <v>30250</v>
      </c>
      <c r="F19" s="1">
        <f>[1]基础模型!D$25</f>
        <v>82150.588235294126</v>
      </c>
      <c r="G19" s="1">
        <f>[1]基础模型!E$25</f>
        <v>106371.42857142858</v>
      </c>
      <c r="H19" s="1">
        <f>[1]基础模型!F$25</f>
        <v>55337.5</v>
      </c>
      <c r="I19" s="1">
        <f>[1]基础模型!G$25</f>
        <v>12375000.000000002</v>
      </c>
      <c r="J19" s="1">
        <f>[1]基础模型!H$25</f>
        <v>254809.09090909088</v>
      </c>
      <c r="K19" s="1">
        <f>[1]基础模型!I$25</f>
        <v>79383.333333333328</v>
      </c>
      <c r="L19" s="1">
        <f>[1]基础模型!J$25</f>
        <v>300000</v>
      </c>
      <c r="M19" s="1">
        <f>[1]基础模型!K$25</f>
        <v>205718.18181818179</v>
      </c>
      <c r="N19" s="1">
        <f>[1]基础模型!L$25</f>
        <v>30000</v>
      </c>
      <c r="O19" s="1">
        <f>[1]基础模型!M$25</f>
        <v>60000</v>
      </c>
      <c r="P19" s="1">
        <f>[1]基础模型!N$25</f>
        <v>10500000</v>
      </c>
      <c r="Q19" s="1">
        <f>[1]基础模型!O$25</f>
        <v>60000</v>
      </c>
    </row>
    <row r="21" spans="1:17" ht="17.25" thickBot="1">
      <c r="D21" s="1" t="s">
        <v>80</v>
      </c>
      <c r="E21" s="1">
        <f>I15/C15</f>
        <v>48.75</v>
      </c>
    </row>
    <row r="22" spans="1:17" ht="17.25" thickBot="1">
      <c r="C22" s="17" t="s">
        <v>75</v>
      </c>
      <c r="D22" s="17" t="s">
        <v>72</v>
      </c>
      <c r="E22" s="1">
        <f>I19/C19</f>
        <v>41.250000000000007</v>
      </c>
      <c r="G22" s="39" t="s">
        <v>1069</v>
      </c>
    </row>
    <row r="23" spans="1:17">
      <c r="C23" s="15" t="s">
        <v>71</v>
      </c>
      <c r="D23" s="15">
        <v>1</v>
      </c>
      <c r="G23" s="1" t="s">
        <v>1059</v>
      </c>
    </row>
    <row r="24" spans="1:17">
      <c r="C24" s="2" t="s">
        <v>63</v>
      </c>
      <c r="D24" s="2">
        <v>2</v>
      </c>
      <c r="G24" s="1" t="s">
        <v>1060</v>
      </c>
    </row>
    <row r="25" spans="1:17">
      <c r="C25" s="21" t="s">
        <v>17</v>
      </c>
      <c r="D25" s="21">
        <v>3</v>
      </c>
      <c r="G25" s="1" t="s">
        <v>1061</v>
      </c>
    </row>
    <row r="26" spans="1:17">
      <c r="C26" s="2"/>
      <c r="D26" s="2"/>
      <c r="G26" s="1" t="s">
        <v>1062</v>
      </c>
    </row>
    <row r="27" spans="1:17" ht="17.25" thickBot="1">
      <c r="C27" s="16"/>
      <c r="D27" s="16"/>
      <c r="G27" s="1" t="s">
        <v>1063</v>
      </c>
    </row>
    <row r="28" spans="1:17">
      <c r="G28" s="1" t="s">
        <v>1064</v>
      </c>
    </row>
    <row r="29" spans="1:17">
      <c r="G29" s="1" t="s">
        <v>1065</v>
      </c>
    </row>
    <row r="30" spans="1:17">
      <c r="G30" s="1" t="s">
        <v>1066</v>
      </c>
    </row>
    <row r="31" spans="1:17">
      <c r="G31" s="1" t="s">
        <v>1067</v>
      </c>
    </row>
    <row r="32" spans="1:17">
      <c r="G32" s="1" t="s">
        <v>1068</v>
      </c>
    </row>
    <row r="41" spans="16:16">
      <c r="P41" s="14"/>
    </row>
    <row r="91" spans="13:16">
      <c r="P91" s="1">
        <f>-N97*(P96/P97)^0.5+N98*(P96/P97)^0.5</f>
        <v>1671.0304662294127</v>
      </c>
    </row>
    <row r="92" spans="13:16">
      <c r="M92" s="1" t="s">
        <v>891</v>
      </c>
      <c r="N92" s="1">
        <v>2000</v>
      </c>
      <c r="O92" s="1" t="s">
        <v>892</v>
      </c>
      <c r="P92" s="1">
        <f>-N97*(P96/P97)^0.5*O94^((P96*P97)^0.5*N94)
+N98*(P96/P97)^0.5*O94^((P96*P97)^0.5*-N94)</f>
        <v>1045.5092714126631</v>
      </c>
    </row>
    <row r="93" spans="13:16">
      <c r="M93" s="1" t="s">
        <v>893</v>
      </c>
      <c r="N93" s="1">
        <f>N97*O94^((P96*P97)^0.5*N94)
+N98*O94^(-N94*(P96*P97)^0.5)</f>
        <v>612.31245626038458</v>
      </c>
      <c r="O93" s="1" t="s">
        <v>894</v>
      </c>
    </row>
    <row r="94" spans="13:16">
      <c r="M94" s="1" t="s">
        <v>882</v>
      </c>
      <c r="N94" s="1">
        <v>4</v>
      </c>
      <c r="O94" s="1">
        <f>EXP(1)</f>
        <v>2.7182818284590451</v>
      </c>
      <c r="P94" s="1">
        <v>8</v>
      </c>
    </row>
    <row r="95" spans="13:16">
      <c r="M95" s="1" t="s">
        <v>883</v>
      </c>
      <c r="N95" s="1">
        <v>5</v>
      </c>
      <c r="O95" s="1" t="s">
        <v>885</v>
      </c>
      <c r="P95" s="1">
        <v>40</v>
      </c>
    </row>
    <row r="96" spans="13:16">
      <c r="M96" s="1" t="s">
        <v>884</v>
      </c>
      <c r="N96" s="1">
        <v>30</v>
      </c>
      <c r="O96" s="1" t="s">
        <v>886</v>
      </c>
      <c r="P96" s="1">
        <f>N95/P95</f>
        <v>0.125</v>
      </c>
    </row>
    <row r="97" spans="7:23">
      <c r="M97" s="1" t="s">
        <v>887</v>
      </c>
      <c r="N97" s="1">
        <v>-220.348107509632</v>
      </c>
      <c r="O97" s="1" t="s">
        <v>889</v>
      </c>
      <c r="P97" s="1">
        <f>P94/N96</f>
        <v>0.26666666666666666</v>
      </c>
    </row>
    <row r="98" spans="7:23">
      <c r="M98" s="1" t="s">
        <v>888</v>
      </c>
      <c r="N98" s="1">
        <f>N92-N97</f>
        <v>2220.348107509632</v>
      </c>
      <c r="O98" s="1" t="s">
        <v>890</v>
      </c>
    </row>
    <row r="100" spans="7:23">
      <c r="N100" s="1">
        <v>0.9</v>
      </c>
      <c r="P100" s="1">
        <f>-N106*(P105/P106)^0.5+N107*(P105/P106)^0.5</f>
        <v>437.83721294829814</v>
      </c>
      <c r="R100" s="1">
        <v>163</v>
      </c>
      <c r="T100" s="1">
        <v>259</v>
      </c>
    </row>
    <row r="101" spans="7:23">
      <c r="M101" s="1" t="s">
        <v>891</v>
      </c>
      <c r="N101" s="1">
        <v>2000</v>
      </c>
      <c r="O101" s="1" t="s">
        <v>892</v>
      </c>
      <c r="P101" s="1">
        <f>-N106*(P105/P106)^0.5*O103^((P105*P106)^0.5*N103)
+N107*(P105/P106)^0.5*O103^((P105*P106)^0.5*-N103)</f>
        <v>153.95267143617019</v>
      </c>
      <c r="R101" s="1">
        <f>R100/N102</f>
        <v>0.81500000000000028</v>
      </c>
      <c r="T101" s="1">
        <f>T100/P101</f>
        <v>1.6823352111001408</v>
      </c>
    </row>
    <row r="102" spans="7:23">
      <c r="M102" s="1" t="s">
        <v>893</v>
      </c>
      <c r="N102" s="1">
        <f>(1-N100)*N101</f>
        <v>199.99999999999994</v>
      </c>
      <c r="O102" s="1" t="s">
        <v>894</v>
      </c>
      <c r="R102" s="1">
        <f>N102*0.9</f>
        <v>179.99999999999994</v>
      </c>
      <c r="T102" s="1">
        <f>P101*0.9</f>
        <v>138.55740429255317</v>
      </c>
    </row>
    <row r="103" spans="7:23">
      <c r="M103" s="1" t="s">
        <v>882</v>
      </c>
      <c r="N103" s="1">
        <v>5</v>
      </c>
      <c r="O103" s="1">
        <f>EXP(1)</f>
        <v>2.7182818284590451</v>
      </c>
      <c r="P103" s="1">
        <v>10</v>
      </c>
    </row>
    <row r="104" spans="7:23">
      <c r="M104" s="1" t="s">
        <v>883</v>
      </c>
      <c r="N104" s="1">
        <v>2</v>
      </c>
      <c r="O104" s="1" t="s">
        <v>885</v>
      </c>
      <c r="P104" s="1">
        <v>33</v>
      </c>
    </row>
    <row r="105" spans="7:23">
      <c r="M105" s="1" t="s">
        <v>884</v>
      </c>
      <c r="N105" s="1">
        <v>7</v>
      </c>
      <c r="O105" s="1" t="s">
        <v>886</v>
      </c>
      <c r="P105" s="1">
        <f>N104/P104</f>
        <v>6.0606060606060608E-2</v>
      </c>
    </row>
    <row r="106" spans="7:23">
      <c r="M106" s="1" t="s">
        <v>887</v>
      </c>
      <c r="N106" s="1">
        <f>(N102-N101*O94^((P105*P106)^0.5*-N103))/(O94^((P105*P106)^0.5*N103)-O94^((P105*P106)^0.5*-N103))</f>
        <v>-62.858933187564354</v>
      </c>
      <c r="O106" s="1" t="s">
        <v>889</v>
      </c>
      <c r="P106" s="1">
        <f>P103/N105</f>
        <v>1.4285714285714286</v>
      </c>
    </row>
    <row r="107" spans="7:23">
      <c r="M107" s="1" t="s">
        <v>888</v>
      </c>
      <c r="N107" s="1">
        <f>N92-N106</f>
        <v>2062.8589331875642</v>
      </c>
      <c r="O107" s="1" t="s">
        <v>890</v>
      </c>
    </row>
    <row r="109" spans="7:23">
      <c r="I109" s="1" t="s">
        <v>987</v>
      </c>
      <c r="N109" s="1">
        <v>0.9</v>
      </c>
      <c r="P109" s="1">
        <f>-N115*(P114/P115)^0.5+N116*(P114/P115)^0.5</f>
        <v>228.47824678672941</v>
      </c>
    </row>
    <row r="110" spans="7:23">
      <c r="H110" s="31"/>
      <c r="M110" s="1" t="s">
        <v>891</v>
      </c>
      <c r="N110" s="1">
        <v>1500</v>
      </c>
      <c r="O110" s="1" t="s">
        <v>892</v>
      </c>
      <c r="P110" s="1">
        <f>-N115*(P114/P115)^0.5*O112^((P114*P115)^0.5*N112)
+N116*(P114/P115)^0.5*O112^((P114*P115)^0.5*-N112)</f>
        <v>0</v>
      </c>
    </row>
    <row r="111" spans="7:23">
      <c r="G111" s="31"/>
      <c r="M111" s="1" t="s">
        <v>893</v>
      </c>
      <c r="N111" s="1">
        <f>N115*O112^((P114*P115)^0.5*N112)
+N116*O112^(-N112*(P114*P115)^0.5)</f>
        <v>972.08141049582832</v>
      </c>
      <c r="O111" s="1" t="s">
        <v>894</v>
      </c>
      <c r="U111" s="1" t="s">
        <v>895</v>
      </c>
      <c r="V111" s="1" t="s">
        <v>896</v>
      </c>
      <c r="W111" s="1" t="s">
        <v>897</v>
      </c>
    </row>
    <row r="112" spans="7:23">
      <c r="G112" s="31"/>
      <c r="M112" s="1" t="s">
        <v>882</v>
      </c>
      <c r="N112" s="1">
        <v>5</v>
      </c>
      <c r="O112" s="1">
        <f>EXP(1)</f>
        <v>2.7182818284590451</v>
      </c>
      <c r="P112" s="1">
        <v>10</v>
      </c>
      <c r="R112" s="1">
        <f>N113/0.2</f>
        <v>10</v>
      </c>
      <c r="S112" s="1">
        <f>P112/0.2</f>
        <v>50</v>
      </c>
      <c r="U112" s="1">
        <v>3</v>
      </c>
      <c r="V112" s="1">
        <v>1</v>
      </c>
      <c r="W112" s="1">
        <f>U112-V112</f>
        <v>2</v>
      </c>
    </row>
    <row r="113" spans="6:16">
      <c r="M113" s="1" t="s">
        <v>883</v>
      </c>
      <c r="N113" s="1">
        <v>2</v>
      </c>
      <c r="O113" s="1" t="s">
        <v>885</v>
      </c>
      <c r="P113" s="1">
        <v>50</v>
      </c>
    </row>
    <row r="114" spans="6:16">
      <c r="M114" s="1" t="s">
        <v>884</v>
      </c>
      <c r="N114" s="1">
        <v>10</v>
      </c>
      <c r="O114" s="1" t="s">
        <v>886</v>
      </c>
      <c r="P114" s="1">
        <f>N113/P113</f>
        <v>0.04</v>
      </c>
    </row>
    <row r="115" spans="6:16">
      <c r="M115" s="1" t="s">
        <v>887</v>
      </c>
      <c r="N115" s="1">
        <f>N110-N116</f>
        <v>178.80438303317646</v>
      </c>
      <c r="O115" s="1" t="s">
        <v>889</v>
      </c>
      <c r="P115" s="1">
        <f>P112/N114</f>
        <v>1</v>
      </c>
    </row>
    <row r="116" spans="6:16">
      <c r="M116" s="1" t="s">
        <v>888</v>
      </c>
      <c r="N116" s="1">
        <f>N110/(O112^((P114*P115)^0.5*-2*N112)+1)</f>
        <v>1321.1956169668235</v>
      </c>
      <c r="O116" s="1" t="s">
        <v>890</v>
      </c>
    </row>
    <row r="117" spans="6:16">
      <c r="N117" s="14"/>
    </row>
    <row r="119" spans="6:16">
      <c r="L119" s="1">
        <f>EXP(M119^2)</f>
        <v>72004899337.38588</v>
      </c>
      <c r="M119" s="1">
        <v>5</v>
      </c>
    </row>
    <row r="120" spans="6:16">
      <c r="G120" s="1" t="s">
        <v>936</v>
      </c>
      <c r="L120" s="1">
        <v>1</v>
      </c>
      <c r="M120" s="1">
        <f>M119</f>
        <v>5</v>
      </c>
    </row>
    <row r="121" spans="6:16">
      <c r="F121" s="1" t="s">
        <v>927</v>
      </c>
      <c r="G121" s="1" t="s">
        <v>933</v>
      </c>
      <c r="I121" s="1" t="s">
        <v>947</v>
      </c>
      <c r="J121" s="1" t="s">
        <v>962</v>
      </c>
      <c r="M121" s="1" t="s">
        <v>959</v>
      </c>
      <c r="N121" s="1">
        <v>1000</v>
      </c>
      <c r="O121" s="1" t="s">
        <v>958</v>
      </c>
      <c r="P121" s="1">
        <f>-N126*(P126/P127)^0.5*O123^((P126*P127)^0.5*N123)
+N127*(P126/P127)^0.5*O123^((P126*P127)^0.5*-N123)</f>
        <v>87.384878067659784</v>
      </c>
    </row>
    <row r="122" spans="6:16">
      <c r="F122" s="1" t="s">
        <v>928</v>
      </c>
      <c r="G122" s="1" t="s">
        <v>934</v>
      </c>
      <c r="J122" s="1" t="s">
        <v>981</v>
      </c>
      <c r="M122" s="1" t="s">
        <v>951</v>
      </c>
      <c r="O122" s="1" t="s">
        <v>950</v>
      </c>
      <c r="P122" s="1">
        <v>0</v>
      </c>
    </row>
    <row r="123" spans="6:16">
      <c r="F123" s="1" t="s">
        <v>937</v>
      </c>
      <c r="G123" s="1" t="s">
        <v>938</v>
      </c>
      <c r="I123" s="1" t="s">
        <v>964</v>
      </c>
      <c r="J123" s="31" t="s">
        <v>966</v>
      </c>
      <c r="M123" s="1" t="s">
        <v>952</v>
      </c>
      <c r="N123" s="1">
        <v>5</v>
      </c>
      <c r="O123" s="1">
        <f>EXP(1)</f>
        <v>2.7182818284590451</v>
      </c>
    </row>
    <row r="124" spans="6:16">
      <c r="F124" s="1" t="s">
        <v>935</v>
      </c>
      <c r="G124" s="1" t="s">
        <v>930</v>
      </c>
      <c r="I124" s="1" t="s">
        <v>929</v>
      </c>
      <c r="J124" s="1" t="s">
        <v>967</v>
      </c>
      <c r="M124" s="1" t="s">
        <v>885</v>
      </c>
      <c r="N124" s="1">
        <v>2</v>
      </c>
      <c r="O124" s="1" t="s">
        <v>953</v>
      </c>
      <c r="P124" s="1">
        <v>10</v>
      </c>
    </row>
    <row r="125" spans="6:16">
      <c r="G125" s="1" t="s">
        <v>931</v>
      </c>
      <c r="I125" s="1" t="s">
        <v>969</v>
      </c>
      <c r="J125" s="1" t="s">
        <v>968</v>
      </c>
      <c r="M125" s="1" t="s">
        <v>886</v>
      </c>
      <c r="N125" s="1">
        <v>12</v>
      </c>
      <c r="O125" s="1" t="s">
        <v>954</v>
      </c>
      <c r="P125" s="1">
        <v>55</v>
      </c>
    </row>
    <row r="126" spans="6:16">
      <c r="F126" s="1" t="s">
        <v>929</v>
      </c>
      <c r="G126" s="1" t="s">
        <v>982</v>
      </c>
      <c r="J126" s="1" t="s">
        <v>970</v>
      </c>
      <c r="M126" s="1" t="s">
        <v>957</v>
      </c>
      <c r="N126" s="1">
        <f>N121-N127</f>
        <v>0.16591271448317002</v>
      </c>
      <c r="O126" s="1" t="s">
        <v>955</v>
      </c>
      <c r="P126" s="1">
        <f>N124/P125</f>
        <v>3.6363636363636362E-2</v>
      </c>
    </row>
    <row r="127" spans="6:16">
      <c r="F127" s="1" t="s">
        <v>932</v>
      </c>
      <c r="G127" s="35" t="s">
        <v>983</v>
      </c>
      <c r="J127" s="1" t="s">
        <v>971</v>
      </c>
      <c r="K127" s="8"/>
      <c r="M127" s="1" t="s">
        <v>960</v>
      </c>
      <c r="N127" s="1">
        <f>N121/(O123^((P126*P127)^0.5*-2*N123^2)+1)</f>
        <v>999.83408728551683</v>
      </c>
      <c r="O127" s="1" t="s">
        <v>956</v>
      </c>
      <c r="P127" s="1">
        <f>P124/N125</f>
        <v>0.83333333333333337</v>
      </c>
    </row>
    <row r="128" spans="6:16">
      <c r="G128" s="35" t="s">
        <v>984</v>
      </c>
      <c r="J128" s="1" t="s">
        <v>972</v>
      </c>
      <c r="K128" s="8"/>
    </row>
    <row r="129" spans="6:11">
      <c r="G129" s="1" t="s">
        <v>985</v>
      </c>
      <c r="I129" s="1" t="s">
        <v>965</v>
      </c>
      <c r="J129" s="1" t="s">
        <v>973</v>
      </c>
      <c r="K129" s="8"/>
    </row>
    <row r="130" spans="6:11">
      <c r="G130" s="1" t="s">
        <v>986</v>
      </c>
      <c r="I130" s="1" t="s">
        <v>974</v>
      </c>
      <c r="J130" s="1" t="s">
        <v>975</v>
      </c>
      <c r="K130" s="8"/>
    </row>
    <row r="131" spans="6:11">
      <c r="F131" s="1" t="s">
        <v>988</v>
      </c>
      <c r="G131" s="1" t="s">
        <v>989</v>
      </c>
      <c r="J131" s="1" t="s">
        <v>976</v>
      </c>
      <c r="K131" s="8"/>
    </row>
    <row r="132" spans="6:11">
      <c r="F132" s="1" t="s">
        <v>990</v>
      </c>
      <c r="G132" s="1" t="s">
        <v>939</v>
      </c>
      <c r="J132" s="1" t="s">
        <v>977</v>
      </c>
      <c r="K132" s="8"/>
    </row>
    <row r="133" spans="6:11">
      <c r="G133" s="1" t="s">
        <v>991</v>
      </c>
      <c r="J133" s="1" t="s">
        <v>978</v>
      </c>
      <c r="K133" s="8"/>
    </row>
    <row r="134" spans="6:11">
      <c r="F134" s="1" t="s">
        <v>940</v>
      </c>
      <c r="G134" s="1" t="s">
        <v>992</v>
      </c>
      <c r="K134" s="8"/>
    </row>
    <row r="135" spans="6:11">
      <c r="F135" s="1" t="s">
        <v>941</v>
      </c>
      <c r="G135" s="1" t="s">
        <v>993</v>
      </c>
      <c r="K135" s="8"/>
    </row>
    <row r="136" spans="6:11">
      <c r="F136" s="1" t="s">
        <v>942</v>
      </c>
      <c r="G136" s="1" t="s">
        <v>994</v>
      </c>
      <c r="I136" s="1" t="s">
        <v>948</v>
      </c>
      <c r="J136" s="1" t="s">
        <v>961</v>
      </c>
      <c r="K136" s="8"/>
    </row>
    <row r="137" spans="6:11">
      <c r="F137" s="1" t="s">
        <v>943</v>
      </c>
      <c r="G137" s="1" t="s">
        <v>995</v>
      </c>
      <c r="I137" s="1" t="s">
        <v>949</v>
      </c>
      <c r="J137" s="1" t="s">
        <v>978</v>
      </c>
      <c r="K137" s="8"/>
    </row>
    <row r="138" spans="6:11">
      <c r="G138" s="31"/>
      <c r="K138" s="8"/>
    </row>
    <row r="139" spans="6:11">
      <c r="F139" s="1" t="s">
        <v>944</v>
      </c>
      <c r="G139" s="31" t="s">
        <v>996</v>
      </c>
      <c r="J139" s="31"/>
      <c r="K139" s="8"/>
    </row>
    <row r="140" spans="6:11">
      <c r="F140" s="1" t="s">
        <v>945</v>
      </c>
      <c r="J140" s="1" t="s">
        <v>963</v>
      </c>
      <c r="K140" s="8"/>
    </row>
    <row r="141" spans="6:11">
      <c r="J141" s="1" t="s">
        <v>979</v>
      </c>
      <c r="K141" s="8"/>
    </row>
    <row r="142" spans="6:11">
      <c r="K142" s="8"/>
    </row>
    <row r="143" spans="6:11">
      <c r="F143" s="1" t="s">
        <v>946</v>
      </c>
      <c r="J143" s="1" t="s">
        <v>980</v>
      </c>
      <c r="K143" s="8"/>
    </row>
    <row r="144" spans="6:11">
      <c r="G144" s="31"/>
      <c r="J144" s="31"/>
      <c r="K144" s="8"/>
    </row>
    <row r="145" spans="7:11">
      <c r="K145" s="8"/>
    </row>
    <row r="146" spans="7:11">
      <c r="K146" s="8"/>
    </row>
    <row r="147" spans="7:11">
      <c r="K147" s="8"/>
    </row>
    <row r="148" spans="7:11">
      <c r="K148" s="8"/>
    </row>
    <row r="151" spans="7:11">
      <c r="G151" s="31"/>
    </row>
    <row r="154" spans="7:11">
      <c r="G154" s="31"/>
    </row>
    <row r="159" spans="7:11">
      <c r="G159" s="3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5540-A3F7-4B29-BB8E-B61C4DE8C96C}">
  <sheetPr>
    <tabColor theme="5" tint="0.59999389629810485"/>
  </sheetPr>
  <dimension ref="A1:AK782"/>
  <sheetViews>
    <sheetView tabSelected="1" topLeftCell="B1" zoomScaleNormal="100" workbookViewId="0">
      <selection activeCell="N23" sqref="N23"/>
    </sheetView>
  </sheetViews>
  <sheetFormatPr defaultRowHeight="16.5"/>
  <cols>
    <col min="1" max="1" width="9" style="1" customWidth="1"/>
    <col min="2" max="2" width="11.375" style="1" bestFit="1" customWidth="1"/>
    <col min="3" max="4" width="12.75" style="1" bestFit="1" customWidth="1"/>
    <col min="5" max="5" width="9" style="1" customWidth="1"/>
    <col min="6" max="6" width="11.375" style="1" bestFit="1" customWidth="1"/>
    <col min="7" max="7" width="12.75" style="1" bestFit="1" customWidth="1"/>
    <col min="8" max="8" width="10.375" style="1" bestFit="1" customWidth="1"/>
    <col min="9" max="9" width="11.375" style="1" customWidth="1"/>
    <col min="10" max="10" width="10.375" style="1" bestFit="1" customWidth="1"/>
    <col min="11" max="12" width="11.375" style="1" customWidth="1"/>
    <col min="13" max="13" width="12.375" style="1" bestFit="1" customWidth="1"/>
    <col min="14" max="15" width="8" style="1" customWidth="1"/>
    <col min="16" max="16" width="9.875" style="1" customWidth="1"/>
    <col min="17" max="17" width="7.25" style="1" customWidth="1"/>
    <col min="18" max="18" width="12.25" style="1" customWidth="1"/>
    <col min="19" max="19" width="8.75" style="1" customWidth="1"/>
    <col min="20" max="20" width="7.25" style="11" customWidth="1"/>
    <col min="21" max="24" width="9.25" style="1" customWidth="1"/>
    <col min="25" max="27" width="9.5" style="1" customWidth="1"/>
    <col min="28" max="28" width="10.125" customWidth="1"/>
    <col min="29" max="31" width="10.125" style="1" customWidth="1"/>
    <col min="32" max="34" width="12.5" style="1" customWidth="1"/>
    <col min="35" max="16384" width="9" style="1"/>
  </cols>
  <sheetData>
    <row r="1" spans="1:37">
      <c r="B1" s="48" t="str">
        <f>基础参数!C8</f>
        <v>标准时间</v>
      </c>
      <c r="C1" s="39">
        <f>基础参数!D8</f>
        <v>25</v>
      </c>
      <c r="D1" s="49" t="str">
        <f>基础参数!E8</f>
        <v>加权伤害均值</v>
      </c>
      <c r="E1" s="3">
        <f>基础参数!F8</f>
        <v>3</v>
      </c>
      <c r="F1" s="48" t="s">
        <v>1041</v>
      </c>
      <c r="G1" s="39">
        <v>1.5</v>
      </c>
      <c r="H1" s="49" t="s">
        <v>1078</v>
      </c>
      <c r="I1" s="10">
        <v>0.6</v>
      </c>
      <c r="J1" s="48" t="s">
        <v>1084</v>
      </c>
      <c r="K1" s="50" t="e">
        <f>_xlfn.STDEV.S(表2_2[治疗异常数据])/AVERAGE(表2_2[治疗异常数据],表2_2[治疗异常数据])</f>
        <v>#DIV/0!</v>
      </c>
      <c r="P1" s="39" t="s">
        <v>1033</v>
      </c>
      <c r="Q1" s="39" t="s">
        <v>1034</v>
      </c>
      <c r="R1" s="39" t="s">
        <v>37</v>
      </c>
      <c r="S1" s="39" t="s">
        <v>38</v>
      </c>
      <c r="T1" s="39" t="s">
        <v>12</v>
      </c>
      <c r="U1" s="39" t="s">
        <v>13</v>
      </c>
      <c r="V1" s="39" t="s">
        <v>11</v>
      </c>
      <c r="W1" s="39" t="s">
        <v>36</v>
      </c>
      <c r="X1" s="39" t="s">
        <v>39</v>
      </c>
      <c r="Y1" s="39" t="s">
        <v>1035</v>
      </c>
      <c r="Z1" s="39" t="s">
        <v>1036</v>
      </c>
      <c r="AA1" s="39" t="s">
        <v>1037</v>
      </c>
      <c r="AB1" s="39" t="s">
        <v>1038</v>
      </c>
      <c r="AC1" s="39" t="s">
        <v>1039</v>
      </c>
      <c r="AD1" s="39" t="s">
        <v>1040</v>
      </c>
      <c r="AE1" s="39" t="s">
        <v>1075</v>
      </c>
    </row>
    <row r="2" spans="1:37">
      <c r="B2" s="48" t="str">
        <f>基础参数!C9</f>
        <v>免伤率</v>
      </c>
      <c r="C2" s="39">
        <f>基础参数!D9</f>
        <v>0.35</v>
      </c>
      <c r="D2" s="49" t="str">
        <f>基础参数!E9</f>
        <v>普攻伤害系数</v>
      </c>
      <c r="E2" s="3">
        <f>基础参数!F9</f>
        <v>1</v>
      </c>
      <c r="F2" s="48" t="s">
        <v>82</v>
      </c>
      <c r="G2" s="10">
        <v>0.75</v>
      </c>
      <c r="H2" s="49" t="s">
        <v>1077</v>
      </c>
      <c r="I2" s="10">
        <v>0.3</v>
      </c>
      <c r="P2" s="41">
        <v>100</v>
      </c>
      <c r="Q2" s="41">
        <v>22.222222222222221</v>
      </c>
      <c r="R2" s="41">
        <v>10.1010101010101</v>
      </c>
      <c r="S2" s="41">
        <v>27.368421052631579</v>
      </c>
      <c r="T2" s="41">
        <v>35.294117647058826</v>
      </c>
      <c r="U2" s="41">
        <v>18.421052631578949</v>
      </c>
      <c r="V2" s="41">
        <v>6500</v>
      </c>
      <c r="W2" s="41">
        <v>84.615384615384613</v>
      </c>
      <c r="X2" s="41">
        <v>26.47058823529412</v>
      </c>
      <c r="Y2" s="41">
        <v>100</v>
      </c>
      <c r="Z2" s="41">
        <v>84.615384615384613</v>
      </c>
      <c r="AA2" s="41">
        <v>10</v>
      </c>
      <c r="AB2" s="41">
        <v>20</v>
      </c>
      <c r="AC2" s="41">
        <v>3500</v>
      </c>
      <c r="AD2" s="41">
        <v>20</v>
      </c>
      <c r="AE2" s="41">
        <v>0.35</v>
      </c>
    </row>
    <row r="3" spans="1:37">
      <c r="B3" s="48" t="str">
        <f>基础参数!C10</f>
        <v>受伤率</v>
      </c>
      <c r="C3" s="39">
        <f>基础参数!D10</f>
        <v>0.65</v>
      </c>
      <c r="D3" s="49" t="str">
        <f>基础参数!E10</f>
        <v>暴击伤害</v>
      </c>
      <c r="E3" s="3">
        <f>基础参数!F10</f>
        <v>1.5</v>
      </c>
      <c r="F3" s="48" t="s">
        <v>69</v>
      </c>
      <c r="G3" s="39">
        <v>1.5</v>
      </c>
      <c r="H3" s="49" t="s">
        <v>1085</v>
      </c>
      <c r="I3" s="50">
        <f>_xlfn.STDEV.S(表2_2[伤害异常数据])/AVERAGE(表2_2[伤害异常数据],表2_2[伤害异常数据])</f>
        <v>0</v>
      </c>
      <c r="L3" s="8"/>
      <c r="O3" s="1">
        <f>C1/(X7+MAX(Y7,Z7))</f>
        <v>6.25</v>
      </c>
      <c r="P3" s="1" t="e">
        <f>P2*(1-AE2)*AE7*(Y7/AA7)</f>
        <v>#DIV/0!</v>
      </c>
      <c r="Q3" s="1" t="e">
        <f>P3*O3</f>
        <v>#DIV/0!</v>
      </c>
      <c r="R3" s="2"/>
      <c r="S3" s="2"/>
      <c r="U3" s="1">
        <f>C1/(X13+MAX(Y13,Z13))</f>
        <v>2.7777777777777777</v>
      </c>
      <c r="V3" s="1">
        <f>P2*(1-AE2)*AE13*IFERROR((Y13/AA13),1)</f>
        <v>1841.6666666666665</v>
      </c>
      <c r="W3" s="1">
        <f>V3*U3</f>
        <v>5115.74074074074</v>
      </c>
      <c r="X3" s="1">
        <f>V3/V2</f>
        <v>0.28333333333333333</v>
      </c>
      <c r="AB3" s="1"/>
      <c r="AC3" s="11"/>
    </row>
    <row r="4" spans="1:37">
      <c r="O4" s="1">
        <f>O3*MAX(Y7,Z7)</f>
        <v>25</v>
      </c>
      <c r="P4" s="1">
        <f>P2*(1-AE2)</f>
        <v>65</v>
      </c>
      <c r="Q4" s="1">
        <f>P4*O4</f>
        <v>1625</v>
      </c>
      <c r="R4" s="1" t="e">
        <f>SUM(Q3:Q4)/V2</f>
        <v>#DIV/0!</v>
      </c>
      <c r="U4" s="2">
        <f>U3*MAX(Y13,Z13)</f>
        <v>25</v>
      </c>
      <c r="V4" s="1">
        <f>P2*(1-AE2)</f>
        <v>65</v>
      </c>
      <c r="W4" s="1">
        <f>V4*U4</f>
        <v>1625</v>
      </c>
      <c r="X4" s="1">
        <f>SUM(W3:W4)/V2</f>
        <v>1.037037037037037</v>
      </c>
      <c r="AB4" s="1"/>
      <c r="AC4" s="8"/>
      <c r="AD4" s="8"/>
    </row>
    <row r="5" spans="1:37">
      <c r="D5" s="4">
        <v>2</v>
      </c>
      <c r="G5"/>
      <c r="AB5" s="1"/>
      <c r="AC5" s="8"/>
    </row>
    <row r="6" spans="1:37">
      <c r="B6" s="5" t="s">
        <v>0</v>
      </c>
      <c r="C6" s="46" t="s">
        <v>1</v>
      </c>
      <c r="D6" s="47" t="s">
        <v>1052</v>
      </c>
      <c r="H6" s="43" t="s">
        <v>14</v>
      </c>
      <c r="I6" s="51" t="s">
        <v>1080</v>
      </c>
      <c r="J6" s="51" t="s">
        <v>1079</v>
      </c>
      <c r="K6" s="51" t="s">
        <v>1082</v>
      </c>
      <c r="L6" s="51" t="s">
        <v>1081</v>
      </c>
      <c r="M6" s="51" t="s">
        <v>1083</v>
      </c>
      <c r="N6" s="44" t="s">
        <v>7</v>
      </c>
      <c r="O6" s="44" t="s">
        <v>10</v>
      </c>
      <c r="P6" s="20" t="s">
        <v>18</v>
      </c>
      <c r="Q6" s="9" t="s">
        <v>1074</v>
      </c>
      <c r="R6" s="20" t="s">
        <v>1057</v>
      </c>
      <c r="S6" s="19" t="s">
        <v>1058</v>
      </c>
      <c r="T6" s="19" t="s">
        <v>1070</v>
      </c>
      <c r="U6" s="19" t="s">
        <v>76</v>
      </c>
      <c r="V6" s="44" t="s">
        <v>0</v>
      </c>
      <c r="W6" s="44" t="s">
        <v>16</v>
      </c>
      <c r="X6" s="44" t="s">
        <v>15</v>
      </c>
      <c r="Y6" s="44" t="s">
        <v>6</v>
      </c>
      <c r="Z6" s="44" t="s">
        <v>4</v>
      </c>
      <c r="AA6" s="44" t="s">
        <v>74</v>
      </c>
      <c r="AB6" s="44" t="s">
        <v>5</v>
      </c>
      <c r="AC6" s="45" t="s">
        <v>77</v>
      </c>
      <c r="AD6" s="45" t="s">
        <v>1076</v>
      </c>
      <c r="AE6" s="45" t="s">
        <v>9</v>
      </c>
      <c r="AF6" s="45" t="s">
        <v>81</v>
      </c>
      <c r="AG6" s="9" t="s">
        <v>8</v>
      </c>
      <c r="AH6" s="9" t="s">
        <v>29</v>
      </c>
      <c r="AI6" s="9" t="s">
        <v>1073</v>
      </c>
      <c r="AJ6" s="9" t="s">
        <v>34</v>
      </c>
      <c r="AK6" s="9" t="s">
        <v>33</v>
      </c>
    </row>
    <row r="7" spans="1:37">
      <c r="A7" s="1">
        <f>LN(D7)</f>
        <v>1.0986122886681098</v>
      </c>
      <c r="B7" s="6" t="s">
        <v>2</v>
      </c>
      <c r="C7" s="6">
        <f>$E$1</f>
        <v>3</v>
      </c>
      <c r="D7" s="6">
        <f t="shared" ref="D7" si="0">C7</f>
        <v>3</v>
      </c>
      <c r="H7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0</v>
      </c>
      <c r="I7" s="11" t="str">
        <f>_xlfn.IFS(COUNTIFS($N$7:N7,表2_2[[#This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7" s="8" t="str">
        <f>_xlfn.IFS(COUNTIFS($N$7:N7,表2_2[[#This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7" s="8"/>
      <c r="L7" s="11" t="str">
        <f>_xlfn.IFS(COUNTIFS($N$7:N7,表2_2[[#This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7" s="8" t="str">
        <f>_xlfn.IFS(COUNTIFS($N$7:N7,表2_2[[#This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7" s="1">
        <v>1</v>
      </c>
      <c r="O7" s="1">
        <v>1</v>
      </c>
      <c r="P7" s="1">
        <v>1</v>
      </c>
      <c r="Q7" s="1">
        <f>CHOOSE(表2_2[[#This Row],[生成方式]],
_xlfn.IFS(X7&gt;$G$1,((X7-$G$1)^2/12)^0.5,TRUE,0),
_xlfn.IFS(X7&gt;$G$1,((X7-$G$1)^2/12)^0.5,TRUE,0),+_xlfn.IFS(AND(表2_2[[#This Row],[生效间隔]]&lt;&gt;"",表2_2[[#This Row],[生效间隔]]&gt;$G$1),((AA7-$G$1)^2/12)^0.5,TRUE,0))
*表2_2[[#This Row],[&lt;&lt;补偿标准差]]</f>
        <v>0</v>
      </c>
      <c r="R7" s="1">
        <v>1.5</v>
      </c>
      <c r="S7" s="1" t="s">
        <v>1059</v>
      </c>
      <c r="T7" s="1"/>
      <c r="U7" s="1" t="s">
        <v>70</v>
      </c>
      <c r="V7" s="1" t="s">
        <v>22</v>
      </c>
      <c r="W7" s="8"/>
      <c r="Z7" s="1">
        <v>4</v>
      </c>
      <c r="AB7" s="1">
        <v>1</v>
      </c>
      <c r="AC7" s="1">
        <v>1</v>
      </c>
      <c r="AE7" s="8">
        <f>AG7*CHOOSE(O7,
1,
表2_2[[#This Row],[分割比例]],
0,
表2_2[[#This Row],[分割比例]],
0)</f>
        <v>8</v>
      </c>
      <c r="AF7" s="1">
        <f>AH7*CHOOSE(O7,
0,
(1-表2_2[[#This Row],[分割比例]]),
1,
(1-表2_2[[#This Row],[分割比例]]),
1)</f>
        <v>0</v>
      </c>
      <c r="AG7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8</v>
      </c>
      <c r="AI7" s="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7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3</v>
      </c>
      <c r="AK7" s="1">
        <f>CHOOSE(SUMIFS(基础参数!$D$23:$D$27,基础参数!$C$23:$C$27,表2_2[[#This Row],[计算方式]]),
_xlfn.IFS(AND(表2_2[[#This Row],[技能效果]]=$B$11,ABS(表2_2[[#This Row],[&lt;&lt;效果%]])&gt;0),1,
TRUE,VLOOKUP(表2_2[[#This Row],[技能效果]],$B$7:$D$17,$D$5,0)),
VLOOKUP(表2_2[[#This Row],[技能效果]],$B$23:$C$25,2,0),
VLOOKUP(表2_2[[#This Row],[技能效果]],$B$29:$C$52,2,0))</f>
        <v>3</v>
      </c>
    </row>
    <row r="8" spans="1:37">
      <c r="B8" s="1" t="s">
        <v>66</v>
      </c>
      <c r="C8" s="1">
        <f>C7</f>
        <v>3</v>
      </c>
      <c r="D8" s="1">
        <f>D7</f>
        <v>3</v>
      </c>
      <c r="H8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1.2333333333333332</v>
      </c>
      <c r="I8" s="11" t="str">
        <f>_xlfn.IFS(COUNTIFS($N$7:N8,表2_2[[#This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8" s="8" t="str">
        <f>_xlfn.IFS(COUNTIFS($N$7:N8,表2_2[[#This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8" s="8"/>
      <c r="L8" s="11" t="str">
        <f>_xlfn.IFS(COUNTIFS($N$7:N8,表2_2[[#This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8" s="8" t="str">
        <f>_xlfn.IFS(COUNTIFS($N$7:N8,表2_2[[#This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8" s="1">
        <v>2</v>
      </c>
      <c r="O8" s="1">
        <v>1</v>
      </c>
      <c r="P8" s="1">
        <v>1</v>
      </c>
      <c r="Q8" s="1">
        <f>CHOOSE(表2_2[[#This Row],[生成方式]],
_xlfn.IFS(X8&gt;$G$1,((X8-$G$1)^2/12)^0.5,TRUE,0),
_xlfn.IFS(X8&gt;$G$1,((X8-$G$1)^2/12)^0.5,TRUE,0),+_xlfn.IFS(AND(表2_2[[#This Row],[生效间隔]]&lt;&gt;"",表2_2[[#This Row],[生效间隔]]&gt;$G$1),((AA8-$G$1)^2/12)^0.5,TRUE,0))
*表2_2[[#This Row],[&lt;&lt;补偿标准差]]</f>
        <v>0</v>
      </c>
      <c r="R8" s="1">
        <v>1.5</v>
      </c>
      <c r="S8" s="1" t="s">
        <v>1059</v>
      </c>
      <c r="T8" s="1"/>
      <c r="U8" s="1" t="s">
        <v>70</v>
      </c>
      <c r="V8" s="1" t="s">
        <v>22</v>
      </c>
      <c r="W8" s="8">
        <v>0.5</v>
      </c>
      <c r="Z8" s="1">
        <v>5</v>
      </c>
      <c r="AB8" s="1">
        <v>1</v>
      </c>
      <c r="AC8" s="1">
        <v>1</v>
      </c>
      <c r="AE8" s="8">
        <f>AG8*CHOOSE(O8,
1,
表2_2[[#This Row],[分割比例]],
0,
表2_2[[#This Row],[分割比例]],
0)</f>
        <v>0.5</v>
      </c>
      <c r="AF8" s="1">
        <f>AH8*CHOOSE(O8,
0,
(1-表2_2[[#This Row],[分割比例]]),
1,
(1-表2_2[[#This Row],[分割比例]]),
1)</f>
        <v>0</v>
      </c>
      <c r="AG8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0.5</v>
      </c>
      <c r="AI8" s="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8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0.1</v>
      </c>
      <c r="AK8" s="1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3</v>
      </c>
    </row>
    <row r="9" spans="1:37">
      <c r="B9" s="1" t="s">
        <v>79</v>
      </c>
      <c r="C9" s="1">
        <f>C8</f>
        <v>3</v>
      </c>
      <c r="D9" s="1">
        <f>D8</f>
        <v>3</v>
      </c>
      <c r="H9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1.2333333333333332</v>
      </c>
      <c r="I9" s="11" t="str">
        <f>_xlfn.IFS(COUNTIFS($N$7:N9,表2_2[[#This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9" s="8" t="str">
        <f>_xlfn.IFS(COUNTIFS($N$7:N9,表2_2[[#This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9" s="8"/>
      <c r="L9" s="11" t="str">
        <f>_xlfn.IFS(COUNTIFS($N$7:N9,表2_2[[#This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9" s="8" t="str">
        <f>_xlfn.IFS(COUNTIFS($N$7:N9,表2_2[[#This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9" s="1">
        <v>2</v>
      </c>
      <c r="O9" s="1">
        <v>1</v>
      </c>
      <c r="P9" s="1">
        <v>1</v>
      </c>
      <c r="Q9" s="1">
        <f>CHOOSE(表2_2[[#This Row],[生成方式]],
_xlfn.IFS(X9&gt;$G$1,((X9-$G$1)^2/12)^0.5,TRUE,0),
_xlfn.IFS(X9&gt;$G$1,((X9-$G$1)^2/12)^0.5,TRUE,0),+_xlfn.IFS(AND(表2_2[[#This Row],[生效间隔]]&lt;&gt;"",表2_2[[#This Row],[生效间隔]]&gt;$G$1),((AA9-$G$1)^2/12)^0.5,TRUE,0))
*表2_2[[#This Row],[&lt;&lt;补偿标准差]]</f>
        <v>0</v>
      </c>
      <c r="R9" s="1">
        <v>1.5</v>
      </c>
      <c r="S9" s="1" t="s">
        <v>1059</v>
      </c>
      <c r="T9" s="1"/>
      <c r="U9" s="1" t="s">
        <v>70</v>
      </c>
      <c r="V9" s="1" t="s">
        <v>41</v>
      </c>
      <c r="W9" s="8"/>
      <c r="X9" s="1">
        <v>1</v>
      </c>
      <c r="Y9" s="1">
        <v>5</v>
      </c>
      <c r="Z9" s="1">
        <v>5</v>
      </c>
      <c r="AB9" s="1">
        <v>1</v>
      </c>
      <c r="AC9" s="1">
        <v>1</v>
      </c>
      <c r="AE9" s="8">
        <f>AG9*CHOOSE(O9,
1,
表2_2[[#This Row],[分割比例]],
0,
表2_2[[#This Row],[分割比例]],
0)</f>
        <v>4.3999999999999995</v>
      </c>
      <c r="AF9" s="1">
        <f>AH9*CHOOSE(O9,
0,
(1-表2_2[[#This Row],[分割比例]]),
1,
(1-表2_2[[#This Row],[分割比例]]),
1)</f>
        <v>0</v>
      </c>
      <c r="AG9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4.3999999999999995</v>
      </c>
      <c r="AI9" s="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9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1.6666666666666667</v>
      </c>
      <c r="AK9" s="1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2</v>
      </c>
    </row>
    <row r="10" spans="1:37">
      <c r="B10" s="1" t="s">
        <v>67</v>
      </c>
      <c r="H10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0.52500000000000013</v>
      </c>
      <c r="I10" s="11" t="str">
        <f>_xlfn.IFS(COUNTIFS($N$7:N10,表2_2[[#This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10" s="8" t="str">
        <f>_xlfn.IFS(COUNTIFS($N$7:N10,表2_2[[#This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10" s="8"/>
      <c r="L10" s="11" t="str">
        <f>_xlfn.IFS(COUNTIFS($N$7:N10,表2_2[[#This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0" s="8" t="str">
        <f>_xlfn.IFS(COUNTIFS($N$7:N10,表2_2[[#This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10" s="1">
        <v>3</v>
      </c>
      <c r="O10" s="1">
        <v>1</v>
      </c>
      <c r="P10" s="1">
        <v>1</v>
      </c>
      <c r="Q10" s="1">
        <f>CHOOSE(表2_2[[#This Row],[生成方式]],
_xlfn.IFS(X10&gt;$G$1,((X10-$G$1)^2/12)^0.5,TRUE,0),
_xlfn.IFS(X10&gt;$G$1,((X10-$G$1)^2/12)^0.5,TRUE,0),+_xlfn.IFS(AND(表2_2[[#This Row],[生效间隔]]&lt;&gt;"",表2_2[[#This Row],[生效间隔]]&gt;$G$1),((AA10-$G$1)^2/12)^0.5,TRUE,0))
*表2_2[[#This Row],[&lt;&lt;补偿标准差]]</f>
        <v>0</v>
      </c>
      <c r="R10" s="1">
        <v>1.5</v>
      </c>
      <c r="S10" s="1" t="s">
        <v>1059</v>
      </c>
      <c r="T10" s="1"/>
      <c r="U10" s="1" t="s">
        <v>63</v>
      </c>
      <c r="V10" s="1" t="s">
        <v>63</v>
      </c>
      <c r="W10" s="8">
        <v>1.2</v>
      </c>
      <c r="Z10" s="1">
        <v>4</v>
      </c>
      <c r="AB10" s="1">
        <v>1</v>
      </c>
      <c r="AC10" s="1">
        <v>1</v>
      </c>
      <c r="AE10" s="8">
        <f>AG10*CHOOSE(O10,
1,
表2_2[[#This Row],[分割比例]],
0,
表2_2[[#This Row],[分割比例]],
0)</f>
        <v>1.2</v>
      </c>
      <c r="AF10" s="11">
        <f>AH10*CHOOSE(O10,
0,
(1-表2_2[[#This Row],[分割比例]]),
1,
(1-表2_2[[#This Row],[分割比例]]),
1)</f>
        <v>0</v>
      </c>
      <c r="AG10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1.2</v>
      </c>
      <c r="AH10" s="11"/>
      <c r="AI10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0.3</v>
      </c>
      <c r="AJ10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1.2</v>
      </c>
      <c r="AK10" s="11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1</v>
      </c>
    </row>
    <row r="11" spans="1:37">
      <c r="A11" s="1">
        <f>A7-($A$7-$A$19)/COUNTA($B$11:$B$19)</f>
        <v>0.96128575258459603</v>
      </c>
      <c r="B11" s="1" t="s">
        <v>42</v>
      </c>
      <c r="C11" s="1">
        <f>C7-($C$7-$C$19)/COUNTA($B$11:$B$19)</f>
        <v>2.75</v>
      </c>
      <c r="D11" s="1">
        <f t="shared" ref="D11:D17" si="1">EXP(A11)</f>
        <v>2.615056628615207</v>
      </c>
      <c r="F11" s="42"/>
      <c r="H11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0.875</v>
      </c>
      <c r="I11" s="11" t="str">
        <f>_xlfn.IFS(COUNTIFS($N$7:N11,表2_2[[#This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11" s="8" t="str">
        <f>_xlfn.IFS(COUNTIFS($N$7:N11,表2_2[[#This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11" s="8"/>
      <c r="L11" s="11" t="str">
        <f>_xlfn.IFS(COUNTIFS($N$7:N11,表2_2[[#This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1" s="8" t="str">
        <f>_xlfn.IFS(COUNTIFS($N$7:N11,表2_2[[#This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11" s="1">
        <v>3</v>
      </c>
      <c r="O11" s="1">
        <v>1</v>
      </c>
      <c r="P11" s="1">
        <v>1</v>
      </c>
      <c r="Q11" s="1">
        <f>CHOOSE(表2_2[[#This Row],[生成方式]],
_xlfn.IFS(X11&gt;$G$1,((X11-$G$1)^2/12)^0.5,TRUE,0),
_xlfn.IFS(X11&gt;$G$1,((X11-$G$1)^2/12)^0.5,TRUE,0),+_xlfn.IFS(AND(表2_2[[#This Row],[生效间隔]]&lt;&gt;"",表2_2[[#This Row],[生效间隔]]&gt;$G$1),((AA11-$G$1)^2/12)^0.5,TRUE,0))
*表2_2[[#This Row],[&lt;&lt;补偿标准差]]</f>
        <v>0</v>
      </c>
      <c r="R11" s="1">
        <v>1.5</v>
      </c>
      <c r="S11" s="1" t="s">
        <v>1059</v>
      </c>
      <c r="T11" s="1"/>
      <c r="U11" s="1" t="s">
        <v>70</v>
      </c>
      <c r="V11" s="1" t="s">
        <v>1054</v>
      </c>
      <c r="W11" s="8"/>
      <c r="Y11" s="1">
        <v>2</v>
      </c>
      <c r="Z11" s="1">
        <v>4</v>
      </c>
      <c r="AB11" s="1">
        <v>1</v>
      </c>
      <c r="AC11" s="1">
        <v>1</v>
      </c>
      <c r="AE11" s="8">
        <f>AG11*CHOOSE(O11,
1,
表2_2[[#This Row],[分割比例]],
0,
表2_2[[#This Row],[分割比例]],
0)</f>
        <v>-0.5</v>
      </c>
      <c r="AF11" s="11">
        <f>AH11*CHOOSE(O11,
0,
(1-表2_2[[#This Row],[分割比例]]),
1,
(1-表2_2[[#This Row],[分割比例]]),
1)</f>
        <v>0</v>
      </c>
      <c r="AG11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-0.5</v>
      </c>
      <c r="AH11" s="11"/>
      <c r="AI11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11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0.875</v>
      </c>
      <c r="AK11" s="11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1.75</v>
      </c>
    </row>
    <row r="12" spans="1:37">
      <c r="A12" s="1">
        <f>A11-($A$7-$A$19)/COUNTA($B$11:$B$19)</f>
        <v>0.82395921650108228</v>
      </c>
      <c r="B12" s="1" t="s">
        <v>901</v>
      </c>
      <c r="C12" s="1">
        <f>C11-($C$7-$C$19)/COUNTA($B$11:$B$19)</f>
        <v>2.5</v>
      </c>
      <c r="D12" s="1">
        <f t="shared" si="1"/>
        <v>2.2795070569547775</v>
      </c>
      <c r="H12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0.7694444444444446</v>
      </c>
      <c r="I12" s="11" t="str">
        <f>_xlfn.IFS(COUNTIFS($N$7:N12,表2_2[[#This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12" s="8" t="str">
        <f>_xlfn.IFS(COUNTIFS($N$7:N12,表2_2[[#This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12" s="8"/>
      <c r="L12" s="11" t="str">
        <f>_xlfn.IFS(COUNTIFS($N$7:N12,表2_2[[#This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2" s="8" t="str">
        <f>_xlfn.IFS(COUNTIFS($N$7:N12,表2_2[[#This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12" s="1">
        <v>5</v>
      </c>
      <c r="O12" s="1">
        <v>1</v>
      </c>
      <c r="P12" s="1">
        <v>1</v>
      </c>
      <c r="Q12" s="1">
        <f>CHOOSE(表2_2[[#This Row],[生成方式]],
_xlfn.IFS(X12&gt;$G$1,((X12-$G$1)^2/12)^0.5,TRUE,0),
_xlfn.IFS(X12&gt;$G$1,((X12-$G$1)^2/12)^0.5,TRUE,0),+_xlfn.IFS(AND(表2_2[[#This Row],[生效间隔]]&lt;&gt;"",表2_2[[#This Row],[生效间隔]]&gt;$G$1),((AA12-$G$1)^2/12)^0.5,TRUE,0))
*表2_2[[#This Row],[&lt;&lt;补偿标准差]]</f>
        <v>0</v>
      </c>
      <c r="R12" s="1">
        <v>1.5</v>
      </c>
      <c r="S12" s="1" t="s">
        <v>1059</v>
      </c>
      <c r="T12" s="1"/>
      <c r="U12" s="1" t="s">
        <v>63</v>
      </c>
      <c r="V12" s="1" t="s">
        <v>63</v>
      </c>
      <c r="W12" s="8">
        <v>0.5</v>
      </c>
      <c r="Z12" s="1">
        <v>9</v>
      </c>
      <c r="AB12" s="1">
        <v>1</v>
      </c>
      <c r="AC12" s="1">
        <v>1</v>
      </c>
      <c r="AE12" s="8">
        <f>AG12*CHOOSE(O12,
1,
表2_2[[#This Row],[分割比例]],
0,
表2_2[[#This Row],[分割比例]],
0)</f>
        <v>0.5</v>
      </c>
      <c r="AF12" s="11">
        <f>AH12*CHOOSE(O12,
0,
(1-表2_2[[#This Row],[分割比例]]),
1,
(1-表2_2[[#This Row],[分割比例]]),
1)</f>
        <v>0</v>
      </c>
      <c r="AG12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0.5</v>
      </c>
      <c r="AH12" s="11"/>
      <c r="AI12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5.5555555555555552E-2</v>
      </c>
      <c r="AJ12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0.5</v>
      </c>
      <c r="AK12" s="11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1</v>
      </c>
    </row>
    <row r="13" spans="1:37">
      <c r="A13" s="1">
        <f t="shared" ref="A13:A17" si="2">A12-($A$7-$A$19)/COUNTA($B$11:$B$19)</f>
        <v>0.68663268041756853</v>
      </c>
      <c r="B13" s="1" t="s">
        <v>1053</v>
      </c>
      <c r="C13" s="1">
        <f t="shared" ref="C13:C14" si="3">C12-($C$7-$C$19)/COUNTA($B$11:$B$19)</f>
        <v>2.25</v>
      </c>
      <c r="D13" s="1">
        <f t="shared" si="1"/>
        <v>1.9870133464215778</v>
      </c>
      <c r="H13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0</v>
      </c>
      <c r="I13" s="11">
        <f>_xlfn.IFS(COUNTIFS($N$7:N13,表2_2[[#This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>4.2592592592592595</v>
      </c>
      <c r="J13" s="8">
        <f>_xlfn.IFS(COUNTIFS($N$7:N13,表2_2[[#This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>14.166666666666666</v>
      </c>
      <c r="K13" s="8"/>
      <c r="L13" s="11" t="str">
        <f>_xlfn.IFS(COUNTIFS($N$7:N13,表2_2[[#This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3" s="8" t="str">
        <f>_xlfn.IFS(COUNTIFS($N$7:N13,表2_2[[#This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13" s="1">
        <v>6</v>
      </c>
      <c r="O13" s="1">
        <v>1</v>
      </c>
      <c r="P13" s="1">
        <v>1</v>
      </c>
      <c r="Q13" s="1">
        <f>CHOOSE(表2_2[[#This Row],[生成方式]],
_xlfn.IFS(X13&gt;$G$1,((X13-$G$1)^2/12)^0.5,TRUE,0),
_xlfn.IFS(X13&gt;$G$1,((X13-$G$1)^2/12)^0.5,TRUE,0),+_xlfn.IFS(AND(表2_2[[#This Row],[生效间隔]]&lt;&gt;"",表2_2[[#This Row],[生效间隔]]&gt;$G$1),((AA13-$G$1)^2/12)^0.5,TRUE,0))
*表2_2[[#This Row],[&lt;&lt;补偿标准差]]</f>
        <v>0</v>
      </c>
      <c r="R13" s="1">
        <v>1.5</v>
      </c>
      <c r="S13" s="1" t="s">
        <v>1059</v>
      </c>
      <c r="T13" s="1"/>
      <c r="U13" s="1" t="s">
        <v>70</v>
      </c>
      <c r="V13" s="1" t="s">
        <v>22</v>
      </c>
      <c r="W13" s="8">
        <v>28.333333333333332</v>
      </c>
      <c r="Z13" s="1">
        <v>9</v>
      </c>
      <c r="AB13" s="1">
        <v>1</v>
      </c>
      <c r="AC13" s="1">
        <v>1</v>
      </c>
      <c r="AE13" s="8">
        <f>AG13*CHOOSE(O13,
1,
表2_2[[#This Row],[分割比例]],
0,
表2_2[[#This Row],[分割比例]],
0)</f>
        <v>28.333333333333332</v>
      </c>
      <c r="AF13" s="11">
        <f>AH13*CHOOSE(O13,
0,
(1-表2_2[[#This Row],[分割比例]]),
1,
(1-表2_2[[#This Row],[分割比例]]),
1)</f>
        <v>0</v>
      </c>
      <c r="AG13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28.333333333333332</v>
      </c>
      <c r="AH13" s="11"/>
      <c r="AI13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13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1.8888888888888886</v>
      </c>
      <c r="AK13" s="11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3</v>
      </c>
    </row>
    <row r="14" spans="1:37">
      <c r="A14" s="1">
        <f t="shared" si="2"/>
        <v>0.54930614433405478</v>
      </c>
      <c r="B14" s="1" t="s">
        <v>41</v>
      </c>
      <c r="C14" s="1">
        <f t="shared" si="3"/>
        <v>2</v>
      </c>
      <c r="D14" s="1">
        <f t="shared" si="1"/>
        <v>1.7320508075688772</v>
      </c>
      <c r="H14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0</v>
      </c>
      <c r="I14" s="11" t="str">
        <f>_xlfn.IFS(COUNTIFS($N$7:N14,表2_2[[#This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14" s="8" t="str">
        <f>_xlfn.IFS(COUNTIFS($N$7:N14,表2_2[[#This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14" s="8"/>
      <c r="L14" s="11" t="str">
        <f>_xlfn.IFS(COUNTIFS($N$7:N14,表2_2[[#This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4" s="8" t="str">
        <f>_xlfn.IFS(COUNTIFS($N$7:N14,表2_2[[#This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14" s="1">
        <v>6</v>
      </c>
      <c r="O14" s="1">
        <v>1</v>
      </c>
      <c r="P14" s="1">
        <v>1</v>
      </c>
      <c r="Q14" s="1">
        <f>CHOOSE(表2_2[[#This Row],[生成方式]],
_xlfn.IFS(X14&gt;$G$1,((X14-$G$1)^2/12)^0.5,TRUE,0),
_xlfn.IFS(X14&gt;$G$1,((X14-$G$1)^2/12)^0.5,TRUE,0),+_xlfn.IFS(AND(表2_2[[#This Row],[生效间隔]]&lt;&gt;"",表2_2[[#This Row],[生效间隔]]&gt;$G$1),((AA14-$G$1)^2/12)^0.5,TRUE,0))
*表2_2[[#This Row],[&lt;&lt;补偿标准差]]</f>
        <v>0</v>
      </c>
      <c r="R14" s="1">
        <v>1.5</v>
      </c>
      <c r="S14" s="1" t="s">
        <v>1059</v>
      </c>
      <c r="T14" s="1"/>
      <c r="U14" s="1" t="s">
        <v>70</v>
      </c>
      <c r="V14" s="1" t="s">
        <v>41</v>
      </c>
      <c r="W14" s="8"/>
      <c r="Y14" s="1">
        <v>5</v>
      </c>
      <c r="Z14" s="1">
        <v>9</v>
      </c>
      <c r="AB14" s="1">
        <v>1</v>
      </c>
      <c r="AC14" s="1">
        <v>1</v>
      </c>
      <c r="AE14" s="8">
        <f>AG14*CHOOSE(O14,
1,
表2_2[[#This Row],[分割比例]],
0,
表2_2[[#This Row],[分割比例]],
0)</f>
        <v>10.33333333333333</v>
      </c>
      <c r="AF14" s="11">
        <f>AH14*CHOOSE(O14,
0,
(1-表2_2[[#This Row],[分割比例]]),
1,
(1-表2_2[[#This Row],[分割比例]]),
1)</f>
        <v>0</v>
      </c>
      <c r="AG14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10.33333333333333</v>
      </c>
      <c r="AH14" s="11"/>
      <c r="AI14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14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1.1111111111111112</v>
      </c>
      <c r="AK14" s="11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2</v>
      </c>
    </row>
    <row r="15" spans="1:37">
      <c r="A15" s="1">
        <f t="shared" si="2"/>
        <v>0.41197960825054103</v>
      </c>
      <c r="B15" s="1" t="s">
        <v>1054</v>
      </c>
      <c r="C15" s="1">
        <f>C14-($C$7-$C$19)/COUNTA($B$11:$B$19)</f>
        <v>1.75</v>
      </c>
      <c r="D15" s="1">
        <f t="shared" si="1"/>
        <v>1.5098036484771049</v>
      </c>
      <c r="H15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1.8888888888888893</v>
      </c>
      <c r="I15" s="11">
        <f>_xlfn.IFS(COUNTIFS($N$7:N15,表2_2[[#This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>4.2592592592592595</v>
      </c>
      <c r="J15" s="8">
        <f>_xlfn.IFS(COUNTIFS($N$7:N15,表2_2[[#This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>14.166666666666666</v>
      </c>
      <c r="K15" s="8"/>
      <c r="L15" s="11" t="str">
        <f>_xlfn.IFS(COUNTIFS($N$7:N15,表2_2[[#This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5" s="8" t="str">
        <f>_xlfn.IFS(COUNTIFS($N$7:N15,表2_2[[#This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15" s="1">
        <v>7</v>
      </c>
      <c r="O15" s="1">
        <v>1</v>
      </c>
      <c r="P15" s="1">
        <v>1</v>
      </c>
      <c r="Q15" s="1">
        <f>CHOOSE(表2_2[[#This Row],[生成方式]],
_xlfn.IFS(X15&gt;$G$1,((X15-$G$1)^2/12)^0.5,TRUE,0),
_xlfn.IFS(X15&gt;$G$1,((X15-$G$1)^2/12)^0.5,TRUE,0),+_xlfn.IFS(AND(表2_2[[#This Row],[生效间隔]]&lt;&gt;"",表2_2[[#This Row],[生效间隔]]&gt;$G$1),((AA15-$G$1)^2/12)^0.5,TRUE,0))
*表2_2[[#This Row],[&lt;&lt;补偿标准差]]</f>
        <v>0</v>
      </c>
      <c r="R15" s="1">
        <v>1.5</v>
      </c>
      <c r="S15" s="1" t="s">
        <v>1059</v>
      </c>
      <c r="T15" s="1"/>
      <c r="U15" s="1" t="s">
        <v>70</v>
      </c>
      <c r="V15" s="1" t="s">
        <v>22</v>
      </c>
      <c r="W15" s="8"/>
      <c r="Z15" s="1">
        <v>9</v>
      </c>
      <c r="AB15" s="1">
        <v>1</v>
      </c>
      <c r="AC15" s="1">
        <v>1</v>
      </c>
      <c r="AE15" s="8">
        <f>AG15*CHOOSE(O15,
1,
表2_2[[#This Row],[分割比例]],
0,
表2_2[[#This Row],[分割比例]],
0)</f>
        <v>28.333333333333332</v>
      </c>
      <c r="AF15" s="11">
        <f>AH15*CHOOSE(O15,
0,
(1-表2_2[[#This Row],[分割比例]]),
1,
(1-表2_2[[#This Row],[分割比例]]),
1)</f>
        <v>0</v>
      </c>
      <c r="AG15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28.333333333333332</v>
      </c>
      <c r="AH15" s="11"/>
      <c r="AI15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15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3</v>
      </c>
      <c r="AK15" s="11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3</v>
      </c>
    </row>
    <row r="16" spans="1:37">
      <c r="A16" s="1">
        <f t="shared" si="2"/>
        <v>0.27465307216702728</v>
      </c>
      <c r="B16" s="1" t="s">
        <v>878</v>
      </c>
      <c r="C16" s="1">
        <f t="shared" ref="C16:C17" si="4">C15-($C$7-$C$19)/COUNTA($B$11:$B$19)</f>
        <v>1.5</v>
      </c>
      <c r="D16" s="1">
        <f t="shared" si="1"/>
        <v>1.3160740129524924</v>
      </c>
      <c r="H16" s="22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0.88888888888888884</v>
      </c>
      <c r="I16" s="11" t="str">
        <f>_xlfn.IFS(COUNTIFS($N$7:N16,表2_2[[#This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16" s="8" t="str">
        <f>_xlfn.IFS(COUNTIFS($N$7:N16,表2_2[[#This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16" s="8"/>
      <c r="L16" s="11" t="str">
        <f>_xlfn.IFS(COUNTIFS($N$7:N16,表2_2[[#This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6" s="8" t="str">
        <f>_xlfn.IFS(COUNTIFS($N$7:N16,表2_2[[#This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N16" s="1">
        <v>7</v>
      </c>
      <c r="O16" s="1">
        <v>1</v>
      </c>
      <c r="P16" s="1">
        <v>1</v>
      </c>
      <c r="Q16" s="1">
        <f>CHOOSE(表2_2[[#This Row],[生成方式]],
_xlfn.IFS(X16&gt;$G$1,((X16-$G$1)^2/12)^0.5,TRUE,0),
_xlfn.IFS(X16&gt;$G$1,((X16-$G$1)^2/12)^0.5,TRUE,0),+_xlfn.IFS(AND(表2_2[[#This Row],[生效间隔]]&lt;&gt;"",表2_2[[#This Row],[生效间隔]]&gt;$G$1),((AA16-$G$1)^2/12)^0.5,TRUE,0))
*表2_2[[#This Row],[&lt;&lt;补偿标准差]]</f>
        <v>0</v>
      </c>
      <c r="R16" s="1">
        <v>1.5</v>
      </c>
      <c r="S16" s="1" t="s">
        <v>1059</v>
      </c>
      <c r="T16" s="1"/>
      <c r="U16" s="1" t="s">
        <v>70</v>
      </c>
      <c r="V16" s="1" t="s">
        <v>41</v>
      </c>
      <c r="W16" s="8"/>
      <c r="Y16" s="1">
        <v>5</v>
      </c>
      <c r="Z16" s="1">
        <v>9</v>
      </c>
      <c r="AB16" s="1">
        <v>1</v>
      </c>
      <c r="AC16" s="1">
        <v>1</v>
      </c>
      <c r="AE16" s="8">
        <f>AG16*CHOOSE(O16,
1,
表2_2[[#This Row],[分割比例]],
0,
表2_2[[#This Row],[分割比例]],
0)</f>
        <v>10.33333333333333</v>
      </c>
      <c r="AF16" s="11">
        <f>AH16*CHOOSE(O16,
0,
(1-表2_2[[#This Row],[分割比例]]),
1,
(1-表2_2[[#This Row],[分割比例]]),
1)</f>
        <v>0</v>
      </c>
      <c r="AG16" s="8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10.33333333333333</v>
      </c>
      <c r="AH16" s="11"/>
      <c r="AI16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16" s="11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1.1111111111111112</v>
      </c>
      <c r="AK16" s="11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2</v>
      </c>
    </row>
    <row r="17" spans="1:37">
      <c r="A17" s="1">
        <f t="shared" si="2"/>
        <v>0.13732653608351356</v>
      </c>
      <c r="B17" s="1" t="s">
        <v>1055</v>
      </c>
      <c r="C17" s="1">
        <f t="shared" si="4"/>
        <v>1.25</v>
      </c>
      <c r="D17" s="1">
        <f t="shared" si="1"/>
        <v>1.1472026904398769</v>
      </c>
      <c r="H17" s="22" t="str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检查错误!</v>
      </c>
      <c r="I17" s="11" t="str">
        <f>_xlfn.IFS(COUNTIFS($N$7:N17,表2_2[[#This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17" s="8" t="str">
        <f>_xlfn.IFS(COUNTIFS($N$7:N17,表2_2[[#This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17" s="8"/>
      <c r="L17" s="11" t="str">
        <f>_xlfn.IFS(COUNTIFS($N$7:N17,表2_2[[#This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7" s="8" t="str">
        <f>_xlfn.IFS(COUNTIFS($N$7:N17,表2_2[[#This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Q17" s="1" t="e">
        <f>CHOOSE(表2_2[[#This Row],[生成方式]],
_xlfn.IFS(X17&gt;$G$1,((X17-$G$1)^2/12)^0.5,TRUE,0),
_xlfn.IFS(X17&gt;$G$1,((X17-$G$1)^2/12)^0.5,TRUE,0),+_xlfn.IFS(AND(表2_2[[#This Row],[生效间隔]]&lt;&gt;"",表2_2[[#This Row],[生效间隔]]&gt;$G$1),((AA17-$G$1)^2/12)^0.5,TRUE,0))
*表2_2[[#This Row],[&lt;&lt;补偿标准差]]</f>
        <v>#VALUE!</v>
      </c>
      <c r="R17" s="1">
        <v>1.5</v>
      </c>
      <c r="T17" s="1"/>
      <c r="W17" s="8"/>
      <c r="AB17" s="1"/>
      <c r="AE17" s="8" t="e">
        <f>AG17*CHOOSE(O17,
1,
表2_2[[#This Row],[分割比例]],
0,
表2_2[[#This Row],[分割比例]],
0)</f>
        <v>#VALUE!</v>
      </c>
      <c r="AF17" s="11" t="e">
        <f>AH17*CHOOSE(O17,
0,
(1-表2_2[[#This Row],[分割比例]]),
1,
(1-表2_2[[#This Row],[分割比例]]),
1)</f>
        <v>#VALUE!</v>
      </c>
      <c r="AG17" s="8" t="e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#VALUE!</v>
      </c>
      <c r="AH17" s="11"/>
      <c r="AI17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17" s="11" t="e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#VALUE!</v>
      </c>
      <c r="AK17" s="11" t="e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#VALUE!</v>
      </c>
    </row>
    <row r="18" spans="1:37">
      <c r="H18" s="22" t="str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检查错误!</v>
      </c>
      <c r="I18" s="11" t="str">
        <f>_xlfn.IFS(COUNTIFS($N$7:N18,表2_2[[#This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18" s="8" t="str">
        <f>_xlfn.IFS(COUNTIFS($N$7:N18,表2_2[[#This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18" s="8"/>
      <c r="L18" s="11" t="str">
        <f>_xlfn.IFS(COUNTIFS($N$7:N18,表2_2[[#This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8" s="8" t="str">
        <f>_xlfn.IFS(COUNTIFS($N$7:N18,表2_2[[#This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Q18" s="1" t="e">
        <f>CHOOSE(表2_2[[#This Row],[生成方式]],
_xlfn.IFS(X18&gt;$G$1,((X18-$G$1)^2/12)^0.5,TRUE,0),
_xlfn.IFS(X18&gt;$G$1,((X18-$G$1)^2/12)^0.5,TRUE,0),+_xlfn.IFS(AND(表2_2[[#This Row],[生效间隔]]&lt;&gt;"",表2_2[[#This Row],[生效间隔]]&gt;$G$1),((AA18-$G$1)^2/12)^0.5,TRUE,0))
*表2_2[[#This Row],[&lt;&lt;补偿标准差]]</f>
        <v>#VALUE!</v>
      </c>
      <c r="R18" s="1">
        <v>1.5</v>
      </c>
      <c r="T18" s="1"/>
      <c r="W18" s="8"/>
      <c r="AB18" s="1"/>
      <c r="AE18" s="8" t="e">
        <f>AG18*CHOOSE(O18,
1,
表2_2[[#This Row],[分割比例]],
0,
表2_2[[#This Row],[分割比例]],
0)</f>
        <v>#VALUE!</v>
      </c>
      <c r="AF18" s="11" t="e">
        <f>AH18*CHOOSE(O18,
0,
(1-表2_2[[#This Row],[分割比例]]),
1,
(1-表2_2[[#This Row],[分割比例]]),
1)</f>
        <v>#VALUE!</v>
      </c>
      <c r="AG18" s="8" t="e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#VALUE!</v>
      </c>
      <c r="AH18" s="11"/>
      <c r="AI18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18" s="11" t="e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#VALUE!</v>
      </c>
      <c r="AK18" s="11" t="e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#VALUE!</v>
      </c>
    </row>
    <row r="19" spans="1:37">
      <c r="A19" s="1">
        <f>LN(C19)</f>
        <v>0</v>
      </c>
      <c r="B19" s="7" t="s">
        <v>3</v>
      </c>
      <c r="C19" s="7">
        <v>1</v>
      </c>
      <c r="D19" s="7">
        <f>C19</f>
        <v>1</v>
      </c>
      <c r="F19" s="42"/>
      <c r="H19" s="22" t="str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检查错误!</v>
      </c>
      <c r="I19" s="11" t="str">
        <f>_xlfn.IFS(COUNTIFS($N$7:N19,表2_2[[#This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19" s="8" t="str">
        <f>_xlfn.IFS(COUNTIFS($N$7:N19,表2_2[[#This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19" s="8"/>
      <c r="L19" s="11" t="str">
        <f>_xlfn.IFS(COUNTIFS($N$7:N19,表2_2[[#This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19" s="8" t="str">
        <f>_xlfn.IFS(COUNTIFS($N$7:N19,表2_2[[#This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Q19" s="1" t="e">
        <f>CHOOSE(表2_2[[#This Row],[生成方式]],
_xlfn.IFS(X19&gt;$G$1,((X19-$G$1)^2/12)^0.5,TRUE,0),
_xlfn.IFS(X19&gt;$G$1,((X19-$G$1)^2/12)^0.5,TRUE,0),+_xlfn.IFS(AND(表2_2[[#This Row],[生效间隔]]&lt;&gt;"",表2_2[[#This Row],[生效间隔]]&gt;$G$1),((AA19-$G$1)^2/12)^0.5,TRUE,0))
*表2_2[[#This Row],[&lt;&lt;补偿标准差]]</f>
        <v>#VALUE!</v>
      </c>
      <c r="R19" s="1">
        <v>1.5</v>
      </c>
      <c r="T19" s="1"/>
      <c r="W19" s="8"/>
      <c r="AB19" s="1"/>
      <c r="AE19" s="8" t="e">
        <f>AG19*CHOOSE(O19,
1,
表2_2[[#This Row],[分割比例]],
0,
表2_2[[#This Row],[分割比例]],
0)</f>
        <v>#VALUE!</v>
      </c>
      <c r="AF19" s="11" t="e">
        <f>AH19*CHOOSE(O19,
0,
(1-表2_2[[#This Row],[分割比例]]),
1,
(1-表2_2[[#This Row],[分割比例]]),
1)</f>
        <v>#VALUE!</v>
      </c>
      <c r="AG19" s="8" t="e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#VALUE!</v>
      </c>
      <c r="AH19" s="11"/>
      <c r="AI19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19" s="11" t="e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#VALUE!</v>
      </c>
      <c r="AK19" s="11" t="e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#VALUE!</v>
      </c>
    </row>
    <row r="20" spans="1:37">
      <c r="H20" s="22" t="str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检查错误!</v>
      </c>
      <c r="I20" s="11" t="str">
        <f>_xlfn.IFS(COUNTIFS($N$7:N20,表2_2[[#This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20" s="8" t="str">
        <f>_xlfn.IFS(COUNTIFS($N$7:N20,表2_2[[#This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20" s="8"/>
      <c r="L20" s="11" t="str">
        <f>_xlfn.IFS(COUNTIFS($N$7:N20,表2_2[[#This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20" s="8" t="str">
        <f>_xlfn.IFS(COUNTIFS($N$7:N20,表2_2[[#This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Q20" s="1" t="e">
        <f>CHOOSE(表2_2[[#This Row],[生成方式]],
_xlfn.IFS(X20&gt;$G$1,((X20-$G$1)^2/12)^0.5,TRUE,0),
_xlfn.IFS(X20&gt;$G$1,((X20-$G$1)^2/12)^0.5,TRUE,0),+_xlfn.IFS(AND(表2_2[[#This Row],[生效间隔]]&lt;&gt;"",表2_2[[#This Row],[生效间隔]]&gt;$G$1),((AA20-$G$1)^2/12)^0.5,TRUE,0))
*表2_2[[#This Row],[&lt;&lt;补偿标准差]]</f>
        <v>#VALUE!</v>
      </c>
      <c r="R20" s="1">
        <v>1.5</v>
      </c>
      <c r="T20" s="1"/>
      <c r="W20" s="8"/>
      <c r="AB20" s="1"/>
      <c r="AE20" s="8" t="e">
        <f>AG20*CHOOSE(O20,
1,
表2_2[[#This Row],[分割比例]],
0,
表2_2[[#This Row],[分割比例]],
0)</f>
        <v>#VALUE!</v>
      </c>
      <c r="AF20" s="11" t="e">
        <f>AH20*CHOOSE(O20,
0,
(1-表2_2[[#This Row],[分割比例]]),
1,
(1-表2_2[[#This Row],[分割比例]]),
1)</f>
        <v>#VALUE!</v>
      </c>
      <c r="AG20" s="8" t="e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#VALUE!</v>
      </c>
      <c r="AH20" s="11"/>
      <c r="AI20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20" s="11" t="e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#VALUE!</v>
      </c>
      <c r="AK20" s="11" t="e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#VALUE!</v>
      </c>
    </row>
    <row r="21" spans="1:37">
      <c r="H21" s="22" t="str">
        <f>_xlfn.IFS(IFERROR(AND(表2_2[[#This Row],[计算百分比]]&lt;=0.00001,表2_2[[#This Row],[技能效果]]&lt;&gt;$B$10,表2_2[[#This Row],[技能效果]]&lt;&gt;$B$11,表2_2[[#This Row],[技能效果]]=$B$7),TRUE),"检查错误!",
TRUE,CHOOSE(SUMIFS(基础参数!$D$23:$D$27,基础参数!$C$23:$C$27,表2_2[[#This Row],[计算方式]]),
_xlfn.IFS(AND(OR(表2_2[[#This Row],[技能效果]]=$B$11,表2_2[[#This Row],[技能效果]]=$B$9,表2_2[[#This Row],[技能效果]]=$B$8),表2_2[[#This Row],[计算]]&gt;=1),-$E$1,
AND(COUNTIFS(表2_2[技能效果],$B$7,表2_2[组],表2_2[[#This Row],[组]])&gt;0,COUNTIFS(表2_2[组],表2_2[[#This Row],[组]])&gt;1),_xlfn.IFS(SUMIFS(表2_2[计算],表2_2[组],表2_2[[#This Row],[组]],表2_2[技能效果],$B$7,表2_2[&lt;&lt;效果%],"")=0,$E$1-SUMIFS(表2_2[计算],表2_2[组],表2_2[[#This Row],[组]],表2_2[计算方式],表2_2[[#This Row],[计算方式]]),表2_2[[#This Row],[技能效果]]&lt;&gt;$B$7,表2_2[[#This Row],[查找]]-表2_2[[#This Row],[计算]],TRUE,2*$E$1-SUMIFS(表2_2[计算],表2_2[组],表2_2[[#This Row],[组]],表2_2[计算方式],表2_2[[#This Row],[计算方式]])),
TRUE,_xlfn.MAXIFS(表2_2[查找],表2_2[组],表2_2[[#This Row],[组]])-SUMIFS(表2_2[计算],表2_2[组],表2_2[[#This Row],[组]],表2_2[计算方式],基础参数!$C$23)),
_xlfn.IFS(表2_2[[#This Row],[技能效果]]=$B$24,基础参数!$D$4*(1+表2_2[[#This Row],[修正]])/表2_2[[#This Row],[命中目标数]]*(1-表2_2[[#This Row],[治疗衰减]])-表2_2[[#This Row],[治疗计算]]-SUMIFS(表2_2[治疗计算],表2_2[职业],表2_2[[#This Row],[职业]],表2_2[互斥性],1,表2_2[计算方式],基础参数!$C$24),
TRUE,基础参数!$D$3*(1+表2_2[[#This Row],[修正]])/表2_2[[#This Row],[命中目标数]]*(1-表2_2[[#This Row],[治疗衰减]])-表2_2[[#This Row],[治疗计算]]-SUMIFS(表2_2[治疗计算],表2_2[职业],表2_2[[#This Row],[职业]],表2_2[互斥性],1)),
_xlfn.IFS(AND(表2_2[[#This Row],[技能效果]]&lt;&gt;$B$34,表2_2[[#This Row],[技能效果]]&lt;&gt;$B$37),(($A$29-1)*_xlfn.IFS(表2_2[[#This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Row],[技能效果]])),TRUE,MIN(表2_2[[#This Row],[&lt;&lt;效果%]]*(表2_2[[#This Row],[释放次数]])*(表2_2[技能效果]=表2_2[[#This Row],[技能效果]])))))*表2_2[[#This Row],[持续时间]]/表2_2[[#This Row],[冷却时间]]),
表2_2[[#This Row],[技能效果]]=$B$34,(($A$29-1)*_xlfn.IFS(表2_2[[#This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Row],[&lt;&lt;效果%]]*(表2_2[技能效果]=$B$33)*表2_2[释放次数]*(表2_2[命中目标数]=1)),TRUE,MIN(表2_2[[#This Row],[&lt;&lt;效果%]]*(表2_2[技能效果]=$B$33)*表2_2[释放次数]*(表2_2[命中目标数]=1)))))
*(基础参数!$P$9+ABS(IFERROR(_xlfn.IFS(表2_2[[#This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Row],[冷却时间]]),
表2_2[[#This Row],[技能效果]]=$B$37,(($A$29-1)*_xlfn.IFS(表2_2[[#This Row],[治疗衰减]]="",1,TRUE,表2_2[[#This Row],[治疗衰减]])-(ABS(IFERROR(_xlfn.IFS(表2_2[[#This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Row],[&lt;&lt;效果%]]*(表2_2[技能效果]=$B$36)*表2_2[释放次数]*(表2_2[命中目标数]=1)),TRUE,MIN(表2_2[[#This Row],[&lt;&lt;效果%]]*(表2_2[技能效果]=$B$36)*表2_2[释放次数]*(表2_2[命中目标数]=1)))))
*(基础参数!$P$10+ABS(IFERROR(_xlfn.IFS(表2_2[[#This Row],[&lt;&lt;效果%]]&gt;0,SUMIFS(表2_2[&lt;&lt;效果%],表2_2[技能效果],表2_2[[#This Row],[技能效果]],表2_2[命中目标数],"&gt;"&amp;1,表2_2[&lt;&lt;效果%],"&gt;"&amp;0)/COUNTIFS(表2_2[技能效果],表2_2[[#This Row],[技能效果]],表2_2[命中目标数],"&gt;"&amp;1,表2_2[&lt;&lt;效果%],"&gt;"&amp;0)*MIN(基础参数!$L$8,COUNTIFS(表2_2[技能效果],表2_2[[#This Row],[技能效果]],表2_2[命中目标数],"&gt;"&amp;1,表2_2[&lt;&lt;效果%],"&gt;"&amp;0)),TRUE,SUMIFS(表2_2[&lt;&lt;效果%],表2_2[技能效果],表2_2[[#This Row],[技能效果]],表2_2[命中目标数],"&gt;"&amp;1,表2_2[&lt;&lt;效果%],"&lt;"&amp;0)/COUNTIFS(表2_2[技能效果],表2_2[[#This Row],[技能效果]],表2_2[命中目标数],"&gt;"&amp;1,表2_2[&lt;&lt;效果%],"&lt;"&amp;0)*MIN(基础参数!$L$8,COUNTIFS(表2_2[技能效果],表2_2[[#This Row],[技能效果]],表2_2[命中目标数],"&gt;"&amp;1,表2_2[&lt;&lt;效果%],"&lt;"&amp;0))),0))+ABS(_xlfn.IFS(表2_2[[#This Row],[&lt;&lt;效果%]]&gt;0,MAX(表2_2[[#This Row],[&lt;&lt;效果%]]*(表2_2[[#This Row],[释放次数]])*(表2_2[技能效果]=表2_2[[#This Row],[技能效果]])*(表2_2[命中目标数]=1)),TRUE,MIN(表2_2[[#This Row],[&lt;&lt;效果%]]*(表2_2[[#This Row],[释放次数]])*(表2_2[技能效果]=表2_2[[#This Row],[技能效果]])*(表2_2[命中目标数]=1)))))*表2_2[[#This Row],[持续时间]]/表2_2[[#This Row],[冷却时间]]))))</f>
        <v>检查错误!</v>
      </c>
      <c r="I21" s="11" t="str">
        <f>_xlfn.IFS(COUNTIFS($N$7:N21,表2_2[[#This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MIN(_xlfn.MAXIFS(表2_2[计算百分比],表2_2[组],表2_2[[#This Row],[组]]),表2_2[[#This Row],[&lt;&lt;手填百分比]])/(MAX(表2_2[[#This Row],[冷却时间]],表2_2[[#This Row],[持续时间]])+表2_2[[#This Row],[施法时间]])+SUMIFS(表2_2[计算],表2_2[组],表2_2[[#This Row],[组]],表2_2[计算方式],表2_2[[#This Row],[计算方式]],表2_2[技能效果],"&lt;&gt;"&amp;$B$7),
TRUE,"")</f>
        <v/>
      </c>
      <c r="J21" s="8" t="str">
        <f>_xlfn.IFS(COUNTIFS($N$7:N21,表2_2[[#This Row],[组]])&gt;1,"",
AND(表2_2[[#This Row],[计算方式]]=基础参数!$C$23,MAX(表2_2[[#This Row],[持续时间]],表2_2[[#This Row],[冷却时间]])+表2_2[[#This Row],[施法时间]]&gt;=($I$2*$C$1),_xlfn.IFS(表2_2[[#This Row],[&lt;&lt;效果%]]&lt;&gt;"",表2_2[[#This Row],[&lt;&lt;效果%]]&gt;=(($E$1-SUMIFS(表2_2[计算],表2_2[组],表2_2[[#This Row],[组]],表2_2[计算方式],基础参数!$C$23,表2_2[技能效果],"&lt;&gt;"&amp;$B$7))*$I$2*$C$1),TRUE,TRUE)),
$I$2*$C$1*($E$1-SUMIFS(表2_2[计算],表2_2[组],表2_2[[#This Row],[组]],表2_2[计算方式],表2_2[[#This Row],[计算方式]],表2_2[技能效果],"&lt;&gt;"&amp;$B$7)),
TRUE,"")</f>
        <v/>
      </c>
      <c r="K21" s="8"/>
      <c r="L21" s="11" t="str">
        <f>_xlfn.IFS(COUNTIFS($N$7:N21,表2_2[[#This Row],[组]])&gt;1,"",
AND(表2_2[[#This Row],[计算方式]]=基础参数!$C$24,MAX(表2_2[[#This Row],[持续时间]],表2_2[[#This Row],[冷却时间]])+表2_2[[#This Row],[施法时间]]&gt;=($I$2*$C$1),_xlfn.IFS(表2_2[[#This Row],[&lt;&lt;效果%]]&lt;&gt;"",表2_2[[#This Row],[&lt;&lt;效果%]]&gt;=(_xlfn.IFS(表2_2[[#This Row],[技能效果]]=$B$24,基础参数!$D$4,TRUE,基础参数!$D$3)*$I$2*$C$1),TRUE,TRUE)),
_xlfn.MAXIFS(表2_2[计算百分比],表2_2[组],表2_2[[#This Row],[组]])*_xlfn.IFS(表2_2[[#This Row],[技能效果]]=$B$24,1,表2_2[[#This Row],[计算方式]]=基础参数!$C$24,基础参数!$D$4/基础参数!$D$3)/(MAX(表2_2[[#This Row],[冷却时间]],表2_2[[#This Row],[持续时间]])+表2_2[[#This Row],[施法时间]]),
TRUE,"")</f>
        <v/>
      </c>
      <c r="M21" s="8" t="str">
        <f>_xlfn.IFS(COUNTIFS($N$7:N21,表2_2[[#This Row],[组]])&gt;1,"",
AND(表2_2[[#This Row],[计算方式]]=基础参数!$C$24,(MAX(表2_2[[#This Row],[持续时间]],表2_2[[#This Row],[冷却时间]])+表2_2[[#This Row],[施法时间]])&gt;=($I$2*$C$1),_xlfn.IFS(表2_2[[#This Row],[&lt;&lt;效果%]]&lt;&gt;"",表2_2[[#This Row],[&lt;&lt;效果%]]&gt;=(_xlfn.IFS(表2_2[[#This Row],[技能效果]]=$B$24,基础参数!$D$4,TRUE,基础参数!$D$3)*$I$2*$C$1),TRUE,TRUE)),
_xlfn.IFS(表2_2[[#This Row],[技能效果]]=$B$24,基础参数!$D$4,TRUE,基础参数!$D$3)*$I$1*$C$1,
TRUE,"")</f>
        <v/>
      </c>
      <c r="Q21" s="1" t="e">
        <f>CHOOSE(表2_2[[#This Row],[生成方式]],
_xlfn.IFS(X21&gt;$G$1,((X21-$G$1)^2/12)^0.5,TRUE,0),
_xlfn.IFS(X21&gt;$G$1,((X21-$G$1)^2/12)^0.5,TRUE,0),+_xlfn.IFS(AND(表2_2[[#This Row],[生效间隔]]&lt;&gt;"",表2_2[[#This Row],[生效间隔]]&gt;$G$1),((AA21-$G$1)^2/12)^0.5,TRUE,0))
*表2_2[[#This Row],[&lt;&lt;补偿标准差]]</f>
        <v>#VALUE!</v>
      </c>
      <c r="R21" s="1">
        <v>1.5</v>
      </c>
      <c r="T21" s="1"/>
      <c r="W21" s="8"/>
      <c r="AB21" s="1"/>
      <c r="AE21" s="8" t="e">
        <f>AG21*CHOOSE(O21,
1,
表2_2[[#This Row],[分割比例]],
0,
表2_2[[#This Row],[分割比例]],
0)</f>
        <v>#VALUE!</v>
      </c>
      <c r="AF21" s="11" t="e">
        <f>AH21*CHOOSE(O21,
0,
(1-表2_2[[#This Row],[分割比例]]),
1,
(1-表2_2[[#This Row],[分割比例]]),
1)</f>
        <v>#VALUE!</v>
      </c>
      <c r="AG21" s="8" t="e">
        <f>CHOOSE(SUMIFS(基础参数!$D$23:$D$27,基础参数!$C$23:$C$27,表2_2[[#This Row],[计算方式]]),
_xlfn.IFS(AND(表2_2[[#This Row],[技能效果]]=$B$7,ABS(表2_2[[#This Row],[&lt;&lt;效果%]])&gt;0),ABS(表2_2[[#This Row],[&lt;&lt;效果%]]),
MAX(表2_2[[#This Row],[持续时间]],表2_2[[#This Row],[冷却时间]])+表2_2[[#This Row],[施法时间]]&gt;=($I$2*$C$1),$I$1*$C$1*($E$1*$I$1-SUMIFS(表2_2[计算],表2_2[组],表2_2[[#This Row],[组]],表2_2[计算方式],表2_2[[#This Row],[计算方式]],表2_2[技能效果],"&lt;&gt;"&amp;$B$7)),
TRUE,((2*表2_2[[#This Row],[计算]]-SUMIFS(表2_2[计算],表2_2[组],表2_2[[#This Row],[组]],表2_2[计算方式],表2_2[[#This Row],[计算方式]])-SUMIFS(表2_2[计算],表2_2[职业],表2_2[[#This Row],[职业]],表2_2[互斥性],1,表2_2[计算方式],基础参数!$C$23)-$E$2*MAX(表2_2[[#This Row],[冷却时间]],表2_2[[#This Row],[持续时间]])/(表2_2[[#This Row],[施法时间]]+MAX(表2_2[[#This Row],[冷却时间]],表2_2[[#This Row],[持续时间]]))*(表2_2[[#This Row],[施法时间]]&lt;表2_2[[#This Row],[冷却时间]]))*(表2_2[[#This Row],[施法时间]]+MAX(表2_2[[#This Row],[冷却时间]],表2_2[[#This Row],[持续时间]])+表2_2[[#This Row],[修正]]))/(表2_2[[#This Row],[释放次数]])/(1+($G$3-1)*SUMIFS(表2_2[&lt;&lt;效果%],表2_2[组],表2_2[[#This Row],[组]],表2_2[技能效果],$B$10))*_xlfn.IFS(表2_2[[#This Row],[治疗衰减]]="",1,TRUE,1-表2_2[[#This Row],[治疗衰减]])/_xlfn.IFS(AND(表2_2[[#This Row],[持续时间]]&lt;&gt;"",表2_2[[#This Row],[生效间隔]]&lt;&gt;""),表2_2[[#This Row],[持续时间]]/表2_2[[#This Row],[生效间隔]],TRUE,1)/表2_2[[#This Row],[命中目标数]]*_xlfn.IFS(表2_2[[#This Row],[命中目标数]]&gt;1,(1+((表2_2[[#This Row],[命中目标数]]-2)^2/12)^0.5*表2_2[[#This Row],[&lt;&lt;补偿标准差]]/表2_2[[#This Row],[命中目标数]]),TRUE,1)),
表2_2[[#This Row],[计算]],表2_2[[#This Row],[计算]])</f>
        <v>#VALUE!</v>
      </c>
      <c r="AH21" s="11"/>
      <c r="AI21" s="11">
        <f>_xlfn.IFS(表2_2[[#This Row],[计算方式]]=基础参数!$C$24,
SUMIFS(表2_2[&lt;&lt;效果%],表2_2[组],表2_2[[#This Row],[组]],表2_2[计算方式],表2_2[[#This Row],[计算方式]])*表2_2[[#This Row],[释放次数]]/_xlfn.IFS(AND(表2_2[[#This Row],[持续时间]]&lt;&gt;"",表2_2[[#This Row],[生效间隔]]&lt;&gt;""),表2_2[[#This Row],[持续时间]]/表2_2[[#This Row],[生效间隔]],TRUE,1)/(表2_2[[#This Row],[冷却时间]]+表2_2[[#This Row],[施法时间]])*_xlfn.IFS(AND(表2_2[[#This Row],[持续时间]]&lt;&gt;"",表2_2[[#This Row],[生效间隔]]=""),表2_2[[#This Row],[持续时间]]/表2_2[[#This Row],[冷却时间]],TRUE,1),TRUE,0)</f>
        <v>0</v>
      </c>
      <c r="AJ21" s="11" t="e">
        <f>CHOOSE(SUMIFS(基础参数!$D$23:$D$27,基础参数!$C$23:$C$27,表2_2[[#This Row],[计算方式]]),
_xlfn.IFS(AND(表2_2[[#This Row],[技能效果]]=$B$7,表2_2[[#This Row],[&lt;&lt;效果%]]&gt;0),
表2_2[[#This Row],[&lt;&lt;效果%]]*_xlfn.IFS(AND(表2_2[[#This Row],[持续时间]]&lt;&gt;"",表2_2[[#This Row],[生效间隔]]&lt;&gt;""),(表2_2[[#This Row],[持续时间]]/表2_2[[#This Row],[生效间隔]]),TRUE,1)*表2_2[[#This Row],[释放次数]]/(表2_2[[#This Row],[施法时间]]+表2_2[[#This Row],[冷却时间]]+表2_2[[#This Row],[修正]])*表2_2[[#This Row],[命中目标数]]*_xlfn.IFS(AND(表2_2[[#This Row],[&lt;&lt;效果%]]&lt;&gt;"",表2_2[[#This Row],[技能效果]]=$B$7,($C$1*$I$2)&lt;=(MAX(表2_2[[#This Row],[持续时间]],表2_2[[#This Row],[冷却时间]])+表2_2[[#This Row],[施法时间]])),$I$1,TRUE,1),
表2_2[[#This Row],[技能效果]]=$B$10,0,
表2_2[[#This Row],[技能效果]]=$B$7,表2_2[[#This Row],[查找]],
TRUE,_xlfn.IFS(表2_2[[#This Row],[&lt;&lt;效果%]]="",1,TRUE,表2_2[[#This Row],[&lt;&lt;效果%]])*_xlfn.IFS(表2_2[[#This Row],[持续时间]]="",1,TRUE,表2_2[[#This Row],[持续时间]])/(表2_2[[#This Row],[冷却时间]]+表2_2[[#This Row],[施法时间]]+表2_2[[#This Row],[修正]])*表2_2[[#This Row],[查找]]*表2_2[[#This Row],[释放次数]]),
表2_2[[#This Row],[&lt;&lt;效果%]],
表2_2[[#This Row],[&lt;&lt;效果%]])</f>
        <v>#VALUE!</v>
      </c>
      <c r="AK21" s="11" t="e">
        <f>CHOOSE(SUMIFS(基础参数!$D$23:$D$27,基础参数!$C$23:$C$27,表2_2[[#This Row],[计算方式]]),
_xlfn.IFS(AND(表2_2[[#This Row],[技能效果]]=$B$11,ABS(表2_2[[#This Row],[&lt;&lt;效果%]])&gt;0),MIN(2,VLOOKUP(表2_2[[#This Row],[技能效果]],$B$7:$D$16,$D$5,0)),
TRUE,VLOOKUP(表2_2[[#This Row],[技能效果]],$B$7:$D$16,$D$5,0)),
VLOOKUP(表2_2[[#This Row],[技能效果]],$B$23:$C$25,2,0),
VLOOKUP(表2_2[[#This Row],[技能效果]],$B$29:$C$46,2,0),
_xlfn.IFS(AND(表2_2[[#This Row],[技能效果]]=$B$11,ABS(表2_2[[#This Row],[&lt;&lt;效果%]])&gt;0),MIN(2,VLOOKUP(表2_2[[#This Row],[技能效果]],$B$7:$D$16,$D$5,0)),
TRUE,VLOOKUP(表2_2[[#This Row],[技能效果]],$B$7:$D$16,$D$5,0)),
_xlfn.IFS(AND(表2_2[[#This Row],[技能效果]]=$B$11,ABS(表2_2[[#This Row],[&lt;&lt;效果%]])&gt;0),MIN(2,VLOOKUP(表2_2[[#This Row],[技能效果]],$B$7:$D$16,$D$5,0)),
TRUE,VLOOKUP(表2_2[[#This Row],[技能效果]],$B$7:$D$16,$D$5,0)*#REF!))</f>
        <v>#VALUE!</v>
      </c>
    </row>
    <row r="22" spans="1:37">
      <c r="B22" s="5" t="s">
        <v>73</v>
      </c>
      <c r="C22" s="18" t="s">
        <v>72</v>
      </c>
    </row>
    <row r="23" spans="1:37">
      <c r="B23" s="1" t="s">
        <v>63</v>
      </c>
      <c r="C23" s="1">
        <v>1</v>
      </c>
      <c r="U23" s="42"/>
    </row>
    <row r="24" spans="1:37">
      <c r="B24" s="1" t="s">
        <v>78</v>
      </c>
      <c r="C24" s="1">
        <v>2</v>
      </c>
      <c r="M24" s="8"/>
    </row>
    <row r="25" spans="1:37">
      <c r="B25" s="1" t="s">
        <v>68</v>
      </c>
      <c r="C25" s="1">
        <v>3</v>
      </c>
      <c r="AA25" s="52"/>
      <c r="AB25" s="1"/>
    </row>
    <row r="26" spans="1:37">
      <c r="AB26" s="1"/>
    </row>
    <row r="28" spans="1:37">
      <c r="B28" s="5" t="s">
        <v>21</v>
      </c>
      <c r="C28" s="18" t="s">
        <v>72</v>
      </c>
      <c r="AB28" s="1"/>
    </row>
    <row r="29" spans="1:37">
      <c r="A29" s="1">
        <f>(1/$G$2)^(0.5)</f>
        <v>1.1547005383792515</v>
      </c>
      <c r="B29" s="1" t="s">
        <v>28</v>
      </c>
      <c r="C29" s="1">
        <v>1</v>
      </c>
      <c r="AB29" s="1"/>
    </row>
    <row r="30" spans="1:37">
      <c r="B30" s="1" t="s">
        <v>30</v>
      </c>
      <c r="C30" s="1">
        <v>2</v>
      </c>
      <c r="AB30" s="1"/>
    </row>
    <row r="31" spans="1:37">
      <c r="B31" s="1" t="s">
        <v>1042</v>
      </c>
      <c r="C31" s="1">
        <v>3</v>
      </c>
      <c r="AB31" s="1"/>
    </row>
    <row r="32" spans="1:37">
      <c r="B32" s="1" t="s">
        <v>31</v>
      </c>
      <c r="C32" s="1">
        <v>4</v>
      </c>
      <c r="AB32" s="1"/>
    </row>
    <row r="33" spans="2:28">
      <c r="B33" s="1" t="s">
        <v>1043</v>
      </c>
      <c r="C33" s="1">
        <v>5</v>
      </c>
      <c r="AB33" s="1"/>
    </row>
    <row r="34" spans="2:28">
      <c r="B34" s="1" t="s">
        <v>1051</v>
      </c>
      <c r="C34" s="1">
        <v>6</v>
      </c>
      <c r="AB34" s="1"/>
    </row>
    <row r="35" spans="2:28">
      <c r="B35" s="1" t="s">
        <v>1031</v>
      </c>
      <c r="C35" s="1">
        <v>7</v>
      </c>
      <c r="AB35" s="1"/>
    </row>
    <row r="36" spans="2:28">
      <c r="B36" s="1" t="s">
        <v>152</v>
      </c>
      <c r="C36" s="1">
        <v>8</v>
      </c>
      <c r="AB36" s="1"/>
    </row>
    <row r="37" spans="2:28">
      <c r="B37" s="1" t="s">
        <v>879</v>
      </c>
      <c r="C37" s="1">
        <v>9</v>
      </c>
      <c r="AB37" s="1"/>
    </row>
    <row r="38" spans="2:28">
      <c r="B38" s="1" t="s">
        <v>1032</v>
      </c>
      <c r="C38" s="1">
        <v>10</v>
      </c>
    </row>
    <row r="39" spans="2:28">
      <c r="B39" s="1" t="s">
        <v>19</v>
      </c>
      <c r="C39" s="1">
        <v>11</v>
      </c>
    </row>
    <row r="40" spans="2:28">
      <c r="B40" s="1" t="s">
        <v>20</v>
      </c>
      <c r="C40" s="1">
        <v>12</v>
      </c>
    </row>
    <row r="41" spans="2:28">
      <c r="B41" s="1" t="s">
        <v>1030</v>
      </c>
      <c r="C41" s="1">
        <v>13</v>
      </c>
      <c r="D41" s="4"/>
    </row>
    <row r="42" spans="2:28">
      <c r="B42" s="1" t="s">
        <v>902</v>
      </c>
      <c r="C42" s="1">
        <v>14</v>
      </c>
    </row>
    <row r="43" spans="2:28">
      <c r="B43" s="1" t="s">
        <v>1044</v>
      </c>
      <c r="C43" s="1">
        <v>15</v>
      </c>
    </row>
    <row r="44" spans="2:28">
      <c r="B44" s="1" t="s">
        <v>1045</v>
      </c>
      <c r="C44" s="1">
        <v>16</v>
      </c>
    </row>
    <row r="45" spans="2:28">
      <c r="B45" s="1" t="s">
        <v>1046</v>
      </c>
      <c r="C45" s="1">
        <v>17</v>
      </c>
    </row>
    <row r="46" spans="2:28">
      <c r="B46" s="1" t="s">
        <v>1047</v>
      </c>
      <c r="C46" s="1">
        <v>18</v>
      </c>
    </row>
    <row r="47" spans="2:28">
      <c r="B47" s="1" t="s">
        <v>903</v>
      </c>
      <c r="C47" s="1">
        <v>19</v>
      </c>
    </row>
    <row r="48" spans="2:28">
      <c r="B48" s="1" t="s">
        <v>1048</v>
      </c>
      <c r="C48" s="1">
        <v>20</v>
      </c>
    </row>
    <row r="49" spans="2:3">
      <c r="B49" s="1" t="s">
        <v>1056</v>
      </c>
      <c r="C49" s="1">
        <v>21</v>
      </c>
    </row>
    <row r="50" spans="2:3">
      <c r="B50" s="1" t="s">
        <v>1049</v>
      </c>
      <c r="C50" s="1">
        <v>22</v>
      </c>
    </row>
    <row r="51" spans="2:3">
      <c r="B51" s="1" t="s">
        <v>1050</v>
      </c>
      <c r="C51" s="1">
        <v>23</v>
      </c>
    </row>
    <row r="52" spans="2:3">
      <c r="B52" s="1" t="s">
        <v>27</v>
      </c>
      <c r="C52" s="1">
        <v>24</v>
      </c>
    </row>
    <row r="609" spans="7:7">
      <c r="G609" s="4"/>
    </row>
    <row r="644" spans="7:7">
      <c r="G644" s="4"/>
    </row>
    <row r="669" spans="7:7">
      <c r="G669" s="4"/>
    </row>
    <row r="769" spans="7:7">
      <c r="G769" s="4"/>
    </row>
    <row r="782" spans="7:7">
      <c r="G782" s="4"/>
    </row>
  </sheetData>
  <phoneticPr fontId="1" type="noConversion"/>
  <conditionalFormatting sqref="C7 C8:D8 C11:C21">
    <cfRule type="expression" dxfId="26" priority="10">
      <formula>C7="找不到上界！"</formula>
    </cfRule>
  </conditionalFormatting>
  <conditionalFormatting sqref="D45:D49">
    <cfRule type="expression" dxfId="25" priority="9">
      <formula>D45="找不到上界！"</formula>
    </cfRule>
  </conditionalFormatting>
  <conditionalFormatting sqref="Q7:Q21">
    <cfRule type="expression" dxfId="24" priority="13">
      <formula>Q7=0</formula>
    </cfRule>
  </conditionalFormatting>
  <conditionalFormatting sqref="AE7:AK21">
    <cfRule type="expression" dxfId="2" priority="12">
      <formula>AE7&lt;=0</formula>
    </cfRule>
  </conditionalFormatting>
  <conditionalFormatting sqref="H7:H21">
    <cfRule type="expression" dxfId="23" priority="6">
      <formula>ISERROR($H7)</formula>
    </cfRule>
    <cfRule type="expression" dxfId="22" priority="7">
      <formula>H7="检查错误!"</formula>
    </cfRule>
    <cfRule type="expression" dxfId="21" priority="8">
      <formula>H7&gt;=0</formula>
    </cfRule>
  </conditionalFormatting>
  <conditionalFormatting sqref="H7:H21">
    <cfRule type="expression" dxfId="20" priority="11">
      <formula>H7&lt;=-$E$1</formula>
    </cfRule>
    <cfRule type="expression" dxfId="19" priority="14">
      <formula>H7&lt;0</formula>
    </cfRule>
  </conditionalFormatting>
  <conditionalFormatting sqref="P2:AE2">
    <cfRule type="cellIs" dxfId="18" priority="5" operator="equal">
      <formula>0</formula>
    </cfRule>
  </conditionalFormatting>
  <conditionalFormatting sqref="I7:I21 L7:L21">
    <cfRule type="expression" dxfId="17" priority="3">
      <formula>I7&lt;&gt;""</formula>
    </cfRule>
  </conditionalFormatting>
  <conditionalFormatting sqref="I3">
    <cfRule type="cellIs" dxfId="16" priority="2" operator="greaterThan">
      <formula>0.3</formula>
    </cfRule>
  </conditionalFormatting>
  <conditionalFormatting sqref="K1">
    <cfRule type="cellIs" dxfId="15" priority="1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2A5620C-752A-4B2F-90F6-9E5415AEA1E4}">
          <x14:formula1>
            <xm:f>CHOOSE(SUMIFS(基础参数!$D$23:$D$27,基础参数!$C$23:$C$27,U7), $B$7:$B$18,$B$23:$B$26,$B$29:$B$53,$B$7:$B$18,$B$7:$B$18,)</xm:f>
          </x14:formula1>
          <xm:sqref>V7:V21</xm:sqref>
        </x14:dataValidation>
        <x14:dataValidation type="list" allowBlank="1" showInputMessage="1" showErrorMessage="1" xr:uid="{486EA136-59B2-401B-884F-2A7FC7B6E6CB}">
          <x14:formula1>
            <xm:f>基础参数!$G$23:$G$32</xm:f>
          </x14:formula1>
          <xm:sqref>S7:S21</xm:sqref>
        </x14:dataValidation>
        <x14:dataValidation type="list" allowBlank="1" showInputMessage="1" showErrorMessage="1" xr:uid="{8469994A-DC81-4357-91D3-76B703148782}">
          <x14:formula1>
            <xm:f>基础参数!$C$23:$C$27</xm:f>
          </x14:formula1>
          <xm:sqref>U7:U21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58C6-782F-4276-934E-4290ACCF5854}">
  <sheetPr>
    <tabColor rgb="FFC00000"/>
  </sheetPr>
  <dimension ref="A1:BE1787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X8" sqref="X8"/>
    </sheetView>
  </sheetViews>
  <sheetFormatPr defaultRowHeight="16.5"/>
  <cols>
    <col min="1" max="2" width="9" style="1"/>
    <col min="3" max="3" width="11.625" style="1" bestFit="1" customWidth="1"/>
    <col min="4" max="4" width="8" style="1" bestFit="1" customWidth="1"/>
    <col min="5" max="5" width="2.875" style="1" customWidth="1"/>
    <col min="6" max="6" width="9" style="1" customWidth="1"/>
    <col min="7" max="7" width="2.5" style="1" bestFit="1" customWidth="1"/>
    <col min="8" max="8" width="5.75" style="1" bestFit="1" customWidth="1"/>
    <col min="9" max="9" width="7.5" style="1" bestFit="1" customWidth="1"/>
    <col min="10" max="10" width="9.75" style="1" bestFit="1" customWidth="1"/>
    <col min="11" max="11" width="8.25" style="1" bestFit="1" customWidth="1"/>
    <col min="12" max="12" width="7.75" style="1" bestFit="1" customWidth="1"/>
    <col min="13" max="13" width="15.25" style="1" bestFit="1" customWidth="1"/>
    <col min="14" max="14" width="11.875" style="1" bestFit="1" customWidth="1"/>
    <col min="15" max="15" width="8.625" style="1" bestFit="1" customWidth="1"/>
    <col min="16" max="16" width="12.125" style="1" bestFit="1" customWidth="1"/>
    <col min="17" max="17" width="8.25" style="1" bestFit="1" customWidth="1"/>
    <col min="18" max="18" width="9" style="1"/>
    <col min="19" max="19" width="9" style="14" customWidth="1"/>
    <col min="20" max="20" width="15.5" style="14" customWidth="1"/>
    <col min="21" max="27" width="9" style="14"/>
    <col min="28" max="41" width="9" style="1"/>
    <col min="42" max="48" width="12.625" style="14" customWidth="1"/>
    <col min="49" max="49" width="11.375" style="1" bestFit="1" customWidth="1"/>
    <col min="50" max="50" width="13.125" style="1" customWidth="1"/>
    <col min="51" max="52" width="9" style="1"/>
    <col min="53" max="53" width="9.625" style="1" bestFit="1" customWidth="1"/>
    <col min="55" max="55" width="15.5" style="1" bestFit="1" customWidth="1"/>
    <col min="56" max="56" width="9" style="1"/>
    <col min="58" max="16384" width="9" style="1"/>
  </cols>
  <sheetData>
    <row r="1" spans="1:55">
      <c r="A1" s="4" t="s">
        <v>880</v>
      </c>
      <c r="B1" s="4" t="s">
        <v>881</v>
      </c>
      <c r="C1" s="4" t="s">
        <v>85</v>
      </c>
      <c r="D1" s="4" t="s">
        <v>101</v>
      </c>
      <c r="E1" s="4" t="s">
        <v>156</v>
      </c>
      <c r="F1" s="4" t="s">
        <v>155</v>
      </c>
      <c r="G1" s="4"/>
      <c r="H1" s="4" t="s">
        <v>102</v>
      </c>
      <c r="I1" s="4" t="s">
        <v>104</v>
      </c>
      <c r="J1" s="4" t="s">
        <v>106</v>
      </c>
      <c r="K1" s="4" t="s">
        <v>108</v>
      </c>
      <c r="L1" s="4" t="s">
        <v>110</v>
      </c>
      <c r="M1" s="4" t="s">
        <v>112</v>
      </c>
      <c r="N1" s="4" t="s">
        <v>114</v>
      </c>
      <c r="O1" s="4" t="s">
        <v>116</v>
      </c>
      <c r="P1" s="4" t="s">
        <v>123</v>
      </c>
      <c r="Q1" s="4" t="s">
        <v>133</v>
      </c>
      <c r="R1" s="4"/>
      <c r="S1" s="4" t="s">
        <v>873</v>
      </c>
      <c r="T1" s="4" t="s">
        <v>871</v>
      </c>
      <c r="U1" s="14">
        <v>1</v>
      </c>
      <c r="V1" s="14">
        <v>2</v>
      </c>
      <c r="W1" s="14">
        <v>3</v>
      </c>
      <c r="X1" s="14">
        <v>4</v>
      </c>
      <c r="Y1" s="14">
        <v>5</v>
      </c>
      <c r="Z1" s="14">
        <v>6</v>
      </c>
      <c r="AA1" s="14">
        <v>7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1</v>
      </c>
      <c r="AJ1" s="1">
        <v>2</v>
      </c>
      <c r="AK1" s="1">
        <v>3</v>
      </c>
      <c r="AL1" s="1">
        <v>4</v>
      </c>
      <c r="AM1" s="1">
        <v>5</v>
      </c>
      <c r="AN1" s="1">
        <v>6</v>
      </c>
      <c r="AO1" s="1">
        <v>7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X1" s="1" t="s">
        <v>84</v>
      </c>
      <c r="AY1" s="1" t="s">
        <v>101</v>
      </c>
      <c r="BA1" s="1" t="s">
        <v>872</v>
      </c>
      <c r="BC1" s="1" t="s">
        <v>877</v>
      </c>
    </row>
    <row r="2" spans="1:55">
      <c r="A2" s="1" t="e">
        <f>#REF!</f>
        <v>#REF!</v>
      </c>
      <c r="B2" s="1" t="e">
        <f>#REF!</f>
        <v>#REF!</v>
      </c>
      <c r="C2" s="1" t="e">
        <f>#REF!</f>
        <v>#REF!</v>
      </c>
      <c r="D2" s="1" t="s">
        <v>88</v>
      </c>
      <c r="E2" s="1" t="e">
        <f>#REF!</f>
        <v>#REF!</v>
      </c>
      <c r="F2" s="1" t="e">
        <f t="shared" ref="F2:F33" si="0">_xlfn.CONCAT(C2,D2,E2)</f>
        <v>#REF!</v>
      </c>
      <c r="G2" s="1">
        <f>SUMIFS(Sheet1!$F$17:$F$30,Sheet1!$E$17:$E$30,D2)</f>
        <v>2</v>
      </c>
      <c r="H2" s="1" t="e">
        <f>ROUND(ABS(SUMIFS(#REF!,#REF!,$C2,#REF!,#REF!,#REF!,$E2)),)</f>
        <v>#REF!</v>
      </c>
      <c r="I2" s="1" t="e">
        <f>_xlfn.IFS(OR(B2=#REF!,B2=#REF!,B2=#REF!),ROUND(#REF!,3),TRUE,0)</f>
        <v>#REF!</v>
      </c>
      <c r="J2" s="1">
        <v>0</v>
      </c>
      <c r="K2" s="1" t="e">
        <f>ROUND(ABS(SUMIFS(#REF!,#REF!,$C2,#REF!,#REF!,#REF!,$E2,#REF!,#REF!)),3)</f>
        <v>#REF!</v>
      </c>
      <c r="L2" s="1" t="e">
        <f>ROUND(ABS(SUMIFS(#REF!,#REF!,$C2,#REF!,#REF!,#REF!,$E2,#REF!,#REF!)),3)</f>
        <v>#REF!</v>
      </c>
      <c r="M2" s="1">
        <v>0</v>
      </c>
      <c r="N2" s="1" t="e">
        <f>ROUND(ABS(SUMIFS(#REF!,#REF!,$C2,#REF!,#REF!,#REF!,$E2,#REF!,#REF!)),3)</f>
        <v>#REF!</v>
      </c>
      <c r="O2" s="1" t="e">
        <f>ABS(SUMIFS(#REF!,#REF!,$C2,#REF!,$E2,#REF!,#REF!))</f>
        <v>#REF!</v>
      </c>
      <c r="P2" s="1" t="e">
        <f>#REF!</f>
        <v>#REF!</v>
      </c>
      <c r="Q2" s="1" t="e">
        <f>_xlfn.IFS(OR(B2=#REF!,B2=#REF!),#REF!*100,TRUE,0)</f>
        <v>#REF!</v>
      </c>
      <c r="S2" s="14" t="str">
        <f>AZ2&amp;BA2</f>
        <v>1001000001伤血1</v>
      </c>
      <c r="T2" s="14" t="str">
        <f ca="1">IF(OFFSET($BB$1,MATCH($S2,S:S,0)-1,),$BC$1,
_xlfn.TEXTJOIN(Sheet1!$D$16,1,U2:AA2))</f>
        <v>ratio=0.4,fixed=0</v>
      </c>
      <c r="U2" s="14" t="str">
        <f t="shared" ref="U2:U65" ca="1" si="1">IFERROR(SUBSTITUTE(AP2,AB2,INDEX(OFFSET($H$1:$Q$1,MATCH($S2,$F:$F,0)-1,0),MATCH(AI2,$H$1:$Q$1,0))),AP2&amp;"")</f>
        <v>ratio=0.4</v>
      </c>
      <c r="V2" s="14" t="str">
        <f t="shared" ref="V2:V65" ca="1" si="2">IFERROR(SUBSTITUTE(AQ2,AC2,INDEX(OFFSET($H$1:$Q$1,MATCH($S2,$F:$F,0)-1,0),MATCH(AJ2,$H$1:$Q$1,0))),AQ2&amp;"")</f>
        <v>fixed=10</v>
      </c>
      <c r="W2" s="14" t="str">
        <f t="shared" ref="W2:W65" ca="1" si="3">IFERROR(SUBSTITUTE(AR2,AD2,INDEX(OFFSET($H$1:$Q$1,MATCH($S2,$F:$F,0)-1,0),MATCH(AK2,$H$1:$Q$1,0))),AR2&amp;"")</f>
        <v/>
      </c>
      <c r="X2" s="14" t="str">
        <f t="shared" ref="X2:X65" ca="1" si="4">IFERROR(SUBSTITUTE(AS2,AE2,INDEX(OFFSET($H$1:$Q$1,MATCH($S2,$F:$F,0)-1,0),MATCH(AL2,$H$1:$Q$1,0))),AS2&amp;"")</f>
        <v/>
      </c>
      <c r="Y2" s="14" t="str">
        <f t="shared" ref="Y2:Y65" ca="1" si="5">IFERROR(SUBSTITUTE(AT2,AF2,INDEX(OFFSET($H$1:$Q$1,MATCH($S2,$F:$F,0)-1,0),MATCH(AM2,$H$1:$Q$1,0))),AT2&amp;"")</f>
        <v/>
      </c>
      <c r="Z2" s="14" t="str">
        <f t="shared" ref="Z2:Z65" ca="1" si="6">IFERROR(SUBSTITUTE(AU2,AG2,INDEX(OFFSET($H$1:$Q$1,MATCH($S2,$F:$F,0)-1,0),MATCH(AN2,$H$1:$Q$1,0))),AU2&amp;"")</f>
        <v/>
      </c>
      <c r="AA2" s="14" t="str">
        <f t="shared" ref="AA2:AA65" ca="1" si="7">IFERROR(SUBSTITUTE(AV2,AH2,INDEX(OFFSET($H$1:$Q$1,MATCH($S2,$F:$F,0)-1,0),MATCH(AO2,$H$1:$Q$1,0))),AV2&amp;"")</f>
        <v/>
      </c>
      <c r="AB2" s="1">
        <f t="shared" ref="AB2:AB65" si="8">LOOKUP(9E+307,(--(TRIM(MID(SUBSTITUTE(SUBSTITUTE(SUBSTITUTE(SUBSTITUTE(SUBSTITUTE(AP2,"=","+"),"*","+"),"/","+"),"-","+"),"+",REPT(" ",99)),ROW($1:$100)*99-98,99)))))</f>
        <v>0.4</v>
      </c>
      <c r="AC2" s="1">
        <f t="shared" ref="AC2:AC65" si="9">LOOKUP(9E+307,(--(TRIM(MID(SUBSTITUTE(SUBSTITUTE(SUBSTITUTE(SUBSTITUTE(SUBSTITUTE(AQ2,"=","+"),"*","+"),"/","+"),"-","+"),"+",REPT(" ",99)),ROW($1:$100)*99-98,99)))))</f>
        <v>10</v>
      </c>
      <c r="AD2" s="1" t="e">
        <f t="shared" ref="AD2:AD65" si="10">LOOKUP(9E+307,(--(TRIM(MID(SUBSTITUTE(SUBSTITUTE(SUBSTITUTE(SUBSTITUTE(SUBSTITUTE(AR2,"=","+"),"*","+"),"/","+"),"-","+"),"+",REPT(" ",99)),ROW($1:$100)*99-98,99)))))</f>
        <v>#N/A</v>
      </c>
      <c r="AE2" s="1" t="e">
        <f t="shared" ref="AE2:AE65" si="11">LOOKUP(9E+307,(--(TRIM(MID(SUBSTITUTE(SUBSTITUTE(SUBSTITUTE(SUBSTITUTE(SUBSTITUTE(AS2,"=","+"),"*","+"),"/","+"),"-","+"),"+",REPT(" ",99)),ROW($1:$100)*99-98,99)))))</f>
        <v>#N/A</v>
      </c>
      <c r="AF2" s="1" t="e">
        <f t="shared" ref="AF2:AF65" si="12">LOOKUP(9E+307,(--(TRIM(MID(SUBSTITUTE(SUBSTITUTE(SUBSTITUTE(SUBSTITUTE(SUBSTITUTE(AT2,"=","+"),"*","+"),"/","+"),"-","+"),"+",REPT(" ",99)),ROW($1:$100)*99-98,99)))))</f>
        <v>#N/A</v>
      </c>
      <c r="AG2" s="1" t="e">
        <f t="shared" ref="AG2:AG65" si="13">LOOKUP(9E+307,(--(TRIM(MID(SUBSTITUTE(SUBSTITUTE(SUBSTITUTE(SUBSTITUTE(SUBSTITUTE(AU2,"=","+"),"*","+"),"/","+"),"-","+"),"+",REPT(" ",99)),ROW($1:$100)*99-98,99)))))</f>
        <v>#N/A</v>
      </c>
      <c r="AH2" s="1" t="e">
        <f t="shared" ref="AH2:AH65" si="14">LOOKUP(9E+307,(--(TRIM(MID(SUBSTITUTE(SUBSTITUTE(SUBSTITUTE(SUBSTITUTE(SUBSTITUTE(AV2,"=","+"),"*","+"),"/","+"),"-","+"),"+",REPT(" ",99)),ROW($1:$100)*99-98,99)))))</f>
        <v>#N/A</v>
      </c>
      <c r="AI2" s="1" t="str">
        <f>TRIM(LEFT(AP2,FIND(Sheet1!$E$16,AP2)-1))</f>
        <v>ratio</v>
      </c>
      <c r="AJ2" s="1" t="str">
        <f>TRIM(LEFT(AQ2,FIND(Sheet1!$E$16,AQ2)-1))</f>
        <v>fixed</v>
      </c>
      <c r="AK2" s="1" t="e">
        <f>TRIM(LEFT(AR2,FIND(Sheet1!$E$16,AR2)-1))</f>
        <v>#VALUE!</v>
      </c>
      <c r="AL2" s="1" t="e">
        <f>TRIM(LEFT(AS2,FIND(Sheet1!$E$16,AS2)-1))</f>
        <v>#VALUE!</v>
      </c>
      <c r="AM2" s="1" t="e">
        <f>TRIM(LEFT(AT2,FIND(Sheet1!$E$16,AT2)-1))</f>
        <v>#VALUE!</v>
      </c>
      <c r="AN2" s="1" t="e">
        <f>TRIM(LEFT(AU2,FIND(Sheet1!$E$16,AU2)-1))</f>
        <v>#VALUE!</v>
      </c>
      <c r="AO2" s="1" t="e">
        <f>TRIM(LEFT(AV2,FIND(Sheet1!$E$16,AV2)-1))</f>
        <v>#VALUE!</v>
      </c>
      <c r="AP2" s="14" t="s">
        <v>167</v>
      </c>
      <c r="AQ2" s="14" t="s">
        <v>168</v>
      </c>
      <c r="AX2" s="1">
        <v>1001000001</v>
      </c>
      <c r="AY2" s="1" t="s">
        <v>86</v>
      </c>
      <c r="AZ2" s="1" t="str">
        <f>AX2&amp;AY2</f>
        <v>1001000001伤血</v>
      </c>
      <c r="BA2" s="1">
        <f>COUNTIFS($AZ$2:AZ2,AZ2,$AZ$2:AZ2,"&gt;&lt;")</f>
        <v>1</v>
      </c>
      <c r="BB2" t="b">
        <f>IFERROR(AND(VLOOKUP(AX2,[2]英雄技能定义!$A:$F,6,0)="普攻",AY2=$AY$2),FALSE)</f>
        <v>1</v>
      </c>
    </row>
    <row r="3" spans="1:55">
      <c r="A3" s="1" t="e">
        <f>#REF!</f>
        <v>#REF!</v>
      </c>
      <c r="B3" s="1" t="e">
        <f>#REF!</f>
        <v>#REF!</v>
      </c>
      <c r="C3" s="1" t="e">
        <f>#REF!</f>
        <v>#REF!</v>
      </c>
      <c r="D3" s="1" t="s">
        <v>86</v>
      </c>
      <c r="E3" s="1" t="e">
        <f>#REF!</f>
        <v>#REF!</v>
      </c>
      <c r="F3" s="1" t="e">
        <f t="shared" si="0"/>
        <v>#REF!</v>
      </c>
      <c r="G3" s="1">
        <f>SUMIFS(Sheet1!$F$17:$F$30,Sheet1!$E$17:$E$30,D3)</f>
        <v>1</v>
      </c>
      <c r="H3" s="1" t="e">
        <f>ROUND(ABS(SUMIFS(#REF!,#REF!,$C3,#REF!,#REF!,#REF!,$E3)),)</f>
        <v>#REF!</v>
      </c>
      <c r="I3" s="1" t="e">
        <f>_xlfn.IFS(OR(B3=#REF!,B3=#REF!,B3=#REF!),ROUND(#REF!,3),TRUE,0)</f>
        <v>#REF!</v>
      </c>
      <c r="J3" s="1">
        <v>0</v>
      </c>
      <c r="K3" s="1" t="e">
        <f>ROUND(ABS(SUMIFS(#REF!,#REF!,$C3,#REF!,#REF!,#REF!,$E3,#REF!,#REF!)),3)</f>
        <v>#REF!</v>
      </c>
      <c r="L3" s="1" t="e">
        <f>ROUND(ABS(SUMIFS(#REF!,#REF!,$C3,#REF!,#REF!,#REF!,$E3,#REF!,#REF!)),3)</f>
        <v>#REF!</v>
      </c>
      <c r="M3" s="1">
        <v>0</v>
      </c>
      <c r="N3" s="1" t="e">
        <f>ROUND(ABS(SUMIFS(#REF!,#REF!,$C3,#REF!,#REF!,#REF!,$E3,#REF!,#REF!)),3)</f>
        <v>#REF!</v>
      </c>
      <c r="O3" s="1" t="e">
        <f>ABS(SUMIFS(#REF!,#REF!,$C3,#REF!,$E3,#REF!,#REF!))</f>
        <v>#REF!</v>
      </c>
      <c r="P3" s="1" t="e">
        <f>#REF!</f>
        <v>#REF!</v>
      </c>
      <c r="Q3" s="1" t="e">
        <f>_xlfn.IFS(OR(B3=#REF!,B3=#REF!),#REF!*100,TRUE,0)</f>
        <v>#REF!</v>
      </c>
      <c r="S3" s="14" t="str">
        <f t="shared" ref="S3:S65" si="15">AZ3&amp;BA3</f>
        <v>1001000001受击光效1</v>
      </c>
      <c r="T3" s="14" t="str">
        <f ca="1">IF(OFFSET($BB$1,MATCH($S3,S:S,0)-1,),$BC$1,
_xlfn.TEXTJOIN(Sheet1!$D$16,1,U3:AA3))</f>
        <v>75</v>
      </c>
      <c r="U3" s="14" t="str">
        <f t="shared" ca="1" si="1"/>
        <v>75</v>
      </c>
      <c r="V3" s="14" t="str">
        <f t="shared" ca="1" si="2"/>
        <v/>
      </c>
      <c r="W3" s="14" t="str">
        <f t="shared" ca="1" si="3"/>
        <v/>
      </c>
      <c r="X3" s="14" t="str">
        <f t="shared" ca="1" si="4"/>
        <v/>
      </c>
      <c r="Y3" s="14" t="str">
        <f t="shared" ca="1" si="5"/>
        <v/>
      </c>
      <c r="Z3" s="14" t="str">
        <f t="shared" ca="1" si="6"/>
        <v/>
      </c>
      <c r="AA3" s="14" t="str">
        <f t="shared" ca="1" si="7"/>
        <v/>
      </c>
      <c r="AB3" s="1">
        <f t="shared" si="8"/>
        <v>75</v>
      </c>
      <c r="AC3" s="1" t="e">
        <f t="shared" si="9"/>
        <v>#N/A</v>
      </c>
      <c r="AD3" s="1" t="e">
        <f t="shared" si="10"/>
        <v>#N/A</v>
      </c>
      <c r="AE3" s="1" t="e">
        <f t="shared" si="11"/>
        <v>#N/A</v>
      </c>
      <c r="AF3" s="1" t="e">
        <f t="shared" si="12"/>
        <v>#N/A</v>
      </c>
      <c r="AG3" s="1" t="e">
        <f t="shared" si="13"/>
        <v>#N/A</v>
      </c>
      <c r="AH3" s="1" t="e">
        <f t="shared" si="14"/>
        <v>#N/A</v>
      </c>
      <c r="AI3" s="1" t="e">
        <f>TRIM(LEFT(AP3,FIND(Sheet1!$E$16,AP3)-1))</f>
        <v>#VALUE!</v>
      </c>
      <c r="AJ3" s="1" t="e">
        <f>TRIM(LEFT(AQ3,FIND(Sheet1!$E$16,AQ3)-1))</f>
        <v>#VALUE!</v>
      </c>
      <c r="AK3" s="1" t="e">
        <f>TRIM(LEFT(AR3,FIND(Sheet1!$E$16,AR3)-1))</f>
        <v>#VALUE!</v>
      </c>
      <c r="AL3" s="1" t="e">
        <f>TRIM(LEFT(AS3,FIND(Sheet1!$E$16,AS3)-1))</f>
        <v>#VALUE!</v>
      </c>
      <c r="AM3" s="1" t="e">
        <f>TRIM(LEFT(AT3,FIND(Sheet1!$E$16,AT3)-1))</f>
        <v>#VALUE!</v>
      </c>
      <c r="AN3" s="1" t="e">
        <f>TRIM(LEFT(AU3,FIND(Sheet1!$E$16,AU3)-1))</f>
        <v>#VALUE!</v>
      </c>
      <c r="AO3" s="1" t="e">
        <f>TRIM(LEFT(AV3,FIND(Sheet1!$E$16,AV3)-1))</f>
        <v>#VALUE!</v>
      </c>
      <c r="AP3" s="14">
        <v>75</v>
      </c>
      <c r="AX3" s="1">
        <v>1001000001</v>
      </c>
      <c r="AY3" s="1" t="s">
        <v>91</v>
      </c>
      <c r="AZ3" s="1" t="str">
        <f t="shared" ref="AZ3:AZ66" si="16">AX3&amp;AY3</f>
        <v>1001000001受击光效</v>
      </c>
      <c r="BA3" s="1">
        <f>COUNTIFS($AZ$2:AZ3,AZ3,$AZ$2:AZ3,"&gt;&lt;")</f>
        <v>1</v>
      </c>
      <c r="BB3" t="b">
        <f>IFERROR(AND(VLOOKUP(AX3,[2]英雄技能定义!$A:$F,6,0)="普攻",AY3=$AY$2),FALSE)</f>
        <v>0</v>
      </c>
    </row>
    <row r="4" spans="1:55">
      <c r="A4" s="1" t="e">
        <f>#REF!</f>
        <v>#REF!</v>
      </c>
      <c r="B4" s="1" t="e">
        <f>#REF!</f>
        <v>#REF!</v>
      </c>
      <c r="C4" s="1" t="e">
        <f>#REF!</f>
        <v>#REF!</v>
      </c>
      <c r="D4" s="1" t="s">
        <v>92</v>
      </c>
      <c r="E4" s="1" t="e">
        <f>#REF!</f>
        <v>#REF!</v>
      </c>
      <c r="F4" s="1" t="e">
        <f t="shared" si="0"/>
        <v>#REF!</v>
      </c>
      <c r="G4" s="1">
        <f>SUMIFS(Sheet1!$F$17:$F$30,Sheet1!$E$17:$E$30,D4)</f>
        <v>5</v>
      </c>
      <c r="H4" s="1" t="e">
        <f>ROUND(ABS(SUMIFS(#REF!,#REF!,$C4,#REF!,#REF!,#REF!,$E4)),)</f>
        <v>#REF!</v>
      </c>
      <c r="I4" s="1" t="e">
        <f>_xlfn.IFS(OR(B4=#REF!,B4=#REF!,B4=#REF!),ROUND(#REF!,3),TRUE,0)</f>
        <v>#REF!</v>
      </c>
      <c r="J4" s="1">
        <v>0</v>
      </c>
      <c r="K4" s="1" t="e">
        <f>ROUND(ABS(SUMIFS(#REF!,#REF!,$C4,#REF!,#REF!,#REF!,$E4,#REF!,#REF!)),3)</f>
        <v>#REF!</v>
      </c>
      <c r="L4" s="1" t="e">
        <f>ROUND(ABS(SUMIFS(#REF!,#REF!,$C4,#REF!,#REF!,#REF!,$E4,#REF!,#REF!)),3)</f>
        <v>#REF!</v>
      </c>
      <c r="M4" s="1">
        <v>0</v>
      </c>
      <c r="N4" s="1" t="e">
        <f>ROUND(ABS(SUMIFS(#REF!,#REF!,$C4,#REF!,#REF!,#REF!,$E4,#REF!,#REF!)),3)</f>
        <v>#REF!</v>
      </c>
      <c r="O4" s="1" t="e">
        <f>ABS(SUMIFS(#REF!,#REF!,$C4,#REF!,$E4,#REF!,#REF!))</f>
        <v>#REF!</v>
      </c>
      <c r="P4" s="1" t="e">
        <f>#REF!</f>
        <v>#REF!</v>
      </c>
      <c r="Q4" s="1" t="e">
        <f>_xlfn.IFS(OR(B4=#REF!,B4=#REF!),#REF!*100,TRUE,0)</f>
        <v>#REF!</v>
      </c>
      <c r="S4" s="14" t="str">
        <f t="shared" si="15"/>
        <v>1001000003伤血1</v>
      </c>
      <c r="T4" s="14" t="str">
        <f ca="1">IF(OFFSET($BB$1,MATCH($S4,S:S,0)-1,),$BC$1,
_xlfn.TEXTJOIN(Sheet1!$D$16,1,U4:AA4))</f>
        <v>ratio=1.98,fixed=100</v>
      </c>
      <c r="U4" s="14" t="str">
        <f t="shared" ca="1" si="1"/>
        <v>ratio=1.98</v>
      </c>
      <c r="V4" s="14" t="str">
        <f t="shared" ca="1" si="2"/>
        <v>fixed=100</v>
      </c>
      <c r="W4" s="14" t="str">
        <f t="shared" ca="1" si="3"/>
        <v/>
      </c>
      <c r="X4" s="14" t="str">
        <f t="shared" ca="1" si="4"/>
        <v/>
      </c>
      <c r="Y4" s="14" t="str">
        <f t="shared" ca="1" si="5"/>
        <v/>
      </c>
      <c r="Z4" s="14" t="str">
        <f t="shared" ca="1" si="6"/>
        <v/>
      </c>
      <c r="AA4" s="14" t="str">
        <f t="shared" ca="1" si="7"/>
        <v/>
      </c>
      <c r="AB4" s="1">
        <f t="shared" si="8"/>
        <v>1.98</v>
      </c>
      <c r="AC4" s="1">
        <f t="shared" si="9"/>
        <v>100</v>
      </c>
      <c r="AD4" s="1" t="e">
        <f t="shared" si="10"/>
        <v>#N/A</v>
      </c>
      <c r="AE4" s="1" t="e">
        <f t="shared" si="11"/>
        <v>#N/A</v>
      </c>
      <c r="AF4" s="1" t="e">
        <f t="shared" si="12"/>
        <v>#N/A</v>
      </c>
      <c r="AG4" s="1" t="e">
        <f t="shared" si="13"/>
        <v>#N/A</v>
      </c>
      <c r="AH4" s="1" t="e">
        <f t="shared" si="14"/>
        <v>#N/A</v>
      </c>
      <c r="AI4" s="1" t="str">
        <f>TRIM(LEFT(AP4,FIND(Sheet1!$E$16,AP4)-1))</f>
        <v>ratio</v>
      </c>
      <c r="AJ4" s="1" t="str">
        <f>TRIM(LEFT(AQ4,FIND(Sheet1!$E$16,AQ4)-1))</f>
        <v>fixed</v>
      </c>
      <c r="AK4" s="1" t="e">
        <f>TRIM(LEFT(AR4,FIND(Sheet1!$E$16,AR4)-1))</f>
        <v>#VALUE!</v>
      </c>
      <c r="AL4" s="1" t="e">
        <f>TRIM(LEFT(AS4,FIND(Sheet1!$E$16,AS4)-1))</f>
        <v>#VALUE!</v>
      </c>
      <c r="AM4" s="1" t="e">
        <f>TRIM(LEFT(AT4,FIND(Sheet1!$E$16,AT4)-1))</f>
        <v>#VALUE!</v>
      </c>
      <c r="AN4" s="1" t="e">
        <f>TRIM(LEFT(AU4,FIND(Sheet1!$E$16,AU4)-1))</f>
        <v>#VALUE!</v>
      </c>
      <c r="AO4" s="1" t="e">
        <f>TRIM(LEFT(AV4,FIND(Sheet1!$E$16,AV4)-1))</f>
        <v>#VALUE!</v>
      </c>
      <c r="AP4" s="14" t="s">
        <v>169</v>
      </c>
      <c r="AQ4" s="14" t="s">
        <v>170</v>
      </c>
      <c r="AX4" s="1">
        <v>1001000003</v>
      </c>
      <c r="AY4" s="1" t="s">
        <v>86</v>
      </c>
      <c r="AZ4" s="1" t="str">
        <f t="shared" si="16"/>
        <v>1001000003伤血</v>
      </c>
      <c r="BA4" s="1">
        <f>COUNTIFS($AZ$2:AZ4,AZ4,$AZ$2:AZ4,"&gt;&lt;")</f>
        <v>1</v>
      </c>
      <c r="BB4" t="b">
        <f>IFERROR(AND(VLOOKUP(AX4,[2]英雄技能定义!$A:$F,6,0)="普攻",AY4=$AY$2),FALSE)</f>
        <v>0</v>
      </c>
    </row>
    <row r="5" spans="1:55">
      <c r="A5" s="1" t="e">
        <f>#REF!</f>
        <v>#REF!</v>
      </c>
      <c r="B5" s="1" t="e">
        <f>#REF!</f>
        <v>#REF!</v>
      </c>
      <c r="C5" s="1" t="e">
        <f>#REF!</f>
        <v>#REF!</v>
      </c>
      <c r="D5" s="1" t="s">
        <v>92</v>
      </c>
      <c r="E5" s="1" t="e">
        <f>#REF!</f>
        <v>#REF!</v>
      </c>
      <c r="F5" s="1" t="e">
        <f t="shared" si="0"/>
        <v>#REF!</v>
      </c>
      <c r="G5" s="1">
        <f>SUMIFS(Sheet1!$F$17:$F$30,Sheet1!$E$17:$E$30,D5)</f>
        <v>5</v>
      </c>
      <c r="H5" s="1" t="e">
        <f>ROUND(ABS(SUMIFS(#REF!,#REF!,$C5,#REF!,#REF!,#REF!,$E5)),)</f>
        <v>#REF!</v>
      </c>
      <c r="I5" s="1" t="e">
        <f>_xlfn.IFS(OR(B5=#REF!,B5=#REF!,B5=#REF!),ROUND(#REF!,3),TRUE,0)</f>
        <v>#REF!</v>
      </c>
      <c r="J5" s="1">
        <v>0</v>
      </c>
      <c r="K5" s="1" t="e">
        <f>ROUND(ABS(SUMIFS(#REF!,#REF!,$C5,#REF!,#REF!,#REF!,$E5,#REF!,#REF!)),3)</f>
        <v>#REF!</v>
      </c>
      <c r="L5" s="1" t="e">
        <f>ROUND(ABS(SUMIFS(#REF!,#REF!,$C5,#REF!,#REF!,#REF!,$E5,#REF!,#REF!)),3)</f>
        <v>#REF!</v>
      </c>
      <c r="M5" s="1">
        <v>0</v>
      </c>
      <c r="N5" s="1" t="e">
        <f>ROUND(ABS(SUMIFS(#REF!,#REF!,$C5,#REF!,#REF!,#REF!,$E5,#REF!,#REF!)),3)</f>
        <v>#REF!</v>
      </c>
      <c r="O5" s="1" t="e">
        <f>ABS(SUMIFS(#REF!,#REF!,$C5,#REF!,$E5,#REF!,#REF!))</f>
        <v>#REF!</v>
      </c>
      <c r="P5" s="1" t="e">
        <f>#REF!</f>
        <v>#REF!</v>
      </c>
      <c r="Q5" s="1" t="e">
        <f>_xlfn.IFS(OR(B5=#REF!,B5=#REF!),#REF!*100,TRUE,0)</f>
        <v>#REF!</v>
      </c>
      <c r="S5" s="14" t="str">
        <f t="shared" si="15"/>
        <v>1001000003击退1</v>
      </c>
      <c r="T5" s="14" t="str">
        <f ca="1">IF(OFFSET($BB$1,MATCH($S5,S:S,0)-1,),$BC$1,
_xlfn.TEXTJOIN(Sheet1!$D$16,1,U5:AA5))</f>
        <v>speed=3000,duration=0.08</v>
      </c>
      <c r="U5" s="14" t="str">
        <f t="shared" ca="1" si="1"/>
        <v>speed=3000</v>
      </c>
      <c r="V5" s="14" t="str">
        <f t="shared" ca="1" si="2"/>
        <v>duration=0.08</v>
      </c>
      <c r="W5" s="14" t="str">
        <f t="shared" ca="1" si="3"/>
        <v/>
      </c>
      <c r="X5" s="14" t="str">
        <f t="shared" ca="1" si="4"/>
        <v/>
      </c>
      <c r="Y5" s="14" t="str">
        <f t="shared" ca="1" si="5"/>
        <v/>
      </c>
      <c r="Z5" s="14" t="str">
        <f t="shared" ca="1" si="6"/>
        <v/>
      </c>
      <c r="AA5" s="14" t="str">
        <f t="shared" ca="1" si="7"/>
        <v/>
      </c>
      <c r="AB5" s="1">
        <f t="shared" si="8"/>
        <v>3000</v>
      </c>
      <c r="AC5" s="1">
        <f t="shared" si="9"/>
        <v>0.08</v>
      </c>
      <c r="AD5" s="1" t="e">
        <f t="shared" si="10"/>
        <v>#N/A</v>
      </c>
      <c r="AE5" s="1" t="e">
        <f t="shared" si="11"/>
        <v>#N/A</v>
      </c>
      <c r="AF5" s="1" t="e">
        <f t="shared" si="12"/>
        <v>#N/A</v>
      </c>
      <c r="AG5" s="1" t="e">
        <f t="shared" si="13"/>
        <v>#N/A</v>
      </c>
      <c r="AH5" s="1" t="e">
        <f t="shared" si="14"/>
        <v>#N/A</v>
      </c>
      <c r="AI5" s="1" t="str">
        <f>TRIM(LEFT(AP5,FIND(Sheet1!$E$16,AP5)-1))</f>
        <v>speed</v>
      </c>
      <c r="AJ5" s="1" t="str">
        <f>TRIM(LEFT(AQ5,FIND(Sheet1!$E$16,AQ5)-1))</f>
        <v>duration</v>
      </c>
      <c r="AK5" s="1" t="e">
        <f>TRIM(LEFT(AR5,FIND(Sheet1!$E$16,AR5)-1))</f>
        <v>#VALUE!</v>
      </c>
      <c r="AL5" s="1" t="e">
        <f>TRIM(LEFT(AS5,FIND(Sheet1!$E$16,AS5)-1))</f>
        <v>#VALUE!</v>
      </c>
      <c r="AM5" s="1" t="e">
        <f>TRIM(LEFT(AT5,FIND(Sheet1!$E$16,AT5)-1))</f>
        <v>#VALUE!</v>
      </c>
      <c r="AN5" s="1" t="e">
        <f>TRIM(LEFT(AU5,FIND(Sheet1!$E$16,AU5)-1))</f>
        <v>#VALUE!</v>
      </c>
      <c r="AO5" s="1" t="e">
        <f>TRIM(LEFT(AV5,FIND(Sheet1!$E$16,AV5)-1))</f>
        <v>#VALUE!</v>
      </c>
      <c r="AP5" s="14" t="s">
        <v>171</v>
      </c>
      <c r="AQ5" s="14" t="s">
        <v>172</v>
      </c>
      <c r="AX5" s="1">
        <v>1001000003</v>
      </c>
      <c r="AY5" s="1" t="s">
        <v>47</v>
      </c>
      <c r="AZ5" s="1" t="str">
        <f t="shared" si="16"/>
        <v>1001000003击退</v>
      </c>
      <c r="BA5" s="1">
        <f>COUNTIFS($AZ$2:AZ5,AZ5,$AZ$2:AZ5,"&gt;&lt;")</f>
        <v>1</v>
      </c>
      <c r="BB5" t="b">
        <f>IFERROR(AND(VLOOKUP(AX5,[2]英雄技能定义!$A:$F,6,0)="普攻",AY5=$AY$2),FALSE)</f>
        <v>0</v>
      </c>
    </row>
    <row r="6" spans="1:55">
      <c r="A6" s="1" t="e">
        <f>#REF!</f>
        <v>#REF!</v>
      </c>
      <c r="B6" s="1" t="e">
        <f>#REF!</f>
        <v>#REF!</v>
      </c>
      <c r="C6" s="1" t="e">
        <f>#REF!</f>
        <v>#REF!</v>
      </c>
      <c r="D6" s="1" t="s">
        <v>88</v>
      </c>
      <c r="E6" s="1" t="e">
        <f>#REF!</f>
        <v>#REF!</v>
      </c>
      <c r="F6" s="1" t="e">
        <f t="shared" si="0"/>
        <v>#REF!</v>
      </c>
      <c r="G6" s="1">
        <f>SUMIFS(Sheet1!$F$17:$F$30,Sheet1!$E$17:$E$30,D6)</f>
        <v>2</v>
      </c>
      <c r="H6" s="1" t="e">
        <f>ROUND(ABS(SUMIFS(#REF!,#REF!,$C6,#REF!,#REF!,#REF!,$E6)),)</f>
        <v>#REF!</v>
      </c>
      <c r="I6" s="1" t="e">
        <f>_xlfn.IFS(OR(B6=#REF!,B6=#REF!,B6=#REF!),ROUND(#REF!,3),TRUE,0)</f>
        <v>#REF!</v>
      </c>
      <c r="J6" s="1">
        <v>0</v>
      </c>
      <c r="K6" s="1" t="e">
        <f>ROUND(ABS(SUMIFS(#REF!,#REF!,$C6,#REF!,#REF!,#REF!,$E6,#REF!,#REF!)),3)</f>
        <v>#REF!</v>
      </c>
      <c r="L6" s="1" t="e">
        <f>ROUND(ABS(SUMIFS(#REF!,#REF!,$C6,#REF!,#REF!,#REF!,$E6,#REF!,#REF!)),3)</f>
        <v>#REF!</v>
      </c>
      <c r="M6" s="1">
        <v>0</v>
      </c>
      <c r="N6" s="1" t="e">
        <f>ROUND(ABS(SUMIFS(#REF!,#REF!,$C6,#REF!,#REF!,#REF!,$E6,#REF!,#REF!)),3)</f>
        <v>#REF!</v>
      </c>
      <c r="O6" s="1" t="e">
        <f>ABS(SUMIFS(#REF!,#REF!,$C6,#REF!,$E6,#REF!,#REF!))</f>
        <v>#REF!</v>
      </c>
      <c r="P6" s="1" t="e">
        <f>#REF!</f>
        <v>#REF!</v>
      </c>
      <c r="Q6" s="1" t="e">
        <f>_xlfn.IFS(OR(B6=#REF!,B6=#REF!),#REF!*100,TRUE,0)</f>
        <v>#REF!</v>
      </c>
      <c r="S6" s="14" t="str">
        <f t="shared" si="15"/>
        <v>1001000003击飞1</v>
      </c>
      <c r="T6" s="14" t="str">
        <f ca="1">IF(OFFSET($BB$1,MATCH($S6,S:S,0)-1,),$BC$1,
_xlfn.TEXTJOIN(Sheet1!$D$16,1,U6:AA6))</f>
        <v>speed=400,duration=0.2</v>
      </c>
      <c r="U6" s="14" t="str">
        <f t="shared" ca="1" si="1"/>
        <v>speed=400</v>
      </c>
      <c r="V6" s="14" t="str">
        <f t="shared" ca="1" si="2"/>
        <v>duration=0.2</v>
      </c>
      <c r="W6" s="14" t="str">
        <f t="shared" ca="1" si="3"/>
        <v/>
      </c>
      <c r="X6" s="14" t="str">
        <f t="shared" ca="1" si="4"/>
        <v/>
      </c>
      <c r="Y6" s="14" t="str">
        <f t="shared" ca="1" si="5"/>
        <v/>
      </c>
      <c r="Z6" s="14" t="str">
        <f t="shared" ca="1" si="6"/>
        <v/>
      </c>
      <c r="AA6" s="14" t="str">
        <f t="shared" ca="1" si="7"/>
        <v/>
      </c>
      <c r="AB6" s="1">
        <f t="shared" si="8"/>
        <v>400</v>
      </c>
      <c r="AC6" s="1">
        <f t="shared" si="9"/>
        <v>0.2</v>
      </c>
      <c r="AD6" s="1" t="e">
        <f t="shared" si="10"/>
        <v>#N/A</v>
      </c>
      <c r="AE6" s="1" t="e">
        <f t="shared" si="11"/>
        <v>#N/A</v>
      </c>
      <c r="AF6" s="1" t="e">
        <f t="shared" si="12"/>
        <v>#N/A</v>
      </c>
      <c r="AG6" s="1" t="e">
        <f t="shared" si="13"/>
        <v>#N/A</v>
      </c>
      <c r="AH6" s="1" t="e">
        <f t="shared" si="14"/>
        <v>#N/A</v>
      </c>
      <c r="AI6" s="1" t="str">
        <f>TRIM(LEFT(AP6,FIND(Sheet1!$E$16,AP6)-1))</f>
        <v>speed</v>
      </c>
      <c r="AJ6" s="1" t="str">
        <f>TRIM(LEFT(AQ6,FIND(Sheet1!$E$16,AQ6)-1))</f>
        <v>duration</v>
      </c>
      <c r="AK6" s="1" t="e">
        <f>TRIM(LEFT(AR6,FIND(Sheet1!$E$16,AR6)-1))</f>
        <v>#VALUE!</v>
      </c>
      <c r="AL6" s="1" t="e">
        <f>TRIM(LEFT(AS6,FIND(Sheet1!$E$16,AS6)-1))</f>
        <v>#VALUE!</v>
      </c>
      <c r="AM6" s="1" t="e">
        <f>TRIM(LEFT(AT6,FIND(Sheet1!$E$16,AT6)-1))</f>
        <v>#VALUE!</v>
      </c>
      <c r="AN6" s="1" t="e">
        <f>TRIM(LEFT(AU6,FIND(Sheet1!$E$16,AU6)-1))</f>
        <v>#VALUE!</v>
      </c>
      <c r="AO6" s="1" t="e">
        <f>TRIM(LEFT(AV6,FIND(Sheet1!$E$16,AV6)-1))</f>
        <v>#VALUE!</v>
      </c>
      <c r="AP6" s="14" t="s">
        <v>173</v>
      </c>
      <c r="AQ6" s="14" t="s">
        <v>174</v>
      </c>
      <c r="AX6" s="1">
        <v>1001000003</v>
      </c>
      <c r="AY6" s="1" t="s">
        <v>96</v>
      </c>
      <c r="AZ6" s="1" t="str">
        <f t="shared" si="16"/>
        <v>1001000003击飞</v>
      </c>
      <c r="BA6" s="1">
        <f>COUNTIFS($AZ$2:AZ6,AZ6,$AZ$2:AZ6,"&gt;&lt;")</f>
        <v>1</v>
      </c>
      <c r="BB6" t="b">
        <f>IFERROR(AND(VLOOKUP(AX6,[2]英雄技能定义!$A:$F,6,0)="普攻",AY6=$AY$2),FALSE)</f>
        <v>0</v>
      </c>
    </row>
    <row r="7" spans="1:55">
      <c r="A7" s="1" t="e">
        <f>#REF!</f>
        <v>#REF!</v>
      </c>
      <c r="B7" s="1" t="e">
        <f>#REF!</f>
        <v>#REF!</v>
      </c>
      <c r="C7" s="1" t="e">
        <f>#REF!</f>
        <v>#REF!</v>
      </c>
      <c r="D7" s="1" t="s">
        <v>86</v>
      </c>
      <c r="E7" s="1" t="e">
        <f>#REF!</f>
        <v>#REF!</v>
      </c>
      <c r="F7" s="1" t="e">
        <f t="shared" si="0"/>
        <v>#REF!</v>
      </c>
      <c r="G7" s="1">
        <f>SUMIFS(Sheet1!$F$17:$F$30,Sheet1!$E$17:$E$30,D7)</f>
        <v>1</v>
      </c>
      <c r="H7" s="1" t="e">
        <f>ROUND(ABS(SUMIFS(#REF!,#REF!,$C7,#REF!,#REF!,#REF!,$E7)),)</f>
        <v>#REF!</v>
      </c>
      <c r="I7" s="1" t="e">
        <f>_xlfn.IFS(OR(B7=#REF!,B7=#REF!,B7=#REF!),ROUND(#REF!,3),TRUE,0)</f>
        <v>#REF!</v>
      </c>
      <c r="J7" s="1">
        <v>0</v>
      </c>
      <c r="K7" s="1" t="e">
        <f>ROUND(ABS(SUMIFS(#REF!,#REF!,$C7,#REF!,#REF!,#REF!,$E7,#REF!,#REF!)),3)</f>
        <v>#REF!</v>
      </c>
      <c r="L7" s="1" t="e">
        <f>ROUND(ABS(SUMIFS(#REF!,#REF!,$C7,#REF!,#REF!,#REF!,$E7,#REF!,#REF!)),3)</f>
        <v>#REF!</v>
      </c>
      <c r="M7" s="1">
        <v>0</v>
      </c>
      <c r="N7" s="1" t="e">
        <f>ROUND(ABS(SUMIFS(#REF!,#REF!,$C7,#REF!,#REF!,#REF!,$E7,#REF!,#REF!)),3)</f>
        <v>#REF!</v>
      </c>
      <c r="O7" s="1" t="e">
        <f>ABS(SUMIFS(#REF!,#REF!,$C7,#REF!,$E7,#REF!,#REF!))</f>
        <v>#REF!</v>
      </c>
      <c r="P7" s="1" t="e">
        <f>#REF!</f>
        <v>#REF!</v>
      </c>
      <c r="Q7" s="1" t="e">
        <f>_xlfn.IFS(OR(B7=#REF!,B7=#REF!),#REF!*100,TRUE,0)</f>
        <v>#REF!</v>
      </c>
      <c r="S7" s="14" t="str">
        <f t="shared" si="15"/>
        <v>1001000003受击光效1</v>
      </c>
      <c r="T7" s="14" t="str">
        <f ca="1">IF(OFFSET($BB$1,MATCH($S7,S:S,0)-1,),$BC$1,
_xlfn.TEXTJOIN(Sheet1!$D$16,1,U7:AA7))</f>
        <v>76</v>
      </c>
      <c r="U7" s="14" t="str">
        <f t="shared" ca="1" si="1"/>
        <v>76</v>
      </c>
      <c r="V7" s="14" t="str">
        <f t="shared" ca="1" si="2"/>
        <v/>
      </c>
      <c r="W7" s="14" t="str">
        <f t="shared" ca="1" si="3"/>
        <v/>
      </c>
      <c r="X7" s="14" t="str">
        <f t="shared" ca="1" si="4"/>
        <v/>
      </c>
      <c r="Y7" s="14" t="str">
        <f t="shared" ca="1" si="5"/>
        <v/>
      </c>
      <c r="Z7" s="14" t="str">
        <f t="shared" ca="1" si="6"/>
        <v/>
      </c>
      <c r="AA7" s="14" t="str">
        <f t="shared" ca="1" si="7"/>
        <v/>
      </c>
      <c r="AB7" s="1">
        <f t="shared" si="8"/>
        <v>76</v>
      </c>
      <c r="AC7" s="1" t="e">
        <f t="shared" si="9"/>
        <v>#N/A</v>
      </c>
      <c r="AD7" s="1" t="e">
        <f t="shared" si="10"/>
        <v>#N/A</v>
      </c>
      <c r="AE7" s="1" t="e">
        <f t="shared" si="11"/>
        <v>#N/A</v>
      </c>
      <c r="AF7" s="1" t="e">
        <f t="shared" si="12"/>
        <v>#N/A</v>
      </c>
      <c r="AG7" s="1" t="e">
        <f t="shared" si="13"/>
        <v>#N/A</v>
      </c>
      <c r="AH7" s="1" t="e">
        <f t="shared" si="14"/>
        <v>#N/A</v>
      </c>
      <c r="AI7" s="1" t="e">
        <f>TRIM(LEFT(AP7,FIND(Sheet1!$E$16,AP7)-1))</f>
        <v>#VALUE!</v>
      </c>
      <c r="AJ7" s="1" t="e">
        <f>TRIM(LEFT(AQ7,FIND(Sheet1!$E$16,AQ7)-1))</f>
        <v>#VALUE!</v>
      </c>
      <c r="AK7" s="1" t="e">
        <f>TRIM(LEFT(AR7,FIND(Sheet1!$E$16,AR7)-1))</f>
        <v>#VALUE!</v>
      </c>
      <c r="AL7" s="1" t="e">
        <f>TRIM(LEFT(AS7,FIND(Sheet1!$E$16,AS7)-1))</f>
        <v>#VALUE!</v>
      </c>
      <c r="AM7" s="1" t="e">
        <f>TRIM(LEFT(AT7,FIND(Sheet1!$E$16,AT7)-1))</f>
        <v>#VALUE!</v>
      </c>
      <c r="AN7" s="1" t="e">
        <f>TRIM(LEFT(AU7,FIND(Sheet1!$E$16,AU7)-1))</f>
        <v>#VALUE!</v>
      </c>
      <c r="AO7" s="1" t="e">
        <f>TRIM(LEFT(AV7,FIND(Sheet1!$E$16,AV7)-1))</f>
        <v>#VALUE!</v>
      </c>
      <c r="AP7" s="14">
        <v>76</v>
      </c>
      <c r="AX7" s="1">
        <v>1001000003</v>
      </c>
      <c r="AY7" s="1" t="s">
        <v>91</v>
      </c>
      <c r="AZ7" s="1" t="str">
        <f t="shared" si="16"/>
        <v>1001000003受击光效</v>
      </c>
      <c r="BA7" s="1">
        <f>COUNTIFS($AZ$2:AZ7,AZ7,$AZ$2:AZ7,"&gt;&lt;")</f>
        <v>1</v>
      </c>
      <c r="BB7" t="b">
        <f>IFERROR(AND(VLOOKUP(AX7,[2]英雄技能定义!$A:$F,6,0)="普攻",AY7=$AY$2),FALSE)</f>
        <v>0</v>
      </c>
    </row>
    <row r="8" spans="1:55">
      <c r="A8" s="1" t="e">
        <f>#REF!</f>
        <v>#REF!</v>
      </c>
      <c r="B8" s="1" t="e">
        <f>#REF!</f>
        <v>#REF!</v>
      </c>
      <c r="C8" s="1" t="e">
        <f>#REF!</f>
        <v>#REF!</v>
      </c>
      <c r="D8" s="1" t="s">
        <v>88</v>
      </c>
      <c r="E8" s="1" t="e">
        <f>#REF!</f>
        <v>#REF!</v>
      </c>
      <c r="F8" s="1" t="e">
        <f t="shared" si="0"/>
        <v>#REF!</v>
      </c>
      <c r="G8" s="1">
        <f>SUMIFS(Sheet1!$F$17:$F$30,Sheet1!$E$17:$E$30,D8)</f>
        <v>2</v>
      </c>
      <c r="H8" s="1" t="e">
        <f>ROUND(ABS(SUMIFS(#REF!,#REF!,$C8,#REF!,#REF!,#REF!,$E8)),)</f>
        <v>#REF!</v>
      </c>
      <c r="I8" s="1" t="e">
        <f>_xlfn.IFS(OR(B8=#REF!,B8=#REF!,B8=#REF!),ROUND(#REF!,3),TRUE,0)</f>
        <v>#REF!</v>
      </c>
      <c r="J8" s="1">
        <v>0</v>
      </c>
      <c r="K8" s="1" t="e">
        <f>ROUND(ABS(SUMIFS(#REF!,#REF!,$C8,#REF!,#REF!,#REF!,$E8,#REF!,#REF!)),3)</f>
        <v>#REF!</v>
      </c>
      <c r="L8" s="1" t="e">
        <f>ROUND(ABS(SUMIFS(#REF!,#REF!,$C8,#REF!,#REF!,#REF!,$E8,#REF!,#REF!)),3)</f>
        <v>#REF!</v>
      </c>
      <c r="M8" s="1">
        <v>0</v>
      </c>
      <c r="N8" s="1" t="e">
        <f>ROUND(ABS(SUMIFS(#REF!,#REF!,$C8,#REF!,#REF!,#REF!,$E8,#REF!,#REF!)),3)</f>
        <v>#REF!</v>
      </c>
      <c r="O8" s="1" t="e">
        <f>ABS(SUMIFS(#REF!,#REF!,$C8,#REF!,$E8,#REF!,#REF!))</f>
        <v>#REF!</v>
      </c>
      <c r="P8" s="1" t="e">
        <f>#REF!</f>
        <v>#REF!</v>
      </c>
      <c r="Q8" s="1" t="e">
        <f>_xlfn.IFS(OR(B8=#REF!,B8=#REF!),#REF!*100,TRUE,0)</f>
        <v>#REF!</v>
      </c>
      <c r="S8" s="14" t="str">
        <f t="shared" si="15"/>
        <v>1001000003加buff1</v>
      </c>
      <c r="T8" s="14" t="str">
        <f ca="1">IF(OFFSET($BB$1,MATCH($S8,S:S,0)-1,),$BC$1,
_xlfn.TEXTJOIN(Sheet1!$D$16,1,U8:AA8))</f>
        <v>duration=9,effectIds={1000034}</v>
      </c>
      <c r="U8" s="14" t="str">
        <f t="shared" ca="1" si="1"/>
        <v>duration=9</v>
      </c>
      <c r="V8" s="14" t="str">
        <f t="shared" ca="1" si="2"/>
        <v>effectIds={1000034}</v>
      </c>
      <c r="W8" s="14" t="str">
        <f t="shared" ca="1" si="3"/>
        <v/>
      </c>
      <c r="X8" s="14" t="str">
        <f t="shared" ca="1" si="4"/>
        <v/>
      </c>
      <c r="Y8" s="14" t="str">
        <f t="shared" ca="1" si="5"/>
        <v/>
      </c>
      <c r="Z8" s="14" t="str">
        <f t="shared" ca="1" si="6"/>
        <v/>
      </c>
      <c r="AA8" s="14" t="str">
        <f t="shared" ca="1" si="7"/>
        <v/>
      </c>
      <c r="AB8" s="1">
        <f t="shared" si="8"/>
        <v>9</v>
      </c>
      <c r="AC8" s="1" t="e">
        <f t="shared" si="9"/>
        <v>#N/A</v>
      </c>
      <c r="AD8" s="1" t="e">
        <f t="shared" si="10"/>
        <v>#N/A</v>
      </c>
      <c r="AE8" s="1" t="e">
        <f t="shared" si="11"/>
        <v>#N/A</v>
      </c>
      <c r="AF8" s="1" t="e">
        <f t="shared" si="12"/>
        <v>#N/A</v>
      </c>
      <c r="AG8" s="1" t="e">
        <f t="shared" si="13"/>
        <v>#N/A</v>
      </c>
      <c r="AH8" s="1" t="e">
        <f t="shared" si="14"/>
        <v>#N/A</v>
      </c>
      <c r="AI8" s="1" t="str">
        <f>TRIM(LEFT(AP8,FIND(Sheet1!$E$16,AP8)-1))</f>
        <v>duration</v>
      </c>
      <c r="AJ8" s="1" t="str">
        <f>TRIM(LEFT(AQ8,FIND(Sheet1!$E$16,AQ8)-1))</f>
        <v>effectIds</v>
      </c>
      <c r="AK8" s="1" t="e">
        <f>TRIM(LEFT(AR8,FIND(Sheet1!$E$16,AR8)-1))</f>
        <v>#VALUE!</v>
      </c>
      <c r="AL8" s="1" t="e">
        <f>TRIM(LEFT(AS8,FIND(Sheet1!$E$16,AS8)-1))</f>
        <v>#VALUE!</v>
      </c>
      <c r="AM8" s="1" t="e">
        <f>TRIM(LEFT(AT8,FIND(Sheet1!$E$16,AT8)-1))</f>
        <v>#VALUE!</v>
      </c>
      <c r="AN8" s="1" t="e">
        <f>TRIM(LEFT(AU8,FIND(Sheet1!$E$16,AU8)-1))</f>
        <v>#VALUE!</v>
      </c>
      <c r="AO8" s="1" t="e">
        <f>TRIM(LEFT(AV8,FIND(Sheet1!$E$16,AV8)-1))</f>
        <v>#VALUE!</v>
      </c>
      <c r="AP8" s="14" t="s">
        <v>175</v>
      </c>
      <c r="AQ8" s="14" t="s">
        <v>176</v>
      </c>
      <c r="AX8" s="1">
        <v>1001000003</v>
      </c>
      <c r="AY8" s="1" t="s">
        <v>88</v>
      </c>
      <c r="AZ8" s="1" t="str">
        <f t="shared" si="16"/>
        <v>1001000003加buff</v>
      </c>
      <c r="BA8" s="1">
        <f>COUNTIFS($AZ$2:AZ8,AZ8,$AZ$2:AZ8,"&gt;&lt;")</f>
        <v>1</v>
      </c>
      <c r="BB8" t="b">
        <f>IFERROR(AND(VLOOKUP(AX8,[2]英雄技能定义!$A:$F,6,0)="普攻",AY8=$AY$2),FALSE)</f>
        <v>0</v>
      </c>
    </row>
    <row r="9" spans="1:55">
      <c r="A9" s="1" t="e">
        <f>#REF!</f>
        <v>#REF!</v>
      </c>
      <c r="B9" s="1" t="e">
        <f>#REF!</f>
        <v>#REF!</v>
      </c>
      <c r="C9" s="1" t="e">
        <f>#REF!</f>
        <v>#REF!</v>
      </c>
      <c r="D9" s="1" t="s">
        <v>88</v>
      </c>
      <c r="E9" s="1" t="e">
        <f>#REF!</f>
        <v>#REF!</v>
      </c>
      <c r="F9" s="1" t="e">
        <f t="shared" si="0"/>
        <v>#REF!</v>
      </c>
      <c r="G9" s="1">
        <f>SUMIFS(Sheet1!$F$17:$F$30,Sheet1!$E$17:$E$30,D9)</f>
        <v>2</v>
      </c>
      <c r="H9" s="1" t="e">
        <f>ROUND(ABS(SUMIFS(#REF!,#REF!,$C9,#REF!,#REF!,#REF!,$E9)),)</f>
        <v>#REF!</v>
      </c>
      <c r="I9" s="1" t="e">
        <f>_xlfn.IFS(OR(B9=#REF!,B9=#REF!,B9=#REF!),ROUND(#REF!,3),TRUE,0)</f>
        <v>#REF!</v>
      </c>
      <c r="J9" s="1">
        <v>0</v>
      </c>
      <c r="K9" s="1" t="e">
        <f>ROUND(ABS(SUMIFS(#REF!,#REF!,$C9,#REF!,#REF!,#REF!,$E9,#REF!,#REF!)),3)</f>
        <v>#REF!</v>
      </c>
      <c r="L9" s="1" t="e">
        <f>ROUND(ABS(SUMIFS(#REF!,#REF!,$C9,#REF!,#REF!,#REF!,$E9,#REF!,#REF!)),3)</f>
        <v>#REF!</v>
      </c>
      <c r="M9" s="1">
        <v>0</v>
      </c>
      <c r="N9" s="1" t="e">
        <f>ROUND(ABS(SUMIFS(#REF!,#REF!,$C9,#REF!,#REF!,#REF!,$E9,#REF!,#REF!)),3)</f>
        <v>#REF!</v>
      </c>
      <c r="O9" s="1" t="e">
        <f>ABS(SUMIFS(#REF!,#REF!,$C9,#REF!,$E9,#REF!,#REF!))</f>
        <v>#REF!</v>
      </c>
      <c r="P9" s="1" t="e">
        <f>#REF!</f>
        <v>#REF!</v>
      </c>
      <c r="Q9" s="1" t="e">
        <f>_xlfn.IFS(OR(B9=#REF!,B9=#REF!),#REF!*100,TRUE,0)</f>
        <v>#REF!</v>
      </c>
      <c r="S9" s="14" t="str">
        <f t="shared" si="15"/>
        <v>1001000004伤血1</v>
      </c>
      <c r="T9" s="14" t="str">
        <f ca="1">IF(OFFSET($BB$1,MATCH($S9,S:S,0)-1,),$BC$1,
_xlfn.TEXTJOIN(Sheet1!$D$16,1,U9:AA9))</f>
        <v>ratio=0.61,fixed=100</v>
      </c>
      <c r="U9" s="14" t="str">
        <f t="shared" ca="1" si="1"/>
        <v>ratio=0.61</v>
      </c>
      <c r="V9" s="14" t="str">
        <f t="shared" ca="1" si="2"/>
        <v>fixed=100</v>
      </c>
      <c r="W9" s="14" t="str">
        <f t="shared" ca="1" si="3"/>
        <v/>
      </c>
      <c r="X9" s="14" t="str">
        <f t="shared" ca="1" si="4"/>
        <v/>
      </c>
      <c r="Y9" s="14" t="str">
        <f t="shared" ca="1" si="5"/>
        <v/>
      </c>
      <c r="Z9" s="14" t="str">
        <f t="shared" ca="1" si="6"/>
        <v/>
      </c>
      <c r="AA9" s="14" t="str">
        <f t="shared" ca="1" si="7"/>
        <v/>
      </c>
      <c r="AB9" s="1">
        <f t="shared" si="8"/>
        <v>0.61</v>
      </c>
      <c r="AC9" s="1">
        <f t="shared" si="9"/>
        <v>100</v>
      </c>
      <c r="AD9" s="1" t="e">
        <f t="shared" si="10"/>
        <v>#N/A</v>
      </c>
      <c r="AE9" s="1" t="e">
        <f t="shared" si="11"/>
        <v>#N/A</v>
      </c>
      <c r="AF9" s="1" t="e">
        <f t="shared" si="12"/>
        <v>#N/A</v>
      </c>
      <c r="AG9" s="1" t="e">
        <f t="shared" si="13"/>
        <v>#N/A</v>
      </c>
      <c r="AH9" s="1" t="e">
        <f t="shared" si="14"/>
        <v>#N/A</v>
      </c>
      <c r="AI9" s="1" t="str">
        <f>TRIM(LEFT(AP9,FIND(Sheet1!$E$16,AP9)-1))</f>
        <v>ratio</v>
      </c>
      <c r="AJ9" s="1" t="str">
        <f>TRIM(LEFT(AQ9,FIND(Sheet1!$E$16,AQ9)-1))</f>
        <v>fixed</v>
      </c>
      <c r="AK9" s="1" t="e">
        <f>TRIM(LEFT(AR9,FIND(Sheet1!$E$16,AR9)-1))</f>
        <v>#VALUE!</v>
      </c>
      <c r="AL9" s="1" t="e">
        <f>TRIM(LEFT(AS9,FIND(Sheet1!$E$16,AS9)-1))</f>
        <v>#VALUE!</v>
      </c>
      <c r="AM9" s="1" t="e">
        <f>TRIM(LEFT(AT9,FIND(Sheet1!$E$16,AT9)-1))</f>
        <v>#VALUE!</v>
      </c>
      <c r="AN9" s="1" t="e">
        <f>TRIM(LEFT(AU9,FIND(Sheet1!$E$16,AU9)-1))</f>
        <v>#VALUE!</v>
      </c>
      <c r="AO9" s="1" t="e">
        <f>TRIM(LEFT(AV9,FIND(Sheet1!$E$16,AV9)-1))</f>
        <v>#VALUE!</v>
      </c>
      <c r="AP9" s="14" t="s">
        <v>177</v>
      </c>
      <c r="AQ9" s="14" t="s">
        <v>170</v>
      </c>
      <c r="AX9" s="1">
        <v>1001000004</v>
      </c>
      <c r="AY9" s="1" t="s">
        <v>86</v>
      </c>
      <c r="AZ9" s="1" t="str">
        <f t="shared" si="16"/>
        <v>1001000004伤血</v>
      </c>
      <c r="BA9" s="1">
        <f>COUNTIFS($AZ$2:AZ9,AZ9,$AZ$2:AZ9,"&gt;&lt;")</f>
        <v>1</v>
      </c>
      <c r="BB9" t="b">
        <f>IFERROR(AND(VLOOKUP(AX9,[2]英雄技能定义!$A:$F,6,0)="普攻",AY9=$AY$2),FALSE)</f>
        <v>0</v>
      </c>
    </row>
    <row r="10" spans="1:55">
      <c r="A10" s="1" t="e">
        <f>#REF!</f>
        <v>#REF!</v>
      </c>
      <c r="B10" s="1" t="e">
        <f>#REF!</f>
        <v>#REF!</v>
      </c>
      <c r="C10" s="1" t="e">
        <f>#REF!</f>
        <v>#REF!</v>
      </c>
      <c r="D10" s="1" t="s">
        <v>86</v>
      </c>
      <c r="E10" s="1" t="e">
        <f>#REF!</f>
        <v>#REF!</v>
      </c>
      <c r="F10" s="1" t="e">
        <f t="shared" si="0"/>
        <v>#REF!</v>
      </c>
      <c r="G10" s="1">
        <f>SUMIFS(Sheet1!$F$17:$F$30,Sheet1!$E$17:$E$30,D10)</f>
        <v>1</v>
      </c>
      <c r="H10" s="1" t="e">
        <f>ROUND(ABS(SUMIFS(#REF!,#REF!,$C10,#REF!,#REF!,#REF!,$E10)),)</f>
        <v>#REF!</v>
      </c>
      <c r="I10" s="1" t="e">
        <f>_xlfn.IFS(OR(B10=#REF!,B10=#REF!,B10=#REF!),ROUND(#REF!,3),TRUE,0)</f>
        <v>#REF!</v>
      </c>
      <c r="J10" s="1">
        <v>0</v>
      </c>
      <c r="K10" s="1" t="e">
        <f>ROUND(ABS(SUMIFS(#REF!,#REF!,$C10,#REF!,#REF!,#REF!,$E10,#REF!,#REF!)),3)</f>
        <v>#REF!</v>
      </c>
      <c r="L10" s="1" t="e">
        <f>ROUND(ABS(SUMIFS(#REF!,#REF!,$C10,#REF!,#REF!,#REF!,$E10,#REF!,#REF!)),3)</f>
        <v>#REF!</v>
      </c>
      <c r="M10" s="1">
        <v>0</v>
      </c>
      <c r="N10" s="1" t="e">
        <f>ROUND(ABS(SUMIFS(#REF!,#REF!,$C10,#REF!,#REF!,#REF!,$E10,#REF!,#REF!)),3)</f>
        <v>#REF!</v>
      </c>
      <c r="O10" s="1" t="e">
        <f>ABS(SUMIFS(#REF!,#REF!,$C10,#REF!,$E10,#REF!,#REF!))</f>
        <v>#REF!</v>
      </c>
      <c r="P10" s="1" t="e">
        <f>#REF!</f>
        <v>#REF!</v>
      </c>
      <c r="Q10" s="1" t="e">
        <f>_xlfn.IFS(OR(B10=#REF!,B10=#REF!),#REF!*100,TRUE,0)</f>
        <v>#REF!</v>
      </c>
      <c r="S10" s="14" t="str">
        <f t="shared" si="15"/>
        <v>1001000004受击光效1</v>
      </c>
      <c r="T10" s="14" t="str">
        <f ca="1">IF(OFFSET($BB$1,MATCH($S10,S:S,0)-1,),$BC$1,
_xlfn.TEXTJOIN(Sheet1!$D$16,1,U10:AA10))</f>
        <v>76</v>
      </c>
      <c r="U10" s="14" t="str">
        <f t="shared" ca="1" si="1"/>
        <v>76</v>
      </c>
      <c r="V10" s="14" t="str">
        <f t="shared" ca="1" si="2"/>
        <v/>
      </c>
      <c r="W10" s="14" t="str">
        <f t="shared" ca="1" si="3"/>
        <v/>
      </c>
      <c r="X10" s="14" t="str">
        <f t="shared" ca="1" si="4"/>
        <v/>
      </c>
      <c r="Y10" s="14" t="str">
        <f t="shared" ca="1" si="5"/>
        <v/>
      </c>
      <c r="Z10" s="14" t="str">
        <f t="shared" ca="1" si="6"/>
        <v/>
      </c>
      <c r="AA10" s="14" t="str">
        <f t="shared" ca="1" si="7"/>
        <v/>
      </c>
      <c r="AB10" s="1">
        <f t="shared" si="8"/>
        <v>76</v>
      </c>
      <c r="AC10" s="1" t="e">
        <f t="shared" si="9"/>
        <v>#N/A</v>
      </c>
      <c r="AD10" s="1" t="e">
        <f t="shared" si="10"/>
        <v>#N/A</v>
      </c>
      <c r="AE10" s="1" t="e">
        <f t="shared" si="11"/>
        <v>#N/A</v>
      </c>
      <c r="AF10" s="1" t="e">
        <f t="shared" si="12"/>
        <v>#N/A</v>
      </c>
      <c r="AG10" s="1" t="e">
        <f t="shared" si="13"/>
        <v>#N/A</v>
      </c>
      <c r="AH10" s="1" t="e">
        <f t="shared" si="14"/>
        <v>#N/A</v>
      </c>
      <c r="AI10" s="1" t="e">
        <f>TRIM(LEFT(AP10,FIND(Sheet1!$E$16,AP10)-1))</f>
        <v>#VALUE!</v>
      </c>
      <c r="AJ10" s="1" t="e">
        <f>TRIM(LEFT(AQ10,FIND(Sheet1!$E$16,AQ10)-1))</f>
        <v>#VALUE!</v>
      </c>
      <c r="AK10" s="1" t="e">
        <f>TRIM(LEFT(AR10,FIND(Sheet1!$E$16,AR10)-1))</f>
        <v>#VALUE!</v>
      </c>
      <c r="AL10" s="1" t="e">
        <f>TRIM(LEFT(AS10,FIND(Sheet1!$E$16,AS10)-1))</f>
        <v>#VALUE!</v>
      </c>
      <c r="AM10" s="1" t="e">
        <f>TRIM(LEFT(AT10,FIND(Sheet1!$E$16,AT10)-1))</f>
        <v>#VALUE!</v>
      </c>
      <c r="AN10" s="1" t="e">
        <f>TRIM(LEFT(AU10,FIND(Sheet1!$E$16,AU10)-1))</f>
        <v>#VALUE!</v>
      </c>
      <c r="AO10" s="1" t="e">
        <f>TRIM(LEFT(AV10,FIND(Sheet1!$E$16,AV10)-1))</f>
        <v>#VALUE!</v>
      </c>
      <c r="AP10" s="14">
        <v>76</v>
      </c>
      <c r="AX10" s="1">
        <v>1001000004</v>
      </c>
      <c r="AY10" s="1" t="s">
        <v>91</v>
      </c>
      <c r="AZ10" s="1" t="str">
        <f t="shared" si="16"/>
        <v>1001000004受击光效</v>
      </c>
      <c r="BA10" s="1">
        <f>COUNTIFS($AZ$2:AZ10,AZ10,$AZ$2:AZ10,"&gt;&lt;")</f>
        <v>1</v>
      </c>
      <c r="BB10" t="b">
        <f>IFERROR(AND(VLOOKUP(AX10,[2]英雄技能定义!$A:$F,6,0)="普攻",AY10=$AY$2),FALSE)</f>
        <v>0</v>
      </c>
    </row>
    <row r="11" spans="1:55">
      <c r="A11" s="1" t="e">
        <f>#REF!</f>
        <v>#REF!</v>
      </c>
      <c r="B11" s="1" t="e">
        <f>#REF!</f>
        <v>#REF!</v>
      </c>
      <c r="C11" s="1" t="e">
        <f>#REF!</f>
        <v>#REF!</v>
      </c>
      <c r="D11" s="1" t="s">
        <v>88</v>
      </c>
      <c r="E11" s="1" t="e">
        <f>#REF!</f>
        <v>#REF!</v>
      </c>
      <c r="F11" s="1" t="e">
        <f t="shared" si="0"/>
        <v>#REF!</v>
      </c>
      <c r="G11" s="1">
        <f>SUMIFS(Sheet1!$F$17:$F$30,Sheet1!$E$17:$E$30,D11)</f>
        <v>2</v>
      </c>
      <c r="H11" s="1" t="e">
        <f>ROUND(ABS(SUMIFS(#REF!,#REF!,$C11,#REF!,#REF!,#REF!,$E11)),)</f>
        <v>#REF!</v>
      </c>
      <c r="I11" s="1" t="e">
        <f>_xlfn.IFS(OR(B11=#REF!,B11=#REF!,B11=#REF!),ROUND(#REF!,3),TRUE,0)</f>
        <v>#REF!</v>
      </c>
      <c r="J11" s="1">
        <v>0</v>
      </c>
      <c r="K11" s="1" t="e">
        <f>ROUND(ABS(SUMIFS(#REF!,#REF!,$C11,#REF!,#REF!,#REF!,$E11,#REF!,#REF!)),3)</f>
        <v>#REF!</v>
      </c>
      <c r="L11" s="1" t="e">
        <f>ROUND(ABS(SUMIFS(#REF!,#REF!,$C11,#REF!,#REF!,#REF!,$E11,#REF!,#REF!)),3)</f>
        <v>#REF!</v>
      </c>
      <c r="M11" s="1">
        <v>0</v>
      </c>
      <c r="N11" s="1" t="e">
        <f>ROUND(ABS(SUMIFS(#REF!,#REF!,$C11,#REF!,#REF!,#REF!,$E11,#REF!,#REF!)),3)</f>
        <v>#REF!</v>
      </c>
      <c r="O11" s="1" t="e">
        <f>ABS(SUMIFS(#REF!,#REF!,$C11,#REF!,$E11,#REF!,#REF!))</f>
        <v>#REF!</v>
      </c>
      <c r="P11" s="1" t="e">
        <f>#REF!</f>
        <v>#REF!</v>
      </c>
      <c r="Q11" s="1" t="e">
        <f>_xlfn.IFS(OR(B11=#REF!,B11=#REF!),#REF!*100,TRUE,0)</f>
        <v>#REF!</v>
      </c>
      <c r="S11" s="14" t="str">
        <f t="shared" si="15"/>
        <v>1001000004击退1</v>
      </c>
      <c r="T11" s="14" t="str">
        <f ca="1">IF(OFFSET($BB$1,MATCH($S11,S:S,0)-1,),$BC$1,
_xlfn.TEXTJOIN(Sheet1!$D$16,1,U11:AA11))</f>
        <v>speed=3000,duration=0.08</v>
      </c>
      <c r="U11" s="14" t="str">
        <f t="shared" ca="1" si="1"/>
        <v>speed=3000</v>
      </c>
      <c r="V11" s="14" t="str">
        <f t="shared" ca="1" si="2"/>
        <v>duration=0.08</v>
      </c>
      <c r="W11" s="14" t="str">
        <f t="shared" ca="1" si="3"/>
        <v/>
      </c>
      <c r="X11" s="14" t="str">
        <f t="shared" ca="1" si="4"/>
        <v/>
      </c>
      <c r="Y11" s="14" t="str">
        <f t="shared" ca="1" si="5"/>
        <v/>
      </c>
      <c r="Z11" s="14" t="str">
        <f t="shared" ca="1" si="6"/>
        <v/>
      </c>
      <c r="AA11" s="14" t="str">
        <f t="shared" ca="1" si="7"/>
        <v/>
      </c>
      <c r="AB11" s="1">
        <f t="shared" si="8"/>
        <v>3000</v>
      </c>
      <c r="AC11" s="1">
        <f t="shared" si="9"/>
        <v>0.08</v>
      </c>
      <c r="AD11" s="1" t="e">
        <f t="shared" si="10"/>
        <v>#N/A</v>
      </c>
      <c r="AE11" s="1" t="e">
        <f t="shared" si="11"/>
        <v>#N/A</v>
      </c>
      <c r="AF11" s="1" t="e">
        <f t="shared" si="12"/>
        <v>#N/A</v>
      </c>
      <c r="AG11" s="1" t="e">
        <f t="shared" si="13"/>
        <v>#N/A</v>
      </c>
      <c r="AH11" s="1" t="e">
        <f t="shared" si="14"/>
        <v>#N/A</v>
      </c>
      <c r="AI11" s="1" t="str">
        <f>TRIM(LEFT(AP11,FIND(Sheet1!$E$16,AP11)-1))</f>
        <v>speed</v>
      </c>
      <c r="AJ11" s="1" t="str">
        <f>TRIM(LEFT(AQ11,FIND(Sheet1!$E$16,AQ11)-1))</f>
        <v>duration</v>
      </c>
      <c r="AK11" s="1" t="e">
        <f>TRIM(LEFT(AR11,FIND(Sheet1!$E$16,AR11)-1))</f>
        <v>#VALUE!</v>
      </c>
      <c r="AL11" s="1" t="e">
        <f>TRIM(LEFT(AS11,FIND(Sheet1!$E$16,AS11)-1))</f>
        <v>#VALUE!</v>
      </c>
      <c r="AM11" s="1" t="e">
        <f>TRIM(LEFT(AT11,FIND(Sheet1!$E$16,AT11)-1))</f>
        <v>#VALUE!</v>
      </c>
      <c r="AN11" s="1" t="e">
        <f>TRIM(LEFT(AU11,FIND(Sheet1!$E$16,AU11)-1))</f>
        <v>#VALUE!</v>
      </c>
      <c r="AO11" s="1" t="e">
        <f>TRIM(LEFT(AV11,FIND(Sheet1!$E$16,AV11)-1))</f>
        <v>#VALUE!</v>
      </c>
      <c r="AP11" s="14" t="s">
        <v>171</v>
      </c>
      <c r="AQ11" s="14" t="s">
        <v>172</v>
      </c>
      <c r="AX11" s="1">
        <v>1001000004</v>
      </c>
      <c r="AY11" s="1" t="s">
        <v>47</v>
      </c>
      <c r="AZ11" s="1" t="str">
        <f t="shared" si="16"/>
        <v>1001000004击退</v>
      </c>
      <c r="BA11" s="1">
        <f>COUNTIFS($AZ$2:AZ11,AZ11,$AZ$2:AZ11,"&gt;&lt;")</f>
        <v>1</v>
      </c>
      <c r="BB11" t="b">
        <f>IFERROR(AND(VLOOKUP(AX11,[2]英雄技能定义!$A:$F,6,0)="普攻",AY11=$AY$2),FALSE)</f>
        <v>0</v>
      </c>
    </row>
    <row r="12" spans="1:55">
      <c r="A12" s="1" t="e">
        <f>#REF!</f>
        <v>#REF!</v>
      </c>
      <c r="B12" s="1" t="e">
        <f>#REF!</f>
        <v>#REF!</v>
      </c>
      <c r="C12" s="1" t="e">
        <f>#REF!</f>
        <v>#REF!</v>
      </c>
      <c r="D12" s="1" t="s">
        <v>86</v>
      </c>
      <c r="E12" s="1" t="e">
        <f>#REF!</f>
        <v>#REF!</v>
      </c>
      <c r="F12" s="1" t="e">
        <f t="shared" si="0"/>
        <v>#REF!</v>
      </c>
      <c r="G12" s="1">
        <f>SUMIFS(Sheet1!$F$17:$F$30,Sheet1!$E$17:$E$30,D12)</f>
        <v>1</v>
      </c>
      <c r="H12" s="1" t="e">
        <f>ROUND(ABS(SUMIFS(#REF!,#REF!,$C12,#REF!,#REF!,#REF!,$E12)),)</f>
        <v>#REF!</v>
      </c>
      <c r="I12" s="1" t="e">
        <f>_xlfn.IFS(OR(B12=#REF!,B12=#REF!,B12=#REF!),ROUND(#REF!,3),TRUE,0)</f>
        <v>#REF!</v>
      </c>
      <c r="J12" s="1">
        <v>0</v>
      </c>
      <c r="K12" s="1" t="e">
        <f>ROUND(ABS(SUMIFS(#REF!,#REF!,$C12,#REF!,#REF!,#REF!,$E12,#REF!,#REF!)),3)</f>
        <v>#REF!</v>
      </c>
      <c r="L12" s="1" t="e">
        <f>ROUND(ABS(SUMIFS(#REF!,#REF!,$C12,#REF!,#REF!,#REF!,$E12,#REF!,#REF!)),3)</f>
        <v>#REF!</v>
      </c>
      <c r="M12" s="1">
        <v>0</v>
      </c>
      <c r="N12" s="1" t="e">
        <f>ROUND(ABS(SUMIFS(#REF!,#REF!,$C12,#REF!,#REF!,#REF!,$E12,#REF!,#REF!)),3)</f>
        <v>#REF!</v>
      </c>
      <c r="O12" s="1" t="e">
        <f>ABS(SUMIFS(#REF!,#REF!,$C12,#REF!,$E12,#REF!,#REF!))</f>
        <v>#REF!</v>
      </c>
      <c r="P12" s="1" t="e">
        <f>#REF!</f>
        <v>#REF!</v>
      </c>
      <c r="Q12" s="1" t="e">
        <f>_xlfn.IFS(OR(B12=#REF!,B12=#REF!),#REF!*100,TRUE,0)</f>
        <v>#REF!</v>
      </c>
      <c r="S12" s="14" t="str">
        <f t="shared" si="15"/>
        <v>1001000004击飞1</v>
      </c>
      <c r="T12" s="14" t="str">
        <f ca="1">IF(OFFSET($BB$1,MATCH($S12,S:S,0)-1,),$BC$1,
_xlfn.TEXTJOIN(Sheet1!$D$16,1,U12:AA12))</f>
        <v>speed=400,duration=0.2</v>
      </c>
      <c r="U12" s="14" t="str">
        <f t="shared" ca="1" si="1"/>
        <v>speed=400</v>
      </c>
      <c r="V12" s="14" t="str">
        <f t="shared" ca="1" si="2"/>
        <v>duration=0.2</v>
      </c>
      <c r="W12" s="14" t="str">
        <f t="shared" ca="1" si="3"/>
        <v/>
      </c>
      <c r="X12" s="14" t="str">
        <f t="shared" ca="1" si="4"/>
        <v/>
      </c>
      <c r="Y12" s="14" t="str">
        <f t="shared" ca="1" si="5"/>
        <v/>
      </c>
      <c r="Z12" s="14" t="str">
        <f t="shared" ca="1" si="6"/>
        <v/>
      </c>
      <c r="AA12" s="14" t="str">
        <f t="shared" ca="1" si="7"/>
        <v/>
      </c>
      <c r="AB12" s="1">
        <f t="shared" si="8"/>
        <v>400</v>
      </c>
      <c r="AC12" s="1">
        <f t="shared" si="9"/>
        <v>0.2</v>
      </c>
      <c r="AD12" s="1" t="e">
        <f t="shared" si="10"/>
        <v>#N/A</v>
      </c>
      <c r="AE12" s="1" t="e">
        <f t="shared" si="11"/>
        <v>#N/A</v>
      </c>
      <c r="AF12" s="1" t="e">
        <f t="shared" si="12"/>
        <v>#N/A</v>
      </c>
      <c r="AG12" s="1" t="e">
        <f t="shared" si="13"/>
        <v>#N/A</v>
      </c>
      <c r="AH12" s="1" t="e">
        <f t="shared" si="14"/>
        <v>#N/A</v>
      </c>
      <c r="AI12" s="1" t="str">
        <f>TRIM(LEFT(AP12,FIND(Sheet1!$E$16,AP12)-1))</f>
        <v>speed</v>
      </c>
      <c r="AJ12" s="1" t="str">
        <f>TRIM(LEFT(AQ12,FIND(Sheet1!$E$16,AQ12)-1))</f>
        <v>duration</v>
      </c>
      <c r="AK12" s="1" t="e">
        <f>TRIM(LEFT(AR12,FIND(Sheet1!$E$16,AR12)-1))</f>
        <v>#VALUE!</v>
      </c>
      <c r="AL12" s="1" t="e">
        <f>TRIM(LEFT(AS12,FIND(Sheet1!$E$16,AS12)-1))</f>
        <v>#VALUE!</v>
      </c>
      <c r="AM12" s="1" t="e">
        <f>TRIM(LEFT(AT12,FIND(Sheet1!$E$16,AT12)-1))</f>
        <v>#VALUE!</v>
      </c>
      <c r="AN12" s="1" t="e">
        <f>TRIM(LEFT(AU12,FIND(Sheet1!$E$16,AU12)-1))</f>
        <v>#VALUE!</v>
      </c>
      <c r="AO12" s="1" t="e">
        <f>TRIM(LEFT(AV12,FIND(Sheet1!$E$16,AV12)-1))</f>
        <v>#VALUE!</v>
      </c>
      <c r="AP12" s="14" t="s">
        <v>173</v>
      </c>
      <c r="AQ12" s="14" t="s">
        <v>174</v>
      </c>
      <c r="AX12" s="1">
        <v>1001000004</v>
      </c>
      <c r="AY12" s="1" t="s">
        <v>96</v>
      </c>
      <c r="AZ12" s="1" t="str">
        <f t="shared" si="16"/>
        <v>1001000004击飞</v>
      </c>
      <c r="BA12" s="1">
        <f>COUNTIFS($AZ$2:AZ12,AZ12,$AZ$2:AZ12,"&gt;&lt;")</f>
        <v>1</v>
      </c>
      <c r="BB12" t="b">
        <f>IFERROR(AND(VLOOKUP(AX12,[2]英雄技能定义!$A:$F,6,0)="普攻",AY12=$AY$2),FALSE)</f>
        <v>0</v>
      </c>
    </row>
    <row r="13" spans="1:55">
      <c r="A13" s="1" t="e">
        <f>#REF!</f>
        <v>#REF!</v>
      </c>
      <c r="B13" s="1" t="e">
        <f>#REF!</f>
        <v>#REF!</v>
      </c>
      <c r="C13" s="1" t="e">
        <f>#REF!</f>
        <v>#REF!</v>
      </c>
      <c r="D13" s="1" t="s">
        <v>88</v>
      </c>
      <c r="E13" s="1" t="e">
        <f>#REF!</f>
        <v>#REF!</v>
      </c>
      <c r="F13" s="1" t="e">
        <f t="shared" si="0"/>
        <v>#REF!</v>
      </c>
      <c r="G13" s="1">
        <f>SUMIFS(Sheet1!$F$17:$F$30,Sheet1!$E$17:$E$30,D13)</f>
        <v>2</v>
      </c>
      <c r="H13" s="1" t="e">
        <f>ROUND(ABS(SUMIFS(#REF!,#REF!,$C13,#REF!,#REF!,#REF!,$E13)),)</f>
        <v>#REF!</v>
      </c>
      <c r="I13" s="1" t="e">
        <f>_xlfn.IFS(OR(B13=#REF!,B13=#REF!,B13=#REF!),ROUND(#REF!,3),TRUE,0)</f>
        <v>#REF!</v>
      </c>
      <c r="J13" s="1">
        <v>0</v>
      </c>
      <c r="K13" s="1" t="e">
        <f>ROUND(ABS(SUMIFS(#REF!,#REF!,$C13,#REF!,#REF!,#REF!,$E13,#REF!,#REF!)),3)</f>
        <v>#REF!</v>
      </c>
      <c r="L13" s="1" t="e">
        <f>ROUND(ABS(SUMIFS(#REF!,#REF!,$C13,#REF!,#REF!,#REF!,$E13,#REF!,#REF!)),3)</f>
        <v>#REF!</v>
      </c>
      <c r="M13" s="1">
        <v>0</v>
      </c>
      <c r="N13" s="1" t="e">
        <f>ROUND(ABS(SUMIFS(#REF!,#REF!,$C13,#REF!,#REF!,#REF!,$E13,#REF!,#REF!)),3)</f>
        <v>#REF!</v>
      </c>
      <c r="O13" s="1" t="e">
        <f>ABS(SUMIFS(#REF!,#REF!,$C13,#REF!,$E13,#REF!,#REF!))</f>
        <v>#REF!</v>
      </c>
      <c r="P13" s="1" t="e">
        <f>#REF!</f>
        <v>#REF!</v>
      </c>
      <c r="Q13" s="1" t="e">
        <f>_xlfn.IFS(OR(B13=#REF!,B13=#REF!),#REF!*100,TRUE,0)</f>
        <v>#REF!</v>
      </c>
      <c r="S13" s="14" t="str">
        <f t="shared" si="15"/>
        <v>1001000004加buff1</v>
      </c>
      <c r="T13" s="14" t="str">
        <f ca="1">IF(OFFSET($BB$1,MATCH($S13,S:S,0)-1,),$BC$1,
_xlfn.TEXTJOIN(Sheet1!$D$16,1,U13:AA13))</f>
        <v>duration=9,effectIds={1000035}</v>
      </c>
      <c r="U13" s="14" t="str">
        <f t="shared" ca="1" si="1"/>
        <v>duration=9</v>
      </c>
      <c r="V13" s="14" t="str">
        <f t="shared" ca="1" si="2"/>
        <v>effectIds={1000035}</v>
      </c>
      <c r="W13" s="14" t="str">
        <f t="shared" ca="1" si="3"/>
        <v/>
      </c>
      <c r="X13" s="14" t="str">
        <f t="shared" ca="1" si="4"/>
        <v/>
      </c>
      <c r="Y13" s="14" t="str">
        <f t="shared" ca="1" si="5"/>
        <v/>
      </c>
      <c r="Z13" s="14" t="str">
        <f t="shared" ca="1" si="6"/>
        <v/>
      </c>
      <c r="AA13" s="14" t="str">
        <f t="shared" ca="1" si="7"/>
        <v/>
      </c>
      <c r="AB13" s="1">
        <f t="shared" si="8"/>
        <v>9</v>
      </c>
      <c r="AC13" s="1" t="e">
        <f t="shared" si="9"/>
        <v>#N/A</v>
      </c>
      <c r="AD13" s="1" t="e">
        <f t="shared" si="10"/>
        <v>#N/A</v>
      </c>
      <c r="AE13" s="1" t="e">
        <f t="shared" si="11"/>
        <v>#N/A</v>
      </c>
      <c r="AF13" s="1" t="e">
        <f t="shared" si="12"/>
        <v>#N/A</v>
      </c>
      <c r="AG13" s="1" t="e">
        <f t="shared" si="13"/>
        <v>#N/A</v>
      </c>
      <c r="AH13" s="1" t="e">
        <f t="shared" si="14"/>
        <v>#N/A</v>
      </c>
      <c r="AI13" s="1" t="str">
        <f>TRIM(LEFT(AP13,FIND(Sheet1!$E$16,AP13)-1))</f>
        <v>duration</v>
      </c>
      <c r="AJ13" s="1" t="str">
        <f>TRIM(LEFT(AQ13,FIND(Sheet1!$E$16,AQ13)-1))</f>
        <v>effectIds</v>
      </c>
      <c r="AK13" s="1" t="e">
        <f>TRIM(LEFT(AR13,FIND(Sheet1!$E$16,AR13)-1))</f>
        <v>#VALUE!</v>
      </c>
      <c r="AL13" s="1" t="e">
        <f>TRIM(LEFT(AS13,FIND(Sheet1!$E$16,AS13)-1))</f>
        <v>#VALUE!</v>
      </c>
      <c r="AM13" s="1" t="e">
        <f>TRIM(LEFT(AT13,FIND(Sheet1!$E$16,AT13)-1))</f>
        <v>#VALUE!</v>
      </c>
      <c r="AN13" s="1" t="e">
        <f>TRIM(LEFT(AU13,FIND(Sheet1!$E$16,AU13)-1))</f>
        <v>#VALUE!</v>
      </c>
      <c r="AO13" s="1" t="e">
        <f>TRIM(LEFT(AV13,FIND(Sheet1!$E$16,AV13)-1))</f>
        <v>#VALUE!</v>
      </c>
      <c r="AP13" s="14" t="s">
        <v>175</v>
      </c>
      <c r="AQ13" s="14" t="s">
        <v>178</v>
      </c>
      <c r="AX13" s="1">
        <v>1001000004</v>
      </c>
      <c r="AY13" s="1" t="s">
        <v>88</v>
      </c>
      <c r="AZ13" s="1" t="str">
        <f t="shared" si="16"/>
        <v>1001000004加buff</v>
      </c>
      <c r="BA13" s="1">
        <f>COUNTIFS($AZ$2:AZ13,AZ13,$AZ$2:AZ13,"&gt;&lt;")</f>
        <v>1</v>
      </c>
      <c r="BB13" t="b">
        <f>IFERROR(AND(VLOOKUP(AX13,[2]英雄技能定义!$A:$F,6,0)="普攻",AY13=$AY$2),FALSE)</f>
        <v>0</v>
      </c>
    </row>
    <row r="14" spans="1:55">
      <c r="A14" s="1" t="e">
        <f>#REF!</f>
        <v>#REF!</v>
      </c>
      <c r="B14" s="1" t="e">
        <f>#REF!</f>
        <v>#REF!</v>
      </c>
      <c r="C14" s="1" t="e">
        <f>#REF!</f>
        <v>#REF!</v>
      </c>
      <c r="D14" s="1" t="s">
        <v>86</v>
      </c>
      <c r="E14" s="1" t="e">
        <f>#REF!</f>
        <v>#REF!</v>
      </c>
      <c r="F14" s="1" t="e">
        <f t="shared" si="0"/>
        <v>#REF!</v>
      </c>
      <c r="G14" s="1">
        <f>SUMIFS(Sheet1!$F$17:$F$30,Sheet1!$E$17:$E$30,D14)</f>
        <v>1</v>
      </c>
      <c r="H14" s="1" t="e">
        <f>ROUND(ABS(SUMIFS(#REF!,#REF!,$C14,#REF!,#REF!,#REF!,$E14)),)</f>
        <v>#REF!</v>
      </c>
      <c r="I14" s="1" t="e">
        <f>_xlfn.IFS(OR(B14=#REF!,B14=#REF!,B14=#REF!),ROUND(#REF!,3),TRUE,0)</f>
        <v>#REF!</v>
      </c>
      <c r="J14" s="1">
        <v>0</v>
      </c>
      <c r="K14" s="1" t="e">
        <f>ROUND(ABS(SUMIFS(#REF!,#REF!,$C14,#REF!,#REF!,#REF!,$E14,#REF!,#REF!)),3)</f>
        <v>#REF!</v>
      </c>
      <c r="L14" s="1" t="e">
        <f>ROUND(ABS(SUMIFS(#REF!,#REF!,$C14,#REF!,#REF!,#REF!,$E14,#REF!,#REF!)),3)</f>
        <v>#REF!</v>
      </c>
      <c r="M14" s="1">
        <v>0</v>
      </c>
      <c r="N14" s="1" t="e">
        <f>ROUND(ABS(SUMIFS(#REF!,#REF!,$C14,#REF!,#REF!,#REF!,$E14,#REF!,#REF!)),3)</f>
        <v>#REF!</v>
      </c>
      <c r="O14" s="1" t="e">
        <f>ABS(SUMIFS(#REF!,#REF!,$C14,#REF!,$E14,#REF!,#REF!))</f>
        <v>#REF!</v>
      </c>
      <c r="P14" s="1" t="e">
        <f>#REF!</f>
        <v>#REF!</v>
      </c>
      <c r="Q14" s="1" t="e">
        <f>_xlfn.IFS(OR(B14=#REF!,B14=#REF!),#REF!*100,TRUE,0)</f>
        <v>#REF!</v>
      </c>
      <c r="S14" s="14" t="str">
        <f t="shared" si="15"/>
        <v>1001000101伤血1</v>
      </c>
      <c r="T14" s="14" t="str">
        <f ca="1">IF(OFFSET($BB$1,MATCH($S14,S:S,0)-1,),$BC$1,
_xlfn.TEXTJOIN(Sheet1!$D$16,1,U14:AA14))</f>
        <v>ratio=0.4,fixed=0</v>
      </c>
      <c r="U14" s="14" t="str">
        <f t="shared" ca="1" si="1"/>
        <v>ratio=0.4</v>
      </c>
      <c r="V14" s="14" t="str">
        <f t="shared" ca="1" si="2"/>
        <v>fixed=10</v>
      </c>
      <c r="W14" s="14" t="str">
        <f t="shared" ca="1" si="3"/>
        <v/>
      </c>
      <c r="X14" s="14" t="str">
        <f t="shared" ca="1" si="4"/>
        <v/>
      </c>
      <c r="Y14" s="14" t="str">
        <f t="shared" ca="1" si="5"/>
        <v/>
      </c>
      <c r="Z14" s="14" t="str">
        <f t="shared" ca="1" si="6"/>
        <v/>
      </c>
      <c r="AA14" s="14" t="str">
        <f t="shared" ca="1" si="7"/>
        <v/>
      </c>
      <c r="AB14" s="1">
        <f t="shared" si="8"/>
        <v>0.4</v>
      </c>
      <c r="AC14" s="1">
        <f t="shared" si="9"/>
        <v>10</v>
      </c>
      <c r="AD14" s="1" t="e">
        <f t="shared" si="10"/>
        <v>#N/A</v>
      </c>
      <c r="AE14" s="1" t="e">
        <f t="shared" si="11"/>
        <v>#N/A</v>
      </c>
      <c r="AF14" s="1" t="e">
        <f t="shared" si="12"/>
        <v>#N/A</v>
      </c>
      <c r="AG14" s="1" t="e">
        <f t="shared" si="13"/>
        <v>#N/A</v>
      </c>
      <c r="AH14" s="1" t="e">
        <f t="shared" si="14"/>
        <v>#N/A</v>
      </c>
      <c r="AI14" s="1" t="str">
        <f>TRIM(LEFT(AP14,FIND(Sheet1!$E$16,AP14)-1))</f>
        <v>ratio</v>
      </c>
      <c r="AJ14" s="1" t="str">
        <f>TRIM(LEFT(AQ14,FIND(Sheet1!$E$16,AQ14)-1))</f>
        <v>fixed</v>
      </c>
      <c r="AK14" s="1" t="e">
        <f>TRIM(LEFT(AR14,FIND(Sheet1!$E$16,AR14)-1))</f>
        <v>#VALUE!</v>
      </c>
      <c r="AL14" s="1" t="e">
        <f>TRIM(LEFT(AS14,FIND(Sheet1!$E$16,AS14)-1))</f>
        <v>#VALUE!</v>
      </c>
      <c r="AM14" s="1" t="e">
        <f>TRIM(LEFT(AT14,FIND(Sheet1!$E$16,AT14)-1))</f>
        <v>#VALUE!</v>
      </c>
      <c r="AN14" s="1" t="e">
        <f>TRIM(LEFT(AU14,FIND(Sheet1!$E$16,AU14)-1))</f>
        <v>#VALUE!</v>
      </c>
      <c r="AO14" s="1" t="e">
        <f>TRIM(LEFT(AV14,FIND(Sheet1!$E$16,AV14)-1))</f>
        <v>#VALUE!</v>
      </c>
      <c r="AP14" s="14" t="s">
        <v>167</v>
      </c>
      <c r="AQ14" s="14" t="s">
        <v>168</v>
      </c>
      <c r="AX14" s="1">
        <v>1001000101</v>
      </c>
      <c r="AY14" s="1" t="s">
        <v>86</v>
      </c>
      <c r="AZ14" s="1" t="str">
        <f t="shared" si="16"/>
        <v>1001000101伤血</v>
      </c>
      <c r="BA14" s="1">
        <f>COUNTIFS($AZ$2:AZ14,AZ14,$AZ$2:AZ14,"&gt;&lt;")</f>
        <v>1</v>
      </c>
      <c r="BB14" t="b">
        <f>IFERROR(AND(VLOOKUP(AX14,[2]英雄技能定义!$A:$F,6,0)="普攻",AY14=$AY$2),FALSE)</f>
        <v>1</v>
      </c>
    </row>
    <row r="15" spans="1:55">
      <c r="A15" s="1" t="e">
        <f>#REF!</f>
        <v>#REF!</v>
      </c>
      <c r="B15" s="1" t="e">
        <f>#REF!</f>
        <v>#REF!</v>
      </c>
      <c r="C15" s="1" t="e">
        <f>#REF!</f>
        <v>#REF!</v>
      </c>
      <c r="D15" s="1" t="s">
        <v>88</v>
      </c>
      <c r="E15" s="1" t="e">
        <f>#REF!</f>
        <v>#REF!</v>
      </c>
      <c r="F15" s="1" t="e">
        <f t="shared" si="0"/>
        <v>#REF!</v>
      </c>
      <c r="G15" s="1">
        <f>SUMIFS(Sheet1!$F$17:$F$30,Sheet1!$E$17:$E$30,D15)</f>
        <v>2</v>
      </c>
      <c r="H15" s="1" t="e">
        <f>ROUND(ABS(SUMIFS(#REF!,#REF!,$C15,#REF!,#REF!,#REF!,$E15)),)</f>
        <v>#REF!</v>
      </c>
      <c r="I15" s="1" t="e">
        <f>_xlfn.IFS(OR(B15=#REF!,B15=#REF!,B15=#REF!),ROUND(#REF!,3),TRUE,0)</f>
        <v>#REF!</v>
      </c>
      <c r="J15" s="1">
        <v>0</v>
      </c>
      <c r="K15" s="1" t="e">
        <f>ROUND(ABS(SUMIFS(#REF!,#REF!,$C15,#REF!,#REF!,#REF!,$E15,#REF!,#REF!)),3)</f>
        <v>#REF!</v>
      </c>
      <c r="L15" s="1" t="e">
        <f>ROUND(ABS(SUMIFS(#REF!,#REF!,$C15,#REF!,#REF!,#REF!,$E15,#REF!,#REF!)),3)</f>
        <v>#REF!</v>
      </c>
      <c r="M15" s="1">
        <v>0</v>
      </c>
      <c r="N15" s="1" t="e">
        <f>ROUND(ABS(SUMIFS(#REF!,#REF!,$C15,#REF!,#REF!,#REF!,$E15,#REF!,#REF!)),3)</f>
        <v>#REF!</v>
      </c>
      <c r="O15" s="1" t="e">
        <f>ABS(SUMIFS(#REF!,#REF!,$C15,#REF!,$E15,#REF!,#REF!))</f>
        <v>#REF!</v>
      </c>
      <c r="P15" s="1" t="e">
        <f>#REF!</f>
        <v>#REF!</v>
      </c>
      <c r="Q15" s="1" t="e">
        <f>_xlfn.IFS(OR(B15=#REF!,B15=#REF!),#REF!*100,TRUE,0)</f>
        <v>#REF!</v>
      </c>
      <c r="S15" s="14" t="str">
        <f t="shared" si="15"/>
        <v>1001000101受击光效1</v>
      </c>
      <c r="T15" s="14" t="str">
        <f ca="1">IF(OFFSET($BB$1,MATCH($S15,S:S,0)-1,),$BC$1,
_xlfn.TEXTJOIN(Sheet1!$D$16,1,U15:AA15))</f>
        <v>75</v>
      </c>
      <c r="U15" s="14" t="str">
        <f t="shared" ca="1" si="1"/>
        <v>75</v>
      </c>
      <c r="V15" s="14" t="str">
        <f t="shared" ca="1" si="2"/>
        <v/>
      </c>
      <c r="W15" s="14" t="str">
        <f t="shared" ca="1" si="3"/>
        <v/>
      </c>
      <c r="X15" s="14" t="str">
        <f t="shared" ca="1" si="4"/>
        <v/>
      </c>
      <c r="Y15" s="14" t="str">
        <f t="shared" ca="1" si="5"/>
        <v/>
      </c>
      <c r="Z15" s="14" t="str">
        <f t="shared" ca="1" si="6"/>
        <v/>
      </c>
      <c r="AA15" s="14" t="str">
        <f t="shared" ca="1" si="7"/>
        <v/>
      </c>
      <c r="AB15" s="1">
        <f t="shared" si="8"/>
        <v>75</v>
      </c>
      <c r="AC15" s="1" t="e">
        <f t="shared" si="9"/>
        <v>#N/A</v>
      </c>
      <c r="AD15" s="1" t="e">
        <f t="shared" si="10"/>
        <v>#N/A</v>
      </c>
      <c r="AE15" s="1" t="e">
        <f t="shared" si="11"/>
        <v>#N/A</v>
      </c>
      <c r="AF15" s="1" t="e">
        <f t="shared" si="12"/>
        <v>#N/A</v>
      </c>
      <c r="AG15" s="1" t="e">
        <f t="shared" si="13"/>
        <v>#N/A</v>
      </c>
      <c r="AH15" s="1" t="e">
        <f t="shared" si="14"/>
        <v>#N/A</v>
      </c>
      <c r="AI15" s="1" t="e">
        <f>TRIM(LEFT(AP15,FIND(Sheet1!$E$16,AP15)-1))</f>
        <v>#VALUE!</v>
      </c>
      <c r="AJ15" s="1" t="e">
        <f>TRIM(LEFT(AQ15,FIND(Sheet1!$E$16,AQ15)-1))</f>
        <v>#VALUE!</v>
      </c>
      <c r="AK15" s="1" t="e">
        <f>TRIM(LEFT(AR15,FIND(Sheet1!$E$16,AR15)-1))</f>
        <v>#VALUE!</v>
      </c>
      <c r="AL15" s="1" t="e">
        <f>TRIM(LEFT(AS15,FIND(Sheet1!$E$16,AS15)-1))</f>
        <v>#VALUE!</v>
      </c>
      <c r="AM15" s="1" t="e">
        <f>TRIM(LEFT(AT15,FIND(Sheet1!$E$16,AT15)-1))</f>
        <v>#VALUE!</v>
      </c>
      <c r="AN15" s="1" t="e">
        <f>TRIM(LEFT(AU15,FIND(Sheet1!$E$16,AU15)-1))</f>
        <v>#VALUE!</v>
      </c>
      <c r="AO15" s="1" t="e">
        <f>TRIM(LEFT(AV15,FIND(Sheet1!$E$16,AV15)-1))</f>
        <v>#VALUE!</v>
      </c>
      <c r="AP15" s="14">
        <v>75</v>
      </c>
      <c r="AX15" s="1">
        <v>1001000101</v>
      </c>
      <c r="AY15" s="1" t="s">
        <v>91</v>
      </c>
      <c r="AZ15" s="1" t="str">
        <f t="shared" si="16"/>
        <v>1001000101受击光效</v>
      </c>
      <c r="BA15" s="1">
        <f>COUNTIFS($AZ$2:AZ15,AZ15,$AZ$2:AZ15,"&gt;&lt;")</f>
        <v>1</v>
      </c>
      <c r="BB15" t="b">
        <f>IFERROR(AND(VLOOKUP(AX15,[2]英雄技能定义!$A:$F,6,0)="普攻",AY15=$AY$2),FALSE)</f>
        <v>0</v>
      </c>
    </row>
    <row r="16" spans="1:55">
      <c r="A16" s="1" t="e">
        <f>#REF!</f>
        <v>#REF!</v>
      </c>
      <c r="B16" s="1" t="e">
        <f>#REF!</f>
        <v>#REF!</v>
      </c>
      <c r="C16" s="1" t="e">
        <f>#REF!</f>
        <v>#REF!</v>
      </c>
      <c r="D16" s="1" t="s">
        <v>88</v>
      </c>
      <c r="E16" s="1" t="e">
        <f>#REF!</f>
        <v>#REF!</v>
      </c>
      <c r="F16" s="1" t="e">
        <f t="shared" si="0"/>
        <v>#REF!</v>
      </c>
      <c r="G16" s="1">
        <f>SUMIFS(Sheet1!$F$17:$F$30,Sheet1!$E$17:$E$30,D16)</f>
        <v>2</v>
      </c>
      <c r="H16" s="1" t="e">
        <f>ROUND(ABS(SUMIFS(#REF!,#REF!,$C16,#REF!,#REF!,#REF!,$E16)),)</f>
        <v>#REF!</v>
      </c>
      <c r="I16" s="1" t="e">
        <f>_xlfn.IFS(OR(B16=#REF!,B16=#REF!,B16=#REF!),ROUND(#REF!,3),TRUE,0)</f>
        <v>#REF!</v>
      </c>
      <c r="J16" s="1">
        <v>0</v>
      </c>
      <c r="K16" s="1" t="e">
        <f>ROUND(ABS(SUMIFS(#REF!,#REF!,$C16,#REF!,#REF!,#REF!,$E16,#REF!,#REF!)),3)</f>
        <v>#REF!</v>
      </c>
      <c r="L16" s="1" t="e">
        <f>ROUND(ABS(SUMIFS(#REF!,#REF!,$C16,#REF!,#REF!,#REF!,$E16,#REF!,#REF!)),3)</f>
        <v>#REF!</v>
      </c>
      <c r="M16" s="1">
        <v>0</v>
      </c>
      <c r="N16" s="1" t="e">
        <f>ROUND(ABS(SUMIFS(#REF!,#REF!,$C16,#REF!,#REF!,#REF!,$E16,#REF!,#REF!)),3)</f>
        <v>#REF!</v>
      </c>
      <c r="O16" s="1" t="e">
        <f>ABS(SUMIFS(#REF!,#REF!,$C16,#REF!,$E16,#REF!,#REF!))</f>
        <v>#REF!</v>
      </c>
      <c r="P16" s="1" t="e">
        <f>#REF!</f>
        <v>#REF!</v>
      </c>
      <c r="Q16" s="1" t="e">
        <f>_xlfn.IFS(OR(B16=#REF!,B16=#REF!),#REF!*100,TRUE,0)</f>
        <v>#REF!</v>
      </c>
      <c r="S16" s="14" t="str">
        <f t="shared" si="15"/>
        <v>1001000103伤血1</v>
      </c>
      <c r="T16" s="14" t="str">
        <f ca="1">IF(OFFSET($BB$1,MATCH($S16,S:S,0)-1,),$BC$1,
_xlfn.TEXTJOIN(Sheet1!$D$16,1,U16:AA16))</f>
        <v>ratio=1.98,fixed=100</v>
      </c>
      <c r="U16" s="14" t="str">
        <f t="shared" ca="1" si="1"/>
        <v>ratio=1.98</v>
      </c>
      <c r="V16" s="14" t="str">
        <f t="shared" ca="1" si="2"/>
        <v>fixed=100</v>
      </c>
      <c r="W16" s="14" t="str">
        <f t="shared" ca="1" si="3"/>
        <v/>
      </c>
      <c r="X16" s="14" t="str">
        <f t="shared" ca="1" si="4"/>
        <v/>
      </c>
      <c r="Y16" s="14" t="str">
        <f t="shared" ca="1" si="5"/>
        <v/>
      </c>
      <c r="Z16" s="14" t="str">
        <f t="shared" ca="1" si="6"/>
        <v/>
      </c>
      <c r="AA16" s="14" t="str">
        <f t="shared" ca="1" si="7"/>
        <v/>
      </c>
      <c r="AB16" s="1">
        <f t="shared" si="8"/>
        <v>1.98</v>
      </c>
      <c r="AC16" s="1">
        <f t="shared" si="9"/>
        <v>100</v>
      </c>
      <c r="AD16" s="1" t="e">
        <f t="shared" si="10"/>
        <v>#N/A</v>
      </c>
      <c r="AE16" s="1" t="e">
        <f t="shared" si="11"/>
        <v>#N/A</v>
      </c>
      <c r="AF16" s="1" t="e">
        <f t="shared" si="12"/>
        <v>#N/A</v>
      </c>
      <c r="AG16" s="1" t="e">
        <f t="shared" si="13"/>
        <v>#N/A</v>
      </c>
      <c r="AH16" s="1" t="e">
        <f t="shared" si="14"/>
        <v>#N/A</v>
      </c>
      <c r="AI16" s="1" t="str">
        <f>TRIM(LEFT(AP16,FIND(Sheet1!$E$16,AP16)-1))</f>
        <v>ratio</v>
      </c>
      <c r="AJ16" s="1" t="str">
        <f>TRIM(LEFT(AQ16,FIND(Sheet1!$E$16,AQ16)-1))</f>
        <v>fixed</v>
      </c>
      <c r="AK16" s="1" t="e">
        <f>TRIM(LEFT(AR16,FIND(Sheet1!$E$16,AR16)-1))</f>
        <v>#VALUE!</v>
      </c>
      <c r="AL16" s="1" t="e">
        <f>TRIM(LEFT(AS16,FIND(Sheet1!$E$16,AS16)-1))</f>
        <v>#VALUE!</v>
      </c>
      <c r="AM16" s="1" t="e">
        <f>TRIM(LEFT(AT16,FIND(Sheet1!$E$16,AT16)-1))</f>
        <v>#VALUE!</v>
      </c>
      <c r="AN16" s="1" t="e">
        <f>TRIM(LEFT(AU16,FIND(Sheet1!$E$16,AU16)-1))</f>
        <v>#VALUE!</v>
      </c>
      <c r="AO16" s="1" t="e">
        <f>TRIM(LEFT(AV16,FIND(Sheet1!$E$16,AV16)-1))</f>
        <v>#VALUE!</v>
      </c>
      <c r="AP16" s="14" t="s">
        <v>169</v>
      </c>
      <c r="AQ16" s="14" t="s">
        <v>170</v>
      </c>
      <c r="AX16" s="1">
        <v>1001000103</v>
      </c>
      <c r="AY16" s="1" t="s">
        <v>86</v>
      </c>
      <c r="AZ16" s="1" t="str">
        <f t="shared" si="16"/>
        <v>1001000103伤血</v>
      </c>
      <c r="BA16" s="1">
        <f>COUNTIFS($AZ$2:AZ16,AZ16,$AZ$2:AZ16,"&gt;&lt;")</f>
        <v>1</v>
      </c>
      <c r="BB16" t="b">
        <f>IFERROR(AND(VLOOKUP(AX16,[2]英雄技能定义!$A:$F,6,0)="普攻",AY16=$AY$2),FALSE)</f>
        <v>0</v>
      </c>
    </row>
    <row r="17" spans="1:54">
      <c r="A17" s="1" t="e">
        <f>#REF!</f>
        <v>#REF!</v>
      </c>
      <c r="B17" s="1" t="e">
        <f>#REF!</f>
        <v>#REF!</v>
      </c>
      <c r="C17" s="1" t="e">
        <f>#REF!</f>
        <v>#REF!</v>
      </c>
      <c r="D17" s="1" t="s">
        <v>86</v>
      </c>
      <c r="E17" s="1" t="e">
        <f>#REF!</f>
        <v>#REF!</v>
      </c>
      <c r="F17" s="1" t="e">
        <f t="shared" si="0"/>
        <v>#REF!</v>
      </c>
      <c r="G17" s="1">
        <f>SUMIFS(Sheet1!$F$17:$F$30,Sheet1!$E$17:$E$30,D17)</f>
        <v>1</v>
      </c>
      <c r="H17" s="1" t="e">
        <f>ROUND(ABS(SUMIFS(#REF!,#REF!,$C17,#REF!,#REF!,#REF!,$E17)),)</f>
        <v>#REF!</v>
      </c>
      <c r="I17" s="1" t="e">
        <f>_xlfn.IFS(OR(B17=#REF!,B17=#REF!,B17=#REF!),ROUND(#REF!,3),TRUE,0)</f>
        <v>#REF!</v>
      </c>
      <c r="J17" s="1">
        <v>0</v>
      </c>
      <c r="K17" s="1" t="e">
        <f>ROUND(ABS(SUMIFS(#REF!,#REF!,$C17,#REF!,#REF!,#REF!,$E17,#REF!,#REF!)),3)</f>
        <v>#REF!</v>
      </c>
      <c r="L17" s="1" t="e">
        <f>ROUND(ABS(SUMIFS(#REF!,#REF!,$C17,#REF!,#REF!,#REF!,$E17,#REF!,#REF!)),3)</f>
        <v>#REF!</v>
      </c>
      <c r="M17" s="1">
        <v>0</v>
      </c>
      <c r="N17" s="1" t="e">
        <f>ROUND(ABS(SUMIFS(#REF!,#REF!,$C17,#REF!,#REF!,#REF!,$E17,#REF!,#REF!)),3)</f>
        <v>#REF!</v>
      </c>
      <c r="O17" s="1" t="e">
        <f>ABS(SUMIFS(#REF!,#REF!,$C17,#REF!,$E17,#REF!,#REF!))</f>
        <v>#REF!</v>
      </c>
      <c r="P17" s="1" t="e">
        <f>#REF!</f>
        <v>#REF!</v>
      </c>
      <c r="Q17" s="1" t="e">
        <f>_xlfn.IFS(OR(B17=#REF!,B17=#REF!),#REF!*100,TRUE,0)</f>
        <v>#REF!</v>
      </c>
      <c r="S17" s="14" t="str">
        <f t="shared" si="15"/>
        <v>1001000103击退1</v>
      </c>
      <c r="T17" s="14" t="str">
        <f ca="1">IF(OFFSET($BB$1,MATCH($S17,S:S,0)-1,),$BC$1,
_xlfn.TEXTJOIN(Sheet1!$D$16,1,U17:AA17))</f>
        <v>speed=3000,duration=0.08</v>
      </c>
      <c r="U17" s="14" t="str">
        <f t="shared" ca="1" si="1"/>
        <v>speed=3000</v>
      </c>
      <c r="V17" s="14" t="str">
        <f t="shared" ca="1" si="2"/>
        <v>duration=0.08</v>
      </c>
      <c r="W17" s="14" t="str">
        <f t="shared" ca="1" si="3"/>
        <v/>
      </c>
      <c r="X17" s="14" t="str">
        <f t="shared" ca="1" si="4"/>
        <v/>
      </c>
      <c r="Y17" s="14" t="str">
        <f t="shared" ca="1" si="5"/>
        <v/>
      </c>
      <c r="Z17" s="14" t="str">
        <f t="shared" ca="1" si="6"/>
        <v/>
      </c>
      <c r="AA17" s="14" t="str">
        <f t="shared" ca="1" si="7"/>
        <v/>
      </c>
      <c r="AB17" s="1">
        <f t="shared" si="8"/>
        <v>3000</v>
      </c>
      <c r="AC17" s="1">
        <f t="shared" si="9"/>
        <v>0.08</v>
      </c>
      <c r="AD17" s="1" t="e">
        <f t="shared" si="10"/>
        <v>#N/A</v>
      </c>
      <c r="AE17" s="1" t="e">
        <f t="shared" si="11"/>
        <v>#N/A</v>
      </c>
      <c r="AF17" s="1" t="e">
        <f t="shared" si="12"/>
        <v>#N/A</v>
      </c>
      <c r="AG17" s="1" t="e">
        <f t="shared" si="13"/>
        <v>#N/A</v>
      </c>
      <c r="AH17" s="1" t="e">
        <f t="shared" si="14"/>
        <v>#N/A</v>
      </c>
      <c r="AI17" s="1" t="str">
        <f>TRIM(LEFT(AP17,FIND(Sheet1!$E$16,AP17)-1))</f>
        <v>speed</v>
      </c>
      <c r="AJ17" s="1" t="str">
        <f>TRIM(LEFT(AQ17,FIND(Sheet1!$E$16,AQ17)-1))</f>
        <v>duration</v>
      </c>
      <c r="AK17" s="1" t="e">
        <f>TRIM(LEFT(AR17,FIND(Sheet1!$E$16,AR17)-1))</f>
        <v>#VALUE!</v>
      </c>
      <c r="AL17" s="1" t="e">
        <f>TRIM(LEFT(AS17,FIND(Sheet1!$E$16,AS17)-1))</f>
        <v>#VALUE!</v>
      </c>
      <c r="AM17" s="1" t="e">
        <f>TRIM(LEFT(AT17,FIND(Sheet1!$E$16,AT17)-1))</f>
        <v>#VALUE!</v>
      </c>
      <c r="AN17" s="1" t="e">
        <f>TRIM(LEFT(AU17,FIND(Sheet1!$E$16,AU17)-1))</f>
        <v>#VALUE!</v>
      </c>
      <c r="AO17" s="1" t="e">
        <f>TRIM(LEFT(AV17,FIND(Sheet1!$E$16,AV17)-1))</f>
        <v>#VALUE!</v>
      </c>
      <c r="AP17" s="14" t="s">
        <v>171</v>
      </c>
      <c r="AQ17" s="14" t="s">
        <v>172</v>
      </c>
      <c r="AX17" s="1">
        <v>1001000103</v>
      </c>
      <c r="AY17" s="1" t="s">
        <v>47</v>
      </c>
      <c r="AZ17" s="1" t="str">
        <f t="shared" si="16"/>
        <v>1001000103击退</v>
      </c>
      <c r="BA17" s="1">
        <f>COUNTIFS($AZ$2:AZ17,AZ17,$AZ$2:AZ17,"&gt;&lt;")</f>
        <v>1</v>
      </c>
      <c r="BB17" t="b">
        <f>IFERROR(AND(VLOOKUP(AX17,[2]英雄技能定义!$A:$F,6,0)="普攻",AY17=$AY$2),FALSE)</f>
        <v>0</v>
      </c>
    </row>
    <row r="18" spans="1:54">
      <c r="A18" s="1" t="e">
        <f>#REF!</f>
        <v>#REF!</v>
      </c>
      <c r="B18" s="1" t="e">
        <f>#REF!</f>
        <v>#REF!</v>
      </c>
      <c r="C18" s="1" t="e">
        <f>#REF!</f>
        <v>#REF!</v>
      </c>
      <c r="D18" s="1" t="s">
        <v>86</v>
      </c>
      <c r="E18" s="1" t="e">
        <f>#REF!</f>
        <v>#REF!</v>
      </c>
      <c r="F18" s="1" t="e">
        <f t="shared" si="0"/>
        <v>#REF!</v>
      </c>
      <c r="G18" s="1">
        <f>SUMIFS(Sheet1!$F$17:$F$30,Sheet1!$E$17:$E$30,D18)</f>
        <v>1</v>
      </c>
      <c r="H18" s="1" t="e">
        <f>ROUND(ABS(SUMIFS(#REF!,#REF!,$C18,#REF!,#REF!,#REF!,$E18)),)</f>
        <v>#REF!</v>
      </c>
      <c r="I18" s="1" t="e">
        <f>_xlfn.IFS(OR(B18=#REF!,B18=#REF!,B18=#REF!),ROUND(#REF!,3),TRUE,0)</f>
        <v>#REF!</v>
      </c>
      <c r="J18" s="1">
        <v>0</v>
      </c>
      <c r="K18" s="1" t="e">
        <f>ROUND(ABS(SUMIFS(#REF!,#REF!,$C18,#REF!,#REF!,#REF!,$E18,#REF!,#REF!)),3)</f>
        <v>#REF!</v>
      </c>
      <c r="L18" s="1" t="e">
        <f>ROUND(ABS(SUMIFS(#REF!,#REF!,$C18,#REF!,#REF!,#REF!,$E18,#REF!,#REF!)),3)</f>
        <v>#REF!</v>
      </c>
      <c r="M18" s="1">
        <v>0</v>
      </c>
      <c r="N18" s="1" t="e">
        <f>ROUND(ABS(SUMIFS(#REF!,#REF!,$C18,#REF!,#REF!,#REF!,$E18,#REF!,#REF!)),3)</f>
        <v>#REF!</v>
      </c>
      <c r="O18" s="1" t="e">
        <f>ABS(SUMIFS(#REF!,#REF!,$C18,#REF!,$E18,#REF!,#REF!))</f>
        <v>#REF!</v>
      </c>
      <c r="P18" s="1" t="e">
        <f>#REF!</f>
        <v>#REF!</v>
      </c>
      <c r="Q18" s="1" t="e">
        <f>_xlfn.IFS(OR(B18=#REF!,B18=#REF!),#REF!*100,TRUE,0)</f>
        <v>#REF!</v>
      </c>
      <c r="S18" s="14" t="str">
        <f t="shared" si="15"/>
        <v>1001000103击飞1</v>
      </c>
      <c r="T18" s="14" t="str">
        <f ca="1">IF(OFFSET($BB$1,MATCH($S18,S:S,0)-1,),$BC$1,
_xlfn.TEXTJOIN(Sheet1!$D$16,1,U18:AA18))</f>
        <v>speed=400,duration=0.2</v>
      </c>
      <c r="U18" s="14" t="str">
        <f t="shared" ca="1" si="1"/>
        <v>speed=400</v>
      </c>
      <c r="V18" s="14" t="str">
        <f t="shared" ca="1" si="2"/>
        <v>duration=0.2</v>
      </c>
      <c r="W18" s="14" t="str">
        <f t="shared" ca="1" si="3"/>
        <v/>
      </c>
      <c r="X18" s="14" t="str">
        <f t="shared" ca="1" si="4"/>
        <v/>
      </c>
      <c r="Y18" s="14" t="str">
        <f t="shared" ca="1" si="5"/>
        <v/>
      </c>
      <c r="Z18" s="14" t="str">
        <f t="shared" ca="1" si="6"/>
        <v/>
      </c>
      <c r="AA18" s="14" t="str">
        <f t="shared" ca="1" si="7"/>
        <v/>
      </c>
      <c r="AB18" s="1">
        <f t="shared" si="8"/>
        <v>400</v>
      </c>
      <c r="AC18" s="1">
        <f t="shared" si="9"/>
        <v>0.2</v>
      </c>
      <c r="AD18" s="1" t="e">
        <f t="shared" si="10"/>
        <v>#N/A</v>
      </c>
      <c r="AE18" s="1" t="e">
        <f t="shared" si="11"/>
        <v>#N/A</v>
      </c>
      <c r="AF18" s="1" t="e">
        <f t="shared" si="12"/>
        <v>#N/A</v>
      </c>
      <c r="AG18" s="1" t="e">
        <f t="shared" si="13"/>
        <v>#N/A</v>
      </c>
      <c r="AH18" s="1" t="e">
        <f t="shared" si="14"/>
        <v>#N/A</v>
      </c>
      <c r="AI18" s="1" t="str">
        <f>TRIM(LEFT(AP18,FIND(Sheet1!$E$16,AP18)-1))</f>
        <v>speed</v>
      </c>
      <c r="AJ18" s="1" t="str">
        <f>TRIM(LEFT(AQ18,FIND(Sheet1!$E$16,AQ18)-1))</f>
        <v>duration</v>
      </c>
      <c r="AK18" s="1" t="e">
        <f>TRIM(LEFT(AR18,FIND(Sheet1!$E$16,AR18)-1))</f>
        <v>#VALUE!</v>
      </c>
      <c r="AL18" s="1" t="e">
        <f>TRIM(LEFT(AS18,FIND(Sheet1!$E$16,AS18)-1))</f>
        <v>#VALUE!</v>
      </c>
      <c r="AM18" s="1" t="e">
        <f>TRIM(LEFT(AT18,FIND(Sheet1!$E$16,AT18)-1))</f>
        <v>#VALUE!</v>
      </c>
      <c r="AN18" s="1" t="e">
        <f>TRIM(LEFT(AU18,FIND(Sheet1!$E$16,AU18)-1))</f>
        <v>#VALUE!</v>
      </c>
      <c r="AO18" s="1" t="e">
        <f>TRIM(LEFT(AV18,FIND(Sheet1!$E$16,AV18)-1))</f>
        <v>#VALUE!</v>
      </c>
      <c r="AP18" s="14" t="s">
        <v>173</v>
      </c>
      <c r="AQ18" s="14" t="s">
        <v>174</v>
      </c>
      <c r="AX18" s="1">
        <v>1001000103</v>
      </c>
      <c r="AY18" s="1" t="s">
        <v>96</v>
      </c>
      <c r="AZ18" s="1" t="str">
        <f t="shared" si="16"/>
        <v>1001000103击飞</v>
      </c>
      <c r="BA18" s="1">
        <f>COUNTIFS($AZ$2:AZ18,AZ18,$AZ$2:AZ18,"&gt;&lt;")</f>
        <v>1</v>
      </c>
      <c r="BB18" t="b">
        <f>IFERROR(AND(VLOOKUP(AX18,[2]英雄技能定义!$A:$F,6,0)="普攻",AY18=$AY$2),FALSE)</f>
        <v>0</v>
      </c>
    </row>
    <row r="19" spans="1:54">
      <c r="A19" s="1" t="e">
        <f>#REF!</f>
        <v>#REF!</v>
      </c>
      <c r="B19" s="1" t="e">
        <f>#REF!</f>
        <v>#REF!</v>
      </c>
      <c r="C19" s="1" t="e">
        <f>#REF!</f>
        <v>#REF!</v>
      </c>
      <c r="D19" s="1" t="s">
        <v>88</v>
      </c>
      <c r="E19" s="1" t="e">
        <f>#REF!</f>
        <v>#REF!</v>
      </c>
      <c r="F19" s="1" t="e">
        <f t="shared" si="0"/>
        <v>#REF!</v>
      </c>
      <c r="G19" s="1">
        <f>SUMIFS(Sheet1!$F$17:$F$30,Sheet1!$E$17:$E$30,D19)</f>
        <v>2</v>
      </c>
      <c r="H19" s="1" t="e">
        <f>ROUND(ABS(SUMIFS(#REF!,#REF!,$C19,#REF!,#REF!,#REF!,$E19)),)</f>
        <v>#REF!</v>
      </c>
      <c r="I19" s="1" t="e">
        <f>_xlfn.IFS(OR(B19=#REF!,B19=#REF!,B19=#REF!),ROUND(#REF!,3),TRUE,0)</f>
        <v>#REF!</v>
      </c>
      <c r="J19" s="1">
        <v>0</v>
      </c>
      <c r="K19" s="1" t="e">
        <f>ROUND(ABS(SUMIFS(#REF!,#REF!,$C19,#REF!,#REF!,#REF!,$E19,#REF!,#REF!)),3)</f>
        <v>#REF!</v>
      </c>
      <c r="L19" s="1" t="e">
        <f>ROUND(ABS(SUMIFS(#REF!,#REF!,$C19,#REF!,#REF!,#REF!,$E19,#REF!,#REF!)),3)</f>
        <v>#REF!</v>
      </c>
      <c r="M19" s="1">
        <v>0</v>
      </c>
      <c r="N19" s="1" t="e">
        <f>ROUND(ABS(SUMIFS(#REF!,#REF!,$C19,#REF!,#REF!,#REF!,$E19,#REF!,#REF!)),3)</f>
        <v>#REF!</v>
      </c>
      <c r="O19" s="1" t="e">
        <f>ABS(SUMIFS(#REF!,#REF!,$C19,#REF!,$E19,#REF!,#REF!))</f>
        <v>#REF!</v>
      </c>
      <c r="P19" s="1" t="e">
        <f>#REF!</f>
        <v>#REF!</v>
      </c>
      <c r="Q19" s="1" t="e">
        <f>_xlfn.IFS(OR(B19=#REF!,B19=#REF!),#REF!*100,TRUE,0)</f>
        <v>#REF!</v>
      </c>
      <c r="S19" s="14" t="str">
        <f t="shared" si="15"/>
        <v>1001000103受击光效1</v>
      </c>
      <c r="T19" s="14" t="str">
        <f ca="1">IF(OFFSET($BB$1,MATCH($S19,S:S,0)-1,),$BC$1,
_xlfn.TEXTJOIN(Sheet1!$D$16,1,U19:AA19))</f>
        <v>76</v>
      </c>
      <c r="U19" s="14" t="str">
        <f t="shared" ca="1" si="1"/>
        <v>76</v>
      </c>
      <c r="V19" s="14" t="str">
        <f t="shared" ca="1" si="2"/>
        <v/>
      </c>
      <c r="W19" s="14" t="str">
        <f t="shared" ca="1" si="3"/>
        <v/>
      </c>
      <c r="X19" s="14" t="str">
        <f t="shared" ca="1" si="4"/>
        <v/>
      </c>
      <c r="Y19" s="14" t="str">
        <f t="shared" ca="1" si="5"/>
        <v/>
      </c>
      <c r="Z19" s="14" t="str">
        <f t="shared" ca="1" si="6"/>
        <v/>
      </c>
      <c r="AA19" s="14" t="str">
        <f t="shared" ca="1" si="7"/>
        <v/>
      </c>
      <c r="AB19" s="1">
        <f t="shared" si="8"/>
        <v>76</v>
      </c>
      <c r="AC19" s="1" t="e">
        <f t="shared" si="9"/>
        <v>#N/A</v>
      </c>
      <c r="AD19" s="1" t="e">
        <f t="shared" si="10"/>
        <v>#N/A</v>
      </c>
      <c r="AE19" s="1" t="e">
        <f t="shared" si="11"/>
        <v>#N/A</v>
      </c>
      <c r="AF19" s="1" t="e">
        <f t="shared" si="12"/>
        <v>#N/A</v>
      </c>
      <c r="AG19" s="1" t="e">
        <f t="shared" si="13"/>
        <v>#N/A</v>
      </c>
      <c r="AH19" s="1" t="e">
        <f t="shared" si="14"/>
        <v>#N/A</v>
      </c>
      <c r="AI19" s="1" t="e">
        <f>TRIM(LEFT(AP19,FIND(Sheet1!$E$16,AP19)-1))</f>
        <v>#VALUE!</v>
      </c>
      <c r="AJ19" s="1" t="e">
        <f>TRIM(LEFT(AQ19,FIND(Sheet1!$E$16,AQ19)-1))</f>
        <v>#VALUE!</v>
      </c>
      <c r="AK19" s="1" t="e">
        <f>TRIM(LEFT(AR19,FIND(Sheet1!$E$16,AR19)-1))</f>
        <v>#VALUE!</v>
      </c>
      <c r="AL19" s="1" t="e">
        <f>TRIM(LEFT(AS19,FIND(Sheet1!$E$16,AS19)-1))</f>
        <v>#VALUE!</v>
      </c>
      <c r="AM19" s="1" t="e">
        <f>TRIM(LEFT(AT19,FIND(Sheet1!$E$16,AT19)-1))</f>
        <v>#VALUE!</v>
      </c>
      <c r="AN19" s="1" t="e">
        <f>TRIM(LEFT(AU19,FIND(Sheet1!$E$16,AU19)-1))</f>
        <v>#VALUE!</v>
      </c>
      <c r="AO19" s="1" t="e">
        <f>TRIM(LEFT(AV19,FIND(Sheet1!$E$16,AV19)-1))</f>
        <v>#VALUE!</v>
      </c>
      <c r="AP19" s="14">
        <v>76</v>
      </c>
      <c r="AX19" s="1">
        <v>1001000103</v>
      </c>
      <c r="AY19" s="1" t="s">
        <v>91</v>
      </c>
      <c r="AZ19" s="1" t="str">
        <f t="shared" si="16"/>
        <v>1001000103受击光效</v>
      </c>
      <c r="BA19" s="1">
        <f>COUNTIFS($AZ$2:AZ19,AZ19,$AZ$2:AZ19,"&gt;&lt;")</f>
        <v>1</v>
      </c>
      <c r="BB19" t="b">
        <f>IFERROR(AND(VLOOKUP(AX19,[2]英雄技能定义!$A:$F,6,0)="普攻",AY19=$AY$2),FALSE)</f>
        <v>0</v>
      </c>
    </row>
    <row r="20" spans="1:54">
      <c r="A20" s="1" t="e">
        <f>#REF!</f>
        <v>#REF!</v>
      </c>
      <c r="B20" s="1" t="e">
        <f>#REF!</f>
        <v>#REF!</v>
      </c>
      <c r="C20" s="1" t="e">
        <f>#REF!</f>
        <v>#REF!</v>
      </c>
      <c r="D20" s="1" t="s">
        <v>86</v>
      </c>
      <c r="E20" s="1" t="e">
        <f>#REF!</f>
        <v>#REF!</v>
      </c>
      <c r="F20" s="1" t="e">
        <f t="shared" si="0"/>
        <v>#REF!</v>
      </c>
      <c r="G20" s="1">
        <f>SUMIFS(Sheet1!$F$17:$F$30,Sheet1!$E$17:$E$30,D20)</f>
        <v>1</v>
      </c>
      <c r="H20" s="1" t="e">
        <f>ROUND(ABS(SUMIFS(#REF!,#REF!,$C20,#REF!,#REF!,#REF!,$E20)),)</f>
        <v>#REF!</v>
      </c>
      <c r="I20" s="1" t="e">
        <f>_xlfn.IFS(OR(B20=#REF!,B20=#REF!,B20=#REF!),ROUND(#REF!,3),TRUE,0)</f>
        <v>#REF!</v>
      </c>
      <c r="J20" s="1">
        <v>0</v>
      </c>
      <c r="K20" s="1" t="e">
        <f>ROUND(ABS(SUMIFS(#REF!,#REF!,$C20,#REF!,#REF!,#REF!,$E20,#REF!,#REF!)),3)</f>
        <v>#REF!</v>
      </c>
      <c r="L20" s="1" t="e">
        <f>ROUND(ABS(SUMIFS(#REF!,#REF!,$C20,#REF!,#REF!,#REF!,$E20,#REF!,#REF!)),3)</f>
        <v>#REF!</v>
      </c>
      <c r="M20" s="1">
        <v>0</v>
      </c>
      <c r="N20" s="1" t="e">
        <f>ROUND(ABS(SUMIFS(#REF!,#REF!,$C20,#REF!,#REF!,#REF!,$E20,#REF!,#REF!)),3)</f>
        <v>#REF!</v>
      </c>
      <c r="O20" s="1" t="e">
        <f>ABS(SUMIFS(#REF!,#REF!,$C20,#REF!,$E20,#REF!,#REF!))</f>
        <v>#REF!</v>
      </c>
      <c r="P20" s="1" t="e">
        <f>#REF!</f>
        <v>#REF!</v>
      </c>
      <c r="Q20" s="1" t="e">
        <f>_xlfn.IFS(OR(B20=#REF!,B20=#REF!),#REF!*100,TRUE,0)</f>
        <v>#REF!</v>
      </c>
      <c r="S20" s="14" t="str">
        <f t="shared" si="15"/>
        <v>1001000103加buff1</v>
      </c>
      <c r="T20" s="14" t="str">
        <f ca="1">IF(OFFSET($BB$1,MATCH($S20,S:S,0)-1,),$BC$1,
_xlfn.TEXTJOIN(Sheet1!$D$16,1,U20:AA20))</f>
        <v>duration=9,effectIds={1000036}</v>
      </c>
      <c r="U20" s="14" t="str">
        <f t="shared" ca="1" si="1"/>
        <v>duration=9</v>
      </c>
      <c r="V20" s="14" t="str">
        <f t="shared" ca="1" si="2"/>
        <v>effectIds={1000036}</v>
      </c>
      <c r="W20" s="14" t="str">
        <f t="shared" ca="1" si="3"/>
        <v/>
      </c>
      <c r="X20" s="14" t="str">
        <f t="shared" ca="1" si="4"/>
        <v/>
      </c>
      <c r="Y20" s="14" t="str">
        <f t="shared" ca="1" si="5"/>
        <v/>
      </c>
      <c r="Z20" s="14" t="str">
        <f t="shared" ca="1" si="6"/>
        <v/>
      </c>
      <c r="AA20" s="14" t="str">
        <f t="shared" ca="1" si="7"/>
        <v/>
      </c>
      <c r="AB20" s="1">
        <f t="shared" si="8"/>
        <v>9</v>
      </c>
      <c r="AC20" s="1" t="e">
        <f t="shared" si="9"/>
        <v>#N/A</v>
      </c>
      <c r="AD20" s="1" t="e">
        <f t="shared" si="10"/>
        <v>#N/A</v>
      </c>
      <c r="AE20" s="1" t="e">
        <f t="shared" si="11"/>
        <v>#N/A</v>
      </c>
      <c r="AF20" s="1" t="e">
        <f t="shared" si="12"/>
        <v>#N/A</v>
      </c>
      <c r="AG20" s="1" t="e">
        <f t="shared" si="13"/>
        <v>#N/A</v>
      </c>
      <c r="AH20" s="1" t="e">
        <f t="shared" si="14"/>
        <v>#N/A</v>
      </c>
      <c r="AI20" s="1" t="str">
        <f>TRIM(LEFT(AP20,FIND(Sheet1!$E$16,AP20)-1))</f>
        <v>duration</v>
      </c>
      <c r="AJ20" s="1" t="str">
        <f>TRIM(LEFT(AQ20,FIND(Sheet1!$E$16,AQ20)-1))</f>
        <v>effectIds</v>
      </c>
      <c r="AK20" s="1" t="e">
        <f>TRIM(LEFT(AR20,FIND(Sheet1!$E$16,AR20)-1))</f>
        <v>#VALUE!</v>
      </c>
      <c r="AL20" s="1" t="e">
        <f>TRIM(LEFT(AS20,FIND(Sheet1!$E$16,AS20)-1))</f>
        <v>#VALUE!</v>
      </c>
      <c r="AM20" s="1" t="e">
        <f>TRIM(LEFT(AT20,FIND(Sheet1!$E$16,AT20)-1))</f>
        <v>#VALUE!</v>
      </c>
      <c r="AN20" s="1" t="e">
        <f>TRIM(LEFT(AU20,FIND(Sheet1!$E$16,AU20)-1))</f>
        <v>#VALUE!</v>
      </c>
      <c r="AO20" s="1" t="e">
        <f>TRIM(LEFT(AV20,FIND(Sheet1!$E$16,AV20)-1))</f>
        <v>#VALUE!</v>
      </c>
      <c r="AP20" s="14" t="s">
        <v>175</v>
      </c>
      <c r="AQ20" s="14" t="s">
        <v>179</v>
      </c>
      <c r="AX20" s="1">
        <v>1001000103</v>
      </c>
      <c r="AY20" s="1" t="s">
        <v>88</v>
      </c>
      <c r="AZ20" s="1" t="str">
        <f t="shared" si="16"/>
        <v>1001000103加buff</v>
      </c>
      <c r="BA20" s="1">
        <f>COUNTIFS($AZ$2:AZ20,AZ20,$AZ$2:AZ20,"&gt;&lt;")</f>
        <v>1</v>
      </c>
      <c r="BB20" t="b">
        <f>IFERROR(AND(VLOOKUP(AX20,[2]英雄技能定义!$A:$F,6,0)="普攻",AY20=$AY$2),FALSE)</f>
        <v>0</v>
      </c>
    </row>
    <row r="21" spans="1:54">
      <c r="A21" s="1" t="e">
        <f>#REF!</f>
        <v>#REF!</v>
      </c>
      <c r="B21" s="1" t="e">
        <f>#REF!</f>
        <v>#REF!</v>
      </c>
      <c r="C21" s="1" t="e">
        <f>#REF!</f>
        <v>#REF!</v>
      </c>
      <c r="D21" s="1" t="s">
        <v>88</v>
      </c>
      <c r="E21" s="1" t="e">
        <f>#REF!</f>
        <v>#REF!</v>
      </c>
      <c r="F21" s="1" t="e">
        <f t="shared" si="0"/>
        <v>#REF!</v>
      </c>
      <c r="G21" s="1">
        <f>SUMIFS(Sheet1!$F$17:$F$30,Sheet1!$E$17:$E$30,D21)</f>
        <v>2</v>
      </c>
      <c r="H21" s="1" t="e">
        <f>ROUND(ABS(SUMIFS(#REF!,#REF!,$C21,#REF!,#REF!,#REF!,$E21)),)</f>
        <v>#REF!</v>
      </c>
      <c r="I21" s="1" t="e">
        <f>_xlfn.IFS(OR(B21=#REF!,B21=#REF!,B21=#REF!),ROUND(#REF!,3),TRUE,0)</f>
        <v>#REF!</v>
      </c>
      <c r="J21" s="1">
        <v>0</v>
      </c>
      <c r="K21" s="1" t="e">
        <f>ROUND(ABS(SUMIFS(#REF!,#REF!,$C21,#REF!,#REF!,#REF!,$E21,#REF!,#REF!)),3)</f>
        <v>#REF!</v>
      </c>
      <c r="L21" s="1" t="e">
        <f>ROUND(ABS(SUMIFS(#REF!,#REF!,$C21,#REF!,#REF!,#REF!,$E21,#REF!,#REF!)),3)</f>
        <v>#REF!</v>
      </c>
      <c r="M21" s="1">
        <v>0</v>
      </c>
      <c r="N21" s="1" t="e">
        <f>ROUND(ABS(SUMIFS(#REF!,#REF!,$C21,#REF!,#REF!,#REF!,$E21,#REF!,#REF!)),3)</f>
        <v>#REF!</v>
      </c>
      <c r="O21" s="1" t="e">
        <f>ABS(SUMIFS(#REF!,#REF!,$C21,#REF!,$E21,#REF!,#REF!))</f>
        <v>#REF!</v>
      </c>
      <c r="P21" s="1" t="e">
        <f>#REF!</f>
        <v>#REF!</v>
      </c>
      <c r="Q21" s="1" t="e">
        <f>_xlfn.IFS(OR(B21=#REF!,B21=#REF!),#REF!*100,TRUE,0)</f>
        <v>#REF!</v>
      </c>
      <c r="S21" s="14" t="str">
        <f t="shared" si="15"/>
        <v>1001000104伤血1</v>
      </c>
      <c r="T21" s="14" t="str">
        <f ca="1">IF(OFFSET($BB$1,MATCH($S21,S:S,0)-1,),$BC$1,
_xlfn.TEXTJOIN(Sheet1!$D$16,1,U21:AA21))</f>
        <v>ratio=0.61,fixed=100</v>
      </c>
      <c r="U21" s="14" t="str">
        <f t="shared" ca="1" si="1"/>
        <v>ratio=0.61</v>
      </c>
      <c r="V21" s="14" t="str">
        <f t="shared" ca="1" si="2"/>
        <v>fixed=100</v>
      </c>
      <c r="W21" s="14" t="str">
        <f t="shared" ca="1" si="3"/>
        <v/>
      </c>
      <c r="X21" s="14" t="str">
        <f t="shared" ca="1" si="4"/>
        <v/>
      </c>
      <c r="Y21" s="14" t="str">
        <f t="shared" ca="1" si="5"/>
        <v/>
      </c>
      <c r="Z21" s="14" t="str">
        <f t="shared" ca="1" si="6"/>
        <v/>
      </c>
      <c r="AA21" s="14" t="str">
        <f t="shared" ca="1" si="7"/>
        <v/>
      </c>
      <c r="AB21" s="1">
        <f t="shared" si="8"/>
        <v>0.61</v>
      </c>
      <c r="AC21" s="1">
        <f t="shared" si="9"/>
        <v>100</v>
      </c>
      <c r="AD21" s="1" t="e">
        <f t="shared" si="10"/>
        <v>#N/A</v>
      </c>
      <c r="AE21" s="1" t="e">
        <f t="shared" si="11"/>
        <v>#N/A</v>
      </c>
      <c r="AF21" s="1" t="e">
        <f t="shared" si="12"/>
        <v>#N/A</v>
      </c>
      <c r="AG21" s="1" t="e">
        <f t="shared" si="13"/>
        <v>#N/A</v>
      </c>
      <c r="AH21" s="1" t="e">
        <f t="shared" si="14"/>
        <v>#N/A</v>
      </c>
      <c r="AI21" s="1" t="str">
        <f>TRIM(LEFT(AP21,FIND(Sheet1!$E$16,AP21)-1))</f>
        <v>ratio</v>
      </c>
      <c r="AJ21" s="1" t="str">
        <f>TRIM(LEFT(AQ21,FIND(Sheet1!$E$16,AQ21)-1))</f>
        <v>fixed</v>
      </c>
      <c r="AK21" s="1" t="e">
        <f>TRIM(LEFT(AR21,FIND(Sheet1!$E$16,AR21)-1))</f>
        <v>#VALUE!</v>
      </c>
      <c r="AL21" s="1" t="e">
        <f>TRIM(LEFT(AS21,FIND(Sheet1!$E$16,AS21)-1))</f>
        <v>#VALUE!</v>
      </c>
      <c r="AM21" s="1" t="e">
        <f>TRIM(LEFT(AT21,FIND(Sheet1!$E$16,AT21)-1))</f>
        <v>#VALUE!</v>
      </c>
      <c r="AN21" s="1" t="e">
        <f>TRIM(LEFT(AU21,FIND(Sheet1!$E$16,AU21)-1))</f>
        <v>#VALUE!</v>
      </c>
      <c r="AO21" s="1" t="e">
        <f>TRIM(LEFT(AV21,FIND(Sheet1!$E$16,AV21)-1))</f>
        <v>#VALUE!</v>
      </c>
      <c r="AP21" s="14" t="s">
        <v>177</v>
      </c>
      <c r="AQ21" s="14" t="s">
        <v>170</v>
      </c>
      <c r="AX21" s="1">
        <v>1001000104</v>
      </c>
      <c r="AY21" s="1" t="s">
        <v>86</v>
      </c>
      <c r="AZ21" s="1" t="str">
        <f t="shared" si="16"/>
        <v>1001000104伤血</v>
      </c>
      <c r="BA21" s="1">
        <f>COUNTIFS($AZ$2:AZ21,AZ21,$AZ$2:AZ21,"&gt;&lt;")</f>
        <v>1</v>
      </c>
      <c r="BB21" t="b">
        <f>IFERROR(AND(VLOOKUP(AX21,[2]英雄技能定义!$A:$F,6,0)="普攻",AY21=$AY$2),FALSE)</f>
        <v>0</v>
      </c>
    </row>
    <row r="22" spans="1:54">
      <c r="A22" s="1" t="e">
        <f>#REF!</f>
        <v>#REF!</v>
      </c>
      <c r="B22" s="1" t="e">
        <f>#REF!</f>
        <v>#REF!</v>
      </c>
      <c r="C22" s="1" t="e">
        <f>#REF!</f>
        <v>#REF!</v>
      </c>
      <c r="D22" s="1" t="s">
        <v>86</v>
      </c>
      <c r="E22" s="1" t="e">
        <f>#REF!</f>
        <v>#REF!</v>
      </c>
      <c r="F22" s="1" t="e">
        <f t="shared" si="0"/>
        <v>#REF!</v>
      </c>
      <c r="G22" s="1">
        <f>SUMIFS(Sheet1!$F$17:$F$30,Sheet1!$E$17:$E$30,D22)</f>
        <v>1</v>
      </c>
      <c r="H22" s="1" t="e">
        <f>ROUND(ABS(SUMIFS(#REF!,#REF!,$C22,#REF!,#REF!,#REF!,$E22)),)</f>
        <v>#REF!</v>
      </c>
      <c r="I22" s="1" t="e">
        <f>_xlfn.IFS(OR(B22=#REF!,B22=#REF!,B22=#REF!),ROUND(#REF!,3),TRUE,0)</f>
        <v>#REF!</v>
      </c>
      <c r="J22" s="1">
        <v>0</v>
      </c>
      <c r="K22" s="1" t="e">
        <f>ROUND(ABS(SUMIFS(#REF!,#REF!,$C22,#REF!,#REF!,#REF!,$E22,#REF!,#REF!)),3)</f>
        <v>#REF!</v>
      </c>
      <c r="L22" s="1" t="e">
        <f>ROUND(ABS(SUMIFS(#REF!,#REF!,$C22,#REF!,#REF!,#REF!,$E22,#REF!,#REF!)),3)</f>
        <v>#REF!</v>
      </c>
      <c r="M22" s="1">
        <v>0</v>
      </c>
      <c r="N22" s="1" t="e">
        <f>ROUND(ABS(SUMIFS(#REF!,#REF!,$C22,#REF!,#REF!,#REF!,$E22,#REF!,#REF!)),3)</f>
        <v>#REF!</v>
      </c>
      <c r="O22" s="1" t="e">
        <f>ABS(SUMIFS(#REF!,#REF!,$C22,#REF!,$E22,#REF!,#REF!))</f>
        <v>#REF!</v>
      </c>
      <c r="P22" s="1" t="e">
        <f>#REF!</f>
        <v>#REF!</v>
      </c>
      <c r="Q22" s="1" t="e">
        <f>_xlfn.IFS(OR(B22=#REF!,B22=#REF!),#REF!*100,TRUE,0)</f>
        <v>#REF!</v>
      </c>
      <c r="S22" s="14" t="str">
        <f t="shared" si="15"/>
        <v>1001000104受击光效1</v>
      </c>
      <c r="T22" s="14" t="str">
        <f ca="1">IF(OFFSET($BB$1,MATCH($S22,S:S,0)-1,),$BC$1,
_xlfn.TEXTJOIN(Sheet1!$D$16,1,U22:AA22))</f>
        <v>76</v>
      </c>
      <c r="U22" s="14" t="str">
        <f t="shared" ca="1" si="1"/>
        <v>76</v>
      </c>
      <c r="V22" s="14" t="str">
        <f t="shared" ca="1" si="2"/>
        <v/>
      </c>
      <c r="W22" s="14" t="str">
        <f t="shared" ca="1" si="3"/>
        <v/>
      </c>
      <c r="X22" s="14" t="str">
        <f t="shared" ca="1" si="4"/>
        <v/>
      </c>
      <c r="Y22" s="14" t="str">
        <f t="shared" ca="1" si="5"/>
        <v/>
      </c>
      <c r="Z22" s="14" t="str">
        <f t="shared" ca="1" si="6"/>
        <v/>
      </c>
      <c r="AA22" s="14" t="str">
        <f t="shared" ca="1" si="7"/>
        <v/>
      </c>
      <c r="AB22" s="1">
        <f t="shared" si="8"/>
        <v>76</v>
      </c>
      <c r="AC22" s="1" t="e">
        <f t="shared" si="9"/>
        <v>#N/A</v>
      </c>
      <c r="AD22" s="1" t="e">
        <f t="shared" si="10"/>
        <v>#N/A</v>
      </c>
      <c r="AE22" s="1" t="e">
        <f t="shared" si="11"/>
        <v>#N/A</v>
      </c>
      <c r="AF22" s="1" t="e">
        <f t="shared" si="12"/>
        <v>#N/A</v>
      </c>
      <c r="AG22" s="1" t="e">
        <f t="shared" si="13"/>
        <v>#N/A</v>
      </c>
      <c r="AH22" s="1" t="e">
        <f t="shared" si="14"/>
        <v>#N/A</v>
      </c>
      <c r="AI22" s="1" t="e">
        <f>TRIM(LEFT(AP22,FIND(Sheet1!$E$16,AP22)-1))</f>
        <v>#VALUE!</v>
      </c>
      <c r="AJ22" s="1" t="e">
        <f>TRIM(LEFT(AQ22,FIND(Sheet1!$E$16,AQ22)-1))</f>
        <v>#VALUE!</v>
      </c>
      <c r="AK22" s="1" t="e">
        <f>TRIM(LEFT(AR22,FIND(Sheet1!$E$16,AR22)-1))</f>
        <v>#VALUE!</v>
      </c>
      <c r="AL22" s="1" t="e">
        <f>TRIM(LEFT(AS22,FIND(Sheet1!$E$16,AS22)-1))</f>
        <v>#VALUE!</v>
      </c>
      <c r="AM22" s="1" t="e">
        <f>TRIM(LEFT(AT22,FIND(Sheet1!$E$16,AT22)-1))</f>
        <v>#VALUE!</v>
      </c>
      <c r="AN22" s="1" t="e">
        <f>TRIM(LEFT(AU22,FIND(Sheet1!$E$16,AU22)-1))</f>
        <v>#VALUE!</v>
      </c>
      <c r="AO22" s="1" t="e">
        <f>TRIM(LEFT(AV22,FIND(Sheet1!$E$16,AV22)-1))</f>
        <v>#VALUE!</v>
      </c>
      <c r="AP22" s="14">
        <v>76</v>
      </c>
      <c r="AX22" s="1">
        <v>1001000104</v>
      </c>
      <c r="AY22" s="1" t="s">
        <v>91</v>
      </c>
      <c r="AZ22" s="1" t="str">
        <f t="shared" si="16"/>
        <v>1001000104受击光效</v>
      </c>
      <c r="BA22" s="1">
        <f>COUNTIFS($AZ$2:AZ22,AZ22,$AZ$2:AZ22,"&gt;&lt;")</f>
        <v>1</v>
      </c>
      <c r="BB22" t="b">
        <f>IFERROR(AND(VLOOKUP(AX22,[2]英雄技能定义!$A:$F,6,0)="普攻",AY22=$AY$2),FALSE)</f>
        <v>0</v>
      </c>
    </row>
    <row r="23" spans="1:54">
      <c r="A23" s="1" t="e">
        <f>#REF!</f>
        <v>#REF!</v>
      </c>
      <c r="B23" s="1" t="e">
        <f>#REF!</f>
        <v>#REF!</v>
      </c>
      <c r="C23" s="1" t="e">
        <f>#REF!</f>
        <v>#REF!</v>
      </c>
      <c r="D23" s="1" t="s">
        <v>88</v>
      </c>
      <c r="E23" s="1" t="e">
        <f>#REF!</f>
        <v>#REF!</v>
      </c>
      <c r="F23" s="1" t="e">
        <f t="shared" si="0"/>
        <v>#REF!</v>
      </c>
      <c r="G23" s="1">
        <f>SUMIFS(Sheet1!$F$17:$F$30,Sheet1!$E$17:$E$30,D23)</f>
        <v>2</v>
      </c>
      <c r="H23" s="1" t="e">
        <f>ROUND(ABS(SUMIFS(#REF!,#REF!,$C23,#REF!,#REF!,#REF!,$E23)),)</f>
        <v>#REF!</v>
      </c>
      <c r="I23" s="1" t="e">
        <f>_xlfn.IFS(OR(B23=#REF!,B23=#REF!,B23=#REF!),ROUND(#REF!,3),TRUE,0)</f>
        <v>#REF!</v>
      </c>
      <c r="J23" s="1">
        <v>0</v>
      </c>
      <c r="K23" s="1" t="e">
        <f>ROUND(ABS(SUMIFS(#REF!,#REF!,$C23,#REF!,#REF!,#REF!,$E23,#REF!,#REF!)),3)</f>
        <v>#REF!</v>
      </c>
      <c r="L23" s="1" t="e">
        <f>ROUND(ABS(SUMIFS(#REF!,#REF!,$C23,#REF!,#REF!,#REF!,$E23,#REF!,#REF!)),3)</f>
        <v>#REF!</v>
      </c>
      <c r="M23" s="1">
        <v>0</v>
      </c>
      <c r="N23" s="1" t="e">
        <f>ROUND(ABS(SUMIFS(#REF!,#REF!,$C23,#REF!,#REF!,#REF!,$E23,#REF!,#REF!)),3)</f>
        <v>#REF!</v>
      </c>
      <c r="O23" s="1" t="e">
        <f>ABS(SUMIFS(#REF!,#REF!,$C23,#REF!,$E23,#REF!,#REF!))</f>
        <v>#REF!</v>
      </c>
      <c r="P23" s="1" t="e">
        <f>#REF!</f>
        <v>#REF!</v>
      </c>
      <c r="Q23" s="1" t="e">
        <f>_xlfn.IFS(OR(B23=#REF!,B23=#REF!),#REF!*100,TRUE,0)</f>
        <v>#REF!</v>
      </c>
      <c r="S23" s="14" t="str">
        <f t="shared" si="15"/>
        <v>1001000104击退1</v>
      </c>
      <c r="T23" s="14" t="str">
        <f ca="1">IF(OFFSET($BB$1,MATCH($S23,S:S,0)-1,),$BC$1,
_xlfn.TEXTJOIN(Sheet1!$D$16,1,U23:AA23))</f>
        <v>speed=3000,duration=0.08</v>
      </c>
      <c r="U23" s="14" t="str">
        <f t="shared" ca="1" si="1"/>
        <v>speed=3000</v>
      </c>
      <c r="V23" s="14" t="str">
        <f t="shared" ca="1" si="2"/>
        <v>duration=0.08</v>
      </c>
      <c r="W23" s="14" t="str">
        <f t="shared" ca="1" si="3"/>
        <v/>
      </c>
      <c r="X23" s="14" t="str">
        <f t="shared" ca="1" si="4"/>
        <v/>
      </c>
      <c r="Y23" s="14" t="str">
        <f t="shared" ca="1" si="5"/>
        <v/>
      </c>
      <c r="Z23" s="14" t="str">
        <f t="shared" ca="1" si="6"/>
        <v/>
      </c>
      <c r="AA23" s="14" t="str">
        <f t="shared" ca="1" si="7"/>
        <v/>
      </c>
      <c r="AB23" s="1">
        <f t="shared" si="8"/>
        <v>3000</v>
      </c>
      <c r="AC23" s="1">
        <f t="shared" si="9"/>
        <v>0.08</v>
      </c>
      <c r="AD23" s="1" t="e">
        <f t="shared" si="10"/>
        <v>#N/A</v>
      </c>
      <c r="AE23" s="1" t="e">
        <f t="shared" si="11"/>
        <v>#N/A</v>
      </c>
      <c r="AF23" s="1" t="e">
        <f t="shared" si="12"/>
        <v>#N/A</v>
      </c>
      <c r="AG23" s="1" t="e">
        <f t="shared" si="13"/>
        <v>#N/A</v>
      </c>
      <c r="AH23" s="1" t="e">
        <f t="shared" si="14"/>
        <v>#N/A</v>
      </c>
      <c r="AI23" s="1" t="str">
        <f>TRIM(LEFT(AP23,FIND(Sheet1!$E$16,AP23)-1))</f>
        <v>speed</v>
      </c>
      <c r="AJ23" s="1" t="str">
        <f>TRIM(LEFT(AQ23,FIND(Sheet1!$E$16,AQ23)-1))</f>
        <v>duration</v>
      </c>
      <c r="AK23" s="1" t="e">
        <f>TRIM(LEFT(AR23,FIND(Sheet1!$E$16,AR23)-1))</f>
        <v>#VALUE!</v>
      </c>
      <c r="AL23" s="1" t="e">
        <f>TRIM(LEFT(AS23,FIND(Sheet1!$E$16,AS23)-1))</f>
        <v>#VALUE!</v>
      </c>
      <c r="AM23" s="1" t="e">
        <f>TRIM(LEFT(AT23,FIND(Sheet1!$E$16,AT23)-1))</f>
        <v>#VALUE!</v>
      </c>
      <c r="AN23" s="1" t="e">
        <f>TRIM(LEFT(AU23,FIND(Sheet1!$E$16,AU23)-1))</f>
        <v>#VALUE!</v>
      </c>
      <c r="AO23" s="1" t="e">
        <f>TRIM(LEFT(AV23,FIND(Sheet1!$E$16,AV23)-1))</f>
        <v>#VALUE!</v>
      </c>
      <c r="AP23" s="14" t="s">
        <v>171</v>
      </c>
      <c r="AQ23" s="14" t="s">
        <v>172</v>
      </c>
      <c r="AX23" s="1">
        <v>1001000104</v>
      </c>
      <c r="AY23" s="1" t="s">
        <v>47</v>
      </c>
      <c r="AZ23" s="1" t="str">
        <f t="shared" si="16"/>
        <v>1001000104击退</v>
      </c>
      <c r="BA23" s="1">
        <f>COUNTIFS($AZ$2:AZ23,AZ23,$AZ$2:AZ23,"&gt;&lt;")</f>
        <v>1</v>
      </c>
      <c r="BB23" t="b">
        <f>IFERROR(AND(VLOOKUP(AX23,[2]英雄技能定义!$A:$F,6,0)="普攻",AY23=$AY$2),FALSE)</f>
        <v>0</v>
      </c>
    </row>
    <row r="24" spans="1:54">
      <c r="A24" s="1" t="e">
        <f>#REF!</f>
        <v>#REF!</v>
      </c>
      <c r="B24" s="1" t="e">
        <f>#REF!</f>
        <v>#REF!</v>
      </c>
      <c r="C24" s="1" t="e">
        <f>#REF!</f>
        <v>#REF!</v>
      </c>
      <c r="D24" s="1" t="s">
        <v>86</v>
      </c>
      <c r="E24" s="1" t="e">
        <f>#REF!</f>
        <v>#REF!</v>
      </c>
      <c r="F24" s="1" t="e">
        <f t="shared" si="0"/>
        <v>#REF!</v>
      </c>
      <c r="G24" s="1">
        <f>SUMIFS(Sheet1!$F$17:$F$30,Sheet1!$E$17:$E$30,D24)</f>
        <v>1</v>
      </c>
      <c r="H24" s="1" t="e">
        <f>ROUND(ABS(SUMIFS(#REF!,#REF!,$C24,#REF!,#REF!,#REF!,$E24)),)</f>
        <v>#REF!</v>
      </c>
      <c r="I24" s="1" t="e">
        <f>_xlfn.IFS(OR(B24=#REF!,B24=#REF!,B24=#REF!),ROUND(#REF!,3),TRUE,0)</f>
        <v>#REF!</v>
      </c>
      <c r="J24" s="1">
        <v>0</v>
      </c>
      <c r="K24" s="1" t="e">
        <f>ROUND(ABS(SUMIFS(#REF!,#REF!,$C24,#REF!,#REF!,#REF!,$E24,#REF!,#REF!)),3)</f>
        <v>#REF!</v>
      </c>
      <c r="L24" s="1" t="e">
        <f>ROUND(ABS(SUMIFS(#REF!,#REF!,$C24,#REF!,#REF!,#REF!,$E24,#REF!,#REF!)),3)</f>
        <v>#REF!</v>
      </c>
      <c r="M24" s="1">
        <v>0</v>
      </c>
      <c r="N24" s="1" t="e">
        <f>ROUND(ABS(SUMIFS(#REF!,#REF!,$C24,#REF!,#REF!,#REF!,$E24,#REF!,#REF!)),3)</f>
        <v>#REF!</v>
      </c>
      <c r="O24" s="1" t="e">
        <f>ABS(SUMIFS(#REF!,#REF!,$C24,#REF!,$E24,#REF!,#REF!))</f>
        <v>#REF!</v>
      </c>
      <c r="P24" s="1" t="e">
        <f>#REF!</f>
        <v>#REF!</v>
      </c>
      <c r="Q24" s="1" t="e">
        <f>_xlfn.IFS(OR(B24=#REF!,B24=#REF!),#REF!*100,TRUE,0)</f>
        <v>#REF!</v>
      </c>
      <c r="S24" s="14" t="str">
        <f t="shared" si="15"/>
        <v>1001000104击飞1</v>
      </c>
      <c r="T24" s="14" t="str">
        <f ca="1">IF(OFFSET($BB$1,MATCH($S24,S:S,0)-1,),$BC$1,
_xlfn.TEXTJOIN(Sheet1!$D$16,1,U24:AA24))</f>
        <v>speed=400,duration=0.2</v>
      </c>
      <c r="U24" s="14" t="str">
        <f t="shared" ca="1" si="1"/>
        <v>speed=400</v>
      </c>
      <c r="V24" s="14" t="str">
        <f t="shared" ca="1" si="2"/>
        <v>duration=0.2</v>
      </c>
      <c r="W24" s="14" t="str">
        <f t="shared" ca="1" si="3"/>
        <v/>
      </c>
      <c r="X24" s="14" t="str">
        <f t="shared" ca="1" si="4"/>
        <v/>
      </c>
      <c r="Y24" s="14" t="str">
        <f t="shared" ca="1" si="5"/>
        <v/>
      </c>
      <c r="Z24" s="14" t="str">
        <f t="shared" ca="1" si="6"/>
        <v/>
      </c>
      <c r="AA24" s="14" t="str">
        <f t="shared" ca="1" si="7"/>
        <v/>
      </c>
      <c r="AB24" s="1">
        <f t="shared" si="8"/>
        <v>400</v>
      </c>
      <c r="AC24" s="1">
        <f t="shared" si="9"/>
        <v>0.2</v>
      </c>
      <c r="AD24" s="1" t="e">
        <f t="shared" si="10"/>
        <v>#N/A</v>
      </c>
      <c r="AE24" s="1" t="e">
        <f t="shared" si="11"/>
        <v>#N/A</v>
      </c>
      <c r="AF24" s="1" t="e">
        <f t="shared" si="12"/>
        <v>#N/A</v>
      </c>
      <c r="AG24" s="1" t="e">
        <f t="shared" si="13"/>
        <v>#N/A</v>
      </c>
      <c r="AH24" s="1" t="e">
        <f t="shared" si="14"/>
        <v>#N/A</v>
      </c>
      <c r="AI24" s="1" t="str">
        <f>TRIM(LEFT(AP24,FIND(Sheet1!$E$16,AP24)-1))</f>
        <v>speed</v>
      </c>
      <c r="AJ24" s="1" t="str">
        <f>TRIM(LEFT(AQ24,FIND(Sheet1!$E$16,AQ24)-1))</f>
        <v>duration</v>
      </c>
      <c r="AK24" s="1" t="e">
        <f>TRIM(LEFT(AR24,FIND(Sheet1!$E$16,AR24)-1))</f>
        <v>#VALUE!</v>
      </c>
      <c r="AL24" s="1" t="e">
        <f>TRIM(LEFT(AS24,FIND(Sheet1!$E$16,AS24)-1))</f>
        <v>#VALUE!</v>
      </c>
      <c r="AM24" s="1" t="e">
        <f>TRIM(LEFT(AT24,FIND(Sheet1!$E$16,AT24)-1))</f>
        <v>#VALUE!</v>
      </c>
      <c r="AN24" s="1" t="e">
        <f>TRIM(LEFT(AU24,FIND(Sheet1!$E$16,AU24)-1))</f>
        <v>#VALUE!</v>
      </c>
      <c r="AO24" s="1" t="e">
        <f>TRIM(LEFT(AV24,FIND(Sheet1!$E$16,AV24)-1))</f>
        <v>#VALUE!</v>
      </c>
      <c r="AP24" s="14" t="s">
        <v>173</v>
      </c>
      <c r="AQ24" s="14" t="s">
        <v>174</v>
      </c>
      <c r="AX24" s="1">
        <v>1001000104</v>
      </c>
      <c r="AY24" s="1" t="s">
        <v>96</v>
      </c>
      <c r="AZ24" s="1" t="str">
        <f t="shared" si="16"/>
        <v>1001000104击飞</v>
      </c>
      <c r="BA24" s="1">
        <f>COUNTIFS($AZ$2:AZ24,AZ24,$AZ$2:AZ24,"&gt;&lt;")</f>
        <v>1</v>
      </c>
      <c r="BB24" t="b">
        <f>IFERROR(AND(VLOOKUP(AX24,[2]英雄技能定义!$A:$F,6,0)="普攻",AY24=$AY$2),FALSE)</f>
        <v>0</v>
      </c>
    </row>
    <row r="25" spans="1:54">
      <c r="A25" s="1" t="e">
        <f>#REF!</f>
        <v>#REF!</v>
      </c>
      <c r="B25" s="1" t="e">
        <f>#REF!</f>
        <v>#REF!</v>
      </c>
      <c r="C25" s="1" t="e">
        <f>#REF!</f>
        <v>#REF!</v>
      </c>
      <c r="D25" s="1" t="s">
        <v>86</v>
      </c>
      <c r="E25" s="1" t="e">
        <f>#REF!</f>
        <v>#REF!</v>
      </c>
      <c r="F25" s="1" t="e">
        <f t="shared" si="0"/>
        <v>#REF!</v>
      </c>
      <c r="G25" s="1">
        <f>SUMIFS(Sheet1!$F$17:$F$30,Sheet1!$E$17:$E$30,D25)</f>
        <v>1</v>
      </c>
      <c r="H25" s="1" t="e">
        <f>ROUND(ABS(SUMIFS(#REF!,#REF!,$C25,#REF!,#REF!,#REF!,$E25)),)</f>
        <v>#REF!</v>
      </c>
      <c r="I25" s="1" t="e">
        <f>_xlfn.IFS(OR(B25=#REF!,B25=#REF!,B25=#REF!),ROUND(#REF!,3),TRUE,0)</f>
        <v>#REF!</v>
      </c>
      <c r="J25" s="1">
        <v>0</v>
      </c>
      <c r="K25" s="1" t="e">
        <f>ROUND(ABS(SUMIFS(#REF!,#REF!,$C25,#REF!,#REF!,#REF!,$E25,#REF!,#REF!)),3)</f>
        <v>#REF!</v>
      </c>
      <c r="L25" s="1" t="e">
        <f>ROUND(ABS(SUMIFS(#REF!,#REF!,$C25,#REF!,#REF!,#REF!,$E25,#REF!,#REF!)),3)</f>
        <v>#REF!</v>
      </c>
      <c r="M25" s="1">
        <v>0</v>
      </c>
      <c r="N25" s="1" t="e">
        <f>ROUND(ABS(SUMIFS(#REF!,#REF!,$C25,#REF!,#REF!,#REF!,$E25,#REF!,#REF!)),3)</f>
        <v>#REF!</v>
      </c>
      <c r="O25" s="1" t="e">
        <f>ABS(SUMIFS(#REF!,#REF!,$C25,#REF!,$E25,#REF!,#REF!))</f>
        <v>#REF!</v>
      </c>
      <c r="P25" s="1" t="e">
        <f>#REF!</f>
        <v>#REF!</v>
      </c>
      <c r="Q25" s="1" t="e">
        <f>_xlfn.IFS(OR(B25=#REF!,B25=#REF!),#REF!*100,TRUE,0)</f>
        <v>#REF!</v>
      </c>
      <c r="S25" s="14" t="str">
        <f t="shared" si="15"/>
        <v>1001000104加buff1</v>
      </c>
      <c r="T25" s="14" t="str">
        <f ca="1">IF(OFFSET($BB$1,MATCH($S25,S:S,0)-1,),$BC$1,
_xlfn.TEXTJOIN(Sheet1!$D$16,1,U25:AA25))</f>
        <v>duration=9,effectIds={1000037}</v>
      </c>
      <c r="U25" s="14" t="str">
        <f t="shared" ca="1" si="1"/>
        <v>duration=9</v>
      </c>
      <c r="V25" s="14" t="str">
        <f t="shared" ca="1" si="2"/>
        <v>effectIds={1000037}</v>
      </c>
      <c r="W25" s="14" t="str">
        <f t="shared" ca="1" si="3"/>
        <v/>
      </c>
      <c r="X25" s="14" t="str">
        <f t="shared" ca="1" si="4"/>
        <v/>
      </c>
      <c r="Y25" s="14" t="str">
        <f t="shared" ca="1" si="5"/>
        <v/>
      </c>
      <c r="Z25" s="14" t="str">
        <f t="shared" ca="1" si="6"/>
        <v/>
      </c>
      <c r="AA25" s="14" t="str">
        <f t="shared" ca="1" si="7"/>
        <v/>
      </c>
      <c r="AB25" s="1">
        <f t="shared" si="8"/>
        <v>9</v>
      </c>
      <c r="AC25" s="1" t="e">
        <f t="shared" si="9"/>
        <v>#N/A</v>
      </c>
      <c r="AD25" s="1" t="e">
        <f t="shared" si="10"/>
        <v>#N/A</v>
      </c>
      <c r="AE25" s="1" t="e">
        <f t="shared" si="11"/>
        <v>#N/A</v>
      </c>
      <c r="AF25" s="1" t="e">
        <f t="shared" si="12"/>
        <v>#N/A</v>
      </c>
      <c r="AG25" s="1" t="e">
        <f t="shared" si="13"/>
        <v>#N/A</v>
      </c>
      <c r="AH25" s="1" t="e">
        <f t="shared" si="14"/>
        <v>#N/A</v>
      </c>
      <c r="AI25" s="1" t="str">
        <f>TRIM(LEFT(AP25,FIND(Sheet1!$E$16,AP25)-1))</f>
        <v>duration</v>
      </c>
      <c r="AJ25" s="1" t="str">
        <f>TRIM(LEFT(AQ25,FIND(Sheet1!$E$16,AQ25)-1))</f>
        <v>effectIds</v>
      </c>
      <c r="AK25" s="1" t="e">
        <f>TRIM(LEFT(AR25,FIND(Sheet1!$E$16,AR25)-1))</f>
        <v>#VALUE!</v>
      </c>
      <c r="AL25" s="1" t="e">
        <f>TRIM(LEFT(AS25,FIND(Sheet1!$E$16,AS25)-1))</f>
        <v>#VALUE!</v>
      </c>
      <c r="AM25" s="1" t="e">
        <f>TRIM(LEFT(AT25,FIND(Sheet1!$E$16,AT25)-1))</f>
        <v>#VALUE!</v>
      </c>
      <c r="AN25" s="1" t="e">
        <f>TRIM(LEFT(AU25,FIND(Sheet1!$E$16,AU25)-1))</f>
        <v>#VALUE!</v>
      </c>
      <c r="AO25" s="1" t="e">
        <f>TRIM(LEFT(AV25,FIND(Sheet1!$E$16,AV25)-1))</f>
        <v>#VALUE!</v>
      </c>
      <c r="AP25" s="14" t="s">
        <v>175</v>
      </c>
      <c r="AQ25" s="14" t="s">
        <v>180</v>
      </c>
      <c r="AX25" s="1">
        <v>1001000104</v>
      </c>
      <c r="AY25" s="1" t="s">
        <v>88</v>
      </c>
      <c r="AZ25" s="1" t="str">
        <f t="shared" si="16"/>
        <v>1001000104加buff</v>
      </c>
      <c r="BA25" s="1">
        <f>COUNTIFS($AZ$2:AZ25,AZ25,$AZ$2:AZ25,"&gt;&lt;")</f>
        <v>1</v>
      </c>
      <c r="BB25" t="b">
        <f>IFERROR(AND(VLOOKUP(AX25,[2]英雄技能定义!$A:$F,6,0)="普攻",AY25=$AY$2),FALSE)</f>
        <v>0</v>
      </c>
    </row>
    <row r="26" spans="1:54">
      <c r="A26" s="1" t="e">
        <f>#REF!</f>
        <v>#REF!</v>
      </c>
      <c r="B26" s="1" t="e">
        <f>#REF!</f>
        <v>#REF!</v>
      </c>
      <c r="C26" s="1" t="e">
        <f>#REF!</f>
        <v>#REF!</v>
      </c>
      <c r="D26" s="1" t="s">
        <v>88</v>
      </c>
      <c r="E26" s="1" t="e">
        <f>#REF!</f>
        <v>#REF!</v>
      </c>
      <c r="F26" s="1" t="e">
        <f t="shared" si="0"/>
        <v>#REF!</v>
      </c>
      <c r="G26" s="1">
        <f>SUMIFS(Sheet1!$F$17:$F$30,Sheet1!$E$17:$E$30,D26)</f>
        <v>2</v>
      </c>
      <c r="H26" s="1" t="e">
        <f>ROUND(ABS(SUMIFS(#REF!,#REF!,$C26,#REF!,#REF!,#REF!,$E26)),)</f>
        <v>#REF!</v>
      </c>
      <c r="I26" s="1" t="e">
        <f>_xlfn.IFS(OR(B26=#REF!,B26=#REF!,B26=#REF!),ROUND(#REF!,3),TRUE,0)</f>
        <v>#REF!</v>
      </c>
      <c r="J26" s="1">
        <v>0</v>
      </c>
      <c r="K26" s="1" t="e">
        <f>ROUND(ABS(SUMIFS(#REF!,#REF!,$C26,#REF!,#REF!,#REF!,$E26,#REF!,#REF!)),3)</f>
        <v>#REF!</v>
      </c>
      <c r="L26" s="1" t="e">
        <f>ROUND(ABS(SUMIFS(#REF!,#REF!,$C26,#REF!,#REF!,#REF!,$E26,#REF!,#REF!)),3)</f>
        <v>#REF!</v>
      </c>
      <c r="M26" s="1">
        <v>0</v>
      </c>
      <c r="N26" s="1" t="e">
        <f>ROUND(ABS(SUMIFS(#REF!,#REF!,$C26,#REF!,#REF!,#REF!,$E26,#REF!,#REF!)),3)</f>
        <v>#REF!</v>
      </c>
      <c r="O26" s="1" t="e">
        <f>ABS(SUMIFS(#REF!,#REF!,$C26,#REF!,$E26,#REF!,#REF!))</f>
        <v>#REF!</v>
      </c>
      <c r="P26" s="1" t="e">
        <f>#REF!</f>
        <v>#REF!</v>
      </c>
      <c r="Q26" s="1" t="e">
        <f>_xlfn.IFS(OR(B26=#REF!,B26=#REF!),#REF!*100,TRUE,0)</f>
        <v>#REF!</v>
      </c>
      <c r="S26" s="14" t="str">
        <f t="shared" si="15"/>
        <v>0</v>
      </c>
      <c r="T26" s="14" t="str">
        <f ca="1">IF(OFFSET($BB$1,MATCH($S26,S:S,0)-1,),$BC$1,
_xlfn.TEXTJOIN(Sheet1!$D$16,1,U26:AA26))</f>
        <v/>
      </c>
      <c r="U26" s="14" t="str">
        <f t="shared" ca="1" si="1"/>
        <v/>
      </c>
      <c r="V26" s="14" t="str">
        <f t="shared" ca="1" si="2"/>
        <v/>
      </c>
      <c r="W26" s="14" t="str">
        <f t="shared" ca="1" si="3"/>
        <v/>
      </c>
      <c r="X26" s="14" t="str">
        <f t="shared" ca="1" si="4"/>
        <v/>
      </c>
      <c r="Y26" s="14" t="str">
        <f t="shared" ca="1" si="5"/>
        <v/>
      </c>
      <c r="Z26" s="14" t="str">
        <f t="shared" ca="1" si="6"/>
        <v/>
      </c>
      <c r="AA26" s="14" t="str">
        <f t="shared" ca="1" si="7"/>
        <v/>
      </c>
      <c r="AB26" s="1" t="e">
        <f t="shared" si="8"/>
        <v>#N/A</v>
      </c>
      <c r="AC26" s="1" t="e">
        <f t="shared" si="9"/>
        <v>#N/A</v>
      </c>
      <c r="AD26" s="1" t="e">
        <f t="shared" si="10"/>
        <v>#N/A</v>
      </c>
      <c r="AE26" s="1" t="e">
        <f t="shared" si="11"/>
        <v>#N/A</v>
      </c>
      <c r="AF26" s="1" t="e">
        <f t="shared" si="12"/>
        <v>#N/A</v>
      </c>
      <c r="AG26" s="1" t="e">
        <f t="shared" si="13"/>
        <v>#N/A</v>
      </c>
      <c r="AH26" s="1" t="e">
        <f t="shared" si="14"/>
        <v>#N/A</v>
      </c>
      <c r="AI26" s="1" t="e">
        <f>TRIM(LEFT(AP26,FIND(Sheet1!$E$16,AP26)-1))</f>
        <v>#VALUE!</v>
      </c>
      <c r="AJ26" s="1" t="e">
        <f>TRIM(LEFT(AQ26,FIND(Sheet1!$E$16,AQ26)-1))</f>
        <v>#VALUE!</v>
      </c>
      <c r="AK26" s="1" t="e">
        <f>TRIM(LEFT(AR26,FIND(Sheet1!$E$16,AR26)-1))</f>
        <v>#VALUE!</v>
      </c>
      <c r="AL26" s="1" t="e">
        <f>TRIM(LEFT(AS26,FIND(Sheet1!$E$16,AS26)-1))</f>
        <v>#VALUE!</v>
      </c>
      <c r="AM26" s="1" t="e">
        <f>TRIM(LEFT(AT26,FIND(Sheet1!$E$16,AT26)-1))</f>
        <v>#VALUE!</v>
      </c>
      <c r="AN26" s="1" t="e">
        <f>TRIM(LEFT(AU26,FIND(Sheet1!$E$16,AU26)-1))</f>
        <v>#VALUE!</v>
      </c>
      <c r="AO26" s="1" t="e">
        <f>TRIM(LEFT(AV26,FIND(Sheet1!$E$16,AV26)-1))</f>
        <v>#VALUE!</v>
      </c>
      <c r="AZ26" s="1" t="str">
        <f t="shared" si="16"/>
        <v/>
      </c>
      <c r="BA26" s="1">
        <f>COUNTIFS($AZ$2:AZ26,AZ26,$AZ$2:AZ26,"&gt;&lt;")</f>
        <v>0</v>
      </c>
      <c r="BB26" t="b">
        <f>IFERROR(AND(VLOOKUP(AX26,[2]英雄技能定义!$A:$F,6,0)="普攻",AY26=$AY$2),FALSE)</f>
        <v>0</v>
      </c>
    </row>
    <row r="27" spans="1:54">
      <c r="A27" s="1" t="e">
        <f>#REF!</f>
        <v>#REF!</v>
      </c>
      <c r="B27" s="1" t="e">
        <f>#REF!</f>
        <v>#REF!</v>
      </c>
      <c r="C27" s="1" t="e">
        <f>#REF!</f>
        <v>#REF!</v>
      </c>
      <c r="D27" s="1" t="s">
        <v>86</v>
      </c>
      <c r="E27" s="1" t="e">
        <f>#REF!</f>
        <v>#REF!</v>
      </c>
      <c r="F27" s="1" t="e">
        <f t="shared" si="0"/>
        <v>#REF!</v>
      </c>
      <c r="G27" s="1">
        <f>SUMIFS(Sheet1!$F$17:$F$30,Sheet1!$E$17:$E$30,D27)</f>
        <v>1</v>
      </c>
      <c r="H27" s="1" t="e">
        <f>ROUND(ABS(SUMIFS(#REF!,#REF!,$C27,#REF!,#REF!,#REF!,$E27)),)</f>
        <v>#REF!</v>
      </c>
      <c r="I27" s="1" t="e">
        <f>_xlfn.IFS(OR(B27=#REF!,B27=#REF!,B27=#REF!),ROUND(#REF!,3),TRUE,0)</f>
        <v>#REF!</v>
      </c>
      <c r="J27" s="1">
        <v>0</v>
      </c>
      <c r="K27" s="1" t="e">
        <f>ROUND(ABS(SUMIFS(#REF!,#REF!,$C27,#REF!,#REF!,#REF!,$E27,#REF!,#REF!)),3)</f>
        <v>#REF!</v>
      </c>
      <c r="L27" s="1" t="e">
        <f>ROUND(ABS(SUMIFS(#REF!,#REF!,$C27,#REF!,#REF!,#REF!,$E27,#REF!,#REF!)),3)</f>
        <v>#REF!</v>
      </c>
      <c r="M27" s="1">
        <v>0</v>
      </c>
      <c r="N27" s="1" t="e">
        <f>ROUND(ABS(SUMIFS(#REF!,#REF!,$C27,#REF!,#REF!,#REF!,$E27,#REF!,#REF!)),3)</f>
        <v>#REF!</v>
      </c>
      <c r="O27" s="1" t="e">
        <f>ABS(SUMIFS(#REF!,#REF!,$C27,#REF!,$E27,#REF!,#REF!))</f>
        <v>#REF!</v>
      </c>
      <c r="P27" s="1" t="e">
        <f>#REF!</f>
        <v>#REF!</v>
      </c>
      <c r="Q27" s="1" t="e">
        <f>_xlfn.IFS(OR(B27=#REF!,B27=#REF!),#REF!*100,TRUE,0)</f>
        <v>#REF!</v>
      </c>
      <c r="S27" s="14" t="str">
        <f t="shared" si="15"/>
        <v>0</v>
      </c>
      <c r="T27" s="14" t="str">
        <f ca="1">IF(OFFSET($BB$1,MATCH($S27,S:S,0)-1,),$BC$1,
_xlfn.TEXTJOIN(Sheet1!$D$16,1,U27:AA27))</f>
        <v/>
      </c>
      <c r="U27" s="14" t="str">
        <f t="shared" ca="1" si="1"/>
        <v/>
      </c>
      <c r="V27" s="14" t="str">
        <f t="shared" ca="1" si="2"/>
        <v/>
      </c>
      <c r="W27" s="14" t="str">
        <f t="shared" ca="1" si="3"/>
        <v/>
      </c>
      <c r="X27" s="14" t="str">
        <f t="shared" ca="1" si="4"/>
        <v/>
      </c>
      <c r="Y27" s="14" t="str">
        <f t="shared" ca="1" si="5"/>
        <v/>
      </c>
      <c r="Z27" s="14" t="str">
        <f t="shared" ca="1" si="6"/>
        <v/>
      </c>
      <c r="AA27" s="14" t="str">
        <f t="shared" ca="1" si="7"/>
        <v/>
      </c>
      <c r="AB27" s="1" t="e">
        <f t="shared" si="8"/>
        <v>#N/A</v>
      </c>
      <c r="AC27" s="1" t="e">
        <f t="shared" si="9"/>
        <v>#N/A</v>
      </c>
      <c r="AD27" s="1" t="e">
        <f t="shared" si="10"/>
        <v>#N/A</v>
      </c>
      <c r="AE27" s="1" t="e">
        <f t="shared" si="11"/>
        <v>#N/A</v>
      </c>
      <c r="AF27" s="1" t="e">
        <f t="shared" si="12"/>
        <v>#N/A</v>
      </c>
      <c r="AG27" s="1" t="e">
        <f t="shared" si="13"/>
        <v>#N/A</v>
      </c>
      <c r="AH27" s="1" t="e">
        <f t="shared" si="14"/>
        <v>#N/A</v>
      </c>
      <c r="AI27" s="1" t="e">
        <f>TRIM(LEFT(AP27,FIND(Sheet1!$E$16,AP27)-1))</f>
        <v>#VALUE!</v>
      </c>
      <c r="AJ27" s="1" t="e">
        <f>TRIM(LEFT(AQ27,FIND(Sheet1!$E$16,AQ27)-1))</f>
        <v>#VALUE!</v>
      </c>
      <c r="AK27" s="1" t="e">
        <f>TRIM(LEFT(AR27,FIND(Sheet1!$E$16,AR27)-1))</f>
        <v>#VALUE!</v>
      </c>
      <c r="AL27" s="1" t="e">
        <f>TRIM(LEFT(AS27,FIND(Sheet1!$E$16,AS27)-1))</f>
        <v>#VALUE!</v>
      </c>
      <c r="AM27" s="1" t="e">
        <f>TRIM(LEFT(AT27,FIND(Sheet1!$E$16,AT27)-1))</f>
        <v>#VALUE!</v>
      </c>
      <c r="AN27" s="1" t="e">
        <f>TRIM(LEFT(AU27,FIND(Sheet1!$E$16,AU27)-1))</f>
        <v>#VALUE!</v>
      </c>
      <c r="AO27" s="1" t="e">
        <f>TRIM(LEFT(AV27,FIND(Sheet1!$E$16,AV27)-1))</f>
        <v>#VALUE!</v>
      </c>
      <c r="AZ27" s="1" t="str">
        <f t="shared" si="16"/>
        <v/>
      </c>
      <c r="BA27" s="1">
        <f>COUNTIFS($AZ$2:AZ27,AZ27,$AZ$2:AZ27,"&gt;&lt;")</f>
        <v>0</v>
      </c>
      <c r="BB27" t="b">
        <f>IFERROR(AND(VLOOKUP(AX27,[2]英雄技能定义!$A:$F,6,0)="普攻",AY27=$AY$2),FALSE)</f>
        <v>0</v>
      </c>
    </row>
    <row r="28" spans="1:54">
      <c r="A28" s="1" t="e">
        <f>#REF!</f>
        <v>#REF!</v>
      </c>
      <c r="B28" s="1" t="e">
        <f>#REF!</f>
        <v>#REF!</v>
      </c>
      <c r="C28" s="1" t="e">
        <f>#REF!</f>
        <v>#REF!</v>
      </c>
      <c r="D28" s="1" t="s">
        <v>86</v>
      </c>
      <c r="E28" s="1" t="e">
        <f>#REF!</f>
        <v>#REF!</v>
      </c>
      <c r="F28" s="1" t="e">
        <f t="shared" si="0"/>
        <v>#REF!</v>
      </c>
      <c r="G28" s="1">
        <f>SUMIFS(Sheet1!$F$17:$F$30,Sheet1!$E$17:$E$30,D28)</f>
        <v>1</v>
      </c>
      <c r="H28" s="1" t="e">
        <f>ROUND(ABS(SUMIFS(#REF!,#REF!,$C28,#REF!,#REF!,#REF!,$E28)),)</f>
        <v>#REF!</v>
      </c>
      <c r="I28" s="1" t="e">
        <f>_xlfn.IFS(OR(B28=#REF!,B28=#REF!,B28=#REF!),ROUND(#REF!,3),TRUE,0)</f>
        <v>#REF!</v>
      </c>
      <c r="J28" s="1">
        <v>0</v>
      </c>
      <c r="K28" s="1" t="e">
        <f>ROUND(ABS(SUMIFS(#REF!,#REF!,$C28,#REF!,#REF!,#REF!,$E28,#REF!,#REF!)),3)</f>
        <v>#REF!</v>
      </c>
      <c r="L28" s="1" t="e">
        <f>ROUND(ABS(SUMIFS(#REF!,#REF!,$C28,#REF!,#REF!,#REF!,$E28,#REF!,#REF!)),3)</f>
        <v>#REF!</v>
      </c>
      <c r="M28" s="1">
        <v>0</v>
      </c>
      <c r="N28" s="1" t="e">
        <f>ROUND(ABS(SUMIFS(#REF!,#REF!,$C28,#REF!,#REF!,#REF!,$E28,#REF!,#REF!)),3)</f>
        <v>#REF!</v>
      </c>
      <c r="O28" s="1" t="e">
        <f>ABS(SUMIFS(#REF!,#REF!,$C28,#REF!,$E28,#REF!,#REF!))</f>
        <v>#REF!</v>
      </c>
      <c r="P28" s="1" t="e">
        <f>#REF!</f>
        <v>#REF!</v>
      </c>
      <c r="Q28" s="1" t="e">
        <f>_xlfn.IFS(OR(B28=#REF!,B28=#REF!),#REF!*100,TRUE,0)</f>
        <v>#REF!</v>
      </c>
      <c r="S28" s="14" t="str">
        <f t="shared" si="15"/>
        <v>0</v>
      </c>
      <c r="T28" s="14" t="str">
        <f ca="1">IF(OFFSET($BB$1,MATCH($S28,S:S,0)-1,),$BC$1,
_xlfn.TEXTJOIN(Sheet1!$D$16,1,U28:AA28))</f>
        <v/>
      </c>
      <c r="U28" s="14" t="str">
        <f t="shared" ca="1" si="1"/>
        <v/>
      </c>
      <c r="V28" s="14" t="str">
        <f t="shared" ca="1" si="2"/>
        <v/>
      </c>
      <c r="W28" s="14" t="str">
        <f t="shared" ca="1" si="3"/>
        <v/>
      </c>
      <c r="X28" s="14" t="str">
        <f t="shared" ca="1" si="4"/>
        <v/>
      </c>
      <c r="Y28" s="14" t="str">
        <f t="shared" ca="1" si="5"/>
        <v/>
      </c>
      <c r="Z28" s="14" t="str">
        <f t="shared" ca="1" si="6"/>
        <v/>
      </c>
      <c r="AA28" s="14" t="str">
        <f t="shared" ca="1" si="7"/>
        <v/>
      </c>
      <c r="AB28" s="1" t="e">
        <f t="shared" si="8"/>
        <v>#N/A</v>
      </c>
      <c r="AC28" s="1" t="e">
        <f t="shared" si="9"/>
        <v>#N/A</v>
      </c>
      <c r="AD28" s="1" t="e">
        <f t="shared" si="10"/>
        <v>#N/A</v>
      </c>
      <c r="AE28" s="1" t="e">
        <f t="shared" si="11"/>
        <v>#N/A</v>
      </c>
      <c r="AF28" s="1" t="e">
        <f t="shared" si="12"/>
        <v>#N/A</v>
      </c>
      <c r="AG28" s="1" t="e">
        <f t="shared" si="13"/>
        <v>#N/A</v>
      </c>
      <c r="AH28" s="1" t="e">
        <f t="shared" si="14"/>
        <v>#N/A</v>
      </c>
      <c r="AI28" s="1" t="e">
        <f>TRIM(LEFT(AP28,FIND(Sheet1!$E$16,AP28)-1))</f>
        <v>#VALUE!</v>
      </c>
      <c r="AJ28" s="1" t="e">
        <f>TRIM(LEFT(AQ28,FIND(Sheet1!$E$16,AQ28)-1))</f>
        <v>#VALUE!</v>
      </c>
      <c r="AK28" s="1" t="e">
        <f>TRIM(LEFT(AR28,FIND(Sheet1!$E$16,AR28)-1))</f>
        <v>#VALUE!</v>
      </c>
      <c r="AL28" s="1" t="e">
        <f>TRIM(LEFT(AS28,FIND(Sheet1!$E$16,AS28)-1))</f>
        <v>#VALUE!</v>
      </c>
      <c r="AM28" s="1" t="e">
        <f>TRIM(LEFT(AT28,FIND(Sheet1!$E$16,AT28)-1))</f>
        <v>#VALUE!</v>
      </c>
      <c r="AN28" s="1" t="e">
        <f>TRIM(LEFT(AU28,FIND(Sheet1!$E$16,AU28)-1))</f>
        <v>#VALUE!</v>
      </c>
      <c r="AO28" s="1" t="e">
        <f>TRIM(LEFT(AV28,FIND(Sheet1!$E$16,AV28)-1))</f>
        <v>#VALUE!</v>
      </c>
      <c r="AZ28" s="1" t="str">
        <f t="shared" si="16"/>
        <v/>
      </c>
      <c r="BA28" s="1">
        <f>COUNTIFS($AZ$2:AZ28,AZ28,$AZ$2:AZ28,"&gt;&lt;")</f>
        <v>0</v>
      </c>
      <c r="BB28" t="b">
        <f>IFERROR(AND(VLOOKUP(AX28,[2]英雄技能定义!$A:$F,6,0)="普攻",AY28=$AY$2),FALSE)</f>
        <v>0</v>
      </c>
    </row>
    <row r="29" spans="1:54">
      <c r="A29" s="1" t="e">
        <f>#REF!</f>
        <v>#REF!</v>
      </c>
      <c r="B29" s="1" t="e">
        <f>#REF!</f>
        <v>#REF!</v>
      </c>
      <c r="C29" s="1" t="e">
        <f>#REF!</f>
        <v>#REF!</v>
      </c>
      <c r="D29" s="1" t="s">
        <v>86</v>
      </c>
      <c r="E29" s="1" t="e">
        <f>#REF!</f>
        <v>#REF!</v>
      </c>
      <c r="F29" s="1" t="e">
        <f t="shared" si="0"/>
        <v>#REF!</v>
      </c>
      <c r="G29" s="1">
        <f>SUMIFS(Sheet1!$F$17:$F$30,Sheet1!$E$17:$E$30,D29)</f>
        <v>1</v>
      </c>
      <c r="H29" s="1" t="e">
        <f>ROUND(ABS(SUMIFS(#REF!,#REF!,$C29,#REF!,#REF!,#REF!,$E29)),)</f>
        <v>#REF!</v>
      </c>
      <c r="I29" s="1" t="e">
        <f>_xlfn.IFS(OR(B29=#REF!,B29=#REF!,B29=#REF!),ROUND(#REF!,3),TRUE,0)</f>
        <v>#REF!</v>
      </c>
      <c r="J29" s="1">
        <v>0</v>
      </c>
      <c r="K29" s="1" t="e">
        <f>ROUND(ABS(SUMIFS(#REF!,#REF!,$C29,#REF!,#REF!,#REF!,$E29,#REF!,#REF!)),3)</f>
        <v>#REF!</v>
      </c>
      <c r="L29" s="1" t="e">
        <f>ROUND(ABS(SUMIFS(#REF!,#REF!,$C29,#REF!,#REF!,#REF!,$E29,#REF!,#REF!)),3)</f>
        <v>#REF!</v>
      </c>
      <c r="M29" s="1">
        <v>0</v>
      </c>
      <c r="N29" s="1" t="e">
        <f>ROUND(ABS(SUMIFS(#REF!,#REF!,$C29,#REF!,#REF!,#REF!,$E29,#REF!,#REF!)),3)</f>
        <v>#REF!</v>
      </c>
      <c r="O29" s="1" t="e">
        <f>ABS(SUMIFS(#REF!,#REF!,$C29,#REF!,$E29,#REF!,#REF!))</f>
        <v>#REF!</v>
      </c>
      <c r="P29" s="1" t="e">
        <f>#REF!</f>
        <v>#REF!</v>
      </c>
      <c r="Q29" s="1" t="e">
        <f>_xlfn.IFS(OR(B29=#REF!,B29=#REF!),#REF!*100,TRUE,0)</f>
        <v>#REF!</v>
      </c>
      <c r="S29" s="14" t="str">
        <f t="shared" si="15"/>
        <v>0</v>
      </c>
      <c r="T29" s="14" t="str">
        <f ca="1">IF(OFFSET($BB$1,MATCH($S29,S:S,0)-1,),$BC$1,
_xlfn.TEXTJOIN(Sheet1!$D$16,1,U29:AA29))</f>
        <v/>
      </c>
      <c r="U29" s="14" t="str">
        <f t="shared" ca="1" si="1"/>
        <v/>
      </c>
      <c r="V29" s="14" t="str">
        <f t="shared" ca="1" si="2"/>
        <v/>
      </c>
      <c r="W29" s="14" t="str">
        <f t="shared" ca="1" si="3"/>
        <v/>
      </c>
      <c r="X29" s="14" t="str">
        <f t="shared" ca="1" si="4"/>
        <v/>
      </c>
      <c r="Y29" s="14" t="str">
        <f t="shared" ca="1" si="5"/>
        <v/>
      </c>
      <c r="Z29" s="14" t="str">
        <f t="shared" ca="1" si="6"/>
        <v/>
      </c>
      <c r="AA29" s="14" t="str">
        <f t="shared" ca="1" si="7"/>
        <v/>
      </c>
      <c r="AB29" s="1" t="e">
        <f t="shared" si="8"/>
        <v>#N/A</v>
      </c>
      <c r="AC29" s="1" t="e">
        <f t="shared" si="9"/>
        <v>#N/A</v>
      </c>
      <c r="AD29" s="1" t="e">
        <f t="shared" si="10"/>
        <v>#N/A</v>
      </c>
      <c r="AE29" s="1" t="e">
        <f t="shared" si="11"/>
        <v>#N/A</v>
      </c>
      <c r="AF29" s="1" t="e">
        <f t="shared" si="12"/>
        <v>#N/A</v>
      </c>
      <c r="AG29" s="1" t="e">
        <f t="shared" si="13"/>
        <v>#N/A</v>
      </c>
      <c r="AH29" s="1" t="e">
        <f t="shared" si="14"/>
        <v>#N/A</v>
      </c>
      <c r="AI29" s="1" t="e">
        <f>TRIM(LEFT(AP29,FIND(Sheet1!$E$16,AP29)-1))</f>
        <v>#VALUE!</v>
      </c>
      <c r="AJ29" s="1" t="e">
        <f>TRIM(LEFT(AQ29,FIND(Sheet1!$E$16,AQ29)-1))</f>
        <v>#VALUE!</v>
      </c>
      <c r="AK29" s="1" t="e">
        <f>TRIM(LEFT(AR29,FIND(Sheet1!$E$16,AR29)-1))</f>
        <v>#VALUE!</v>
      </c>
      <c r="AL29" s="1" t="e">
        <f>TRIM(LEFT(AS29,FIND(Sheet1!$E$16,AS29)-1))</f>
        <v>#VALUE!</v>
      </c>
      <c r="AM29" s="1" t="e">
        <f>TRIM(LEFT(AT29,FIND(Sheet1!$E$16,AT29)-1))</f>
        <v>#VALUE!</v>
      </c>
      <c r="AN29" s="1" t="e">
        <f>TRIM(LEFT(AU29,FIND(Sheet1!$E$16,AU29)-1))</f>
        <v>#VALUE!</v>
      </c>
      <c r="AO29" s="1" t="e">
        <f>TRIM(LEFT(AV29,FIND(Sheet1!$E$16,AV29)-1))</f>
        <v>#VALUE!</v>
      </c>
      <c r="AZ29" s="1" t="str">
        <f t="shared" si="16"/>
        <v/>
      </c>
      <c r="BA29" s="1">
        <f>COUNTIFS($AZ$2:AZ29,AZ29,$AZ$2:AZ29,"&gt;&lt;")</f>
        <v>0</v>
      </c>
      <c r="BB29" t="b">
        <f>IFERROR(AND(VLOOKUP(AX29,[2]英雄技能定义!$A:$F,6,0)="普攻",AY29=$AY$2),FALSE)</f>
        <v>0</v>
      </c>
    </row>
    <row r="30" spans="1:54">
      <c r="A30" s="1" t="e">
        <f>#REF!</f>
        <v>#REF!</v>
      </c>
      <c r="B30" s="1" t="e">
        <f>#REF!</f>
        <v>#REF!</v>
      </c>
      <c r="C30" s="1" t="e">
        <f>#REF!</f>
        <v>#REF!</v>
      </c>
      <c r="D30" s="1" t="s">
        <v>86</v>
      </c>
      <c r="E30" s="1" t="e">
        <f>#REF!</f>
        <v>#REF!</v>
      </c>
      <c r="F30" s="1" t="e">
        <f t="shared" si="0"/>
        <v>#REF!</v>
      </c>
      <c r="G30" s="1">
        <f>SUMIFS(Sheet1!$F$17:$F$30,Sheet1!$E$17:$E$30,D30)</f>
        <v>1</v>
      </c>
      <c r="H30" s="1" t="e">
        <f>ROUND(ABS(SUMIFS(#REF!,#REF!,$C30,#REF!,#REF!,#REF!,$E30)),)</f>
        <v>#REF!</v>
      </c>
      <c r="I30" s="1" t="e">
        <f>_xlfn.IFS(OR(B30=#REF!,B30=#REF!,B30=#REF!),ROUND(#REF!,3),TRUE,0)</f>
        <v>#REF!</v>
      </c>
      <c r="J30" s="1">
        <v>0</v>
      </c>
      <c r="K30" s="1" t="e">
        <f>ROUND(ABS(SUMIFS(#REF!,#REF!,$C30,#REF!,#REF!,#REF!,$E30,#REF!,#REF!)),3)</f>
        <v>#REF!</v>
      </c>
      <c r="L30" s="1" t="e">
        <f>ROUND(ABS(SUMIFS(#REF!,#REF!,$C30,#REF!,#REF!,#REF!,$E30,#REF!,#REF!)),3)</f>
        <v>#REF!</v>
      </c>
      <c r="M30" s="1">
        <v>0</v>
      </c>
      <c r="N30" s="1" t="e">
        <f>ROUND(ABS(SUMIFS(#REF!,#REF!,$C30,#REF!,#REF!,#REF!,$E30,#REF!,#REF!)),3)</f>
        <v>#REF!</v>
      </c>
      <c r="O30" s="1" t="e">
        <f>ABS(SUMIFS(#REF!,#REF!,$C30,#REF!,$E30,#REF!,#REF!))</f>
        <v>#REF!</v>
      </c>
      <c r="P30" s="1" t="e">
        <f>#REF!</f>
        <v>#REF!</v>
      </c>
      <c r="Q30" s="1" t="e">
        <f>_xlfn.IFS(OR(B30=#REF!,B30=#REF!),#REF!*100,TRUE,0)</f>
        <v>#REF!</v>
      </c>
      <c r="S30" s="14" t="str">
        <f t="shared" si="15"/>
        <v>0</v>
      </c>
      <c r="T30" s="14" t="str">
        <f ca="1">IF(OFFSET($BB$1,MATCH($S30,S:S,0)-1,),$BC$1,
_xlfn.TEXTJOIN(Sheet1!$D$16,1,U30:AA30))</f>
        <v/>
      </c>
      <c r="U30" s="14" t="str">
        <f t="shared" ca="1" si="1"/>
        <v/>
      </c>
      <c r="V30" s="14" t="str">
        <f t="shared" ca="1" si="2"/>
        <v/>
      </c>
      <c r="W30" s="14" t="str">
        <f t="shared" ca="1" si="3"/>
        <v/>
      </c>
      <c r="X30" s="14" t="str">
        <f t="shared" ca="1" si="4"/>
        <v/>
      </c>
      <c r="Y30" s="14" t="str">
        <f t="shared" ca="1" si="5"/>
        <v/>
      </c>
      <c r="Z30" s="14" t="str">
        <f t="shared" ca="1" si="6"/>
        <v/>
      </c>
      <c r="AA30" s="14" t="str">
        <f t="shared" ca="1" si="7"/>
        <v/>
      </c>
      <c r="AB30" s="1" t="e">
        <f t="shared" si="8"/>
        <v>#N/A</v>
      </c>
      <c r="AC30" s="1" t="e">
        <f t="shared" si="9"/>
        <v>#N/A</v>
      </c>
      <c r="AD30" s="1" t="e">
        <f t="shared" si="10"/>
        <v>#N/A</v>
      </c>
      <c r="AE30" s="1" t="e">
        <f t="shared" si="11"/>
        <v>#N/A</v>
      </c>
      <c r="AF30" s="1" t="e">
        <f t="shared" si="12"/>
        <v>#N/A</v>
      </c>
      <c r="AG30" s="1" t="e">
        <f t="shared" si="13"/>
        <v>#N/A</v>
      </c>
      <c r="AH30" s="1" t="e">
        <f t="shared" si="14"/>
        <v>#N/A</v>
      </c>
      <c r="AI30" s="1" t="e">
        <f>TRIM(LEFT(AP30,FIND(Sheet1!$E$16,AP30)-1))</f>
        <v>#VALUE!</v>
      </c>
      <c r="AJ30" s="1" t="e">
        <f>TRIM(LEFT(AQ30,FIND(Sheet1!$E$16,AQ30)-1))</f>
        <v>#VALUE!</v>
      </c>
      <c r="AK30" s="1" t="e">
        <f>TRIM(LEFT(AR30,FIND(Sheet1!$E$16,AR30)-1))</f>
        <v>#VALUE!</v>
      </c>
      <c r="AL30" s="1" t="e">
        <f>TRIM(LEFT(AS30,FIND(Sheet1!$E$16,AS30)-1))</f>
        <v>#VALUE!</v>
      </c>
      <c r="AM30" s="1" t="e">
        <f>TRIM(LEFT(AT30,FIND(Sheet1!$E$16,AT30)-1))</f>
        <v>#VALUE!</v>
      </c>
      <c r="AN30" s="1" t="e">
        <f>TRIM(LEFT(AU30,FIND(Sheet1!$E$16,AU30)-1))</f>
        <v>#VALUE!</v>
      </c>
      <c r="AO30" s="1" t="e">
        <f>TRIM(LEFT(AV30,FIND(Sheet1!$E$16,AV30)-1))</f>
        <v>#VALUE!</v>
      </c>
      <c r="AZ30" s="1" t="str">
        <f t="shared" si="16"/>
        <v/>
      </c>
      <c r="BA30" s="1">
        <f>COUNTIFS($AZ$2:AZ30,AZ30,$AZ$2:AZ30,"&gt;&lt;")</f>
        <v>0</v>
      </c>
      <c r="BB30" t="b">
        <f>IFERROR(AND(VLOOKUP(AX30,[2]英雄技能定义!$A:$F,6,0)="普攻",AY30=$AY$2),FALSE)</f>
        <v>0</v>
      </c>
    </row>
    <row r="31" spans="1:54">
      <c r="A31" s="1" t="e">
        <f>#REF!</f>
        <v>#REF!</v>
      </c>
      <c r="B31" s="1" t="e">
        <f>#REF!</f>
        <v>#REF!</v>
      </c>
      <c r="C31" s="1" t="e">
        <f>#REF!</f>
        <v>#REF!</v>
      </c>
      <c r="D31" s="1" t="s">
        <v>88</v>
      </c>
      <c r="E31" s="1" t="e">
        <f>#REF!</f>
        <v>#REF!</v>
      </c>
      <c r="F31" s="1" t="e">
        <f t="shared" si="0"/>
        <v>#REF!</v>
      </c>
      <c r="G31" s="1">
        <f>SUMIFS(Sheet1!$F$17:$F$30,Sheet1!$E$17:$E$30,D31)</f>
        <v>2</v>
      </c>
      <c r="H31" s="1" t="e">
        <f>ROUND(ABS(SUMIFS(#REF!,#REF!,$C31,#REF!,#REF!,#REF!,$E31)),)</f>
        <v>#REF!</v>
      </c>
      <c r="I31" s="1" t="e">
        <f>_xlfn.IFS(OR(B31=#REF!,B31=#REF!,B31=#REF!),ROUND(#REF!,3),TRUE,0)</f>
        <v>#REF!</v>
      </c>
      <c r="J31" s="1">
        <v>0</v>
      </c>
      <c r="K31" s="1" t="e">
        <f>ROUND(ABS(SUMIFS(#REF!,#REF!,$C31,#REF!,#REF!,#REF!,$E31,#REF!,#REF!)),3)</f>
        <v>#REF!</v>
      </c>
      <c r="L31" s="1" t="e">
        <f>ROUND(ABS(SUMIFS(#REF!,#REF!,$C31,#REF!,#REF!,#REF!,$E31,#REF!,#REF!)),3)</f>
        <v>#REF!</v>
      </c>
      <c r="M31" s="1">
        <v>0</v>
      </c>
      <c r="N31" s="1" t="e">
        <f>ROUND(ABS(SUMIFS(#REF!,#REF!,$C31,#REF!,#REF!,#REF!,$E31,#REF!,#REF!)),3)</f>
        <v>#REF!</v>
      </c>
      <c r="O31" s="1" t="e">
        <f>ABS(SUMIFS(#REF!,#REF!,$C31,#REF!,$E31,#REF!,#REF!))</f>
        <v>#REF!</v>
      </c>
      <c r="P31" s="1" t="e">
        <f>#REF!</f>
        <v>#REF!</v>
      </c>
      <c r="Q31" s="1" t="e">
        <f>_xlfn.IFS(OR(B31=#REF!,B31=#REF!),#REF!*100,TRUE,0)</f>
        <v>#REF!</v>
      </c>
      <c r="S31" s="14" t="str">
        <f t="shared" si="15"/>
        <v>0</v>
      </c>
      <c r="T31" s="14" t="str">
        <f ca="1">IF(OFFSET($BB$1,MATCH($S31,S:S,0)-1,),$BC$1,
_xlfn.TEXTJOIN(Sheet1!$D$16,1,U31:AA31))</f>
        <v/>
      </c>
      <c r="U31" s="14" t="str">
        <f t="shared" ca="1" si="1"/>
        <v/>
      </c>
      <c r="V31" s="14" t="str">
        <f t="shared" ca="1" si="2"/>
        <v/>
      </c>
      <c r="W31" s="14" t="str">
        <f t="shared" ca="1" si="3"/>
        <v/>
      </c>
      <c r="X31" s="14" t="str">
        <f t="shared" ca="1" si="4"/>
        <v/>
      </c>
      <c r="Y31" s="14" t="str">
        <f t="shared" ca="1" si="5"/>
        <v/>
      </c>
      <c r="Z31" s="14" t="str">
        <f t="shared" ca="1" si="6"/>
        <v/>
      </c>
      <c r="AA31" s="14" t="str">
        <f t="shared" ca="1" si="7"/>
        <v/>
      </c>
      <c r="AB31" s="1" t="e">
        <f t="shared" si="8"/>
        <v>#N/A</v>
      </c>
      <c r="AC31" s="1" t="e">
        <f t="shared" si="9"/>
        <v>#N/A</v>
      </c>
      <c r="AD31" s="1" t="e">
        <f t="shared" si="10"/>
        <v>#N/A</v>
      </c>
      <c r="AE31" s="1" t="e">
        <f t="shared" si="11"/>
        <v>#N/A</v>
      </c>
      <c r="AF31" s="1" t="e">
        <f t="shared" si="12"/>
        <v>#N/A</v>
      </c>
      <c r="AG31" s="1" t="e">
        <f t="shared" si="13"/>
        <v>#N/A</v>
      </c>
      <c r="AH31" s="1" t="e">
        <f t="shared" si="14"/>
        <v>#N/A</v>
      </c>
      <c r="AI31" s="1" t="e">
        <f>TRIM(LEFT(AP31,FIND(Sheet1!$E$16,AP31)-1))</f>
        <v>#VALUE!</v>
      </c>
      <c r="AJ31" s="1" t="e">
        <f>TRIM(LEFT(AQ31,FIND(Sheet1!$E$16,AQ31)-1))</f>
        <v>#VALUE!</v>
      </c>
      <c r="AK31" s="1" t="e">
        <f>TRIM(LEFT(AR31,FIND(Sheet1!$E$16,AR31)-1))</f>
        <v>#VALUE!</v>
      </c>
      <c r="AL31" s="1" t="e">
        <f>TRIM(LEFT(AS31,FIND(Sheet1!$E$16,AS31)-1))</f>
        <v>#VALUE!</v>
      </c>
      <c r="AM31" s="1" t="e">
        <f>TRIM(LEFT(AT31,FIND(Sheet1!$E$16,AT31)-1))</f>
        <v>#VALUE!</v>
      </c>
      <c r="AN31" s="1" t="e">
        <f>TRIM(LEFT(AU31,FIND(Sheet1!$E$16,AU31)-1))</f>
        <v>#VALUE!</v>
      </c>
      <c r="AO31" s="1" t="e">
        <f>TRIM(LEFT(AV31,FIND(Sheet1!$E$16,AV31)-1))</f>
        <v>#VALUE!</v>
      </c>
      <c r="AZ31" s="1" t="str">
        <f t="shared" si="16"/>
        <v/>
      </c>
      <c r="BA31" s="1">
        <f>COUNTIFS($AZ$2:AZ31,AZ31,$AZ$2:AZ31,"&gt;&lt;")</f>
        <v>0</v>
      </c>
      <c r="BB31" t="b">
        <f>IFERROR(AND(VLOOKUP(AX31,[2]英雄技能定义!$A:$F,6,0)="普攻",AY31=$AY$2),FALSE)</f>
        <v>0</v>
      </c>
    </row>
    <row r="32" spans="1:54">
      <c r="A32" s="1" t="e">
        <f>#REF!</f>
        <v>#REF!</v>
      </c>
      <c r="B32" s="1" t="e">
        <f>#REF!</f>
        <v>#REF!</v>
      </c>
      <c r="C32" s="1" t="e">
        <f>#REF!</f>
        <v>#REF!</v>
      </c>
      <c r="D32" s="1" t="s">
        <v>88</v>
      </c>
      <c r="E32" s="1" t="e">
        <f>#REF!</f>
        <v>#REF!</v>
      </c>
      <c r="F32" s="1" t="e">
        <f t="shared" si="0"/>
        <v>#REF!</v>
      </c>
      <c r="G32" s="1">
        <f>SUMIFS(Sheet1!$F$17:$F$30,Sheet1!$E$17:$E$30,D32)</f>
        <v>2</v>
      </c>
      <c r="H32" s="1" t="e">
        <f>ROUND(ABS(SUMIFS(#REF!,#REF!,$C32,#REF!,#REF!,#REF!,$E32)),)</f>
        <v>#REF!</v>
      </c>
      <c r="I32" s="1" t="e">
        <f>_xlfn.IFS(OR(B32=#REF!,B32=#REF!,B32=#REF!),ROUND(#REF!,3),TRUE,0)</f>
        <v>#REF!</v>
      </c>
      <c r="J32" s="1">
        <v>0</v>
      </c>
      <c r="K32" s="1" t="e">
        <f>ROUND(ABS(SUMIFS(#REF!,#REF!,$C32,#REF!,#REF!,#REF!,$E32,#REF!,#REF!)),3)</f>
        <v>#REF!</v>
      </c>
      <c r="L32" s="1" t="e">
        <f>ROUND(ABS(SUMIFS(#REF!,#REF!,$C32,#REF!,#REF!,#REF!,$E32,#REF!,#REF!)),3)</f>
        <v>#REF!</v>
      </c>
      <c r="M32" s="1">
        <v>0</v>
      </c>
      <c r="N32" s="1" t="e">
        <f>ROUND(ABS(SUMIFS(#REF!,#REF!,$C32,#REF!,#REF!,#REF!,$E32,#REF!,#REF!)),3)</f>
        <v>#REF!</v>
      </c>
      <c r="O32" s="1" t="e">
        <f>ABS(SUMIFS(#REF!,#REF!,$C32,#REF!,$E32,#REF!,#REF!))</f>
        <v>#REF!</v>
      </c>
      <c r="P32" s="1" t="e">
        <f>#REF!</f>
        <v>#REF!</v>
      </c>
      <c r="Q32" s="1" t="e">
        <f>_xlfn.IFS(OR(B32=#REF!,B32=#REF!),#REF!*100,TRUE,0)</f>
        <v>#REF!</v>
      </c>
      <c r="S32" s="14" t="str">
        <f t="shared" si="15"/>
        <v>0</v>
      </c>
      <c r="T32" s="14" t="str">
        <f ca="1">IF(OFFSET($BB$1,MATCH($S32,S:S,0)-1,),$BC$1,
_xlfn.TEXTJOIN(Sheet1!$D$16,1,U32:AA32))</f>
        <v/>
      </c>
      <c r="U32" s="14" t="str">
        <f t="shared" ca="1" si="1"/>
        <v/>
      </c>
      <c r="V32" s="14" t="str">
        <f t="shared" ca="1" si="2"/>
        <v/>
      </c>
      <c r="W32" s="14" t="str">
        <f t="shared" ca="1" si="3"/>
        <v/>
      </c>
      <c r="X32" s="14" t="str">
        <f t="shared" ca="1" si="4"/>
        <v/>
      </c>
      <c r="Y32" s="14" t="str">
        <f t="shared" ca="1" si="5"/>
        <v/>
      </c>
      <c r="Z32" s="14" t="str">
        <f t="shared" ca="1" si="6"/>
        <v/>
      </c>
      <c r="AA32" s="14" t="str">
        <f t="shared" ca="1" si="7"/>
        <v/>
      </c>
      <c r="AB32" s="1" t="e">
        <f t="shared" si="8"/>
        <v>#N/A</v>
      </c>
      <c r="AC32" s="1" t="e">
        <f t="shared" si="9"/>
        <v>#N/A</v>
      </c>
      <c r="AD32" s="1" t="e">
        <f t="shared" si="10"/>
        <v>#N/A</v>
      </c>
      <c r="AE32" s="1" t="e">
        <f t="shared" si="11"/>
        <v>#N/A</v>
      </c>
      <c r="AF32" s="1" t="e">
        <f t="shared" si="12"/>
        <v>#N/A</v>
      </c>
      <c r="AG32" s="1" t="e">
        <f t="shared" si="13"/>
        <v>#N/A</v>
      </c>
      <c r="AH32" s="1" t="e">
        <f t="shared" si="14"/>
        <v>#N/A</v>
      </c>
      <c r="AI32" s="1" t="e">
        <f>TRIM(LEFT(AP32,FIND(Sheet1!$E$16,AP32)-1))</f>
        <v>#VALUE!</v>
      </c>
      <c r="AJ32" s="1" t="e">
        <f>TRIM(LEFT(AQ32,FIND(Sheet1!$E$16,AQ32)-1))</f>
        <v>#VALUE!</v>
      </c>
      <c r="AK32" s="1" t="e">
        <f>TRIM(LEFT(AR32,FIND(Sheet1!$E$16,AR32)-1))</f>
        <v>#VALUE!</v>
      </c>
      <c r="AL32" s="1" t="e">
        <f>TRIM(LEFT(AS32,FIND(Sheet1!$E$16,AS32)-1))</f>
        <v>#VALUE!</v>
      </c>
      <c r="AM32" s="1" t="e">
        <f>TRIM(LEFT(AT32,FIND(Sheet1!$E$16,AT32)-1))</f>
        <v>#VALUE!</v>
      </c>
      <c r="AN32" s="1" t="e">
        <f>TRIM(LEFT(AU32,FIND(Sheet1!$E$16,AU32)-1))</f>
        <v>#VALUE!</v>
      </c>
      <c r="AO32" s="1" t="e">
        <f>TRIM(LEFT(AV32,FIND(Sheet1!$E$16,AV32)-1))</f>
        <v>#VALUE!</v>
      </c>
      <c r="AZ32" s="1" t="str">
        <f t="shared" si="16"/>
        <v/>
      </c>
      <c r="BA32" s="1">
        <f>COUNTIFS($AZ$2:AZ32,AZ32,$AZ$2:AZ32,"&gt;&lt;")</f>
        <v>0</v>
      </c>
      <c r="BB32" t="b">
        <f>IFERROR(AND(VLOOKUP(AX32,[2]英雄技能定义!$A:$F,6,0)="普攻",AY32=$AY$2),FALSE)</f>
        <v>0</v>
      </c>
    </row>
    <row r="33" spans="1:54">
      <c r="A33" s="1" t="e">
        <f>#REF!</f>
        <v>#REF!</v>
      </c>
      <c r="B33" s="1" t="e">
        <f>#REF!</f>
        <v>#REF!</v>
      </c>
      <c r="C33" s="1" t="e">
        <f>#REF!</f>
        <v>#REF!</v>
      </c>
      <c r="D33" s="1" t="s">
        <v>86</v>
      </c>
      <c r="E33" s="1" t="e">
        <f>#REF!</f>
        <v>#REF!</v>
      </c>
      <c r="F33" s="1" t="e">
        <f t="shared" si="0"/>
        <v>#REF!</v>
      </c>
      <c r="G33" s="1">
        <f>SUMIFS(Sheet1!$F$17:$F$30,Sheet1!$E$17:$E$30,D33)</f>
        <v>1</v>
      </c>
      <c r="H33" s="1" t="e">
        <f>ROUND(ABS(SUMIFS(#REF!,#REF!,$C33,#REF!,#REF!,#REF!,$E33)),)</f>
        <v>#REF!</v>
      </c>
      <c r="I33" s="1" t="e">
        <f>_xlfn.IFS(OR(B33=#REF!,B33=#REF!,B33=#REF!),ROUND(#REF!,3),TRUE,0)</f>
        <v>#REF!</v>
      </c>
      <c r="J33" s="1">
        <v>0</v>
      </c>
      <c r="K33" s="1" t="e">
        <f>ROUND(ABS(SUMIFS(#REF!,#REF!,$C33,#REF!,#REF!,#REF!,$E33,#REF!,#REF!)),3)</f>
        <v>#REF!</v>
      </c>
      <c r="L33" s="1" t="e">
        <f>ROUND(ABS(SUMIFS(#REF!,#REF!,$C33,#REF!,#REF!,#REF!,$E33,#REF!,#REF!)),3)</f>
        <v>#REF!</v>
      </c>
      <c r="M33" s="1">
        <v>0</v>
      </c>
      <c r="N33" s="1" t="e">
        <f>ROUND(ABS(SUMIFS(#REF!,#REF!,$C33,#REF!,#REF!,#REF!,$E33,#REF!,#REF!)),3)</f>
        <v>#REF!</v>
      </c>
      <c r="O33" s="1" t="e">
        <f>ABS(SUMIFS(#REF!,#REF!,$C33,#REF!,$E33,#REF!,#REF!))</f>
        <v>#REF!</v>
      </c>
      <c r="P33" s="1" t="e">
        <f>#REF!</f>
        <v>#REF!</v>
      </c>
      <c r="Q33" s="1" t="e">
        <f>_xlfn.IFS(OR(B33=#REF!,B33=#REF!),#REF!*100,TRUE,0)</f>
        <v>#REF!</v>
      </c>
      <c r="S33" s="14" t="str">
        <f t="shared" si="15"/>
        <v>0</v>
      </c>
      <c r="T33" s="14" t="str">
        <f ca="1">IF(OFFSET($BB$1,MATCH($S33,S:S,0)-1,),$BC$1,
_xlfn.TEXTJOIN(Sheet1!$D$16,1,U33:AA33))</f>
        <v/>
      </c>
      <c r="U33" s="14" t="str">
        <f t="shared" ca="1" si="1"/>
        <v/>
      </c>
      <c r="V33" s="14" t="str">
        <f t="shared" ca="1" si="2"/>
        <v/>
      </c>
      <c r="W33" s="14" t="str">
        <f t="shared" ca="1" si="3"/>
        <v/>
      </c>
      <c r="X33" s="14" t="str">
        <f t="shared" ca="1" si="4"/>
        <v/>
      </c>
      <c r="Y33" s="14" t="str">
        <f t="shared" ca="1" si="5"/>
        <v/>
      </c>
      <c r="Z33" s="14" t="str">
        <f t="shared" ca="1" si="6"/>
        <v/>
      </c>
      <c r="AA33" s="14" t="str">
        <f t="shared" ca="1" si="7"/>
        <v/>
      </c>
      <c r="AB33" s="1" t="e">
        <f t="shared" si="8"/>
        <v>#N/A</v>
      </c>
      <c r="AC33" s="1" t="e">
        <f t="shared" si="9"/>
        <v>#N/A</v>
      </c>
      <c r="AD33" s="1" t="e">
        <f t="shared" si="10"/>
        <v>#N/A</v>
      </c>
      <c r="AE33" s="1" t="e">
        <f t="shared" si="11"/>
        <v>#N/A</v>
      </c>
      <c r="AF33" s="1" t="e">
        <f t="shared" si="12"/>
        <v>#N/A</v>
      </c>
      <c r="AG33" s="1" t="e">
        <f t="shared" si="13"/>
        <v>#N/A</v>
      </c>
      <c r="AH33" s="1" t="e">
        <f t="shared" si="14"/>
        <v>#N/A</v>
      </c>
      <c r="AI33" s="1" t="e">
        <f>TRIM(LEFT(AP33,FIND(Sheet1!$E$16,AP33)-1))</f>
        <v>#VALUE!</v>
      </c>
      <c r="AJ33" s="1" t="e">
        <f>TRIM(LEFT(AQ33,FIND(Sheet1!$E$16,AQ33)-1))</f>
        <v>#VALUE!</v>
      </c>
      <c r="AK33" s="1" t="e">
        <f>TRIM(LEFT(AR33,FIND(Sheet1!$E$16,AR33)-1))</f>
        <v>#VALUE!</v>
      </c>
      <c r="AL33" s="1" t="e">
        <f>TRIM(LEFT(AS33,FIND(Sheet1!$E$16,AS33)-1))</f>
        <v>#VALUE!</v>
      </c>
      <c r="AM33" s="1" t="e">
        <f>TRIM(LEFT(AT33,FIND(Sheet1!$E$16,AT33)-1))</f>
        <v>#VALUE!</v>
      </c>
      <c r="AN33" s="1" t="e">
        <f>TRIM(LEFT(AU33,FIND(Sheet1!$E$16,AU33)-1))</f>
        <v>#VALUE!</v>
      </c>
      <c r="AO33" s="1" t="e">
        <f>TRIM(LEFT(AV33,FIND(Sheet1!$E$16,AV33)-1))</f>
        <v>#VALUE!</v>
      </c>
      <c r="AZ33" s="1" t="str">
        <f t="shared" si="16"/>
        <v/>
      </c>
      <c r="BA33" s="1">
        <f>COUNTIFS($AZ$2:AZ33,AZ33,$AZ$2:AZ33,"&gt;&lt;")</f>
        <v>0</v>
      </c>
      <c r="BB33" t="b">
        <f>IFERROR(AND(VLOOKUP(AX33,[2]英雄技能定义!$A:$F,6,0)="普攻",AY33=$AY$2),FALSE)</f>
        <v>0</v>
      </c>
    </row>
    <row r="34" spans="1:54">
      <c r="A34" s="1" t="e">
        <f>#REF!</f>
        <v>#REF!</v>
      </c>
      <c r="B34" s="1" t="e">
        <f>#REF!</f>
        <v>#REF!</v>
      </c>
      <c r="C34" s="1" t="e">
        <f>#REF!</f>
        <v>#REF!</v>
      </c>
      <c r="D34" s="1" t="s">
        <v>92</v>
      </c>
      <c r="E34" s="1" t="e">
        <f>#REF!</f>
        <v>#REF!</v>
      </c>
      <c r="F34" s="1" t="e">
        <f t="shared" ref="F34:F37" si="17">_xlfn.CONCAT(C34,D34,E34)</f>
        <v>#REF!</v>
      </c>
      <c r="G34" s="1">
        <f>SUMIFS(Sheet1!$F$17:$F$30,Sheet1!$E$17:$E$30,D34)</f>
        <v>5</v>
      </c>
      <c r="H34" s="1" t="e">
        <f>ROUND(ABS(SUMIFS(#REF!,#REF!,$C34,#REF!,#REF!,#REF!,$E34)),)</f>
        <v>#REF!</v>
      </c>
      <c r="I34" s="1" t="e">
        <f>_xlfn.IFS(OR(B34=#REF!,B34=#REF!,B34=#REF!),ROUND(#REF!,3),TRUE,0)</f>
        <v>#REF!</v>
      </c>
      <c r="J34" s="1">
        <v>0</v>
      </c>
      <c r="K34" s="1" t="e">
        <f>ROUND(ABS(SUMIFS(#REF!,#REF!,$C34,#REF!,#REF!,#REF!,$E34,#REF!,#REF!)),3)</f>
        <v>#REF!</v>
      </c>
      <c r="L34" s="1" t="e">
        <f>ROUND(ABS(SUMIFS(#REF!,#REF!,$C34,#REF!,#REF!,#REF!,$E34,#REF!,#REF!)),3)</f>
        <v>#REF!</v>
      </c>
      <c r="M34" s="1">
        <v>0</v>
      </c>
      <c r="N34" s="1" t="e">
        <f>ROUND(ABS(SUMIFS(#REF!,#REF!,$C34,#REF!,#REF!,#REF!,$E34,#REF!,#REF!)),3)</f>
        <v>#REF!</v>
      </c>
      <c r="O34" s="1" t="e">
        <f>ABS(SUMIFS(#REF!,#REF!,$C34,#REF!,$E34,#REF!,#REF!))</f>
        <v>#REF!</v>
      </c>
      <c r="P34" s="1" t="e">
        <f>#REF!</f>
        <v>#REF!</v>
      </c>
      <c r="Q34" s="1" t="e">
        <f>_xlfn.IFS(OR(B34=#REF!,B34=#REF!),#REF!*100,TRUE,0)</f>
        <v>#REF!</v>
      </c>
      <c r="S34" s="14" t="str">
        <f t="shared" si="15"/>
        <v>0</v>
      </c>
      <c r="T34" s="14" t="str">
        <f ca="1">IF(OFFSET($BB$1,MATCH($S34,S:S,0)-1,),$BC$1,
_xlfn.TEXTJOIN(Sheet1!$D$16,1,U34:AA34))</f>
        <v/>
      </c>
      <c r="U34" s="14" t="str">
        <f t="shared" ca="1" si="1"/>
        <v/>
      </c>
      <c r="V34" s="14" t="str">
        <f t="shared" ca="1" si="2"/>
        <v/>
      </c>
      <c r="W34" s="14" t="str">
        <f t="shared" ca="1" si="3"/>
        <v/>
      </c>
      <c r="X34" s="14" t="str">
        <f t="shared" ca="1" si="4"/>
        <v/>
      </c>
      <c r="Y34" s="14" t="str">
        <f t="shared" ca="1" si="5"/>
        <v/>
      </c>
      <c r="Z34" s="14" t="str">
        <f t="shared" ca="1" si="6"/>
        <v/>
      </c>
      <c r="AA34" s="14" t="str">
        <f t="shared" ca="1" si="7"/>
        <v/>
      </c>
      <c r="AB34" s="1" t="e">
        <f t="shared" si="8"/>
        <v>#N/A</v>
      </c>
      <c r="AC34" s="1" t="e">
        <f t="shared" si="9"/>
        <v>#N/A</v>
      </c>
      <c r="AD34" s="1" t="e">
        <f t="shared" si="10"/>
        <v>#N/A</v>
      </c>
      <c r="AE34" s="1" t="e">
        <f t="shared" si="11"/>
        <v>#N/A</v>
      </c>
      <c r="AF34" s="1" t="e">
        <f t="shared" si="12"/>
        <v>#N/A</v>
      </c>
      <c r="AG34" s="1" t="e">
        <f t="shared" si="13"/>
        <v>#N/A</v>
      </c>
      <c r="AH34" s="1" t="e">
        <f t="shared" si="14"/>
        <v>#N/A</v>
      </c>
      <c r="AI34" s="1" t="e">
        <f>TRIM(LEFT(AP34,FIND(Sheet1!$E$16,AP34)-1))</f>
        <v>#VALUE!</v>
      </c>
      <c r="AJ34" s="1" t="e">
        <f>TRIM(LEFT(AQ34,FIND(Sheet1!$E$16,AQ34)-1))</f>
        <v>#VALUE!</v>
      </c>
      <c r="AK34" s="1" t="e">
        <f>TRIM(LEFT(AR34,FIND(Sheet1!$E$16,AR34)-1))</f>
        <v>#VALUE!</v>
      </c>
      <c r="AL34" s="1" t="e">
        <f>TRIM(LEFT(AS34,FIND(Sheet1!$E$16,AS34)-1))</f>
        <v>#VALUE!</v>
      </c>
      <c r="AM34" s="1" t="e">
        <f>TRIM(LEFT(AT34,FIND(Sheet1!$E$16,AT34)-1))</f>
        <v>#VALUE!</v>
      </c>
      <c r="AN34" s="1" t="e">
        <f>TRIM(LEFT(AU34,FIND(Sheet1!$E$16,AU34)-1))</f>
        <v>#VALUE!</v>
      </c>
      <c r="AO34" s="1" t="e">
        <f>TRIM(LEFT(AV34,FIND(Sheet1!$E$16,AV34)-1))</f>
        <v>#VALUE!</v>
      </c>
      <c r="AZ34" s="1" t="str">
        <f t="shared" si="16"/>
        <v/>
      </c>
      <c r="BA34" s="1">
        <f>COUNTIFS($AZ$2:AZ34,AZ34,$AZ$2:AZ34,"&gt;&lt;")</f>
        <v>0</v>
      </c>
      <c r="BB34" t="b">
        <f>IFERROR(AND(VLOOKUP(AX34,[2]英雄技能定义!$A:$F,6,0)="普攻",AY34=$AY$2),FALSE)</f>
        <v>0</v>
      </c>
    </row>
    <row r="35" spans="1:54">
      <c r="A35" s="1" t="e">
        <f>#REF!</f>
        <v>#REF!</v>
      </c>
      <c r="B35" s="1" t="e">
        <f>#REF!</f>
        <v>#REF!</v>
      </c>
      <c r="C35" s="1" t="e">
        <f>#REF!</f>
        <v>#REF!</v>
      </c>
      <c r="D35" s="1" t="s">
        <v>86</v>
      </c>
      <c r="E35" s="1" t="e">
        <f>#REF!</f>
        <v>#REF!</v>
      </c>
      <c r="F35" s="1" t="e">
        <f t="shared" si="17"/>
        <v>#REF!</v>
      </c>
      <c r="G35" s="1">
        <f>SUMIFS(Sheet1!$F$17:$F$30,Sheet1!$E$17:$E$30,D35)</f>
        <v>1</v>
      </c>
      <c r="H35" s="1" t="e">
        <f>ROUND(ABS(SUMIFS(#REF!,#REF!,$C35,#REF!,#REF!,#REF!,$E35)),)</f>
        <v>#REF!</v>
      </c>
      <c r="I35" s="1" t="e">
        <f>_xlfn.IFS(OR(B35=#REF!,B35=#REF!,B35=#REF!),ROUND(#REF!,3),TRUE,0)</f>
        <v>#REF!</v>
      </c>
      <c r="J35" s="1">
        <v>0</v>
      </c>
      <c r="K35" s="1" t="e">
        <f>ROUND(ABS(SUMIFS(#REF!,#REF!,$C35,#REF!,#REF!,#REF!,$E35,#REF!,#REF!)),3)</f>
        <v>#REF!</v>
      </c>
      <c r="L35" s="1" t="e">
        <f>ROUND(ABS(SUMIFS(#REF!,#REF!,$C35,#REF!,#REF!,#REF!,$E35,#REF!,#REF!)),3)</f>
        <v>#REF!</v>
      </c>
      <c r="M35" s="1">
        <v>0</v>
      </c>
      <c r="N35" s="1" t="e">
        <f>ROUND(ABS(SUMIFS(#REF!,#REF!,$C35,#REF!,#REF!,#REF!,$E35,#REF!,#REF!)),3)</f>
        <v>#REF!</v>
      </c>
      <c r="O35" s="1" t="e">
        <f>ABS(SUMIFS(#REF!,#REF!,$C35,#REF!,$E35,#REF!,#REF!))</f>
        <v>#REF!</v>
      </c>
      <c r="P35" s="1" t="e">
        <f>#REF!</f>
        <v>#REF!</v>
      </c>
      <c r="Q35" s="1" t="e">
        <f>_xlfn.IFS(OR(B35=#REF!,B35=#REF!),#REF!*100,TRUE,0)</f>
        <v>#REF!</v>
      </c>
      <c r="S35" s="14" t="str">
        <f t="shared" si="15"/>
        <v>0</v>
      </c>
      <c r="T35" s="14" t="str">
        <f ca="1">IF(OFFSET($BB$1,MATCH($S35,S:S,0)-1,),$BC$1,
_xlfn.TEXTJOIN(Sheet1!$D$16,1,U35:AA35))</f>
        <v/>
      </c>
      <c r="U35" s="14" t="str">
        <f t="shared" ca="1" si="1"/>
        <v/>
      </c>
      <c r="V35" s="14" t="str">
        <f t="shared" ca="1" si="2"/>
        <v/>
      </c>
      <c r="W35" s="14" t="str">
        <f t="shared" ca="1" si="3"/>
        <v/>
      </c>
      <c r="X35" s="14" t="str">
        <f t="shared" ca="1" si="4"/>
        <v/>
      </c>
      <c r="Y35" s="14" t="str">
        <f t="shared" ca="1" si="5"/>
        <v/>
      </c>
      <c r="Z35" s="14" t="str">
        <f t="shared" ca="1" si="6"/>
        <v/>
      </c>
      <c r="AA35" s="14" t="str">
        <f t="shared" ca="1" si="7"/>
        <v/>
      </c>
      <c r="AB35" s="1" t="e">
        <f t="shared" si="8"/>
        <v>#N/A</v>
      </c>
      <c r="AC35" s="1" t="e">
        <f t="shared" si="9"/>
        <v>#N/A</v>
      </c>
      <c r="AD35" s="1" t="e">
        <f t="shared" si="10"/>
        <v>#N/A</v>
      </c>
      <c r="AE35" s="1" t="e">
        <f t="shared" si="11"/>
        <v>#N/A</v>
      </c>
      <c r="AF35" s="1" t="e">
        <f t="shared" si="12"/>
        <v>#N/A</v>
      </c>
      <c r="AG35" s="1" t="e">
        <f t="shared" si="13"/>
        <v>#N/A</v>
      </c>
      <c r="AH35" s="1" t="e">
        <f t="shared" si="14"/>
        <v>#N/A</v>
      </c>
      <c r="AI35" s="1" t="e">
        <f>TRIM(LEFT(AP35,FIND(Sheet1!$E$16,AP35)-1))</f>
        <v>#VALUE!</v>
      </c>
      <c r="AJ35" s="1" t="e">
        <f>TRIM(LEFT(AQ35,FIND(Sheet1!$E$16,AQ35)-1))</f>
        <v>#VALUE!</v>
      </c>
      <c r="AK35" s="1" t="e">
        <f>TRIM(LEFT(AR35,FIND(Sheet1!$E$16,AR35)-1))</f>
        <v>#VALUE!</v>
      </c>
      <c r="AL35" s="1" t="e">
        <f>TRIM(LEFT(AS35,FIND(Sheet1!$E$16,AS35)-1))</f>
        <v>#VALUE!</v>
      </c>
      <c r="AM35" s="1" t="e">
        <f>TRIM(LEFT(AT35,FIND(Sheet1!$E$16,AT35)-1))</f>
        <v>#VALUE!</v>
      </c>
      <c r="AN35" s="1" t="e">
        <f>TRIM(LEFT(AU35,FIND(Sheet1!$E$16,AU35)-1))</f>
        <v>#VALUE!</v>
      </c>
      <c r="AO35" s="1" t="e">
        <f>TRIM(LEFT(AV35,FIND(Sheet1!$E$16,AV35)-1))</f>
        <v>#VALUE!</v>
      </c>
      <c r="AZ35" s="1" t="str">
        <f t="shared" si="16"/>
        <v/>
      </c>
      <c r="BA35" s="1">
        <f>COUNTIFS($AZ$2:AZ35,AZ35,$AZ$2:AZ35,"&gt;&lt;")</f>
        <v>0</v>
      </c>
      <c r="BB35" t="b">
        <f>IFERROR(AND(VLOOKUP(AX35,[2]英雄技能定义!$A:$F,6,0)="普攻",AY35=$AY$2),FALSE)</f>
        <v>0</v>
      </c>
    </row>
    <row r="36" spans="1:54">
      <c r="A36" s="1" t="e">
        <f>#REF!</f>
        <v>#REF!</v>
      </c>
      <c r="B36" s="1" t="e">
        <f>#REF!</f>
        <v>#REF!</v>
      </c>
      <c r="C36" s="1" t="e">
        <f>#REF!</f>
        <v>#REF!</v>
      </c>
      <c r="D36" s="1" t="s">
        <v>88</v>
      </c>
      <c r="E36" s="1" t="e">
        <f>#REF!</f>
        <v>#REF!</v>
      </c>
      <c r="F36" s="1" t="e">
        <f t="shared" si="17"/>
        <v>#REF!</v>
      </c>
      <c r="G36" s="1">
        <f>SUMIFS(Sheet1!$F$17:$F$30,Sheet1!$E$17:$E$30,D36)</f>
        <v>2</v>
      </c>
      <c r="H36" s="1" t="e">
        <f>ROUND(ABS(SUMIFS(#REF!,#REF!,$C36,#REF!,#REF!,#REF!,$E36)),)</f>
        <v>#REF!</v>
      </c>
      <c r="I36" s="1" t="e">
        <f>_xlfn.IFS(OR(B36=#REF!,B36=#REF!,B36=#REF!),ROUND(#REF!,3),TRUE,0)</f>
        <v>#REF!</v>
      </c>
      <c r="J36" s="1">
        <v>0</v>
      </c>
      <c r="K36" s="1" t="e">
        <f>ROUND(ABS(SUMIFS(#REF!,#REF!,$C36,#REF!,#REF!,#REF!,$E36,#REF!,#REF!)),3)</f>
        <v>#REF!</v>
      </c>
      <c r="L36" s="1" t="e">
        <f>ROUND(ABS(SUMIFS(#REF!,#REF!,$C36,#REF!,#REF!,#REF!,$E36,#REF!,#REF!)),3)</f>
        <v>#REF!</v>
      </c>
      <c r="M36" s="1">
        <v>0</v>
      </c>
      <c r="N36" s="1" t="e">
        <f>ROUND(ABS(SUMIFS(#REF!,#REF!,$C36,#REF!,#REF!,#REF!,$E36,#REF!,#REF!)),3)</f>
        <v>#REF!</v>
      </c>
      <c r="O36" s="1" t="e">
        <f>ABS(SUMIFS(#REF!,#REF!,$C36,#REF!,$E36,#REF!,#REF!))</f>
        <v>#REF!</v>
      </c>
      <c r="P36" s="1" t="e">
        <f>#REF!</f>
        <v>#REF!</v>
      </c>
      <c r="Q36" s="1" t="e">
        <f>_xlfn.IFS(OR(B36=#REF!,B36=#REF!),#REF!*100,TRUE,0)</f>
        <v>#REF!</v>
      </c>
      <c r="S36" s="14" t="str">
        <f t="shared" si="15"/>
        <v>0</v>
      </c>
      <c r="T36" s="14" t="str">
        <f ca="1">IF(OFFSET($BB$1,MATCH($S36,S:S,0)-1,),$BC$1,
_xlfn.TEXTJOIN(Sheet1!$D$16,1,U36:AA36))</f>
        <v/>
      </c>
      <c r="U36" s="14" t="str">
        <f t="shared" ca="1" si="1"/>
        <v/>
      </c>
      <c r="V36" s="14" t="str">
        <f t="shared" ca="1" si="2"/>
        <v/>
      </c>
      <c r="W36" s="14" t="str">
        <f t="shared" ca="1" si="3"/>
        <v/>
      </c>
      <c r="X36" s="14" t="str">
        <f t="shared" ca="1" si="4"/>
        <v/>
      </c>
      <c r="Y36" s="14" t="str">
        <f t="shared" ca="1" si="5"/>
        <v/>
      </c>
      <c r="Z36" s="14" t="str">
        <f t="shared" ca="1" si="6"/>
        <v/>
      </c>
      <c r="AA36" s="14" t="str">
        <f t="shared" ca="1" si="7"/>
        <v/>
      </c>
      <c r="AB36" s="1" t="e">
        <f t="shared" si="8"/>
        <v>#N/A</v>
      </c>
      <c r="AC36" s="1" t="e">
        <f t="shared" si="9"/>
        <v>#N/A</v>
      </c>
      <c r="AD36" s="1" t="e">
        <f t="shared" si="10"/>
        <v>#N/A</v>
      </c>
      <c r="AE36" s="1" t="e">
        <f t="shared" si="11"/>
        <v>#N/A</v>
      </c>
      <c r="AF36" s="1" t="e">
        <f t="shared" si="12"/>
        <v>#N/A</v>
      </c>
      <c r="AG36" s="1" t="e">
        <f t="shared" si="13"/>
        <v>#N/A</v>
      </c>
      <c r="AH36" s="1" t="e">
        <f t="shared" si="14"/>
        <v>#N/A</v>
      </c>
      <c r="AI36" s="1" t="e">
        <f>TRIM(LEFT(AP36,FIND(Sheet1!$E$16,AP36)-1))</f>
        <v>#VALUE!</v>
      </c>
      <c r="AJ36" s="1" t="e">
        <f>TRIM(LEFT(AQ36,FIND(Sheet1!$E$16,AQ36)-1))</f>
        <v>#VALUE!</v>
      </c>
      <c r="AK36" s="1" t="e">
        <f>TRIM(LEFT(AR36,FIND(Sheet1!$E$16,AR36)-1))</f>
        <v>#VALUE!</v>
      </c>
      <c r="AL36" s="1" t="e">
        <f>TRIM(LEFT(AS36,FIND(Sheet1!$E$16,AS36)-1))</f>
        <v>#VALUE!</v>
      </c>
      <c r="AM36" s="1" t="e">
        <f>TRIM(LEFT(AT36,FIND(Sheet1!$E$16,AT36)-1))</f>
        <v>#VALUE!</v>
      </c>
      <c r="AN36" s="1" t="e">
        <f>TRIM(LEFT(AU36,FIND(Sheet1!$E$16,AU36)-1))</f>
        <v>#VALUE!</v>
      </c>
      <c r="AO36" s="1" t="e">
        <f>TRIM(LEFT(AV36,FIND(Sheet1!$E$16,AV36)-1))</f>
        <v>#VALUE!</v>
      </c>
      <c r="AZ36" s="1" t="str">
        <f t="shared" si="16"/>
        <v/>
      </c>
      <c r="BA36" s="1">
        <f>COUNTIFS($AZ$2:AZ36,AZ36,$AZ$2:AZ36,"&gt;&lt;")</f>
        <v>0</v>
      </c>
      <c r="BB36" t="b">
        <f>IFERROR(AND(VLOOKUP(AX36,[2]英雄技能定义!$A:$F,6,0)="普攻",AY36=$AY$2),FALSE)</f>
        <v>0</v>
      </c>
    </row>
    <row r="37" spans="1:54">
      <c r="A37" s="1" t="e">
        <f>#REF!</f>
        <v>#REF!</v>
      </c>
      <c r="B37" s="1" t="e">
        <f>#REF!</f>
        <v>#REF!</v>
      </c>
      <c r="C37" s="1" t="e">
        <f>#REF!</f>
        <v>#REF!</v>
      </c>
      <c r="D37" s="1" t="s">
        <v>88</v>
      </c>
      <c r="E37" s="1" t="e">
        <f>#REF!</f>
        <v>#REF!</v>
      </c>
      <c r="F37" s="1" t="e">
        <f t="shared" si="17"/>
        <v>#REF!</v>
      </c>
      <c r="G37" s="1">
        <f>SUMIFS(Sheet1!$F$17:$F$30,Sheet1!$E$17:$E$30,D37)</f>
        <v>2</v>
      </c>
      <c r="H37" s="1" t="e">
        <f>ROUND(ABS(SUMIFS(#REF!,#REF!,$C37,#REF!,#REF!,#REF!,$E37)),)</f>
        <v>#REF!</v>
      </c>
      <c r="I37" s="1" t="e">
        <f>_xlfn.IFS(OR(B37=#REF!,B37=#REF!,B37=#REF!),ROUND(#REF!,3),TRUE,0)</f>
        <v>#REF!</v>
      </c>
      <c r="J37" s="1">
        <v>0</v>
      </c>
      <c r="K37" s="1" t="e">
        <f>ROUND(ABS(SUMIFS(#REF!,#REF!,$C37,#REF!,#REF!,#REF!,$E37,#REF!,#REF!)),3)</f>
        <v>#REF!</v>
      </c>
      <c r="L37" s="1" t="e">
        <f>ROUND(ABS(SUMIFS(#REF!,#REF!,$C37,#REF!,#REF!,#REF!,$E37,#REF!,#REF!)),3)</f>
        <v>#REF!</v>
      </c>
      <c r="M37" s="1">
        <v>0</v>
      </c>
      <c r="N37" s="1" t="e">
        <f>ROUND(ABS(SUMIFS(#REF!,#REF!,$C37,#REF!,#REF!,#REF!,$E37,#REF!,#REF!)),3)</f>
        <v>#REF!</v>
      </c>
      <c r="O37" s="1" t="e">
        <f>ABS(SUMIFS(#REF!,#REF!,$C37,#REF!,$E37,#REF!,#REF!))</f>
        <v>#REF!</v>
      </c>
      <c r="P37" s="1" t="e">
        <f>#REF!</f>
        <v>#REF!</v>
      </c>
      <c r="Q37" s="1" t="e">
        <f>_xlfn.IFS(OR(B37=#REF!,B37=#REF!),#REF!*100,TRUE,0)</f>
        <v>#REF!</v>
      </c>
      <c r="S37" s="14" t="str">
        <f t="shared" si="15"/>
        <v>0</v>
      </c>
      <c r="T37" s="14" t="str">
        <f ca="1">IF(OFFSET($BB$1,MATCH($S37,S:S,0)-1,),$BC$1,
_xlfn.TEXTJOIN(Sheet1!$D$16,1,U37:AA37))</f>
        <v/>
      </c>
      <c r="U37" s="14" t="str">
        <f t="shared" ca="1" si="1"/>
        <v/>
      </c>
      <c r="V37" s="14" t="str">
        <f t="shared" ca="1" si="2"/>
        <v/>
      </c>
      <c r="W37" s="14" t="str">
        <f t="shared" ca="1" si="3"/>
        <v/>
      </c>
      <c r="X37" s="14" t="str">
        <f t="shared" ca="1" si="4"/>
        <v/>
      </c>
      <c r="Y37" s="14" t="str">
        <f t="shared" ca="1" si="5"/>
        <v/>
      </c>
      <c r="Z37" s="14" t="str">
        <f t="shared" ca="1" si="6"/>
        <v/>
      </c>
      <c r="AA37" s="14" t="str">
        <f t="shared" ca="1" si="7"/>
        <v/>
      </c>
      <c r="AB37" s="1" t="e">
        <f t="shared" si="8"/>
        <v>#N/A</v>
      </c>
      <c r="AC37" s="1" t="e">
        <f t="shared" si="9"/>
        <v>#N/A</v>
      </c>
      <c r="AD37" s="1" t="e">
        <f t="shared" si="10"/>
        <v>#N/A</v>
      </c>
      <c r="AE37" s="1" t="e">
        <f t="shared" si="11"/>
        <v>#N/A</v>
      </c>
      <c r="AF37" s="1" t="e">
        <f t="shared" si="12"/>
        <v>#N/A</v>
      </c>
      <c r="AG37" s="1" t="e">
        <f t="shared" si="13"/>
        <v>#N/A</v>
      </c>
      <c r="AH37" s="1" t="e">
        <f t="shared" si="14"/>
        <v>#N/A</v>
      </c>
      <c r="AI37" s="1" t="e">
        <f>TRIM(LEFT(AP37,FIND(Sheet1!$E$16,AP37)-1))</f>
        <v>#VALUE!</v>
      </c>
      <c r="AJ37" s="1" t="e">
        <f>TRIM(LEFT(AQ37,FIND(Sheet1!$E$16,AQ37)-1))</f>
        <v>#VALUE!</v>
      </c>
      <c r="AK37" s="1" t="e">
        <f>TRIM(LEFT(AR37,FIND(Sheet1!$E$16,AR37)-1))</f>
        <v>#VALUE!</v>
      </c>
      <c r="AL37" s="1" t="e">
        <f>TRIM(LEFT(AS37,FIND(Sheet1!$E$16,AS37)-1))</f>
        <v>#VALUE!</v>
      </c>
      <c r="AM37" s="1" t="e">
        <f>TRIM(LEFT(AT37,FIND(Sheet1!$E$16,AT37)-1))</f>
        <v>#VALUE!</v>
      </c>
      <c r="AN37" s="1" t="e">
        <f>TRIM(LEFT(AU37,FIND(Sheet1!$E$16,AU37)-1))</f>
        <v>#VALUE!</v>
      </c>
      <c r="AO37" s="1" t="e">
        <f>TRIM(LEFT(AV37,FIND(Sheet1!$E$16,AV37)-1))</f>
        <v>#VALUE!</v>
      </c>
      <c r="AZ37" s="1" t="str">
        <f t="shared" si="16"/>
        <v/>
      </c>
      <c r="BA37" s="1">
        <f>COUNTIFS($AZ$2:AZ37,AZ37,$AZ$2:AZ37,"&gt;&lt;")</f>
        <v>0</v>
      </c>
      <c r="BB37" t="b">
        <f>IFERROR(AND(VLOOKUP(AX37,[2]英雄技能定义!$A:$F,6,0)="普攻",AY37=$AY$2),FALSE)</f>
        <v>0</v>
      </c>
    </row>
    <row r="38" spans="1:54">
      <c r="A38" s="1" t="e">
        <f>#REF!</f>
        <v>#REF!</v>
      </c>
      <c r="B38" s="1" t="e">
        <f>#REF!</f>
        <v>#REF!</v>
      </c>
      <c r="C38" s="1" t="e">
        <f>#REF!</f>
        <v>#REF!</v>
      </c>
      <c r="D38" s="1" t="s">
        <v>86</v>
      </c>
      <c r="E38" s="1" t="e">
        <f>#REF!</f>
        <v>#REF!</v>
      </c>
      <c r="F38" s="1" t="e">
        <f t="shared" ref="F38:F53" si="18">_xlfn.CONCAT(C38,D38,E38)</f>
        <v>#REF!</v>
      </c>
      <c r="G38" s="1">
        <f>SUMIFS(Sheet1!$F$17:$F$30,Sheet1!$E$17:$E$30,D38)</f>
        <v>1</v>
      </c>
      <c r="H38" s="1" t="e">
        <f>ROUND(ABS(SUMIFS(#REF!,#REF!,$C38,#REF!,#REF!,#REF!,$E38)),)</f>
        <v>#REF!</v>
      </c>
      <c r="I38" s="1" t="e">
        <f>_xlfn.IFS(OR(B38=#REF!,B38=#REF!,B38=#REF!),ROUND(#REF!,3),TRUE,0)</f>
        <v>#REF!</v>
      </c>
      <c r="J38" s="1">
        <v>0</v>
      </c>
      <c r="K38" s="1" t="e">
        <f>ROUND(ABS(SUMIFS(#REF!,#REF!,$C38,#REF!,#REF!,#REF!,$E38,#REF!,#REF!)),3)</f>
        <v>#REF!</v>
      </c>
      <c r="L38" s="1" t="e">
        <f>ROUND(ABS(SUMIFS(#REF!,#REF!,$C38,#REF!,#REF!,#REF!,$E38,#REF!,#REF!)),3)</f>
        <v>#REF!</v>
      </c>
      <c r="M38" s="1">
        <v>0</v>
      </c>
      <c r="N38" s="1" t="e">
        <f>ROUND(ABS(SUMIFS(#REF!,#REF!,$C38,#REF!,#REF!,#REF!,$E38,#REF!,#REF!)),3)</f>
        <v>#REF!</v>
      </c>
      <c r="O38" s="1" t="e">
        <f>ABS(SUMIFS(#REF!,#REF!,$C38,#REF!,$E38,#REF!,#REF!))</f>
        <v>#REF!</v>
      </c>
      <c r="P38" s="1" t="e">
        <f>#REF!</f>
        <v>#REF!</v>
      </c>
      <c r="Q38" s="1" t="e">
        <f>_xlfn.IFS(OR(B38=#REF!,B38=#REF!),#REF!*100,TRUE,0)</f>
        <v>#REF!</v>
      </c>
      <c r="S38" s="14" t="str">
        <f t="shared" si="15"/>
        <v>0</v>
      </c>
      <c r="T38" s="14" t="str">
        <f ca="1">IF(OFFSET($BB$1,MATCH($S38,S:S,0)-1,),$BC$1,
_xlfn.TEXTJOIN(Sheet1!$D$16,1,U38:AA38))</f>
        <v/>
      </c>
      <c r="U38" s="14" t="str">
        <f t="shared" ca="1" si="1"/>
        <v/>
      </c>
      <c r="V38" s="14" t="str">
        <f t="shared" ca="1" si="2"/>
        <v/>
      </c>
      <c r="W38" s="14" t="str">
        <f t="shared" ca="1" si="3"/>
        <v/>
      </c>
      <c r="X38" s="14" t="str">
        <f t="shared" ca="1" si="4"/>
        <v/>
      </c>
      <c r="Y38" s="14" t="str">
        <f t="shared" ca="1" si="5"/>
        <v/>
      </c>
      <c r="Z38" s="14" t="str">
        <f t="shared" ca="1" si="6"/>
        <v/>
      </c>
      <c r="AA38" s="14" t="str">
        <f t="shared" ca="1" si="7"/>
        <v/>
      </c>
      <c r="AB38" s="1" t="e">
        <f t="shared" si="8"/>
        <v>#N/A</v>
      </c>
      <c r="AC38" s="1" t="e">
        <f t="shared" si="9"/>
        <v>#N/A</v>
      </c>
      <c r="AD38" s="1" t="e">
        <f t="shared" si="10"/>
        <v>#N/A</v>
      </c>
      <c r="AE38" s="1" t="e">
        <f t="shared" si="11"/>
        <v>#N/A</v>
      </c>
      <c r="AF38" s="1" t="e">
        <f t="shared" si="12"/>
        <v>#N/A</v>
      </c>
      <c r="AG38" s="1" t="e">
        <f t="shared" si="13"/>
        <v>#N/A</v>
      </c>
      <c r="AH38" s="1" t="e">
        <f t="shared" si="14"/>
        <v>#N/A</v>
      </c>
      <c r="AI38" s="1" t="e">
        <f>TRIM(LEFT(AP38,FIND(Sheet1!$E$16,AP38)-1))</f>
        <v>#VALUE!</v>
      </c>
      <c r="AJ38" s="1" t="e">
        <f>TRIM(LEFT(AQ38,FIND(Sheet1!$E$16,AQ38)-1))</f>
        <v>#VALUE!</v>
      </c>
      <c r="AK38" s="1" t="e">
        <f>TRIM(LEFT(AR38,FIND(Sheet1!$E$16,AR38)-1))</f>
        <v>#VALUE!</v>
      </c>
      <c r="AL38" s="1" t="e">
        <f>TRIM(LEFT(AS38,FIND(Sheet1!$E$16,AS38)-1))</f>
        <v>#VALUE!</v>
      </c>
      <c r="AM38" s="1" t="e">
        <f>TRIM(LEFT(AT38,FIND(Sheet1!$E$16,AT38)-1))</f>
        <v>#VALUE!</v>
      </c>
      <c r="AN38" s="1" t="e">
        <f>TRIM(LEFT(AU38,FIND(Sheet1!$E$16,AU38)-1))</f>
        <v>#VALUE!</v>
      </c>
      <c r="AO38" s="1" t="e">
        <f>TRIM(LEFT(AV38,FIND(Sheet1!$E$16,AV38)-1))</f>
        <v>#VALUE!</v>
      </c>
      <c r="AZ38" s="1" t="str">
        <f t="shared" si="16"/>
        <v/>
      </c>
      <c r="BA38" s="1">
        <f>COUNTIFS($AZ$2:AZ38,AZ38,$AZ$2:AZ38,"&gt;&lt;")</f>
        <v>0</v>
      </c>
      <c r="BB38" t="b">
        <f>IFERROR(AND(VLOOKUP(AX38,[2]英雄技能定义!$A:$F,6,0)="普攻",AY38=$AY$2),FALSE)</f>
        <v>0</v>
      </c>
    </row>
    <row r="39" spans="1:54">
      <c r="A39" s="1" t="e">
        <f>#REF!</f>
        <v>#REF!</v>
      </c>
      <c r="B39" s="1" t="e">
        <f>#REF!</f>
        <v>#REF!</v>
      </c>
      <c r="C39" s="1" t="e">
        <f>#REF!</f>
        <v>#REF!</v>
      </c>
      <c r="D39" s="1" t="s">
        <v>88</v>
      </c>
      <c r="E39" s="1" t="e">
        <f>#REF!</f>
        <v>#REF!</v>
      </c>
      <c r="F39" s="1" t="e">
        <f t="shared" si="18"/>
        <v>#REF!</v>
      </c>
      <c r="G39" s="1">
        <f>SUMIFS(Sheet1!$F$17:$F$30,Sheet1!$E$17:$E$30,D39)</f>
        <v>2</v>
      </c>
      <c r="H39" s="1" t="e">
        <f>ROUND(ABS(SUMIFS(#REF!,#REF!,$C39,#REF!,#REF!,#REF!,$E39)),)</f>
        <v>#REF!</v>
      </c>
      <c r="I39" s="1" t="e">
        <f>_xlfn.IFS(OR(B39=#REF!,B39=#REF!,B39=#REF!),ROUND(#REF!,3),TRUE,0)</f>
        <v>#REF!</v>
      </c>
      <c r="J39" s="1">
        <v>0</v>
      </c>
      <c r="K39" s="1" t="e">
        <f>ROUND(ABS(SUMIFS(#REF!,#REF!,$C39,#REF!,#REF!,#REF!,$E39,#REF!,#REF!)),3)</f>
        <v>#REF!</v>
      </c>
      <c r="L39" s="1" t="e">
        <f>ROUND(ABS(SUMIFS(#REF!,#REF!,$C39,#REF!,#REF!,#REF!,$E39,#REF!,#REF!)),3)</f>
        <v>#REF!</v>
      </c>
      <c r="M39" s="1">
        <v>0</v>
      </c>
      <c r="N39" s="1" t="e">
        <f>ROUND(ABS(SUMIFS(#REF!,#REF!,$C39,#REF!,#REF!,#REF!,$E39,#REF!,#REF!)),3)</f>
        <v>#REF!</v>
      </c>
      <c r="O39" s="1" t="e">
        <f>ABS(SUMIFS(#REF!,#REF!,$C39,#REF!,$E39,#REF!,#REF!))</f>
        <v>#REF!</v>
      </c>
      <c r="P39" s="1" t="e">
        <f>#REF!</f>
        <v>#REF!</v>
      </c>
      <c r="Q39" s="1" t="e">
        <f>_xlfn.IFS(OR(B39=#REF!,B39=#REF!),#REF!*100,TRUE,0)</f>
        <v>#REF!</v>
      </c>
      <c r="S39" s="14" t="str">
        <f t="shared" si="15"/>
        <v>2000350501伤血1</v>
      </c>
      <c r="T39" s="14" t="str">
        <f ca="1">IF(OFFSET($BB$1,MATCH($S39,S:S,0)-1,),$BC$1,
_xlfn.TEXTJOIN(Sheet1!$D$16,1,U39:AA39))</f>
        <v>ratio=0.4,fixed=0</v>
      </c>
      <c r="U39" s="14" t="str">
        <f t="shared" ca="1" si="1"/>
        <v>ratio=0.4</v>
      </c>
      <c r="V39" s="14" t="str">
        <f t="shared" ca="1" si="2"/>
        <v>fixed=10</v>
      </c>
      <c r="W39" s="14" t="str">
        <f t="shared" ca="1" si="3"/>
        <v/>
      </c>
      <c r="X39" s="14" t="str">
        <f t="shared" ca="1" si="4"/>
        <v/>
      </c>
      <c r="Y39" s="14" t="str">
        <f t="shared" ca="1" si="5"/>
        <v/>
      </c>
      <c r="Z39" s="14" t="str">
        <f t="shared" ca="1" si="6"/>
        <v/>
      </c>
      <c r="AA39" s="14" t="str">
        <f t="shared" ca="1" si="7"/>
        <v/>
      </c>
      <c r="AB39" s="1">
        <f t="shared" si="8"/>
        <v>0.4</v>
      </c>
      <c r="AC39" s="1">
        <f t="shared" si="9"/>
        <v>10</v>
      </c>
      <c r="AD39" s="1" t="e">
        <f t="shared" si="10"/>
        <v>#N/A</v>
      </c>
      <c r="AE39" s="1" t="e">
        <f t="shared" si="11"/>
        <v>#N/A</v>
      </c>
      <c r="AF39" s="1" t="e">
        <f t="shared" si="12"/>
        <v>#N/A</v>
      </c>
      <c r="AG39" s="1" t="e">
        <f t="shared" si="13"/>
        <v>#N/A</v>
      </c>
      <c r="AH39" s="1" t="e">
        <f t="shared" si="14"/>
        <v>#N/A</v>
      </c>
      <c r="AI39" s="1" t="str">
        <f>TRIM(LEFT(AP39,FIND(Sheet1!$E$16,AP39)-1))</f>
        <v>ratio</v>
      </c>
      <c r="AJ39" s="1" t="str">
        <f>TRIM(LEFT(AQ39,FIND(Sheet1!$E$16,AQ39)-1))</f>
        <v>fixed</v>
      </c>
      <c r="AK39" s="1" t="e">
        <f>TRIM(LEFT(AR39,FIND(Sheet1!$E$16,AR39)-1))</f>
        <v>#VALUE!</v>
      </c>
      <c r="AL39" s="1" t="e">
        <f>TRIM(LEFT(AS39,FIND(Sheet1!$E$16,AS39)-1))</f>
        <v>#VALUE!</v>
      </c>
      <c r="AM39" s="1" t="e">
        <f>TRIM(LEFT(AT39,FIND(Sheet1!$E$16,AT39)-1))</f>
        <v>#VALUE!</v>
      </c>
      <c r="AN39" s="1" t="e">
        <f>TRIM(LEFT(AU39,FIND(Sheet1!$E$16,AU39)-1))</f>
        <v>#VALUE!</v>
      </c>
      <c r="AO39" s="1" t="e">
        <f>TRIM(LEFT(AV39,FIND(Sheet1!$E$16,AV39)-1))</f>
        <v>#VALUE!</v>
      </c>
      <c r="AP39" s="14" t="s">
        <v>167</v>
      </c>
      <c r="AQ39" s="14" t="s">
        <v>168</v>
      </c>
      <c r="AX39" s="1">
        <v>2000350501</v>
      </c>
      <c r="AY39" s="1" t="s">
        <v>86</v>
      </c>
      <c r="AZ39" s="1" t="str">
        <f t="shared" si="16"/>
        <v>2000350501伤血</v>
      </c>
      <c r="BA39" s="1">
        <f>COUNTIFS($AZ$2:AZ39,AZ39,$AZ$2:AZ39,"&gt;&lt;")</f>
        <v>1</v>
      </c>
      <c r="BB39" t="b">
        <f>IFERROR(AND(VLOOKUP(AX39,[2]英雄技能定义!$A:$F,6,0)="普攻",AY39=$AY$2),FALSE)</f>
        <v>1</v>
      </c>
    </row>
    <row r="40" spans="1:54">
      <c r="A40" s="1" t="e">
        <f>#REF!</f>
        <v>#REF!</v>
      </c>
      <c r="B40" s="1" t="e">
        <f>#REF!</f>
        <v>#REF!</v>
      </c>
      <c r="C40" s="1" t="e">
        <f>#REF!</f>
        <v>#REF!</v>
      </c>
      <c r="D40" s="1" t="s">
        <v>88</v>
      </c>
      <c r="E40" s="1" t="e">
        <f>#REF!</f>
        <v>#REF!</v>
      </c>
      <c r="F40" s="1" t="e">
        <f t="shared" si="18"/>
        <v>#REF!</v>
      </c>
      <c r="G40" s="1">
        <f>SUMIFS(Sheet1!$F$17:$F$30,Sheet1!$E$17:$E$30,D40)</f>
        <v>2</v>
      </c>
      <c r="H40" s="1" t="e">
        <f>ROUND(ABS(SUMIFS(#REF!,#REF!,$C40,#REF!,#REF!,#REF!,$E40)),)</f>
        <v>#REF!</v>
      </c>
      <c r="I40" s="1" t="e">
        <f>_xlfn.IFS(OR(B40=#REF!,B40=#REF!,B40=#REF!),ROUND(#REF!,3),TRUE,0)</f>
        <v>#REF!</v>
      </c>
      <c r="J40" s="1">
        <v>0</v>
      </c>
      <c r="K40" s="1" t="e">
        <f>ROUND(ABS(SUMIFS(#REF!,#REF!,$C40,#REF!,#REF!,#REF!,$E40,#REF!,#REF!)),3)</f>
        <v>#REF!</v>
      </c>
      <c r="L40" s="1" t="e">
        <f>ROUND(ABS(SUMIFS(#REF!,#REF!,$C40,#REF!,#REF!,#REF!,$E40,#REF!,#REF!)),3)</f>
        <v>#REF!</v>
      </c>
      <c r="M40" s="1">
        <v>0</v>
      </c>
      <c r="N40" s="1" t="e">
        <f>ROUND(ABS(SUMIFS(#REF!,#REF!,$C40,#REF!,#REF!,#REF!,$E40,#REF!,#REF!)),3)</f>
        <v>#REF!</v>
      </c>
      <c r="O40" s="1" t="e">
        <f>ABS(SUMIFS(#REF!,#REF!,$C40,#REF!,$E40,#REF!,#REF!))</f>
        <v>#REF!</v>
      </c>
      <c r="P40" s="1" t="e">
        <f>#REF!</f>
        <v>#REF!</v>
      </c>
      <c r="Q40" s="1" t="e">
        <f>_xlfn.IFS(OR(B40=#REF!,B40=#REF!),#REF!*100,TRUE,0)</f>
        <v>#REF!</v>
      </c>
      <c r="S40" s="14" t="str">
        <f t="shared" si="15"/>
        <v>2000350501受击光效1</v>
      </c>
      <c r="T40" s="14" t="str">
        <f ca="1">IF(OFFSET($BB$1,MATCH($S40,S:S,0)-1,),$BC$1,
_xlfn.TEXTJOIN(Sheet1!$D$16,1,U40:AA40))</f>
        <v>2</v>
      </c>
      <c r="U40" s="14" t="str">
        <f t="shared" ca="1" si="1"/>
        <v>2</v>
      </c>
      <c r="V40" s="14" t="str">
        <f t="shared" ca="1" si="2"/>
        <v/>
      </c>
      <c r="W40" s="14" t="str">
        <f t="shared" ca="1" si="3"/>
        <v/>
      </c>
      <c r="X40" s="14" t="str">
        <f t="shared" ca="1" si="4"/>
        <v/>
      </c>
      <c r="Y40" s="14" t="str">
        <f t="shared" ca="1" si="5"/>
        <v/>
      </c>
      <c r="Z40" s="14" t="str">
        <f t="shared" ca="1" si="6"/>
        <v/>
      </c>
      <c r="AA40" s="14" t="str">
        <f t="shared" ca="1" si="7"/>
        <v/>
      </c>
      <c r="AB40" s="1">
        <f t="shared" si="8"/>
        <v>2</v>
      </c>
      <c r="AC40" s="1" t="e">
        <f t="shared" si="9"/>
        <v>#N/A</v>
      </c>
      <c r="AD40" s="1" t="e">
        <f t="shared" si="10"/>
        <v>#N/A</v>
      </c>
      <c r="AE40" s="1" t="e">
        <f t="shared" si="11"/>
        <v>#N/A</v>
      </c>
      <c r="AF40" s="1" t="e">
        <f t="shared" si="12"/>
        <v>#N/A</v>
      </c>
      <c r="AG40" s="1" t="e">
        <f t="shared" si="13"/>
        <v>#N/A</v>
      </c>
      <c r="AH40" s="1" t="e">
        <f t="shared" si="14"/>
        <v>#N/A</v>
      </c>
      <c r="AI40" s="1" t="e">
        <f>TRIM(LEFT(AP40,FIND(Sheet1!$E$16,AP40)-1))</f>
        <v>#VALUE!</v>
      </c>
      <c r="AJ40" s="1" t="e">
        <f>TRIM(LEFT(AQ40,FIND(Sheet1!$E$16,AQ40)-1))</f>
        <v>#VALUE!</v>
      </c>
      <c r="AK40" s="1" t="e">
        <f>TRIM(LEFT(AR40,FIND(Sheet1!$E$16,AR40)-1))</f>
        <v>#VALUE!</v>
      </c>
      <c r="AL40" s="1" t="e">
        <f>TRIM(LEFT(AS40,FIND(Sheet1!$E$16,AS40)-1))</f>
        <v>#VALUE!</v>
      </c>
      <c r="AM40" s="1" t="e">
        <f>TRIM(LEFT(AT40,FIND(Sheet1!$E$16,AT40)-1))</f>
        <v>#VALUE!</v>
      </c>
      <c r="AN40" s="1" t="e">
        <f>TRIM(LEFT(AU40,FIND(Sheet1!$E$16,AU40)-1))</f>
        <v>#VALUE!</v>
      </c>
      <c r="AO40" s="1" t="e">
        <f>TRIM(LEFT(AV40,FIND(Sheet1!$E$16,AV40)-1))</f>
        <v>#VALUE!</v>
      </c>
      <c r="AP40" s="14">
        <v>2</v>
      </c>
      <c r="AX40" s="1">
        <v>2000350501</v>
      </c>
      <c r="AY40" s="1" t="s">
        <v>91</v>
      </c>
      <c r="AZ40" s="1" t="str">
        <f t="shared" si="16"/>
        <v>2000350501受击光效</v>
      </c>
      <c r="BA40" s="1">
        <f>COUNTIFS($AZ$2:AZ40,AZ40,$AZ$2:AZ40,"&gt;&lt;")</f>
        <v>1</v>
      </c>
      <c r="BB40" t="b">
        <f>IFERROR(AND(VLOOKUP(AX40,[2]英雄技能定义!$A:$F,6,0)="普攻",AY40=$AY$2),FALSE)</f>
        <v>0</v>
      </c>
    </row>
    <row r="41" spans="1:54">
      <c r="A41" s="1" t="e">
        <f>#REF!</f>
        <v>#REF!</v>
      </c>
      <c r="B41" s="1" t="e">
        <f>#REF!</f>
        <v>#REF!</v>
      </c>
      <c r="C41" s="1" t="e">
        <f>#REF!</f>
        <v>#REF!</v>
      </c>
      <c r="D41" s="1" t="s">
        <v>86</v>
      </c>
      <c r="E41" s="1" t="e">
        <f>#REF!</f>
        <v>#REF!</v>
      </c>
      <c r="F41" s="1" t="e">
        <f t="shared" si="18"/>
        <v>#REF!</v>
      </c>
      <c r="G41" s="1">
        <f>SUMIFS(Sheet1!$F$17:$F$30,Sheet1!$E$17:$E$30,D41)</f>
        <v>1</v>
      </c>
      <c r="H41" s="1" t="e">
        <f>ROUND(ABS(SUMIFS(#REF!,#REF!,$C41,#REF!,#REF!,#REF!,$E41)),)</f>
        <v>#REF!</v>
      </c>
      <c r="I41" s="1" t="e">
        <f>_xlfn.IFS(OR(B41=#REF!,B41=#REF!,B41=#REF!),ROUND(#REF!,3),TRUE,0)</f>
        <v>#REF!</v>
      </c>
      <c r="J41" s="1">
        <v>0</v>
      </c>
      <c r="K41" s="1" t="e">
        <f>ROUND(ABS(SUMIFS(#REF!,#REF!,$C41,#REF!,#REF!,#REF!,$E41,#REF!,#REF!)),3)</f>
        <v>#REF!</v>
      </c>
      <c r="L41" s="1" t="e">
        <f>ROUND(ABS(SUMIFS(#REF!,#REF!,$C41,#REF!,#REF!,#REF!,$E41,#REF!,#REF!)),3)</f>
        <v>#REF!</v>
      </c>
      <c r="M41" s="1">
        <v>0</v>
      </c>
      <c r="N41" s="1" t="e">
        <f>ROUND(ABS(SUMIFS(#REF!,#REF!,$C41,#REF!,#REF!,#REF!,$E41,#REF!,#REF!)),3)</f>
        <v>#REF!</v>
      </c>
      <c r="O41" s="1" t="e">
        <f>ABS(SUMIFS(#REF!,#REF!,$C41,#REF!,$E41,#REF!,#REF!))</f>
        <v>#REF!</v>
      </c>
      <c r="P41" s="1" t="e">
        <f>#REF!</f>
        <v>#REF!</v>
      </c>
      <c r="Q41" s="1" t="e">
        <f>_xlfn.IFS(OR(B41=#REF!,B41=#REF!),#REF!*100,TRUE,0)</f>
        <v>#REF!</v>
      </c>
      <c r="S41" s="14" t="str">
        <f t="shared" si="15"/>
        <v>2000350502伤血1</v>
      </c>
      <c r="T41" s="14" t="str">
        <f ca="1">IF(OFFSET($BB$1,MATCH($S41,S:S,0)-1,),$BC$1,
_xlfn.TEXTJOIN(Sheet1!$D$16,1,U41:AA41))</f>
        <v>ratio=0.58,fixed=100</v>
      </c>
      <c r="U41" s="14" t="str">
        <f t="shared" ca="1" si="1"/>
        <v>ratio=0.58</v>
      </c>
      <c r="V41" s="14" t="str">
        <f t="shared" ca="1" si="2"/>
        <v>fixed=100</v>
      </c>
      <c r="W41" s="14" t="str">
        <f t="shared" ca="1" si="3"/>
        <v/>
      </c>
      <c r="X41" s="14" t="str">
        <f t="shared" ca="1" si="4"/>
        <v/>
      </c>
      <c r="Y41" s="14" t="str">
        <f t="shared" ca="1" si="5"/>
        <v/>
      </c>
      <c r="Z41" s="14" t="str">
        <f t="shared" ca="1" si="6"/>
        <v/>
      </c>
      <c r="AA41" s="14" t="str">
        <f t="shared" ca="1" si="7"/>
        <v/>
      </c>
      <c r="AB41" s="1">
        <f t="shared" si="8"/>
        <v>0.57999999999999996</v>
      </c>
      <c r="AC41" s="1">
        <f t="shared" si="9"/>
        <v>100</v>
      </c>
      <c r="AD41" s="1" t="e">
        <f t="shared" si="10"/>
        <v>#N/A</v>
      </c>
      <c r="AE41" s="1" t="e">
        <f t="shared" si="11"/>
        <v>#N/A</v>
      </c>
      <c r="AF41" s="1" t="e">
        <f t="shared" si="12"/>
        <v>#N/A</v>
      </c>
      <c r="AG41" s="1" t="e">
        <f t="shared" si="13"/>
        <v>#N/A</v>
      </c>
      <c r="AH41" s="1" t="e">
        <f t="shared" si="14"/>
        <v>#N/A</v>
      </c>
      <c r="AI41" s="1" t="str">
        <f>TRIM(LEFT(AP41,FIND(Sheet1!$E$16,AP41)-1))</f>
        <v>ratio</v>
      </c>
      <c r="AJ41" s="1" t="str">
        <f>TRIM(LEFT(AQ41,FIND(Sheet1!$E$16,AQ41)-1))</f>
        <v>fixed</v>
      </c>
      <c r="AK41" s="1" t="e">
        <f>TRIM(LEFT(AR41,FIND(Sheet1!$E$16,AR41)-1))</f>
        <v>#VALUE!</v>
      </c>
      <c r="AL41" s="1" t="e">
        <f>TRIM(LEFT(AS41,FIND(Sheet1!$E$16,AS41)-1))</f>
        <v>#VALUE!</v>
      </c>
      <c r="AM41" s="1" t="e">
        <f>TRIM(LEFT(AT41,FIND(Sheet1!$E$16,AT41)-1))</f>
        <v>#VALUE!</v>
      </c>
      <c r="AN41" s="1" t="e">
        <f>TRIM(LEFT(AU41,FIND(Sheet1!$E$16,AU41)-1))</f>
        <v>#VALUE!</v>
      </c>
      <c r="AO41" s="1" t="e">
        <f>TRIM(LEFT(AV41,FIND(Sheet1!$E$16,AV41)-1))</f>
        <v>#VALUE!</v>
      </c>
      <c r="AP41" s="14" t="s">
        <v>181</v>
      </c>
      <c r="AQ41" s="14" t="s">
        <v>170</v>
      </c>
      <c r="AX41" s="1">
        <v>2000350502</v>
      </c>
      <c r="AY41" s="1" t="s">
        <v>86</v>
      </c>
      <c r="AZ41" s="1" t="str">
        <f t="shared" si="16"/>
        <v>2000350502伤血</v>
      </c>
      <c r="BA41" s="1">
        <f>COUNTIFS($AZ$2:AZ41,AZ41,$AZ$2:AZ41,"&gt;&lt;")</f>
        <v>1</v>
      </c>
      <c r="BB41" t="b">
        <f>IFERROR(AND(VLOOKUP(AX41,[2]英雄技能定义!$A:$F,6,0)="普攻",AY41=$AY$2),FALSE)</f>
        <v>0</v>
      </c>
    </row>
    <row r="42" spans="1:54">
      <c r="A42" s="1" t="e">
        <f>#REF!</f>
        <v>#REF!</v>
      </c>
      <c r="B42" s="1" t="e">
        <f>#REF!</f>
        <v>#REF!</v>
      </c>
      <c r="C42" s="1" t="e">
        <f>#REF!</f>
        <v>#REF!</v>
      </c>
      <c r="D42" s="1" t="s">
        <v>88</v>
      </c>
      <c r="E42" s="1" t="e">
        <f>#REF!</f>
        <v>#REF!</v>
      </c>
      <c r="F42" s="1" t="e">
        <f t="shared" si="18"/>
        <v>#REF!</v>
      </c>
      <c r="G42" s="1">
        <f>SUMIFS(Sheet1!$F$17:$F$30,Sheet1!$E$17:$E$30,D42)</f>
        <v>2</v>
      </c>
      <c r="H42" s="1" t="e">
        <f>ROUND(ABS(SUMIFS(#REF!,#REF!,$C42,#REF!,#REF!,#REF!,$E42)),)</f>
        <v>#REF!</v>
      </c>
      <c r="I42" s="1" t="e">
        <f>_xlfn.IFS(OR(B42=#REF!,B42=#REF!,B42=#REF!),ROUND(#REF!,3),TRUE,0)</f>
        <v>#REF!</v>
      </c>
      <c r="J42" s="1">
        <v>0</v>
      </c>
      <c r="K42" s="1" t="e">
        <f>ROUND(ABS(SUMIFS(#REF!,#REF!,$C42,#REF!,#REF!,#REF!,$E42,#REF!,#REF!)),3)</f>
        <v>#REF!</v>
      </c>
      <c r="L42" s="1" t="e">
        <f>ROUND(ABS(SUMIFS(#REF!,#REF!,$C42,#REF!,#REF!,#REF!,$E42,#REF!,#REF!)),3)</f>
        <v>#REF!</v>
      </c>
      <c r="M42" s="1">
        <v>0</v>
      </c>
      <c r="N42" s="1" t="e">
        <f>ROUND(ABS(SUMIFS(#REF!,#REF!,$C42,#REF!,#REF!,#REF!,$E42,#REF!,#REF!)),3)</f>
        <v>#REF!</v>
      </c>
      <c r="O42" s="1" t="e">
        <f>ABS(SUMIFS(#REF!,#REF!,$C42,#REF!,$E42,#REF!,#REF!))</f>
        <v>#REF!</v>
      </c>
      <c r="P42" s="1" t="e">
        <f>#REF!</f>
        <v>#REF!</v>
      </c>
      <c r="Q42" s="1" t="e">
        <f>_xlfn.IFS(OR(B42=#REF!,B42=#REF!),#REF!*100,TRUE,0)</f>
        <v>#REF!</v>
      </c>
      <c r="S42" s="14" t="str">
        <f t="shared" si="15"/>
        <v>2000350502受击光效1</v>
      </c>
      <c r="T42" s="14" t="str">
        <f ca="1">IF(OFFSET($BB$1,MATCH($S42,S:S,0)-1,),$BC$1,
_xlfn.TEXTJOIN(Sheet1!$D$16,1,U42:AA42))</f>
        <v>2</v>
      </c>
      <c r="U42" s="14" t="str">
        <f t="shared" ca="1" si="1"/>
        <v>2</v>
      </c>
      <c r="V42" s="14" t="str">
        <f t="shared" ca="1" si="2"/>
        <v/>
      </c>
      <c r="W42" s="14" t="str">
        <f t="shared" ca="1" si="3"/>
        <v/>
      </c>
      <c r="X42" s="14" t="str">
        <f t="shared" ca="1" si="4"/>
        <v/>
      </c>
      <c r="Y42" s="14" t="str">
        <f t="shared" ca="1" si="5"/>
        <v/>
      </c>
      <c r="Z42" s="14" t="str">
        <f t="shared" ca="1" si="6"/>
        <v/>
      </c>
      <c r="AA42" s="14" t="str">
        <f t="shared" ca="1" si="7"/>
        <v/>
      </c>
      <c r="AB42" s="1">
        <f t="shared" si="8"/>
        <v>2</v>
      </c>
      <c r="AC42" s="1" t="e">
        <f t="shared" si="9"/>
        <v>#N/A</v>
      </c>
      <c r="AD42" s="1" t="e">
        <f t="shared" si="10"/>
        <v>#N/A</v>
      </c>
      <c r="AE42" s="1" t="e">
        <f t="shared" si="11"/>
        <v>#N/A</v>
      </c>
      <c r="AF42" s="1" t="e">
        <f t="shared" si="12"/>
        <v>#N/A</v>
      </c>
      <c r="AG42" s="1" t="e">
        <f t="shared" si="13"/>
        <v>#N/A</v>
      </c>
      <c r="AH42" s="1" t="e">
        <f t="shared" si="14"/>
        <v>#N/A</v>
      </c>
      <c r="AI42" s="1" t="e">
        <f>TRIM(LEFT(AP42,FIND(Sheet1!$E$16,AP42)-1))</f>
        <v>#VALUE!</v>
      </c>
      <c r="AJ42" s="1" t="e">
        <f>TRIM(LEFT(AQ42,FIND(Sheet1!$E$16,AQ42)-1))</f>
        <v>#VALUE!</v>
      </c>
      <c r="AK42" s="1" t="e">
        <f>TRIM(LEFT(AR42,FIND(Sheet1!$E$16,AR42)-1))</f>
        <v>#VALUE!</v>
      </c>
      <c r="AL42" s="1" t="e">
        <f>TRIM(LEFT(AS42,FIND(Sheet1!$E$16,AS42)-1))</f>
        <v>#VALUE!</v>
      </c>
      <c r="AM42" s="1" t="e">
        <f>TRIM(LEFT(AT42,FIND(Sheet1!$E$16,AT42)-1))</f>
        <v>#VALUE!</v>
      </c>
      <c r="AN42" s="1" t="e">
        <f>TRIM(LEFT(AU42,FIND(Sheet1!$E$16,AU42)-1))</f>
        <v>#VALUE!</v>
      </c>
      <c r="AO42" s="1" t="e">
        <f>TRIM(LEFT(AV42,FIND(Sheet1!$E$16,AV42)-1))</f>
        <v>#VALUE!</v>
      </c>
      <c r="AP42" s="14">
        <v>2</v>
      </c>
      <c r="AX42" s="1">
        <v>2000350502</v>
      </c>
      <c r="AY42" s="1" t="s">
        <v>91</v>
      </c>
      <c r="AZ42" s="1" t="str">
        <f t="shared" si="16"/>
        <v>2000350502受击光效</v>
      </c>
      <c r="BA42" s="1">
        <f>COUNTIFS($AZ$2:AZ42,AZ42,$AZ$2:AZ42,"&gt;&lt;")</f>
        <v>1</v>
      </c>
      <c r="BB42" t="b">
        <f>IFERROR(AND(VLOOKUP(AX42,[2]英雄技能定义!$A:$F,6,0)="普攻",AY42=$AY$2),FALSE)</f>
        <v>0</v>
      </c>
    </row>
    <row r="43" spans="1:54">
      <c r="A43" s="1" t="e">
        <f>#REF!</f>
        <v>#REF!</v>
      </c>
      <c r="B43" s="1" t="e">
        <f>#REF!</f>
        <v>#REF!</v>
      </c>
      <c r="C43" s="1" t="e">
        <f>#REF!</f>
        <v>#REF!</v>
      </c>
      <c r="D43" s="1" t="s">
        <v>88</v>
      </c>
      <c r="E43" s="1" t="e">
        <f>#REF!</f>
        <v>#REF!</v>
      </c>
      <c r="F43" s="1" t="e">
        <f t="shared" si="18"/>
        <v>#REF!</v>
      </c>
      <c r="G43" s="1">
        <f>SUMIFS(Sheet1!$F$17:$F$30,Sheet1!$E$17:$E$30,D43)</f>
        <v>2</v>
      </c>
      <c r="H43" s="1" t="e">
        <f>ROUND(ABS(SUMIFS(#REF!,#REF!,$C43,#REF!,#REF!,#REF!,$E43)),)</f>
        <v>#REF!</v>
      </c>
      <c r="I43" s="1" t="e">
        <f>_xlfn.IFS(OR(B43=#REF!,B43=#REF!,B43=#REF!),ROUND(#REF!,3),TRUE,0)</f>
        <v>#REF!</v>
      </c>
      <c r="J43" s="1">
        <v>0</v>
      </c>
      <c r="K43" s="1" t="e">
        <f>ROUND(ABS(SUMIFS(#REF!,#REF!,$C43,#REF!,#REF!,#REF!,$E43,#REF!,#REF!)),3)</f>
        <v>#REF!</v>
      </c>
      <c r="L43" s="1" t="e">
        <f>ROUND(ABS(SUMIFS(#REF!,#REF!,$C43,#REF!,#REF!,#REF!,$E43,#REF!,#REF!)),3)</f>
        <v>#REF!</v>
      </c>
      <c r="M43" s="1">
        <v>0</v>
      </c>
      <c r="N43" s="1" t="e">
        <f>ROUND(ABS(SUMIFS(#REF!,#REF!,$C43,#REF!,#REF!,#REF!,$E43,#REF!,#REF!)),3)</f>
        <v>#REF!</v>
      </c>
      <c r="O43" s="1" t="e">
        <f>ABS(SUMIFS(#REF!,#REF!,$C43,#REF!,$E43,#REF!,#REF!))</f>
        <v>#REF!</v>
      </c>
      <c r="P43" s="1" t="e">
        <f>#REF!</f>
        <v>#REF!</v>
      </c>
      <c r="Q43" s="1" t="e">
        <f>_xlfn.IFS(OR(B43=#REF!,B43=#REF!),#REF!*100,TRUE,0)</f>
        <v>#REF!</v>
      </c>
      <c r="S43" s="14" t="str">
        <f t="shared" si="15"/>
        <v>2000350502击退1</v>
      </c>
      <c r="T43" s="14" t="str">
        <f ca="1">IF(OFFSET($BB$1,MATCH($S43,S:S,0)-1,),$BC$1,
_xlfn.TEXTJOIN(Sheet1!$D$16,1,U43:AA43))</f>
        <v>speed=1000,duration=0.1</v>
      </c>
      <c r="U43" s="14" t="str">
        <f t="shared" ca="1" si="1"/>
        <v>speed=1000</v>
      </c>
      <c r="V43" s="14" t="str">
        <f t="shared" ca="1" si="2"/>
        <v>duration=0.1</v>
      </c>
      <c r="W43" s="14" t="str">
        <f t="shared" ca="1" si="3"/>
        <v/>
      </c>
      <c r="X43" s="14" t="str">
        <f t="shared" ca="1" si="4"/>
        <v/>
      </c>
      <c r="Y43" s="14" t="str">
        <f t="shared" ca="1" si="5"/>
        <v/>
      </c>
      <c r="Z43" s="14" t="str">
        <f t="shared" ca="1" si="6"/>
        <v/>
      </c>
      <c r="AA43" s="14" t="str">
        <f t="shared" ca="1" si="7"/>
        <v/>
      </c>
      <c r="AB43" s="1">
        <f t="shared" si="8"/>
        <v>1000</v>
      </c>
      <c r="AC43" s="1">
        <f t="shared" si="9"/>
        <v>0.1</v>
      </c>
      <c r="AD43" s="1" t="e">
        <f t="shared" si="10"/>
        <v>#N/A</v>
      </c>
      <c r="AE43" s="1" t="e">
        <f t="shared" si="11"/>
        <v>#N/A</v>
      </c>
      <c r="AF43" s="1" t="e">
        <f t="shared" si="12"/>
        <v>#N/A</v>
      </c>
      <c r="AG43" s="1" t="e">
        <f t="shared" si="13"/>
        <v>#N/A</v>
      </c>
      <c r="AH43" s="1" t="e">
        <f t="shared" si="14"/>
        <v>#N/A</v>
      </c>
      <c r="AI43" s="1" t="str">
        <f>TRIM(LEFT(AP43,FIND(Sheet1!$E$16,AP43)-1))</f>
        <v>speed</v>
      </c>
      <c r="AJ43" s="1" t="str">
        <f>TRIM(LEFT(AQ43,FIND(Sheet1!$E$16,AQ43)-1))</f>
        <v>duration</v>
      </c>
      <c r="AK43" s="1" t="e">
        <f>TRIM(LEFT(AR43,FIND(Sheet1!$E$16,AR43)-1))</f>
        <v>#VALUE!</v>
      </c>
      <c r="AL43" s="1" t="e">
        <f>TRIM(LEFT(AS43,FIND(Sheet1!$E$16,AS43)-1))</f>
        <v>#VALUE!</v>
      </c>
      <c r="AM43" s="1" t="e">
        <f>TRIM(LEFT(AT43,FIND(Sheet1!$E$16,AT43)-1))</f>
        <v>#VALUE!</v>
      </c>
      <c r="AN43" s="1" t="e">
        <f>TRIM(LEFT(AU43,FIND(Sheet1!$E$16,AU43)-1))</f>
        <v>#VALUE!</v>
      </c>
      <c r="AO43" s="1" t="e">
        <f>TRIM(LEFT(AV43,FIND(Sheet1!$E$16,AV43)-1))</f>
        <v>#VALUE!</v>
      </c>
      <c r="AP43" s="14" t="s">
        <v>182</v>
      </c>
      <c r="AQ43" s="14" t="s">
        <v>183</v>
      </c>
      <c r="AX43" s="1">
        <v>2000350502</v>
      </c>
      <c r="AY43" s="1" t="s">
        <v>47</v>
      </c>
      <c r="AZ43" s="1" t="str">
        <f t="shared" si="16"/>
        <v>2000350502击退</v>
      </c>
      <c r="BA43" s="1">
        <f>COUNTIFS($AZ$2:AZ43,AZ43,$AZ$2:AZ43,"&gt;&lt;")</f>
        <v>1</v>
      </c>
      <c r="BB43" t="b">
        <f>IFERROR(AND(VLOOKUP(AX43,[2]英雄技能定义!$A:$F,6,0)="普攻",AY43=$AY$2),FALSE)</f>
        <v>0</v>
      </c>
    </row>
    <row r="44" spans="1:54">
      <c r="A44" s="1" t="e">
        <f>#REF!</f>
        <v>#REF!</v>
      </c>
      <c r="B44" s="1" t="e">
        <f>#REF!</f>
        <v>#REF!</v>
      </c>
      <c r="C44" s="1" t="e">
        <f>#REF!</f>
        <v>#REF!</v>
      </c>
      <c r="D44" s="1" t="s">
        <v>86</v>
      </c>
      <c r="E44" s="1" t="e">
        <f>#REF!</f>
        <v>#REF!</v>
      </c>
      <c r="F44" s="1" t="e">
        <f t="shared" si="18"/>
        <v>#REF!</v>
      </c>
      <c r="G44" s="1">
        <f>SUMIFS(Sheet1!$F$17:$F$30,Sheet1!$E$17:$E$30,D44)</f>
        <v>1</v>
      </c>
      <c r="H44" s="1" t="e">
        <f>ROUND(ABS(SUMIFS(#REF!,#REF!,$C44,#REF!,#REF!,#REF!,$E44)),)</f>
        <v>#REF!</v>
      </c>
      <c r="I44" s="1" t="e">
        <f>_xlfn.IFS(OR(B44=#REF!,B44=#REF!,B44=#REF!),ROUND(#REF!,3),TRUE,0)</f>
        <v>#REF!</v>
      </c>
      <c r="J44" s="1">
        <v>0</v>
      </c>
      <c r="K44" s="1" t="e">
        <f>ROUND(ABS(SUMIFS(#REF!,#REF!,$C44,#REF!,#REF!,#REF!,$E44,#REF!,#REF!)),3)</f>
        <v>#REF!</v>
      </c>
      <c r="L44" s="1" t="e">
        <f>ROUND(ABS(SUMIFS(#REF!,#REF!,$C44,#REF!,#REF!,#REF!,$E44,#REF!,#REF!)),3)</f>
        <v>#REF!</v>
      </c>
      <c r="M44" s="1">
        <v>0</v>
      </c>
      <c r="N44" s="1" t="e">
        <f>ROUND(ABS(SUMIFS(#REF!,#REF!,$C44,#REF!,#REF!,#REF!,$E44,#REF!,#REF!)),3)</f>
        <v>#REF!</v>
      </c>
      <c r="O44" s="1" t="e">
        <f>ABS(SUMIFS(#REF!,#REF!,$C44,#REF!,$E44,#REF!,#REF!))</f>
        <v>#REF!</v>
      </c>
      <c r="P44" s="1" t="e">
        <f>#REF!</f>
        <v>#REF!</v>
      </c>
      <c r="Q44" s="1" t="e">
        <f>_xlfn.IFS(OR(B44=#REF!,B44=#REF!),#REF!*100,TRUE,0)</f>
        <v>#REF!</v>
      </c>
      <c r="S44" s="14" t="str">
        <f t="shared" si="15"/>
        <v>2000350503伤血1</v>
      </c>
      <c r="T44" s="14" t="str">
        <f ca="1">IF(OFFSET($BB$1,MATCH($S44,S:S,0)-1,),$BC$1,
_xlfn.TEXTJOIN(Sheet1!$D$16,1,U44:AA44))</f>
        <v>ratio=1.31,fixed=100</v>
      </c>
      <c r="U44" s="14" t="str">
        <f t="shared" ca="1" si="1"/>
        <v>ratio=1.31</v>
      </c>
      <c r="V44" s="14" t="str">
        <f t="shared" ca="1" si="2"/>
        <v>fixed=100</v>
      </c>
      <c r="W44" s="14" t="str">
        <f t="shared" ca="1" si="3"/>
        <v/>
      </c>
      <c r="X44" s="14" t="str">
        <f t="shared" ca="1" si="4"/>
        <v/>
      </c>
      <c r="Y44" s="14" t="str">
        <f t="shared" ca="1" si="5"/>
        <v/>
      </c>
      <c r="Z44" s="14" t="str">
        <f t="shared" ca="1" si="6"/>
        <v/>
      </c>
      <c r="AA44" s="14" t="str">
        <f t="shared" ca="1" si="7"/>
        <v/>
      </c>
      <c r="AB44" s="1">
        <f t="shared" si="8"/>
        <v>1.31</v>
      </c>
      <c r="AC44" s="1">
        <f t="shared" si="9"/>
        <v>100</v>
      </c>
      <c r="AD44" s="1" t="e">
        <f t="shared" si="10"/>
        <v>#N/A</v>
      </c>
      <c r="AE44" s="1" t="e">
        <f t="shared" si="11"/>
        <v>#N/A</v>
      </c>
      <c r="AF44" s="1" t="e">
        <f t="shared" si="12"/>
        <v>#N/A</v>
      </c>
      <c r="AG44" s="1" t="e">
        <f t="shared" si="13"/>
        <v>#N/A</v>
      </c>
      <c r="AH44" s="1" t="e">
        <f t="shared" si="14"/>
        <v>#N/A</v>
      </c>
      <c r="AI44" s="1" t="str">
        <f>TRIM(LEFT(AP44,FIND(Sheet1!$E$16,AP44)-1))</f>
        <v>ratio</v>
      </c>
      <c r="AJ44" s="1" t="str">
        <f>TRIM(LEFT(AQ44,FIND(Sheet1!$E$16,AQ44)-1))</f>
        <v>fixed</v>
      </c>
      <c r="AK44" s="1" t="e">
        <f>TRIM(LEFT(AR44,FIND(Sheet1!$E$16,AR44)-1))</f>
        <v>#VALUE!</v>
      </c>
      <c r="AL44" s="1" t="e">
        <f>TRIM(LEFT(AS44,FIND(Sheet1!$E$16,AS44)-1))</f>
        <v>#VALUE!</v>
      </c>
      <c r="AM44" s="1" t="e">
        <f>TRIM(LEFT(AT44,FIND(Sheet1!$E$16,AT44)-1))</f>
        <v>#VALUE!</v>
      </c>
      <c r="AN44" s="1" t="e">
        <f>TRIM(LEFT(AU44,FIND(Sheet1!$E$16,AU44)-1))</f>
        <v>#VALUE!</v>
      </c>
      <c r="AO44" s="1" t="e">
        <f>TRIM(LEFT(AV44,FIND(Sheet1!$E$16,AV44)-1))</f>
        <v>#VALUE!</v>
      </c>
      <c r="AP44" s="14" t="s">
        <v>184</v>
      </c>
      <c r="AQ44" s="14" t="s">
        <v>170</v>
      </c>
      <c r="AX44" s="1">
        <v>2000350503</v>
      </c>
      <c r="AY44" s="1" t="s">
        <v>86</v>
      </c>
      <c r="AZ44" s="1" t="str">
        <f t="shared" si="16"/>
        <v>2000350503伤血</v>
      </c>
      <c r="BA44" s="1">
        <f>COUNTIFS($AZ$2:AZ44,AZ44,$AZ$2:AZ44,"&gt;&lt;")</f>
        <v>1</v>
      </c>
      <c r="BB44" t="b">
        <f>IFERROR(AND(VLOOKUP(AX44,[2]英雄技能定义!$A:$F,6,0)="普攻",AY44=$AY$2),FALSE)</f>
        <v>0</v>
      </c>
    </row>
    <row r="45" spans="1:54">
      <c r="A45" s="1" t="e">
        <f>#REF!</f>
        <v>#REF!</v>
      </c>
      <c r="B45" s="1" t="e">
        <f>#REF!</f>
        <v>#REF!</v>
      </c>
      <c r="C45" s="1" t="e">
        <f>#REF!</f>
        <v>#REF!</v>
      </c>
      <c r="D45" s="1" t="s">
        <v>88</v>
      </c>
      <c r="E45" s="1" t="e">
        <f>#REF!</f>
        <v>#REF!</v>
      </c>
      <c r="F45" s="1" t="e">
        <f t="shared" si="18"/>
        <v>#REF!</v>
      </c>
      <c r="G45" s="1">
        <f>SUMIFS(Sheet1!$F$17:$F$30,Sheet1!$E$17:$E$30,D45)</f>
        <v>2</v>
      </c>
      <c r="H45" s="1" t="e">
        <f>ROUND(ABS(SUMIFS(#REF!,#REF!,$C45,#REF!,#REF!,#REF!,$E45)),)</f>
        <v>#REF!</v>
      </c>
      <c r="I45" s="1" t="e">
        <f>_xlfn.IFS(OR(B45=#REF!,B45=#REF!,B45=#REF!),ROUND(#REF!,3),TRUE,0)</f>
        <v>#REF!</v>
      </c>
      <c r="J45" s="1">
        <v>0</v>
      </c>
      <c r="K45" s="1" t="e">
        <f>ROUND(ABS(SUMIFS(#REF!,#REF!,$C45,#REF!,#REF!,#REF!,$E45,#REF!,#REF!)),3)</f>
        <v>#REF!</v>
      </c>
      <c r="L45" s="1" t="e">
        <f>ROUND(ABS(SUMIFS(#REF!,#REF!,$C45,#REF!,#REF!,#REF!,$E45,#REF!,#REF!)),3)</f>
        <v>#REF!</v>
      </c>
      <c r="M45" s="1">
        <v>0</v>
      </c>
      <c r="N45" s="1" t="e">
        <f>ROUND(ABS(SUMIFS(#REF!,#REF!,$C45,#REF!,#REF!,#REF!,$E45,#REF!,#REF!)),3)</f>
        <v>#REF!</v>
      </c>
      <c r="O45" s="1" t="e">
        <f>ABS(SUMIFS(#REF!,#REF!,$C45,#REF!,$E45,#REF!,#REF!))</f>
        <v>#REF!</v>
      </c>
      <c r="P45" s="1" t="e">
        <f>#REF!</f>
        <v>#REF!</v>
      </c>
      <c r="Q45" s="1" t="e">
        <f>_xlfn.IFS(OR(B45=#REF!,B45=#REF!),#REF!*100,TRUE,0)</f>
        <v>#REF!</v>
      </c>
      <c r="S45" s="14" t="str">
        <f t="shared" si="15"/>
        <v>2000350503受击光效1</v>
      </c>
      <c r="T45" s="14" t="str">
        <f ca="1">IF(OFFSET($BB$1,MATCH($S45,S:S,0)-1,),$BC$1,
_xlfn.TEXTJOIN(Sheet1!$D$16,1,U45:AA45))</f>
        <v>2</v>
      </c>
      <c r="U45" s="14" t="str">
        <f t="shared" ca="1" si="1"/>
        <v>2</v>
      </c>
      <c r="V45" s="14" t="str">
        <f t="shared" ca="1" si="2"/>
        <v/>
      </c>
      <c r="W45" s="14" t="str">
        <f t="shared" ca="1" si="3"/>
        <v/>
      </c>
      <c r="X45" s="14" t="str">
        <f t="shared" ca="1" si="4"/>
        <v/>
      </c>
      <c r="Y45" s="14" t="str">
        <f t="shared" ca="1" si="5"/>
        <v/>
      </c>
      <c r="Z45" s="14" t="str">
        <f t="shared" ca="1" si="6"/>
        <v/>
      </c>
      <c r="AA45" s="14" t="str">
        <f t="shared" ca="1" si="7"/>
        <v/>
      </c>
      <c r="AB45" s="1">
        <f t="shared" si="8"/>
        <v>2</v>
      </c>
      <c r="AC45" s="1" t="e">
        <f t="shared" si="9"/>
        <v>#N/A</v>
      </c>
      <c r="AD45" s="1" t="e">
        <f t="shared" si="10"/>
        <v>#N/A</v>
      </c>
      <c r="AE45" s="1" t="e">
        <f t="shared" si="11"/>
        <v>#N/A</v>
      </c>
      <c r="AF45" s="1" t="e">
        <f t="shared" si="12"/>
        <v>#N/A</v>
      </c>
      <c r="AG45" s="1" t="e">
        <f t="shared" si="13"/>
        <v>#N/A</v>
      </c>
      <c r="AH45" s="1" t="e">
        <f t="shared" si="14"/>
        <v>#N/A</v>
      </c>
      <c r="AI45" s="1" t="e">
        <f>TRIM(LEFT(AP45,FIND(Sheet1!$E$16,AP45)-1))</f>
        <v>#VALUE!</v>
      </c>
      <c r="AJ45" s="1" t="e">
        <f>TRIM(LEFT(AQ45,FIND(Sheet1!$E$16,AQ45)-1))</f>
        <v>#VALUE!</v>
      </c>
      <c r="AK45" s="1" t="e">
        <f>TRIM(LEFT(AR45,FIND(Sheet1!$E$16,AR45)-1))</f>
        <v>#VALUE!</v>
      </c>
      <c r="AL45" s="1" t="e">
        <f>TRIM(LEFT(AS45,FIND(Sheet1!$E$16,AS45)-1))</f>
        <v>#VALUE!</v>
      </c>
      <c r="AM45" s="1" t="e">
        <f>TRIM(LEFT(AT45,FIND(Sheet1!$E$16,AT45)-1))</f>
        <v>#VALUE!</v>
      </c>
      <c r="AN45" s="1" t="e">
        <f>TRIM(LEFT(AU45,FIND(Sheet1!$E$16,AU45)-1))</f>
        <v>#VALUE!</v>
      </c>
      <c r="AO45" s="1" t="e">
        <f>TRIM(LEFT(AV45,FIND(Sheet1!$E$16,AV45)-1))</f>
        <v>#VALUE!</v>
      </c>
      <c r="AP45" s="14">
        <v>2</v>
      </c>
      <c r="AX45" s="1">
        <v>2000350503</v>
      </c>
      <c r="AY45" s="1" t="s">
        <v>91</v>
      </c>
      <c r="AZ45" s="1" t="str">
        <f t="shared" si="16"/>
        <v>2000350503受击光效</v>
      </c>
      <c r="BA45" s="1">
        <f>COUNTIFS($AZ$2:AZ45,AZ45,$AZ$2:AZ45,"&gt;&lt;")</f>
        <v>1</v>
      </c>
      <c r="BB45" t="b">
        <f>IFERROR(AND(VLOOKUP(AX45,[2]英雄技能定义!$A:$F,6,0)="普攻",AY45=$AY$2),FALSE)</f>
        <v>0</v>
      </c>
    </row>
    <row r="46" spans="1:54">
      <c r="A46" s="1" t="e">
        <f>#REF!</f>
        <v>#REF!</v>
      </c>
      <c r="B46" s="1" t="e">
        <f>#REF!</f>
        <v>#REF!</v>
      </c>
      <c r="C46" s="1" t="e">
        <f>#REF!</f>
        <v>#REF!</v>
      </c>
      <c r="D46" s="1" t="s">
        <v>92</v>
      </c>
      <c r="E46" s="1" t="e">
        <f>#REF!</f>
        <v>#REF!</v>
      </c>
      <c r="F46" s="1" t="e">
        <f t="shared" si="18"/>
        <v>#REF!</v>
      </c>
      <c r="G46" s="1">
        <f>SUMIFS(Sheet1!$F$17:$F$30,Sheet1!$E$17:$E$30,D46)</f>
        <v>5</v>
      </c>
      <c r="H46" s="1" t="e">
        <f>ROUND(ABS(SUMIFS(#REF!,#REF!,$C46,#REF!,#REF!,#REF!,$E46)),)</f>
        <v>#REF!</v>
      </c>
      <c r="I46" s="1" t="e">
        <f>_xlfn.IFS(OR(B46=#REF!,B46=#REF!,B46=#REF!),ROUND(#REF!,3),TRUE,0)</f>
        <v>#REF!</v>
      </c>
      <c r="J46" s="1">
        <v>0</v>
      </c>
      <c r="K46" s="1" t="e">
        <f>ROUND(ABS(SUMIFS(#REF!,#REF!,$C46,#REF!,#REF!,#REF!,$E46,#REF!,#REF!)),3)</f>
        <v>#REF!</v>
      </c>
      <c r="L46" s="1" t="e">
        <f>ROUND(ABS(SUMIFS(#REF!,#REF!,$C46,#REF!,#REF!,#REF!,$E46,#REF!,#REF!)),3)</f>
        <v>#REF!</v>
      </c>
      <c r="M46" s="1">
        <v>0</v>
      </c>
      <c r="N46" s="1" t="e">
        <f>ROUND(ABS(SUMIFS(#REF!,#REF!,$C46,#REF!,#REF!,#REF!,$E46,#REF!,#REF!)),3)</f>
        <v>#REF!</v>
      </c>
      <c r="O46" s="1" t="e">
        <f>ABS(SUMIFS(#REF!,#REF!,$C46,#REF!,$E46,#REF!,#REF!))</f>
        <v>#REF!</v>
      </c>
      <c r="P46" s="1" t="e">
        <f>#REF!</f>
        <v>#REF!</v>
      </c>
      <c r="Q46" s="1" t="e">
        <f>_xlfn.IFS(OR(B46=#REF!,B46=#REF!),#REF!*100,TRUE,0)</f>
        <v>#REF!</v>
      </c>
      <c r="S46" s="14" t="str">
        <f t="shared" si="15"/>
        <v>2000350503加buff1</v>
      </c>
      <c r="T46" s="14" t="str">
        <f ca="1">IF(OFFSET($BB$1,MATCH($S46,S:S,0)-1,),$BC$1,
_xlfn.TEXTJOIN(Sheet1!$D$16,1,U46:AA46))</f>
        <v>duration=6,effectIds={1000014}</v>
      </c>
      <c r="U46" s="14" t="str">
        <f t="shared" ca="1" si="1"/>
        <v>duration=6</v>
      </c>
      <c r="V46" s="14" t="str">
        <f t="shared" ca="1" si="2"/>
        <v>effectIds={1000014}</v>
      </c>
      <c r="W46" s="14" t="str">
        <f t="shared" ca="1" si="3"/>
        <v/>
      </c>
      <c r="X46" s="14" t="str">
        <f t="shared" ca="1" si="4"/>
        <v/>
      </c>
      <c r="Y46" s="14" t="str">
        <f t="shared" ca="1" si="5"/>
        <v/>
      </c>
      <c r="Z46" s="14" t="str">
        <f t="shared" ca="1" si="6"/>
        <v/>
      </c>
      <c r="AA46" s="14" t="str">
        <f t="shared" ca="1" si="7"/>
        <v/>
      </c>
      <c r="AB46" s="1">
        <f t="shared" si="8"/>
        <v>6</v>
      </c>
      <c r="AC46" s="1" t="e">
        <f t="shared" si="9"/>
        <v>#N/A</v>
      </c>
      <c r="AD46" s="1" t="e">
        <f t="shared" si="10"/>
        <v>#N/A</v>
      </c>
      <c r="AE46" s="1" t="e">
        <f t="shared" si="11"/>
        <v>#N/A</v>
      </c>
      <c r="AF46" s="1" t="e">
        <f t="shared" si="12"/>
        <v>#N/A</v>
      </c>
      <c r="AG46" s="1" t="e">
        <f t="shared" si="13"/>
        <v>#N/A</v>
      </c>
      <c r="AH46" s="1" t="e">
        <f t="shared" si="14"/>
        <v>#N/A</v>
      </c>
      <c r="AI46" s="1" t="str">
        <f>TRIM(LEFT(AP46,FIND(Sheet1!$E$16,AP46)-1))</f>
        <v>duration</v>
      </c>
      <c r="AJ46" s="1" t="str">
        <f>TRIM(LEFT(AQ46,FIND(Sheet1!$E$16,AQ46)-1))</f>
        <v>effectIds</v>
      </c>
      <c r="AK46" s="1" t="e">
        <f>TRIM(LEFT(AR46,FIND(Sheet1!$E$16,AR46)-1))</f>
        <v>#VALUE!</v>
      </c>
      <c r="AL46" s="1" t="e">
        <f>TRIM(LEFT(AS46,FIND(Sheet1!$E$16,AS46)-1))</f>
        <v>#VALUE!</v>
      </c>
      <c r="AM46" s="1" t="e">
        <f>TRIM(LEFT(AT46,FIND(Sheet1!$E$16,AT46)-1))</f>
        <v>#VALUE!</v>
      </c>
      <c r="AN46" s="1" t="e">
        <f>TRIM(LEFT(AU46,FIND(Sheet1!$E$16,AU46)-1))</f>
        <v>#VALUE!</v>
      </c>
      <c r="AO46" s="1" t="e">
        <f>TRIM(LEFT(AV46,FIND(Sheet1!$E$16,AV46)-1))</f>
        <v>#VALUE!</v>
      </c>
      <c r="AP46" s="14" t="s">
        <v>185</v>
      </c>
      <c r="AQ46" s="14" t="s">
        <v>186</v>
      </c>
      <c r="AX46" s="1">
        <v>2000350503</v>
      </c>
      <c r="AY46" s="1" t="s">
        <v>88</v>
      </c>
      <c r="AZ46" s="1" t="str">
        <f t="shared" si="16"/>
        <v>2000350503加buff</v>
      </c>
      <c r="BA46" s="1">
        <f>COUNTIFS($AZ$2:AZ46,AZ46,$AZ$2:AZ46,"&gt;&lt;")</f>
        <v>1</v>
      </c>
      <c r="BB46" t="b">
        <f>IFERROR(AND(VLOOKUP(AX46,[2]英雄技能定义!$A:$F,6,0)="普攻",AY46=$AY$2),FALSE)</f>
        <v>0</v>
      </c>
    </row>
    <row r="47" spans="1:54">
      <c r="A47" s="1" t="e">
        <f>#REF!</f>
        <v>#REF!</v>
      </c>
      <c r="B47" s="1" t="e">
        <f>#REF!</f>
        <v>#REF!</v>
      </c>
      <c r="C47" s="1" t="e">
        <f>#REF!</f>
        <v>#REF!</v>
      </c>
      <c r="D47" s="1" t="s">
        <v>86</v>
      </c>
      <c r="E47" s="1" t="e">
        <f>#REF!</f>
        <v>#REF!</v>
      </c>
      <c r="F47" s="1" t="e">
        <f t="shared" si="18"/>
        <v>#REF!</v>
      </c>
      <c r="G47" s="1">
        <f>SUMIFS(Sheet1!$F$17:$F$30,Sheet1!$E$17:$E$30,D47)</f>
        <v>1</v>
      </c>
      <c r="H47" s="1" t="e">
        <f>ROUND(ABS(SUMIFS(#REF!,#REF!,$C47,#REF!,#REF!,#REF!,$E47)),)</f>
        <v>#REF!</v>
      </c>
      <c r="I47" s="1" t="e">
        <f>_xlfn.IFS(OR(B47=#REF!,B47=#REF!,B47=#REF!),ROUND(#REF!,3),TRUE,0)</f>
        <v>#REF!</v>
      </c>
      <c r="J47" s="1">
        <v>0</v>
      </c>
      <c r="K47" s="1" t="e">
        <f>ROUND(ABS(SUMIFS(#REF!,#REF!,$C47,#REF!,#REF!,#REF!,$E47,#REF!,#REF!)),3)</f>
        <v>#REF!</v>
      </c>
      <c r="L47" s="1" t="e">
        <f>ROUND(ABS(SUMIFS(#REF!,#REF!,$C47,#REF!,#REF!,#REF!,$E47,#REF!,#REF!)),3)</f>
        <v>#REF!</v>
      </c>
      <c r="M47" s="1">
        <v>0</v>
      </c>
      <c r="N47" s="1" t="e">
        <f>ROUND(ABS(SUMIFS(#REF!,#REF!,$C47,#REF!,#REF!,#REF!,$E47,#REF!,#REF!)),3)</f>
        <v>#REF!</v>
      </c>
      <c r="O47" s="1" t="e">
        <f>ABS(SUMIFS(#REF!,#REF!,$C47,#REF!,$E47,#REF!,#REF!))</f>
        <v>#REF!</v>
      </c>
      <c r="P47" s="1" t="e">
        <f>#REF!</f>
        <v>#REF!</v>
      </c>
      <c r="Q47" s="1" t="e">
        <f>_xlfn.IFS(OR(B47=#REF!,B47=#REF!),#REF!*100,TRUE,0)</f>
        <v>#REF!</v>
      </c>
      <c r="S47" s="14" t="str">
        <f t="shared" si="15"/>
        <v>2000350503伤血2</v>
      </c>
      <c r="T47" s="14" t="str">
        <f ca="1">IF(OFFSET($BB$1,MATCH($S47,S:S,0)-1,),$BC$1,
_xlfn.TEXTJOIN(Sheet1!$D$16,1,U47:AA47))</f>
        <v>ratio=1.31,fixed=100</v>
      </c>
      <c r="U47" s="14" t="str">
        <f t="shared" ca="1" si="1"/>
        <v>ratio=1.31</v>
      </c>
      <c r="V47" s="14" t="str">
        <f t="shared" ca="1" si="2"/>
        <v>fixed=100</v>
      </c>
      <c r="W47" s="14" t="str">
        <f t="shared" ca="1" si="3"/>
        <v/>
      </c>
      <c r="X47" s="14" t="str">
        <f t="shared" ca="1" si="4"/>
        <v/>
      </c>
      <c r="Y47" s="14" t="str">
        <f t="shared" ca="1" si="5"/>
        <v/>
      </c>
      <c r="Z47" s="14" t="str">
        <f t="shared" ca="1" si="6"/>
        <v/>
      </c>
      <c r="AA47" s="14" t="str">
        <f t="shared" ca="1" si="7"/>
        <v/>
      </c>
      <c r="AB47" s="1">
        <f t="shared" si="8"/>
        <v>1.31</v>
      </c>
      <c r="AC47" s="1">
        <f t="shared" si="9"/>
        <v>100</v>
      </c>
      <c r="AD47" s="1" t="e">
        <f t="shared" si="10"/>
        <v>#N/A</v>
      </c>
      <c r="AE47" s="1" t="e">
        <f t="shared" si="11"/>
        <v>#N/A</v>
      </c>
      <c r="AF47" s="1" t="e">
        <f t="shared" si="12"/>
        <v>#N/A</v>
      </c>
      <c r="AG47" s="1" t="e">
        <f t="shared" si="13"/>
        <v>#N/A</v>
      </c>
      <c r="AH47" s="1" t="e">
        <f t="shared" si="14"/>
        <v>#N/A</v>
      </c>
      <c r="AI47" s="1" t="str">
        <f>TRIM(LEFT(AP47,FIND(Sheet1!$E$16,AP47)-1))</f>
        <v>ratio</v>
      </c>
      <c r="AJ47" s="1" t="str">
        <f>TRIM(LEFT(AQ47,FIND(Sheet1!$E$16,AQ47)-1))</f>
        <v>fixed</v>
      </c>
      <c r="AK47" s="1" t="e">
        <f>TRIM(LEFT(AR47,FIND(Sheet1!$E$16,AR47)-1))</f>
        <v>#VALUE!</v>
      </c>
      <c r="AL47" s="1" t="e">
        <f>TRIM(LEFT(AS47,FIND(Sheet1!$E$16,AS47)-1))</f>
        <v>#VALUE!</v>
      </c>
      <c r="AM47" s="1" t="e">
        <f>TRIM(LEFT(AT47,FIND(Sheet1!$E$16,AT47)-1))</f>
        <v>#VALUE!</v>
      </c>
      <c r="AN47" s="1" t="e">
        <f>TRIM(LEFT(AU47,FIND(Sheet1!$E$16,AU47)-1))</f>
        <v>#VALUE!</v>
      </c>
      <c r="AO47" s="1" t="e">
        <f>TRIM(LEFT(AV47,FIND(Sheet1!$E$16,AV47)-1))</f>
        <v>#VALUE!</v>
      </c>
      <c r="AP47" s="14" t="s">
        <v>184</v>
      </c>
      <c r="AQ47" s="14" t="s">
        <v>170</v>
      </c>
      <c r="AX47" s="1">
        <v>2000350503</v>
      </c>
      <c r="AY47" s="1" t="s">
        <v>86</v>
      </c>
      <c r="AZ47" s="1" t="str">
        <f t="shared" si="16"/>
        <v>2000350503伤血</v>
      </c>
      <c r="BA47" s="1">
        <f>COUNTIFS($AZ$2:AZ47,AZ47,$AZ$2:AZ47,"&gt;&lt;")</f>
        <v>2</v>
      </c>
      <c r="BB47" t="b">
        <f>IFERROR(AND(VLOOKUP(AX47,[2]英雄技能定义!$A:$F,6,0)="普攻",AY47=$AY$2),FALSE)</f>
        <v>0</v>
      </c>
    </row>
    <row r="48" spans="1:54">
      <c r="A48" s="1" t="e">
        <f>#REF!</f>
        <v>#REF!</v>
      </c>
      <c r="B48" s="1" t="e">
        <f>#REF!</f>
        <v>#REF!</v>
      </c>
      <c r="C48" s="1" t="e">
        <f>#REF!</f>
        <v>#REF!</v>
      </c>
      <c r="D48" s="1" t="s">
        <v>88</v>
      </c>
      <c r="E48" s="1" t="e">
        <f>#REF!</f>
        <v>#REF!</v>
      </c>
      <c r="F48" s="1" t="e">
        <f t="shared" si="18"/>
        <v>#REF!</v>
      </c>
      <c r="G48" s="1">
        <f>SUMIFS(Sheet1!$F$17:$F$30,Sheet1!$E$17:$E$30,D48)</f>
        <v>2</v>
      </c>
      <c r="H48" s="1" t="e">
        <f>ROUND(ABS(SUMIFS(#REF!,#REF!,$C48,#REF!,#REF!,#REF!,$E48)),)</f>
        <v>#REF!</v>
      </c>
      <c r="I48" s="1" t="e">
        <f>_xlfn.IFS(OR(B48=#REF!,B48=#REF!,B48=#REF!),ROUND(#REF!,3),TRUE,0)</f>
        <v>#REF!</v>
      </c>
      <c r="J48" s="1">
        <v>0</v>
      </c>
      <c r="K48" s="1" t="e">
        <f>ROUND(ABS(SUMIFS(#REF!,#REF!,$C48,#REF!,#REF!,#REF!,$E48,#REF!,#REF!)),3)</f>
        <v>#REF!</v>
      </c>
      <c r="L48" s="1" t="e">
        <f>ROUND(ABS(SUMIFS(#REF!,#REF!,$C48,#REF!,#REF!,#REF!,$E48,#REF!,#REF!)),3)</f>
        <v>#REF!</v>
      </c>
      <c r="M48" s="1">
        <v>0</v>
      </c>
      <c r="N48" s="1" t="e">
        <f>ROUND(ABS(SUMIFS(#REF!,#REF!,$C48,#REF!,#REF!,#REF!,$E48,#REF!,#REF!)),3)</f>
        <v>#REF!</v>
      </c>
      <c r="O48" s="1" t="e">
        <f>ABS(SUMIFS(#REF!,#REF!,$C48,#REF!,$E48,#REF!,#REF!))</f>
        <v>#REF!</v>
      </c>
      <c r="P48" s="1" t="e">
        <f>#REF!</f>
        <v>#REF!</v>
      </c>
      <c r="Q48" s="1" t="e">
        <f>_xlfn.IFS(OR(B48=#REF!,B48=#REF!),#REF!*100,TRUE,0)</f>
        <v>#REF!</v>
      </c>
      <c r="S48" s="14" t="str">
        <f t="shared" si="15"/>
        <v>2000350503受击光效2</v>
      </c>
      <c r="T48" s="14" t="str">
        <f ca="1">IF(OFFSET($BB$1,MATCH($S48,S:S,0)-1,),$BC$1,
_xlfn.TEXTJOIN(Sheet1!$D$16,1,U48:AA48))</f>
        <v>2</v>
      </c>
      <c r="U48" s="14" t="str">
        <f t="shared" ca="1" si="1"/>
        <v>2</v>
      </c>
      <c r="V48" s="14" t="str">
        <f t="shared" ca="1" si="2"/>
        <v/>
      </c>
      <c r="W48" s="14" t="str">
        <f t="shared" ca="1" si="3"/>
        <v/>
      </c>
      <c r="X48" s="14" t="str">
        <f t="shared" ca="1" si="4"/>
        <v/>
      </c>
      <c r="Y48" s="14" t="str">
        <f t="shared" ca="1" si="5"/>
        <v/>
      </c>
      <c r="Z48" s="14" t="str">
        <f t="shared" ca="1" si="6"/>
        <v/>
      </c>
      <c r="AA48" s="14" t="str">
        <f t="shared" ca="1" si="7"/>
        <v/>
      </c>
      <c r="AB48" s="1">
        <f t="shared" si="8"/>
        <v>2</v>
      </c>
      <c r="AC48" s="1" t="e">
        <f t="shared" si="9"/>
        <v>#N/A</v>
      </c>
      <c r="AD48" s="1" t="e">
        <f t="shared" si="10"/>
        <v>#N/A</v>
      </c>
      <c r="AE48" s="1" t="e">
        <f t="shared" si="11"/>
        <v>#N/A</v>
      </c>
      <c r="AF48" s="1" t="e">
        <f t="shared" si="12"/>
        <v>#N/A</v>
      </c>
      <c r="AG48" s="1" t="e">
        <f t="shared" si="13"/>
        <v>#N/A</v>
      </c>
      <c r="AH48" s="1" t="e">
        <f t="shared" si="14"/>
        <v>#N/A</v>
      </c>
      <c r="AI48" s="1" t="e">
        <f>TRIM(LEFT(AP48,FIND(Sheet1!$E$16,AP48)-1))</f>
        <v>#VALUE!</v>
      </c>
      <c r="AJ48" s="1" t="e">
        <f>TRIM(LEFT(AQ48,FIND(Sheet1!$E$16,AQ48)-1))</f>
        <v>#VALUE!</v>
      </c>
      <c r="AK48" s="1" t="e">
        <f>TRIM(LEFT(AR48,FIND(Sheet1!$E$16,AR48)-1))</f>
        <v>#VALUE!</v>
      </c>
      <c r="AL48" s="1" t="e">
        <f>TRIM(LEFT(AS48,FIND(Sheet1!$E$16,AS48)-1))</f>
        <v>#VALUE!</v>
      </c>
      <c r="AM48" s="1" t="e">
        <f>TRIM(LEFT(AT48,FIND(Sheet1!$E$16,AT48)-1))</f>
        <v>#VALUE!</v>
      </c>
      <c r="AN48" s="1" t="e">
        <f>TRIM(LEFT(AU48,FIND(Sheet1!$E$16,AU48)-1))</f>
        <v>#VALUE!</v>
      </c>
      <c r="AO48" s="1" t="e">
        <f>TRIM(LEFT(AV48,FIND(Sheet1!$E$16,AV48)-1))</f>
        <v>#VALUE!</v>
      </c>
      <c r="AP48" s="14">
        <v>2</v>
      </c>
      <c r="AX48" s="1">
        <v>2000350503</v>
      </c>
      <c r="AY48" s="1" t="s">
        <v>91</v>
      </c>
      <c r="AZ48" s="1" t="str">
        <f t="shared" si="16"/>
        <v>2000350503受击光效</v>
      </c>
      <c r="BA48" s="1">
        <f>COUNTIFS($AZ$2:AZ48,AZ48,$AZ$2:AZ48,"&gt;&lt;")</f>
        <v>2</v>
      </c>
      <c r="BB48" t="b">
        <f>IFERROR(AND(VLOOKUP(AX48,[2]英雄技能定义!$A:$F,6,0)="普攻",AY48=$AY$2),FALSE)</f>
        <v>0</v>
      </c>
    </row>
    <row r="49" spans="1:54">
      <c r="A49" s="1" t="e">
        <f>#REF!</f>
        <v>#REF!</v>
      </c>
      <c r="B49" s="1" t="e">
        <f>#REF!</f>
        <v>#REF!</v>
      </c>
      <c r="C49" s="1" t="e">
        <f>#REF!</f>
        <v>#REF!</v>
      </c>
      <c r="D49" s="1" t="s">
        <v>86</v>
      </c>
      <c r="E49" s="1" t="e">
        <f>#REF!</f>
        <v>#REF!</v>
      </c>
      <c r="F49" s="1" t="e">
        <f t="shared" si="18"/>
        <v>#REF!</v>
      </c>
      <c r="G49" s="1">
        <f>SUMIFS(Sheet1!$F$17:$F$30,Sheet1!$E$17:$E$30,D49)</f>
        <v>1</v>
      </c>
      <c r="H49" s="1" t="e">
        <f>ROUND(ABS(SUMIFS(#REF!,#REF!,$C49,#REF!,#REF!,#REF!,$E49)),)</f>
        <v>#REF!</v>
      </c>
      <c r="I49" s="1" t="e">
        <f>_xlfn.IFS(OR(B49=#REF!,B49=#REF!,B49=#REF!),ROUND(#REF!,3),TRUE,0)</f>
        <v>#REF!</v>
      </c>
      <c r="J49" s="1">
        <v>0</v>
      </c>
      <c r="K49" s="1" t="e">
        <f>ROUND(ABS(SUMIFS(#REF!,#REF!,$C49,#REF!,#REF!,#REF!,$E49,#REF!,#REF!)),3)</f>
        <v>#REF!</v>
      </c>
      <c r="L49" s="1" t="e">
        <f>ROUND(ABS(SUMIFS(#REF!,#REF!,$C49,#REF!,#REF!,#REF!,$E49,#REF!,#REF!)),3)</f>
        <v>#REF!</v>
      </c>
      <c r="M49" s="1">
        <v>0</v>
      </c>
      <c r="N49" s="1" t="e">
        <f>ROUND(ABS(SUMIFS(#REF!,#REF!,$C49,#REF!,#REF!,#REF!,$E49,#REF!,#REF!)),3)</f>
        <v>#REF!</v>
      </c>
      <c r="O49" s="1" t="e">
        <f>ABS(SUMIFS(#REF!,#REF!,$C49,#REF!,$E49,#REF!,#REF!))</f>
        <v>#REF!</v>
      </c>
      <c r="P49" s="1" t="e">
        <f>#REF!</f>
        <v>#REF!</v>
      </c>
      <c r="Q49" s="1" t="e">
        <f>_xlfn.IFS(OR(B49=#REF!,B49=#REF!),#REF!*100,TRUE,0)</f>
        <v>#REF!</v>
      </c>
      <c r="S49" s="14" t="str">
        <f t="shared" si="15"/>
        <v>2000350504击飞1</v>
      </c>
      <c r="T49" s="14" t="str">
        <f ca="1">IF(OFFSET($BB$1,MATCH($S49,S:S,0)-1,),$BC$1,
_xlfn.TEXTJOIN(Sheet1!$D$16,1,U49:AA49))</f>
        <v>speed=300,duration=0.5</v>
      </c>
      <c r="U49" s="14" t="str">
        <f t="shared" ca="1" si="1"/>
        <v>speed=300</v>
      </c>
      <c r="V49" s="14" t="str">
        <f t="shared" ca="1" si="2"/>
        <v>duration=0.5</v>
      </c>
      <c r="W49" s="14" t="str">
        <f t="shared" ca="1" si="3"/>
        <v/>
      </c>
      <c r="X49" s="14" t="str">
        <f t="shared" ca="1" si="4"/>
        <v/>
      </c>
      <c r="Y49" s="14" t="str">
        <f t="shared" ca="1" si="5"/>
        <v/>
      </c>
      <c r="Z49" s="14" t="str">
        <f t="shared" ca="1" si="6"/>
        <v/>
      </c>
      <c r="AA49" s="14" t="str">
        <f t="shared" ca="1" si="7"/>
        <v/>
      </c>
      <c r="AB49" s="1">
        <f t="shared" si="8"/>
        <v>300</v>
      </c>
      <c r="AC49" s="1">
        <f t="shared" si="9"/>
        <v>0.5</v>
      </c>
      <c r="AD49" s="1" t="e">
        <f t="shared" si="10"/>
        <v>#N/A</v>
      </c>
      <c r="AE49" s="1" t="e">
        <f t="shared" si="11"/>
        <v>#N/A</v>
      </c>
      <c r="AF49" s="1" t="e">
        <f t="shared" si="12"/>
        <v>#N/A</v>
      </c>
      <c r="AG49" s="1" t="e">
        <f t="shared" si="13"/>
        <v>#N/A</v>
      </c>
      <c r="AH49" s="1" t="e">
        <f t="shared" si="14"/>
        <v>#N/A</v>
      </c>
      <c r="AI49" s="1" t="str">
        <f>TRIM(LEFT(AP49,FIND(Sheet1!$E$16,AP49)-1))</f>
        <v>speed</v>
      </c>
      <c r="AJ49" s="1" t="str">
        <f>TRIM(LEFT(AQ49,FIND(Sheet1!$E$16,AQ49)-1))</f>
        <v>duration</v>
      </c>
      <c r="AK49" s="1" t="e">
        <f>TRIM(LEFT(AR49,FIND(Sheet1!$E$16,AR49)-1))</f>
        <v>#VALUE!</v>
      </c>
      <c r="AL49" s="1" t="e">
        <f>TRIM(LEFT(AS49,FIND(Sheet1!$E$16,AS49)-1))</f>
        <v>#VALUE!</v>
      </c>
      <c r="AM49" s="1" t="e">
        <f>TRIM(LEFT(AT49,FIND(Sheet1!$E$16,AT49)-1))</f>
        <v>#VALUE!</v>
      </c>
      <c r="AN49" s="1" t="e">
        <f>TRIM(LEFT(AU49,FIND(Sheet1!$E$16,AU49)-1))</f>
        <v>#VALUE!</v>
      </c>
      <c r="AO49" s="1" t="e">
        <f>TRIM(LEFT(AV49,FIND(Sheet1!$E$16,AV49)-1))</f>
        <v>#VALUE!</v>
      </c>
      <c r="AP49" s="14" t="s">
        <v>187</v>
      </c>
      <c r="AQ49" s="14" t="s">
        <v>188</v>
      </c>
      <c r="AX49" s="1">
        <v>2000350504</v>
      </c>
      <c r="AY49" s="1" t="s">
        <v>96</v>
      </c>
      <c r="AZ49" s="1" t="str">
        <f t="shared" si="16"/>
        <v>2000350504击飞</v>
      </c>
      <c r="BA49" s="1">
        <f>COUNTIFS($AZ$2:AZ49,AZ49,$AZ$2:AZ49,"&gt;&lt;")</f>
        <v>1</v>
      </c>
      <c r="BB49" t="b">
        <f>IFERROR(AND(VLOOKUP(AX49,[2]英雄技能定义!$A:$F,6,0)="普攻",AY49=$AY$2),FALSE)</f>
        <v>0</v>
      </c>
    </row>
    <row r="50" spans="1:54">
      <c r="A50" s="1" t="e">
        <f>#REF!</f>
        <v>#REF!</v>
      </c>
      <c r="B50" s="1" t="e">
        <f>#REF!</f>
        <v>#REF!</v>
      </c>
      <c r="C50" s="1" t="e">
        <f>#REF!</f>
        <v>#REF!</v>
      </c>
      <c r="D50" s="1" t="s">
        <v>88</v>
      </c>
      <c r="E50" s="1" t="e">
        <f>#REF!</f>
        <v>#REF!</v>
      </c>
      <c r="F50" s="1" t="e">
        <f t="shared" si="18"/>
        <v>#REF!</v>
      </c>
      <c r="G50" s="1">
        <f>SUMIFS(Sheet1!$F$17:$F$30,Sheet1!$E$17:$E$30,D50)</f>
        <v>2</v>
      </c>
      <c r="H50" s="1" t="e">
        <f>ROUND(ABS(SUMIFS(#REF!,#REF!,$C50,#REF!,#REF!,#REF!,$E50)),)</f>
        <v>#REF!</v>
      </c>
      <c r="I50" s="1" t="e">
        <f>_xlfn.IFS(OR(B50=#REF!,B50=#REF!,B50=#REF!),ROUND(#REF!,3),TRUE,0)</f>
        <v>#REF!</v>
      </c>
      <c r="J50" s="1">
        <v>0</v>
      </c>
      <c r="K50" s="1" t="e">
        <f>ROUND(ABS(SUMIFS(#REF!,#REF!,$C50,#REF!,#REF!,#REF!,$E50,#REF!,#REF!)),3)</f>
        <v>#REF!</v>
      </c>
      <c r="L50" s="1" t="e">
        <f>ROUND(ABS(SUMIFS(#REF!,#REF!,$C50,#REF!,#REF!,#REF!,$E50,#REF!,#REF!)),3)</f>
        <v>#REF!</v>
      </c>
      <c r="M50" s="1">
        <v>0</v>
      </c>
      <c r="N50" s="1" t="e">
        <f>ROUND(ABS(SUMIFS(#REF!,#REF!,$C50,#REF!,#REF!,#REF!,$E50,#REF!,#REF!)),3)</f>
        <v>#REF!</v>
      </c>
      <c r="O50" s="1" t="e">
        <f>ABS(SUMIFS(#REF!,#REF!,$C50,#REF!,$E50,#REF!,#REF!))</f>
        <v>#REF!</v>
      </c>
      <c r="P50" s="1" t="e">
        <f>#REF!</f>
        <v>#REF!</v>
      </c>
      <c r="Q50" s="1" t="e">
        <f>_xlfn.IFS(OR(B50=#REF!,B50=#REF!),#REF!*100,TRUE,0)</f>
        <v>#REF!</v>
      </c>
      <c r="S50" s="14" t="str">
        <f t="shared" si="15"/>
        <v>2000350504伤血1</v>
      </c>
      <c r="T50" s="14" t="str">
        <f ca="1">IF(OFFSET($BB$1,MATCH($S50,S:S,0)-1,),$BC$1,
_xlfn.TEXTJOIN(Sheet1!$D$16,1,U50:AA50))</f>
        <v>ratio=1.45+attackerParams('extreasure2')+attackerParams('step10a'),fixed=100,finalAddP=math.min(0.25,sourceSkillBlackboard('hit_unit_count',0)*attackerParams('extreasure3'))</v>
      </c>
      <c r="U50" s="14" t="str">
        <f t="shared" ca="1" si="1"/>
        <v>ratio=1.45+attackerParams('extreasure2')+attackerParams('step10a')</v>
      </c>
      <c r="V50" s="14" t="str">
        <f t="shared" ca="1" si="2"/>
        <v>fixed=100</v>
      </c>
      <c r="W50" s="14" t="str">
        <f t="shared" ca="1" si="3"/>
        <v>finalAddP=math.min(0.25</v>
      </c>
      <c r="X50" s="14" t="str">
        <f t="shared" ca="1" si="4"/>
        <v>sourceSkillBlackboard('hit_unit_count'</v>
      </c>
      <c r="Y50" s="14" t="str">
        <f t="shared" ca="1" si="5"/>
        <v>0)*attackerParams('extreasure3'))</v>
      </c>
      <c r="Z50" s="14" t="str">
        <f t="shared" ca="1" si="6"/>
        <v/>
      </c>
      <c r="AA50" s="14" t="str">
        <f t="shared" ca="1" si="7"/>
        <v/>
      </c>
      <c r="AB50" s="1">
        <f t="shared" si="8"/>
        <v>1.45</v>
      </c>
      <c r="AC50" s="1">
        <f t="shared" si="9"/>
        <v>100</v>
      </c>
      <c r="AD50" s="1" t="e">
        <f t="shared" si="10"/>
        <v>#N/A</v>
      </c>
      <c r="AE50" s="1" t="e">
        <f t="shared" si="11"/>
        <v>#N/A</v>
      </c>
      <c r="AF50" s="1" t="e">
        <f t="shared" si="12"/>
        <v>#N/A</v>
      </c>
      <c r="AG50" s="1" t="e">
        <f t="shared" si="13"/>
        <v>#N/A</v>
      </c>
      <c r="AH50" s="1" t="e">
        <f t="shared" si="14"/>
        <v>#N/A</v>
      </c>
      <c r="AI50" s="1" t="str">
        <f>TRIM(LEFT(AP50,FIND(Sheet1!$E$16,AP50)-1))</f>
        <v>ratio</v>
      </c>
      <c r="AJ50" s="1" t="str">
        <f>TRIM(LEFT(AQ50,FIND(Sheet1!$E$16,AQ50)-1))</f>
        <v>fixed</v>
      </c>
      <c r="AK50" s="1" t="str">
        <f>TRIM(LEFT(AR50,FIND(Sheet1!$E$16,AR50)-1))</f>
        <v>finalAddP</v>
      </c>
      <c r="AL50" s="1" t="e">
        <f>TRIM(LEFT(AS50,FIND(Sheet1!$E$16,AS50)-1))</f>
        <v>#VALUE!</v>
      </c>
      <c r="AM50" s="1" t="e">
        <f>TRIM(LEFT(AT50,FIND(Sheet1!$E$16,AT50)-1))</f>
        <v>#VALUE!</v>
      </c>
      <c r="AN50" s="1" t="e">
        <f>TRIM(LEFT(AU50,FIND(Sheet1!$E$16,AU50)-1))</f>
        <v>#VALUE!</v>
      </c>
      <c r="AO50" s="1" t="e">
        <f>TRIM(LEFT(AV50,FIND(Sheet1!$E$16,AV50)-1))</f>
        <v>#VALUE!</v>
      </c>
      <c r="AP50" s="14" t="s">
        <v>189</v>
      </c>
      <c r="AQ50" s="14" t="s">
        <v>170</v>
      </c>
      <c r="AR50" s="14" t="s">
        <v>190</v>
      </c>
      <c r="AS50" s="14" t="s">
        <v>191</v>
      </c>
      <c r="AT50" s="14" t="s">
        <v>192</v>
      </c>
      <c r="AX50" s="1">
        <v>2000350504</v>
      </c>
      <c r="AY50" s="1" t="s">
        <v>86</v>
      </c>
      <c r="AZ50" s="1" t="str">
        <f t="shared" si="16"/>
        <v>2000350504伤血</v>
      </c>
      <c r="BA50" s="1">
        <f>COUNTIFS($AZ$2:AZ50,AZ50,$AZ$2:AZ50,"&gt;&lt;")</f>
        <v>1</v>
      </c>
      <c r="BB50" t="b">
        <f>IFERROR(AND(VLOOKUP(AX50,[2]英雄技能定义!$A:$F,6,0)="普攻",AY50=$AY$2),FALSE)</f>
        <v>0</v>
      </c>
    </row>
    <row r="51" spans="1:54">
      <c r="A51" s="1" t="e">
        <f>#REF!</f>
        <v>#REF!</v>
      </c>
      <c r="B51" s="1" t="e">
        <f>#REF!</f>
        <v>#REF!</v>
      </c>
      <c r="C51" s="1" t="e">
        <f>#REF!</f>
        <v>#REF!</v>
      </c>
      <c r="D51" s="1" t="s">
        <v>86</v>
      </c>
      <c r="E51" s="1" t="e">
        <f>#REF!</f>
        <v>#REF!</v>
      </c>
      <c r="F51" s="1" t="e">
        <f t="shared" si="18"/>
        <v>#REF!</v>
      </c>
      <c r="G51" s="1">
        <f>SUMIFS(Sheet1!$F$17:$F$30,Sheet1!$E$17:$E$30,D51)</f>
        <v>1</v>
      </c>
      <c r="H51" s="1" t="e">
        <f>ROUND(ABS(SUMIFS(#REF!,#REF!,$C51,#REF!,#REF!,#REF!,$E51)),)</f>
        <v>#REF!</v>
      </c>
      <c r="I51" s="1" t="e">
        <f>_xlfn.IFS(OR(B51=#REF!,B51=#REF!,B51=#REF!),ROUND(#REF!,3),TRUE,0)</f>
        <v>#REF!</v>
      </c>
      <c r="J51" s="1">
        <v>0</v>
      </c>
      <c r="K51" s="1" t="e">
        <f>ROUND(ABS(SUMIFS(#REF!,#REF!,$C51,#REF!,#REF!,#REF!,$E51,#REF!,#REF!)),3)</f>
        <v>#REF!</v>
      </c>
      <c r="L51" s="1" t="e">
        <f>ROUND(ABS(SUMIFS(#REF!,#REF!,$C51,#REF!,#REF!,#REF!,$E51,#REF!,#REF!)),3)</f>
        <v>#REF!</v>
      </c>
      <c r="M51" s="1">
        <v>0</v>
      </c>
      <c r="N51" s="1" t="e">
        <f>ROUND(ABS(SUMIFS(#REF!,#REF!,$C51,#REF!,#REF!,#REF!,$E51,#REF!,#REF!)),3)</f>
        <v>#REF!</v>
      </c>
      <c r="O51" s="1" t="e">
        <f>ABS(SUMIFS(#REF!,#REF!,$C51,#REF!,$E51,#REF!,#REF!))</f>
        <v>#REF!</v>
      </c>
      <c r="P51" s="1" t="e">
        <f>#REF!</f>
        <v>#REF!</v>
      </c>
      <c r="Q51" s="1" t="e">
        <f>_xlfn.IFS(OR(B51=#REF!,B51=#REF!),#REF!*100,TRUE,0)</f>
        <v>#REF!</v>
      </c>
      <c r="S51" s="14" t="str">
        <f t="shared" si="15"/>
        <v>2000350504受击光效1</v>
      </c>
      <c r="T51" s="14" t="str">
        <f ca="1">IF(OFFSET($BB$1,MATCH($S51,S:S,0)-1,),$BC$1,
_xlfn.TEXTJOIN(Sheet1!$D$16,1,U51:AA51))</f>
        <v>2</v>
      </c>
      <c r="U51" s="14" t="str">
        <f t="shared" ca="1" si="1"/>
        <v>2</v>
      </c>
      <c r="V51" s="14" t="str">
        <f t="shared" ca="1" si="2"/>
        <v/>
      </c>
      <c r="W51" s="14" t="str">
        <f t="shared" ca="1" si="3"/>
        <v/>
      </c>
      <c r="X51" s="14" t="str">
        <f t="shared" ca="1" si="4"/>
        <v/>
      </c>
      <c r="Y51" s="14" t="str">
        <f t="shared" ca="1" si="5"/>
        <v/>
      </c>
      <c r="Z51" s="14" t="str">
        <f t="shared" ca="1" si="6"/>
        <v/>
      </c>
      <c r="AA51" s="14" t="str">
        <f t="shared" ca="1" si="7"/>
        <v/>
      </c>
      <c r="AB51" s="1">
        <f t="shared" si="8"/>
        <v>2</v>
      </c>
      <c r="AC51" s="1" t="e">
        <f t="shared" si="9"/>
        <v>#N/A</v>
      </c>
      <c r="AD51" s="1" t="e">
        <f t="shared" si="10"/>
        <v>#N/A</v>
      </c>
      <c r="AE51" s="1" t="e">
        <f t="shared" si="11"/>
        <v>#N/A</v>
      </c>
      <c r="AF51" s="1" t="e">
        <f t="shared" si="12"/>
        <v>#N/A</v>
      </c>
      <c r="AG51" s="1" t="e">
        <f t="shared" si="13"/>
        <v>#N/A</v>
      </c>
      <c r="AH51" s="1" t="e">
        <f t="shared" si="14"/>
        <v>#N/A</v>
      </c>
      <c r="AI51" s="1" t="e">
        <f>TRIM(LEFT(AP51,FIND(Sheet1!$E$16,AP51)-1))</f>
        <v>#VALUE!</v>
      </c>
      <c r="AJ51" s="1" t="e">
        <f>TRIM(LEFT(AQ51,FIND(Sheet1!$E$16,AQ51)-1))</f>
        <v>#VALUE!</v>
      </c>
      <c r="AK51" s="1" t="e">
        <f>TRIM(LEFT(AR51,FIND(Sheet1!$E$16,AR51)-1))</f>
        <v>#VALUE!</v>
      </c>
      <c r="AL51" s="1" t="e">
        <f>TRIM(LEFT(AS51,FIND(Sheet1!$E$16,AS51)-1))</f>
        <v>#VALUE!</v>
      </c>
      <c r="AM51" s="1" t="e">
        <f>TRIM(LEFT(AT51,FIND(Sheet1!$E$16,AT51)-1))</f>
        <v>#VALUE!</v>
      </c>
      <c r="AN51" s="1" t="e">
        <f>TRIM(LEFT(AU51,FIND(Sheet1!$E$16,AU51)-1))</f>
        <v>#VALUE!</v>
      </c>
      <c r="AO51" s="1" t="e">
        <f>TRIM(LEFT(AV51,FIND(Sheet1!$E$16,AV51)-1))</f>
        <v>#VALUE!</v>
      </c>
      <c r="AP51" s="14">
        <v>2</v>
      </c>
      <c r="AX51" s="1">
        <v>2000350504</v>
      </c>
      <c r="AY51" s="1" t="s">
        <v>91</v>
      </c>
      <c r="AZ51" s="1" t="str">
        <f t="shared" si="16"/>
        <v>2000350504受击光效</v>
      </c>
      <c r="BA51" s="1">
        <f>COUNTIFS($AZ$2:AZ51,AZ51,$AZ$2:AZ51,"&gt;&lt;")</f>
        <v>1</v>
      </c>
      <c r="BB51" t="b">
        <f>IFERROR(AND(VLOOKUP(AX51,[2]英雄技能定义!$A:$F,6,0)="普攻",AY51=$AY$2),FALSE)</f>
        <v>0</v>
      </c>
    </row>
    <row r="52" spans="1:54">
      <c r="A52" s="1" t="e">
        <f>#REF!</f>
        <v>#REF!</v>
      </c>
      <c r="B52" s="1" t="e">
        <f>#REF!</f>
        <v>#REF!</v>
      </c>
      <c r="C52" s="1" t="e">
        <f>#REF!</f>
        <v>#REF!</v>
      </c>
      <c r="D52" s="1" t="s">
        <v>88</v>
      </c>
      <c r="E52" s="1" t="e">
        <f>#REF!</f>
        <v>#REF!</v>
      </c>
      <c r="F52" s="1" t="e">
        <f t="shared" si="18"/>
        <v>#REF!</v>
      </c>
      <c r="G52" s="1">
        <f>SUMIFS(Sheet1!$F$17:$F$30,Sheet1!$E$17:$E$30,D52)</f>
        <v>2</v>
      </c>
      <c r="H52" s="1" t="e">
        <f>ROUND(ABS(SUMIFS(#REF!,#REF!,$C52,#REF!,#REF!,#REF!,$E52)),)</f>
        <v>#REF!</v>
      </c>
      <c r="I52" s="1" t="e">
        <f>_xlfn.IFS(OR(B52=#REF!,B52=#REF!,B52=#REF!),ROUND(#REF!,3),TRUE,0)</f>
        <v>#REF!</v>
      </c>
      <c r="J52" s="1">
        <v>0</v>
      </c>
      <c r="K52" s="1" t="e">
        <f>ROUND(ABS(SUMIFS(#REF!,#REF!,$C52,#REF!,#REF!,#REF!,$E52,#REF!,#REF!)),3)</f>
        <v>#REF!</v>
      </c>
      <c r="L52" s="1" t="e">
        <f>ROUND(ABS(SUMIFS(#REF!,#REF!,$C52,#REF!,#REF!,#REF!,$E52,#REF!,#REF!)),3)</f>
        <v>#REF!</v>
      </c>
      <c r="M52" s="1">
        <v>0</v>
      </c>
      <c r="N52" s="1" t="e">
        <f>ROUND(ABS(SUMIFS(#REF!,#REF!,$C52,#REF!,#REF!,#REF!,$E52,#REF!,#REF!)),3)</f>
        <v>#REF!</v>
      </c>
      <c r="O52" s="1" t="e">
        <f>ABS(SUMIFS(#REF!,#REF!,$C52,#REF!,$E52,#REF!,#REF!))</f>
        <v>#REF!</v>
      </c>
      <c r="P52" s="1" t="e">
        <f>#REF!</f>
        <v>#REF!</v>
      </c>
      <c r="Q52" s="1" t="e">
        <f>_xlfn.IFS(OR(B52=#REF!,B52=#REF!),#REF!*100,TRUE,0)</f>
        <v>#REF!</v>
      </c>
      <c r="S52" s="14" t="str">
        <f t="shared" si="15"/>
        <v>2000350504加buff1</v>
      </c>
      <c r="T52" s="14" t="str">
        <f ca="1">IF(OFFSET($BB$1,MATCH($S52,S:S,0)-1,),$BC$1,
_xlfn.TEXTJOIN(Sheet1!$D$16,1,U52:AA52))</f>
        <v>duration=6,effectIds={1000063}</v>
      </c>
      <c r="U52" s="14" t="str">
        <f t="shared" ca="1" si="1"/>
        <v>duration=6</v>
      </c>
      <c r="V52" s="14" t="str">
        <f t="shared" ca="1" si="2"/>
        <v>effectIds={1000063}</v>
      </c>
      <c r="W52" s="14" t="str">
        <f t="shared" ca="1" si="3"/>
        <v/>
      </c>
      <c r="X52" s="14" t="str">
        <f t="shared" ca="1" si="4"/>
        <v/>
      </c>
      <c r="Y52" s="14" t="str">
        <f t="shared" ca="1" si="5"/>
        <v/>
      </c>
      <c r="Z52" s="14" t="str">
        <f t="shared" ca="1" si="6"/>
        <v/>
      </c>
      <c r="AA52" s="14" t="str">
        <f t="shared" ca="1" si="7"/>
        <v/>
      </c>
      <c r="AB52" s="1">
        <f t="shared" si="8"/>
        <v>6</v>
      </c>
      <c r="AC52" s="1" t="e">
        <f t="shared" si="9"/>
        <v>#N/A</v>
      </c>
      <c r="AD52" s="1" t="e">
        <f t="shared" si="10"/>
        <v>#N/A</v>
      </c>
      <c r="AE52" s="1" t="e">
        <f t="shared" si="11"/>
        <v>#N/A</v>
      </c>
      <c r="AF52" s="1" t="e">
        <f t="shared" si="12"/>
        <v>#N/A</v>
      </c>
      <c r="AG52" s="1" t="e">
        <f t="shared" si="13"/>
        <v>#N/A</v>
      </c>
      <c r="AH52" s="1" t="e">
        <f t="shared" si="14"/>
        <v>#N/A</v>
      </c>
      <c r="AI52" s="1" t="str">
        <f>TRIM(LEFT(AP52,FIND(Sheet1!$E$16,AP52)-1))</f>
        <v>duration</v>
      </c>
      <c r="AJ52" s="1" t="str">
        <f>TRIM(LEFT(AQ52,FIND(Sheet1!$E$16,AQ52)-1))</f>
        <v>effectIds</v>
      </c>
      <c r="AK52" s="1" t="e">
        <f>TRIM(LEFT(AR52,FIND(Sheet1!$E$16,AR52)-1))</f>
        <v>#VALUE!</v>
      </c>
      <c r="AL52" s="1" t="e">
        <f>TRIM(LEFT(AS52,FIND(Sheet1!$E$16,AS52)-1))</f>
        <v>#VALUE!</v>
      </c>
      <c r="AM52" s="1" t="e">
        <f>TRIM(LEFT(AT52,FIND(Sheet1!$E$16,AT52)-1))</f>
        <v>#VALUE!</v>
      </c>
      <c r="AN52" s="1" t="e">
        <f>TRIM(LEFT(AU52,FIND(Sheet1!$E$16,AU52)-1))</f>
        <v>#VALUE!</v>
      </c>
      <c r="AO52" s="1" t="e">
        <f>TRIM(LEFT(AV52,FIND(Sheet1!$E$16,AV52)-1))</f>
        <v>#VALUE!</v>
      </c>
      <c r="AP52" s="14" t="s">
        <v>185</v>
      </c>
      <c r="AQ52" s="14" t="s">
        <v>193</v>
      </c>
      <c r="AX52" s="1">
        <v>2000350504</v>
      </c>
      <c r="AY52" s="1" t="s">
        <v>88</v>
      </c>
      <c r="AZ52" s="1" t="str">
        <f t="shared" si="16"/>
        <v>2000350504加buff</v>
      </c>
      <c r="BA52" s="1">
        <f>COUNTIFS($AZ$2:AZ52,AZ52,$AZ$2:AZ52,"&gt;&lt;")</f>
        <v>1</v>
      </c>
      <c r="BB52" t="b">
        <f>IFERROR(AND(VLOOKUP(AX52,[2]英雄技能定义!$A:$F,6,0)="普攻",AY52=$AY$2),FALSE)</f>
        <v>0</v>
      </c>
    </row>
    <row r="53" spans="1:54">
      <c r="A53" s="1" t="e">
        <f>#REF!</f>
        <v>#REF!</v>
      </c>
      <c r="B53" s="1" t="e">
        <f>#REF!</f>
        <v>#REF!</v>
      </c>
      <c r="C53" s="1" t="e">
        <f>#REF!</f>
        <v>#REF!</v>
      </c>
      <c r="D53" s="1" t="s">
        <v>86</v>
      </c>
      <c r="E53" s="1" t="e">
        <f>#REF!</f>
        <v>#REF!</v>
      </c>
      <c r="F53" s="1" t="e">
        <f t="shared" si="18"/>
        <v>#REF!</v>
      </c>
      <c r="G53" s="1">
        <f>SUMIFS(Sheet1!$F$17:$F$30,Sheet1!$E$17:$E$30,D53)</f>
        <v>1</v>
      </c>
      <c r="H53" s="1" t="e">
        <f>ROUND(ABS(SUMIFS(#REF!,#REF!,$C53,#REF!,#REF!,#REF!,$E53)),)</f>
        <v>#REF!</v>
      </c>
      <c r="I53" s="1" t="e">
        <f>_xlfn.IFS(OR(B53=#REF!,B53=#REF!,B53=#REF!),ROUND(#REF!,3),TRUE,0)</f>
        <v>#REF!</v>
      </c>
      <c r="J53" s="1">
        <v>0</v>
      </c>
      <c r="K53" s="1" t="e">
        <f>ROUND(ABS(SUMIFS(#REF!,#REF!,$C53,#REF!,#REF!,#REF!,$E53,#REF!,#REF!)),3)</f>
        <v>#REF!</v>
      </c>
      <c r="L53" s="1" t="e">
        <f>ROUND(ABS(SUMIFS(#REF!,#REF!,$C53,#REF!,#REF!,#REF!,$E53,#REF!,#REF!)),3)</f>
        <v>#REF!</v>
      </c>
      <c r="M53" s="1">
        <v>0</v>
      </c>
      <c r="N53" s="1" t="e">
        <f>ROUND(ABS(SUMIFS(#REF!,#REF!,$C53,#REF!,#REF!,#REF!,$E53,#REF!,#REF!)),3)</f>
        <v>#REF!</v>
      </c>
      <c r="O53" s="1" t="e">
        <f>ABS(SUMIFS(#REF!,#REF!,$C53,#REF!,$E53,#REF!,#REF!))</f>
        <v>#REF!</v>
      </c>
      <c r="P53" s="1" t="e">
        <f>#REF!</f>
        <v>#REF!</v>
      </c>
      <c r="Q53" s="1" t="e">
        <f>_xlfn.IFS(OR(B53=#REF!,B53=#REF!),#REF!*100,TRUE,0)</f>
        <v>#REF!</v>
      </c>
      <c r="S53" s="14" t="str">
        <f t="shared" si="15"/>
        <v>2000450101受击光效1</v>
      </c>
      <c r="T53" s="14" t="str">
        <f ca="1">IF(OFFSET($BB$1,MATCH($S53,S:S,0)-1,),$BC$1,
_xlfn.TEXTJOIN(Sheet1!$D$16,1,U53:AA53))</f>
        <v>1</v>
      </c>
      <c r="U53" s="14" t="str">
        <f t="shared" ca="1" si="1"/>
        <v>1</v>
      </c>
      <c r="V53" s="14" t="str">
        <f t="shared" ca="1" si="2"/>
        <v/>
      </c>
      <c r="W53" s="14" t="str">
        <f t="shared" ca="1" si="3"/>
        <v/>
      </c>
      <c r="X53" s="14" t="str">
        <f t="shared" ca="1" si="4"/>
        <v/>
      </c>
      <c r="Y53" s="14" t="str">
        <f t="shared" ca="1" si="5"/>
        <v/>
      </c>
      <c r="Z53" s="14" t="str">
        <f t="shared" ca="1" si="6"/>
        <v/>
      </c>
      <c r="AA53" s="14" t="str">
        <f t="shared" ca="1" si="7"/>
        <v/>
      </c>
      <c r="AB53" s="1">
        <f t="shared" si="8"/>
        <v>1</v>
      </c>
      <c r="AC53" s="1" t="e">
        <f t="shared" si="9"/>
        <v>#N/A</v>
      </c>
      <c r="AD53" s="1" t="e">
        <f t="shared" si="10"/>
        <v>#N/A</v>
      </c>
      <c r="AE53" s="1" t="e">
        <f t="shared" si="11"/>
        <v>#N/A</v>
      </c>
      <c r="AF53" s="1" t="e">
        <f t="shared" si="12"/>
        <v>#N/A</v>
      </c>
      <c r="AG53" s="1" t="e">
        <f t="shared" si="13"/>
        <v>#N/A</v>
      </c>
      <c r="AH53" s="1" t="e">
        <f t="shared" si="14"/>
        <v>#N/A</v>
      </c>
      <c r="AI53" s="1" t="e">
        <f>TRIM(LEFT(AP53,FIND(Sheet1!$E$16,AP53)-1))</f>
        <v>#VALUE!</v>
      </c>
      <c r="AJ53" s="1" t="e">
        <f>TRIM(LEFT(AQ53,FIND(Sheet1!$E$16,AQ53)-1))</f>
        <v>#VALUE!</v>
      </c>
      <c r="AK53" s="1" t="e">
        <f>TRIM(LEFT(AR53,FIND(Sheet1!$E$16,AR53)-1))</f>
        <v>#VALUE!</v>
      </c>
      <c r="AL53" s="1" t="e">
        <f>TRIM(LEFT(AS53,FIND(Sheet1!$E$16,AS53)-1))</f>
        <v>#VALUE!</v>
      </c>
      <c r="AM53" s="1" t="e">
        <f>TRIM(LEFT(AT53,FIND(Sheet1!$E$16,AT53)-1))</f>
        <v>#VALUE!</v>
      </c>
      <c r="AN53" s="1" t="e">
        <f>TRIM(LEFT(AU53,FIND(Sheet1!$E$16,AU53)-1))</f>
        <v>#VALUE!</v>
      </c>
      <c r="AO53" s="1" t="e">
        <f>TRIM(LEFT(AV53,FIND(Sheet1!$E$16,AV53)-1))</f>
        <v>#VALUE!</v>
      </c>
      <c r="AP53" s="14">
        <v>1</v>
      </c>
      <c r="AX53" s="1">
        <v>2000450101</v>
      </c>
      <c r="AY53" s="1" t="s">
        <v>91</v>
      </c>
      <c r="AZ53" s="1" t="str">
        <f t="shared" si="16"/>
        <v>2000450101受击光效</v>
      </c>
      <c r="BA53" s="1">
        <f>COUNTIFS($AZ$2:AZ53,AZ53,$AZ$2:AZ53,"&gt;&lt;")</f>
        <v>1</v>
      </c>
      <c r="BB53" t="b">
        <f>IFERROR(AND(VLOOKUP(AX53,[2]英雄技能定义!$A:$F,6,0)="普攻",AY53=$AY$2),FALSE)</f>
        <v>0</v>
      </c>
    </row>
    <row r="54" spans="1:54">
      <c r="A54" s="1" t="e">
        <f>#REF!</f>
        <v>#REF!</v>
      </c>
      <c r="B54" s="1" t="e">
        <f>#REF!</f>
        <v>#REF!</v>
      </c>
      <c r="C54" s="1" t="e">
        <f>#REF!</f>
        <v>#REF!</v>
      </c>
      <c r="D54" s="1" t="s">
        <v>88</v>
      </c>
      <c r="E54" s="1" t="e">
        <f>#REF!</f>
        <v>#REF!</v>
      </c>
      <c r="F54" s="1" t="e">
        <f t="shared" ref="F54:F117" si="19">_xlfn.CONCAT(C54,D54,E54)</f>
        <v>#REF!</v>
      </c>
      <c r="G54" s="1">
        <f>SUMIFS(Sheet1!$F$17:$F$30,Sheet1!$E$17:$E$30,D54)</f>
        <v>2</v>
      </c>
      <c r="H54" s="1" t="e">
        <f>ROUND(ABS(SUMIFS(#REF!,#REF!,$C54,#REF!,#REF!,#REF!,$E54)),)</f>
        <v>#REF!</v>
      </c>
      <c r="I54" s="1" t="e">
        <f>_xlfn.IFS(OR(B54=#REF!,B54=#REF!,B54=#REF!),ROUND(#REF!,3),TRUE,0)</f>
        <v>#REF!</v>
      </c>
      <c r="J54" s="1">
        <v>0</v>
      </c>
      <c r="K54" s="1" t="e">
        <f>ROUND(ABS(SUMIFS(#REF!,#REF!,$C54,#REF!,#REF!,#REF!,$E54,#REF!,#REF!)),3)</f>
        <v>#REF!</v>
      </c>
      <c r="L54" s="1" t="e">
        <f>ROUND(ABS(SUMIFS(#REF!,#REF!,$C54,#REF!,#REF!,#REF!,$E54,#REF!,#REF!)),3)</f>
        <v>#REF!</v>
      </c>
      <c r="M54" s="1">
        <v>0</v>
      </c>
      <c r="N54" s="1" t="e">
        <f>ROUND(ABS(SUMIFS(#REF!,#REF!,$C54,#REF!,#REF!,#REF!,$E54,#REF!,#REF!)),3)</f>
        <v>#REF!</v>
      </c>
      <c r="O54" s="1" t="e">
        <f>ABS(SUMIFS(#REF!,#REF!,$C54,#REF!,$E54,#REF!,#REF!))</f>
        <v>#REF!</v>
      </c>
      <c r="P54" s="1" t="e">
        <f>#REF!</f>
        <v>#REF!</v>
      </c>
      <c r="Q54" s="1" t="e">
        <f>_xlfn.IFS(OR(B54=#REF!,B54=#REF!),#REF!*100,TRUE,0)</f>
        <v>#REF!</v>
      </c>
      <c r="S54" s="14" t="str">
        <f t="shared" si="15"/>
        <v>2000450101伤血1</v>
      </c>
      <c r="T54" s="14" t="str">
        <f ca="1">IF(OFFSET($BB$1,MATCH($S54,S:S,0)-1,),$BC$1,
_xlfn.TEXTJOIN(Sheet1!$D$16,1,U54:AA54))</f>
        <v>ratio=0.4,fixed=0</v>
      </c>
      <c r="U54" s="14" t="str">
        <f t="shared" ca="1" si="1"/>
        <v>ratio=0.4</v>
      </c>
      <c r="V54" s="14" t="str">
        <f t="shared" ca="1" si="2"/>
        <v>fixed=10</v>
      </c>
      <c r="W54" s="14" t="str">
        <f t="shared" ca="1" si="3"/>
        <v/>
      </c>
      <c r="X54" s="14" t="str">
        <f t="shared" ca="1" si="4"/>
        <v/>
      </c>
      <c r="Y54" s="14" t="str">
        <f t="shared" ca="1" si="5"/>
        <v/>
      </c>
      <c r="Z54" s="14" t="str">
        <f t="shared" ca="1" si="6"/>
        <v/>
      </c>
      <c r="AA54" s="14" t="str">
        <f t="shared" ca="1" si="7"/>
        <v/>
      </c>
      <c r="AB54" s="1">
        <f t="shared" si="8"/>
        <v>0.4</v>
      </c>
      <c r="AC54" s="1">
        <f t="shared" si="9"/>
        <v>10</v>
      </c>
      <c r="AD54" s="1" t="e">
        <f t="shared" si="10"/>
        <v>#N/A</v>
      </c>
      <c r="AE54" s="1" t="e">
        <f t="shared" si="11"/>
        <v>#N/A</v>
      </c>
      <c r="AF54" s="1" t="e">
        <f t="shared" si="12"/>
        <v>#N/A</v>
      </c>
      <c r="AG54" s="1" t="e">
        <f t="shared" si="13"/>
        <v>#N/A</v>
      </c>
      <c r="AH54" s="1" t="e">
        <f t="shared" si="14"/>
        <v>#N/A</v>
      </c>
      <c r="AI54" s="1" t="str">
        <f>TRIM(LEFT(AP54,FIND(Sheet1!$E$16,AP54)-1))</f>
        <v>ratio</v>
      </c>
      <c r="AJ54" s="1" t="str">
        <f>TRIM(LEFT(AQ54,FIND(Sheet1!$E$16,AQ54)-1))</f>
        <v>fixed</v>
      </c>
      <c r="AK54" s="1" t="e">
        <f>TRIM(LEFT(AR54,FIND(Sheet1!$E$16,AR54)-1))</f>
        <v>#VALUE!</v>
      </c>
      <c r="AL54" s="1" t="e">
        <f>TRIM(LEFT(AS54,FIND(Sheet1!$E$16,AS54)-1))</f>
        <v>#VALUE!</v>
      </c>
      <c r="AM54" s="1" t="e">
        <f>TRIM(LEFT(AT54,FIND(Sheet1!$E$16,AT54)-1))</f>
        <v>#VALUE!</v>
      </c>
      <c r="AN54" s="1" t="e">
        <f>TRIM(LEFT(AU54,FIND(Sheet1!$E$16,AU54)-1))</f>
        <v>#VALUE!</v>
      </c>
      <c r="AO54" s="1" t="e">
        <f>TRIM(LEFT(AV54,FIND(Sheet1!$E$16,AV54)-1))</f>
        <v>#VALUE!</v>
      </c>
      <c r="AP54" s="14" t="s">
        <v>167</v>
      </c>
      <c r="AQ54" s="14" t="s">
        <v>168</v>
      </c>
      <c r="AX54" s="1">
        <v>2000450101</v>
      </c>
      <c r="AY54" s="1" t="s">
        <v>86</v>
      </c>
      <c r="AZ54" s="1" t="str">
        <f t="shared" si="16"/>
        <v>2000450101伤血</v>
      </c>
      <c r="BA54" s="1">
        <f>COUNTIFS($AZ$2:AZ54,AZ54,$AZ$2:AZ54,"&gt;&lt;")</f>
        <v>1</v>
      </c>
      <c r="BB54" t="b">
        <f>IFERROR(AND(VLOOKUP(AX54,[2]英雄技能定义!$A:$F,6,0)="普攻",AY54=$AY$2),FALSE)</f>
        <v>1</v>
      </c>
    </row>
    <row r="55" spans="1:54">
      <c r="A55" s="1" t="e">
        <f>#REF!</f>
        <v>#REF!</v>
      </c>
      <c r="B55" s="1" t="e">
        <f>#REF!</f>
        <v>#REF!</v>
      </c>
      <c r="C55" s="1" t="e">
        <f>#REF!</f>
        <v>#REF!</v>
      </c>
      <c r="D55" s="1" t="s">
        <v>86</v>
      </c>
      <c r="E55" s="1" t="e">
        <f>#REF!</f>
        <v>#REF!</v>
      </c>
      <c r="F55" s="1" t="e">
        <f t="shared" si="19"/>
        <v>#REF!</v>
      </c>
      <c r="G55" s="1">
        <f>SUMIFS(Sheet1!$F$17:$F$30,Sheet1!$E$17:$E$30,D55)</f>
        <v>1</v>
      </c>
      <c r="H55" s="1" t="e">
        <f>ROUND(ABS(SUMIFS(#REF!,#REF!,$C55,#REF!,#REF!,#REF!,$E55)),)</f>
        <v>#REF!</v>
      </c>
      <c r="I55" s="1" t="e">
        <f>_xlfn.IFS(OR(B55=#REF!,B55=#REF!,B55=#REF!),ROUND(#REF!,3),TRUE,0)</f>
        <v>#REF!</v>
      </c>
      <c r="J55" s="1">
        <v>0</v>
      </c>
      <c r="K55" s="1" t="e">
        <f>ROUND(ABS(SUMIFS(#REF!,#REF!,$C55,#REF!,#REF!,#REF!,$E55,#REF!,#REF!)),3)</f>
        <v>#REF!</v>
      </c>
      <c r="L55" s="1" t="e">
        <f>ROUND(ABS(SUMIFS(#REF!,#REF!,$C55,#REF!,#REF!,#REF!,$E55,#REF!,#REF!)),3)</f>
        <v>#REF!</v>
      </c>
      <c r="M55" s="1">
        <v>0</v>
      </c>
      <c r="N55" s="1" t="e">
        <f>ROUND(ABS(SUMIFS(#REF!,#REF!,$C55,#REF!,#REF!,#REF!,$E55,#REF!,#REF!)),3)</f>
        <v>#REF!</v>
      </c>
      <c r="O55" s="1" t="e">
        <f>ABS(SUMIFS(#REF!,#REF!,$C55,#REF!,$E55,#REF!,#REF!))</f>
        <v>#REF!</v>
      </c>
      <c r="P55" s="1" t="e">
        <f>#REF!</f>
        <v>#REF!</v>
      </c>
      <c r="Q55" s="1" t="e">
        <f>_xlfn.IFS(OR(B55=#REF!,B55=#REF!),#REF!*100,TRUE,0)</f>
        <v>#REF!</v>
      </c>
      <c r="S55" s="14" t="str">
        <f t="shared" si="15"/>
        <v>2000450102加buff1</v>
      </c>
      <c r="T55" s="14" t="str">
        <f ca="1">IF(OFFSET($BB$1,MATCH($S55,S:S,0)-1,),$BC$1,
_xlfn.TEXTJOIN(Sheet1!$D$16,1,U55:AA55))</f>
        <v>duration=6,effectIds={1000007}</v>
      </c>
      <c r="U55" s="14" t="str">
        <f t="shared" ca="1" si="1"/>
        <v>duration=6</v>
      </c>
      <c r="V55" s="14" t="str">
        <f t="shared" ca="1" si="2"/>
        <v>effectIds={1000007}</v>
      </c>
      <c r="W55" s="14" t="str">
        <f t="shared" ca="1" si="3"/>
        <v/>
      </c>
      <c r="X55" s="14" t="str">
        <f t="shared" ca="1" si="4"/>
        <v/>
      </c>
      <c r="Y55" s="14" t="str">
        <f t="shared" ca="1" si="5"/>
        <v/>
      </c>
      <c r="Z55" s="14" t="str">
        <f t="shared" ca="1" si="6"/>
        <v/>
      </c>
      <c r="AA55" s="14" t="str">
        <f t="shared" ca="1" si="7"/>
        <v/>
      </c>
      <c r="AB55" s="1">
        <f t="shared" si="8"/>
        <v>6</v>
      </c>
      <c r="AC55" s="1" t="e">
        <f t="shared" si="9"/>
        <v>#N/A</v>
      </c>
      <c r="AD55" s="1" t="e">
        <f t="shared" si="10"/>
        <v>#N/A</v>
      </c>
      <c r="AE55" s="1" t="e">
        <f t="shared" si="11"/>
        <v>#N/A</v>
      </c>
      <c r="AF55" s="1" t="e">
        <f t="shared" si="12"/>
        <v>#N/A</v>
      </c>
      <c r="AG55" s="1" t="e">
        <f t="shared" si="13"/>
        <v>#N/A</v>
      </c>
      <c r="AH55" s="1" t="e">
        <f t="shared" si="14"/>
        <v>#N/A</v>
      </c>
      <c r="AI55" s="1" t="str">
        <f>TRIM(LEFT(AP55,FIND(Sheet1!$E$16,AP55)-1))</f>
        <v>duration</v>
      </c>
      <c r="AJ55" s="1" t="str">
        <f>TRIM(LEFT(AQ55,FIND(Sheet1!$E$16,AQ55)-1))</f>
        <v>effectIds</v>
      </c>
      <c r="AK55" s="1" t="e">
        <f>TRIM(LEFT(AR55,FIND(Sheet1!$E$16,AR55)-1))</f>
        <v>#VALUE!</v>
      </c>
      <c r="AL55" s="1" t="e">
        <f>TRIM(LEFT(AS55,FIND(Sheet1!$E$16,AS55)-1))</f>
        <v>#VALUE!</v>
      </c>
      <c r="AM55" s="1" t="e">
        <f>TRIM(LEFT(AT55,FIND(Sheet1!$E$16,AT55)-1))</f>
        <v>#VALUE!</v>
      </c>
      <c r="AN55" s="1" t="e">
        <f>TRIM(LEFT(AU55,FIND(Sheet1!$E$16,AU55)-1))</f>
        <v>#VALUE!</v>
      </c>
      <c r="AO55" s="1" t="e">
        <f>TRIM(LEFT(AV55,FIND(Sheet1!$E$16,AV55)-1))</f>
        <v>#VALUE!</v>
      </c>
      <c r="AP55" s="14" t="s">
        <v>185</v>
      </c>
      <c r="AQ55" s="14" t="s">
        <v>194</v>
      </c>
      <c r="AX55" s="1">
        <v>2000450102</v>
      </c>
      <c r="AY55" s="1" t="s">
        <v>88</v>
      </c>
      <c r="AZ55" s="1" t="str">
        <f t="shared" si="16"/>
        <v>2000450102加buff</v>
      </c>
      <c r="BA55" s="1">
        <f>COUNTIFS($AZ$2:AZ55,AZ55,$AZ$2:AZ55,"&gt;&lt;")</f>
        <v>1</v>
      </c>
      <c r="BB55" t="b">
        <f>IFERROR(AND(VLOOKUP(AX55,[2]英雄技能定义!$A:$F,6,0)="普攻",AY55=$AY$2),FALSE)</f>
        <v>0</v>
      </c>
    </row>
    <row r="56" spans="1:54">
      <c r="A56" s="1" t="e">
        <f>#REF!</f>
        <v>#REF!</v>
      </c>
      <c r="B56" s="1" t="e">
        <f>#REF!</f>
        <v>#REF!</v>
      </c>
      <c r="C56" s="1" t="e">
        <f>#REF!</f>
        <v>#REF!</v>
      </c>
      <c r="D56" s="1" t="s">
        <v>88</v>
      </c>
      <c r="E56" s="1" t="e">
        <f>#REF!</f>
        <v>#REF!</v>
      </c>
      <c r="F56" s="1" t="e">
        <f t="shared" si="19"/>
        <v>#REF!</v>
      </c>
      <c r="G56" s="1">
        <f>SUMIFS(Sheet1!$F$17:$F$30,Sheet1!$E$17:$E$30,D56)</f>
        <v>2</v>
      </c>
      <c r="H56" s="1" t="e">
        <f>ROUND(ABS(SUMIFS(#REF!,#REF!,$C56,#REF!,#REF!,#REF!,$E56)),)</f>
        <v>#REF!</v>
      </c>
      <c r="I56" s="1" t="e">
        <f>_xlfn.IFS(OR(B56=#REF!,B56=#REF!,B56=#REF!),ROUND(#REF!,3),TRUE,0)</f>
        <v>#REF!</v>
      </c>
      <c r="J56" s="1">
        <v>0</v>
      </c>
      <c r="K56" s="1" t="e">
        <f>ROUND(ABS(SUMIFS(#REF!,#REF!,$C56,#REF!,#REF!,#REF!,$E56,#REF!,#REF!)),3)</f>
        <v>#REF!</v>
      </c>
      <c r="L56" s="1" t="e">
        <f>ROUND(ABS(SUMIFS(#REF!,#REF!,$C56,#REF!,#REF!,#REF!,$E56,#REF!,#REF!)),3)</f>
        <v>#REF!</v>
      </c>
      <c r="M56" s="1">
        <v>0</v>
      </c>
      <c r="N56" s="1" t="e">
        <f>ROUND(ABS(SUMIFS(#REF!,#REF!,$C56,#REF!,#REF!,#REF!,$E56,#REF!,#REF!)),3)</f>
        <v>#REF!</v>
      </c>
      <c r="O56" s="1" t="e">
        <f>ABS(SUMIFS(#REF!,#REF!,$C56,#REF!,$E56,#REF!,#REF!))</f>
        <v>#REF!</v>
      </c>
      <c r="P56" s="1" t="e">
        <f>#REF!</f>
        <v>#REF!</v>
      </c>
      <c r="Q56" s="1" t="e">
        <f>_xlfn.IFS(OR(B56=#REF!,B56=#REF!),#REF!*100,TRUE,0)</f>
        <v>#REF!</v>
      </c>
      <c r="S56" s="14" t="str">
        <f t="shared" si="15"/>
        <v>2000450102受击光效1</v>
      </c>
      <c r="T56" s="14" t="str">
        <f ca="1">IF(OFFSET($BB$1,MATCH($S56,S:S,0)-1,),$BC$1,
_xlfn.TEXTJOIN(Sheet1!$D$16,1,U56:AA56))</f>
        <v>2</v>
      </c>
      <c r="U56" s="14" t="str">
        <f t="shared" ca="1" si="1"/>
        <v>2</v>
      </c>
      <c r="V56" s="14" t="str">
        <f t="shared" ca="1" si="2"/>
        <v/>
      </c>
      <c r="W56" s="14" t="str">
        <f t="shared" ca="1" si="3"/>
        <v/>
      </c>
      <c r="X56" s="14" t="str">
        <f t="shared" ca="1" si="4"/>
        <v/>
      </c>
      <c r="Y56" s="14" t="str">
        <f t="shared" ca="1" si="5"/>
        <v/>
      </c>
      <c r="Z56" s="14" t="str">
        <f t="shared" ca="1" si="6"/>
        <v/>
      </c>
      <c r="AA56" s="14" t="str">
        <f t="shared" ca="1" si="7"/>
        <v/>
      </c>
      <c r="AB56" s="1">
        <f t="shared" si="8"/>
        <v>2</v>
      </c>
      <c r="AC56" s="1" t="e">
        <f t="shared" si="9"/>
        <v>#N/A</v>
      </c>
      <c r="AD56" s="1" t="e">
        <f t="shared" si="10"/>
        <v>#N/A</v>
      </c>
      <c r="AE56" s="1" t="e">
        <f t="shared" si="11"/>
        <v>#N/A</v>
      </c>
      <c r="AF56" s="1" t="e">
        <f t="shared" si="12"/>
        <v>#N/A</v>
      </c>
      <c r="AG56" s="1" t="e">
        <f t="shared" si="13"/>
        <v>#N/A</v>
      </c>
      <c r="AH56" s="1" t="e">
        <f t="shared" si="14"/>
        <v>#N/A</v>
      </c>
      <c r="AI56" s="1" t="e">
        <f>TRIM(LEFT(AP56,FIND(Sheet1!$E$16,AP56)-1))</f>
        <v>#VALUE!</v>
      </c>
      <c r="AJ56" s="1" t="e">
        <f>TRIM(LEFT(AQ56,FIND(Sheet1!$E$16,AQ56)-1))</f>
        <v>#VALUE!</v>
      </c>
      <c r="AK56" s="1" t="e">
        <f>TRIM(LEFT(AR56,FIND(Sheet1!$E$16,AR56)-1))</f>
        <v>#VALUE!</v>
      </c>
      <c r="AL56" s="1" t="e">
        <f>TRIM(LEFT(AS56,FIND(Sheet1!$E$16,AS56)-1))</f>
        <v>#VALUE!</v>
      </c>
      <c r="AM56" s="1" t="e">
        <f>TRIM(LEFT(AT56,FIND(Sheet1!$E$16,AT56)-1))</f>
        <v>#VALUE!</v>
      </c>
      <c r="AN56" s="1" t="e">
        <f>TRIM(LEFT(AU56,FIND(Sheet1!$E$16,AU56)-1))</f>
        <v>#VALUE!</v>
      </c>
      <c r="AO56" s="1" t="e">
        <f>TRIM(LEFT(AV56,FIND(Sheet1!$E$16,AV56)-1))</f>
        <v>#VALUE!</v>
      </c>
      <c r="AP56" s="14">
        <v>2</v>
      </c>
      <c r="AX56" s="1">
        <v>2000450102</v>
      </c>
      <c r="AY56" s="1" t="s">
        <v>91</v>
      </c>
      <c r="AZ56" s="1" t="str">
        <f t="shared" si="16"/>
        <v>2000450102受击光效</v>
      </c>
      <c r="BA56" s="1">
        <f>COUNTIFS($AZ$2:AZ56,AZ56,$AZ$2:AZ56,"&gt;&lt;")</f>
        <v>1</v>
      </c>
      <c r="BB56" t="b">
        <f>IFERROR(AND(VLOOKUP(AX56,[2]英雄技能定义!$A:$F,6,0)="普攻",AY56=$AY$2),FALSE)</f>
        <v>0</v>
      </c>
    </row>
    <row r="57" spans="1:54">
      <c r="A57" s="1" t="e">
        <f>#REF!</f>
        <v>#REF!</v>
      </c>
      <c r="B57" s="1" t="e">
        <f>#REF!</f>
        <v>#REF!</v>
      </c>
      <c r="C57" s="1" t="e">
        <f>#REF!</f>
        <v>#REF!</v>
      </c>
      <c r="D57" s="1" t="s">
        <v>86</v>
      </c>
      <c r="E57" s="1" t="e">
        <f>#REF!</f>
        <v>#REF!</v>
      </c>
      <c r="F57" s="1" t="e">
        <f t="shared" si="19"/>
        <v>#REF!</v>
      </c>
      <c r="G57" s="1">
        <f>SUMIFS(Sheet1!$F$17:$F$30,Sheet1!$E$17:$E$30,D57)</f>
        <v>1</v>
      </c>
      <c r="H57" s="1" t="e">
        <f>ROUND(ABS(SUMIFS(#REF!,#REF!,$C57,#REF!,#REF!,#REF!,$E57)),)</f>
        <v>#REF!</v>
      </c>
      <c r="I57" s="1" t="e">
        <f>_xlfn.IFS(OR(B57=#REF!,B57=#REF!,B57=#REF!),ROUND(#REF!,3),TRUE,0)</f>
        <v>#REF!</v>
      </c>
      <c r="J57" s="1">
        <v>0</v>
      </c>
      <c r="K57" s="1" t="e">
        <f>ROUND(ABS(SUMIFS(#REF!,#REF!,$C57,#REF!,#REF!,#REF!,$E57,#REF!,#REF!)),3)</f>
        <v>#REF!</v>
      </c>
      <c r="L57" s="1" t="e">
        <f>ROUND(ABS(SUMIFS(#REF!,#REF!,$C57,#REF!,#REF!,#REF!,$E57,#REF!,#REF!)),3)</f>
        <v>#REF!</v>
      </c>
      <c r="M57" s="1">
        <v>0</v>
      </c>
      <c r="N57" s="1" t="e">
        <f>ROUND(ABS(SUMIFS(#REF!,#REF!,$C57,#REF!,#REF!,#REF!,$E57,#REF!,#REF!)),3)</f>
        <v>#REF!</v>
      </c>
      <c r="O57" s="1" t="e">
        <f>ABS(SUMIFS(#REF!,#REF!,$C57,#REF!,$E57,#REF!,#REF!))</f>
        <v>#REF!</v>
      </c>
      <c r="P57" s="1" t="e">
        <f>#REF!</f>
        <v>#REF!</v>
      </c>
      <c r="Q57" s="1" t="e">
        <f>_xlfn.IFS(OR(B57=#REF!,B57=#REF!),#REF!*100,TRUE,0)</f>
        <v>#REF!</v>
      </c>
      <c r="S57" s="14" t="str">
        <f t="shared" si="15"/>
        <v>2000450102伤血1</v>
      </c>
      <c r="T57" s="14" t="str">
        <f ca="1">IF(OFFSET($BB$1,MATCH($S57,S:S,0)-1,),$BC$1,
_xlfn.TEXTJOIN(Sheet1!$D$16,1,U57:AA57))</f>
        <v>ratio=0.48,fixed=100</v>
      </c>
      <c r="U57" s="14" t="str">
        <f t="shared" ca="1" si="1"/>
        <v>ratio=0.48</v>
      </c>
      <c r="V57" s="14" t="str">
        <f t="shared" ca="1" si="2"/>
        <v>fixed=100</v>
      </c>
      <c r="W57" s="14" t="str">
        <f t="shared" ca="1" si="3"/>
        <v/>
      </c>
      <c r="X57" s="14" t="str">
        <f t="shared" ca="1" si="4"/>
        <v/>
      </c>
      <c r="Y57" s="14" t="str">
        <f t="shared" ca="1" si="5"/>
        <v/>
      </c>
      <c r="Z57" s="14" t="str">
        <f t="shared" ca="1" si="6"/>
        <v/>
      </c>
      <c r="AA57" s="14" t="str">
        <f t="shared" ca="1" si="7"/>
        <v/>
      </c>
      <c r="AB57" s="1">
        <f t="shared" si="8"/>
        <v>0.48</v>
      </c>
      <c r="AC57" s="1">
        <f t="shared" si="9"/>
        <v>100</v>
      </c>
      <c r="AD57" s="1" t="e">
        <f t="shared" si="10"/>
        <v>#N/A</v>
      </c>
      <c r="AE57" s="1" t="e">
        <f t="shared" si="11"/>
        <v>#N/A</v>
      </c>
      <c r="AF57" s="1" t="e">
        <f t="shared" si="12"/>
        <v>#N/A</v>
      </c>
      <c r="AG57" s="1" t="e">
        <f t="shared" si="13"/>
        <v>#N/A</v>
      </c>
      <c r="AH57" s="1" t="e">
        <f t="shared" si="14"/>
        <v>#N/A</v>
      </c>
      <c r="AI57" s="1" t="str">
        <f>TRIM(LEFT(AP57,FIND(Sheet1!$E$16,AP57)-1))</f>
        <v>ratio</v>
      </c>
      <c r="AJ57" s="1" t="str">
        <f>TRIM(LEFT(AQ57,FIND(Sheet1!$E$16,AQ57)-1))</f>
        <v>fixed</v>
      </c>
      <c r="AK57" s="1" t="e">
        <f>TRIM(LEFT(AR57,FIND(Sheet1!$E$16,AR57)-1))</f>
        <v>#VALUE!</v>
      </c>
      <c r="AL57" s="1" t="e">
        <f>TRIM(LEFT(AS57,FIND(Sheet1!$E$16,AS57)-1))</f>
        <v>#VALUE!</v>
      </c>
      <c r="AM57" s="1" t="e">
        <f>TRIM(LEFT(AT57,FIND(Sheet1!$E$16,AT57)-1))</f>
        <v>#VALUE!</v>
      </c>
      <c r="AN57" s="1" t="e">
        <f>TRIM(LEFT(AU57,FIND(Sheet1!$E$16,AU57)-1))</f>
        <v>#VALUE!</v>
      </c>
      <c r="AO57" s="1" t="e">
        <f>TRIM(LEFT(AV57,FIND(Sheet1!$E$16,AV57)-1))</f>
        <v>#VALUE!</v>
      </c>
      <c r="AP57" s="14" t="s">
        <v>195</v>
      </c>
      <c r="AQ57" s="14" t="s">
        <v>170</v>
      </c>
      <c r="AX57" s="1">
        <v>2000450102</v>
      </c>
      <c r="AY57" s="1" t="s">
        <v>86</v>
      </c>
      <c r="AZ57" s="1" t="str">
        <f t="shared" si="16"/>
        <v>2000450102伤血</v>
      </c>
      <c r="BA57" s="1">
        <f>COUNTIFS($AZ$2:AZ57,AZ57,$AZ$2:AZ57,"&gt;&lt;")</f>
        <v>1</v>
      </c>
      <c r="BB57" t="b">
        <f>IFERROR(AND(VLOOKUP(AX57,[2]英雄技能定义!$A:$F,6,0)="普攻",AY57=$AY$2),FALSE)</f>
        <v>0</v>
      </c>
    </row>
    <row r="58" spans="1:54">
      <c r="A58" s="1" t="e">
        <f>#REF!</f>
        <v>#REF!</v>
      </c>
      <c r="B58" s="1" t="e">
        <f>#REF!</f>
        <v>#REF!</v>
      </c>
      <c r="C58" s="1" t="e">
        <f>#REF!</f>
        <v>#REF!</v>
      </c>
      <c r="D58" s="1" t="s">
        <v>88</v>
      </c>
      <c r="E58" s="1" t="e">
        <f>#REF!</f>
        <v>#REF!</v>
      </c>
      <c r="F58" s="1" t="e">
        <f t="shared" si="19"/>
        <v>#REF!</v>
      </c>
      <c r="G58" s="1">
        <f>SUMIFS(Sheet1!$F$17:$F$30,Sheet1!$E$17:$E$30,D58)</f>
        <v>2</v>
      </c>
      <c r="H58" s="1" t="e">
        <f>ROUND(ABS(SUMIFS(#REF!,#REF!,$C58,#REF!,#REF!,#REF!,$E58)),)</f>
        <v>#REF!</v>
      </c>
      <c r="I58" s="1" t="e">
        <f>_xlfn.IFS(OR(B58=#REF!,B58=#REF!,B58=#REF!),ROUND(#REF!,3),TRUE,0)</f>
        <v>#REF!</v>
      </c>
      <c r="J58" s="1">
        <v>0</v>
      </c>
      <c r="K58" s="1" t="e">
        <f>ROUND(ABS(SUMIFS(#REF!,#REF!,$C58,#REF!,#REF!,#REF!,$E58,#REF!,#REF!)),3)</f>
        <v>#REF!</v>
      </c>
      <c r="L58" s="1" t="e">
        <f>ROUND(ABS(SUMIFS(#REF!,#REF!,$C58,#REF!,#REF!,#REF!,$E58,#REF!,#REF!)),3)</f>
        <v>#REF!</v>
      </c>
      <c r="M58" s="1">
        <v>0</v>
      </c>
      <c r="N58" s="1" t="e">
        <f>ROUND(ABS(SUMIFS(#REF!,#REF!,$C58,#REF!,#REF!,#REF!,$E58,#REF!,#REF!)),3)</f>
        <v>#REF!</v>
      </c>
      <c r="O58" s="1" t="e">
        <f>ABS(SUMIFS(#REF!,#REF!,$C58,#REF!,$E58,#REF!,#REF!))</f>
        <v>#REF!</v>
      </c>
      <c r="P58" s="1" t="e">
        <f>#REF!</f>
        <v>#REF!</v>
      </c>
      <c r="Q58" s="1" t="e">
        <f>_xlfn.IFS(OR(B58=#REF!,B58=#REF!),#REF!*100,TRUE,0)</f>
        <v>#REF!</v>
      </c>
      <c r="S58" s="14" t="str">
        <f t="shared" si="15"/>
        <v>2000450102加buff2</v>
      </c>
      <c r="T58" s="14" t="str">
        <f ca="1">IF(OFFSET($BB$1,MATCH($S58,S:S,0)-1,),$BC$1,
_xlfn.TEXTJOIN(Sheet1!$D$16,1,U58:AA58))</f>
        <v>duration=6,effectIds={1000007}</v>
      </c>
      <c r="U58" s="14" t="str">
        <f t="shared" ca="1" si="1"/>
        <v>duration=6</v>
      </c>
      <c r="V58" s="14" t="str">
        <f t="shared" ca="1" si="2"/>
        <v>effectIds={1000007}</v>
      </c>
      <c r="W58" s="14" t="str">
        <f t="shared" ca="1" si="3"/>
        <v/>
      </c>
      <c r="X58" s="14" t="str">
        <f t="shared" ca="1" si="4"/>
        <v/>
      </c>
      <c r="Y58" s="14" t="str">
        <f t="shared" ca="1" si="5"/>
        <v/>
      </c>
      <c r="Z58" s="14" t="str">
        <f t="shared" ca="1" si="6"/>
        <v/>
      </c>
      <c r="AA58" s="14" t="str">
        <f t="shared" ca="1" si="7"/>
        <v/>
      </c>
      <c r="AB58" s="1">
        <f t="shared" si="8"/>
        <v>6</v>
      </c>
      <c r="AC58" s="1" t="e">
        <f t="shared" si="9"/>
        <v>#N/A</v>
      </c>
      <c r="AD58" s="1" t="e">
        <f t="shared" si="10"/>
        <v>#N/A</v>
      </c>
      <c r="AE58" s="1" t="e">
        <f t="shared" si="11"/>
        <v>#N/A</v>
      </c>
      <c r="AF58" s="1" t="e">
        <f t="shared" si="12"/>
        <v>#N/A</v>
      </c>
      <c r="AG58" s="1" t="e">
        <f t="shared" si="13"/>
        <v>#N/A</v>
      </c>
      <c r="AH58" s="1" t="e">
        <f t="shared" si="14"/>
        <v>#N/A</v>
      </c>
      <c r="AI58" s="1" t="str">
        <f>TRIM(LEFT(AP58,FIND(Sheet1!$E$16,AP58)-1))</f>
        <v>duration</v>
      </c>
      <c r="AJ58" s="1" t="str">
        <f>TRIM(LEFT(AQ58,FIND(Sheet1!$E$16,AQ58)-1))</f>
        <v>effectIds</v>
      </c>
      <c r="AK58" s="1" t="e">
        <f>TRIM(LEFT(AR58,FIND(Sheet1!$E$16,AR58)-1))</f>
        <v>#VALUE!</v>
      </c>
      <c r="AL58" s="1" t="e">
        <f>TRIM(LEFT(AS58,FIND(Sheet1!$E$16,AS58)-1))</f>
        <v>#VALUE!</v>
      </c>
      <c r="AM58" s="1" t="e">
        <f>TRIM(LEFT(AT58,FIND(Sheet1!$E$16,AT58)-1))</f>
        <v>#VALUE!</v>
      </c>
      <c r="AN58" s="1" t="e">
        <f>TRIM(LEFT(AU58,FIND(Sheet1!$E$16,AU58)-1))</f>
        <v>#VALUE!</v>
      </c>
      <c r="AO58" s="1" t="e">
        <f>TRIM(LEFT(AV58,FIND(Sheet1!$E$16,AV58)-1))</f>
        <v>#VALUE!</v>
      </c>
      <c r="AP58" s="14" t="s">
        <v>185</v>
      </c>
      <c r="AQ58" s="14" t="s">
        <v>194</v>
      </c>
      <c r="AX58" s="1">
        <v>2000450102</v>
      </c>
      <c r="AY58" s="1" t="s">
        <v>88</v>
      </c>
      <c r="AZ58" s="1" t="str">
        <f t="shared" si="16"/>
        <v>2000450102加buff</v>
      </c>
      <c r="BA58" s="1">
        <f>COUNTIFS($AZ$2:AZ58,AZ58,$AZ$2:AZ58,"&gt;&lt;")</f>
        <v>2</v>
      </c>
      <c r="BB58" t="b">
        <f>IFERROR(AND(VLOOKUP(AX58,[2]英雄技能定义!$A:$F,6,0)="普攻",AY58=$AY$2),FALSE)</f>
        <v>0</v>
      </c>
    </row>
    <row r="59" spans="1:54">
      <c r="A59" s="1" t="e">
        <f>#REF!</f>
        <v>#REF!</v>
      </c>
      <c r="B59" s="1" t="e">
        <f>#REF!</f>
        <v>#REF!</v>
      </c>
      <c r="C59" s="1" t="e">
        <f>#REF!</f>
        <v>#REF!</v>
      </c>
      <c r="D59" s="1" t="s">
        <v>86</v>
      </c>
      <c r="E59" s="1" t="e">
        <f>#REF!</f>
        <v>#REF!</v>
      </c>
      <c r="F59" s="1" t="e">
        <f t="shared" si="19"/>
        <v>#REF!</v>
      </c>
      <c r="G59" s="1">
        <f>SUMIFS(Sheet1!$F$17:$F$30,Sheet1!$E$17:$E$30,D59)</f>
        <v>1</v>
      </c>
      <c r="H59" s="1" t="e">
        <f>ROUND(ABS(SUMIFS(#REF!,#REF!,$C59,#REF!,#REF!,#REF!,$E59)),)</f>
        <v>#REF!</v>
      </c>
      <c r="I59" s="1" t="e">
        <f>_xlfn.IFS(OR(B59=#REF!,B59=#REF!,B59=#REF!),ROUND(#REF!,3),TRUE,0)</f>
        <v>#REF!</v>
      </c>
      <c r="J59" s="1">
        <v>0</v>
      </c>
      <c r="K59" s="1" t="e">
        <f>ROUND(ABS(SUMIFS(#REF!,#REF!,$C59,#REF!,#REF!,#REF!,$E59,#REF!,#REF!)),3)</f>
        <v>#REF!</v>
      </c>
      <c r="L59" s="1" t="e">
        <f>ROUND(ABS(SUMIFS(#REF!,#REF!,$C59,#REF!,#REF!,#REF!,$E59,#REF!,#REF!)),3)</f>
        <v>#REF!</v>
      </c>
      <c r="M59" s="1">
        <v>0</v>
      </c>
      <c r="N59" s="1" t="e">
        <f>ROUND(ABS(SUMIFS(#REF!,#REF!,$C59,#REF!,#REF!,#REF!,$E59,#REF!,#REF!)),3)</f>
        <v>#REF!</v>
      </c>
      <c r="O59" s="1" t="e">
        <f>ABS(SUMIFS(#REF!,#REF!,$C59,#REF!,$E59,#REF!,#REF!))</f>
        <v>#REF!</v>
      </c>
      <c r="P59" s="1" t="e">
        <f>#REF!</f>
        <v>#REF!</v>
      </c>
      <c r="Q59" s="1" t="e">
        <f>_xlfn.IFS(OR(B59=#REF!,B59=#REF!),#REF!*100,TRUE,0)</f>
        <v>#REF!</v>
      </c>
      <c r="S59" s="14" t="str">
        <f t="shared" si="15"/>
        <v>2000450102受击光效2</v>
      </c>
      <c r="T59" s="14" t="str">
        <f ca="1">IF(OFFSET($BB$1,MATCH($S59,S:S,0)-1,),$BC$1,
_xlfn.TEXTJOIN(Sheet1!$D$16,1,U59:AA59))</f>
        <v>2</v>
      </c>
      <c r="U59" s="14" t="str">
        <f t="shared" ca="1" si="1"/>
        <v>2</v>
      </c>
      <c r="V59" s="14" t="str">
        <f t="shared" ca="1" si="2"/>
        <v/>
      </c>
      <c r="W59" s="14" t="str">
        <f t="shared" ca="1" si="3"/>
        <v/>
      </c>
      <c r="X59" s="14" t="str">
        <f t="shared" ca="1" si="4"/>
        <v/>
      </c>
      <c r="Y59" s="14" t="str">
        <f t="shared" ca="1" si="5"/>
        <v/>
      </c>
      <c r="Z59" s="14" t="str">
        <f t="shared" ca="1" si="6"/>
        <v/>
      </c>
      <c r="AA59" s="14" t="str">
        <f t="shared" ca="1" si="7"/>
        <v/>
      </c>
      <c r="AB59" s="1">
        <f t="shared" si="8"/>
        <v>2</v>
      </c>
      <c r="AC59" s="1" t="e">
        <f t="shared" si="9"/>
        <v>#N/A</v>
      </c>
      <c r="AD59" s="1" t="e">
        <f t="shared" si="10"/>
        <v>#N/A</v>
      </c>
      <c r="AE59" s="1" t="e">
        <f t="shared" si="11"/>
        <v>#N/A</v>
      </c>
      <c r="AF59" s="1" t="e">
        <f t="shared" si="12"/>
        <v>#N/A</v>
      </c>
      <c r="AG59" s="1" t="e">
        <f t="shared" si="13"/>
        <v>#N/A</v>
      </c>
      <c r="AH59" s="1" t="e">
        <f t="shared" si="14"/>
        <v>#N/A</v>
      </c>
      <c r="AI59" s="1" t="e">
        <f>TRIM(LEFT(AP59,FIND(Sheet1!$E$16,AP59)-1))</f>
        <v>#VALUE!</v>
      </c>
      <c r="AJ59" s="1" t="e">
        <f>TRIM(LEFT(AQ59,FIND(Sheet1!$E$16,AQ59)-1))</f>
        <v>#VALUE!</v>
      </c>
      <c r="AK59" s="1" t="e">
        <f>TRIM(LEFT(AR59,FIND(Sheet1!$E$16,AR59)-1))</f>
        <v>#VALUE!</v>
      </c>
      <c r="AL59" s="1" t="e">
        <f>TRIM(LEFT(AS59,FIND(Sheet1!$E$16,AS59)-1))</f>
        <v>#VALUE!</v>
      </c>
      <c r="AM59" s="1" t="e">
        <f>TRIM(LEFT(AT59,FIND(Sheet1!$E$16,AT59)-1))</f>
        <v>#VALUE!</v>
      </c>
      <c r="AN59" s="1" t="e">
        <f>TRIM(LEFT(AU59,FIND(Sheet1!$E$16,AU59)-1))</f>
        <v>#VALUE!</v>
      </c>
      <c r="AO59" s="1" t="e">
        <f>TRIM(LEFT(AV59,FIND(Sheet1!$E$16,AV59)-1))</f>
        <v>#VALUE!</v>
      </c>
      <c r="AP59" s="14">
        <v>2</v>
      </c>
      <c r="AX59" s="1">
        <v>2000450102</v>
      </c>
      <c r="AY59" s="1" t="s">
        <v>91</v>
      </c>
      <c r="AZ59" s="1" t="str">
        <f t="shared" si="16"/>
        <v>2000450102受击光效</v>
      </c>
      <c r="BA59" s="1">
        <f>COUNTIFS($AZ$2:AZ59,AZ59,$AZ$2:AZ59,"&gt;&lt;")</f>
        <v>2</v>
      </c>
      <c r="BB59" t="b">
        <f>IFERROR(AND(VLOOKUP(AX59,[2]英雄技能定义!$A:$F,6,0)="普攻",AY59=$AY$2),FALSE)</f>
        <v>0</v>
      </c>
    </row>
    <row r="60" spans="1:54">
      <c r="A60" s="1" t="e">
        <f>#REF!</f>
        <v>#REF!</v>
      </c>
      <c r="B60" s="1" t="e">
        <f>#REF!</f>
        <v>#REF!</v>
      </c>
      <c r="C60" s="1" t="e">
        <f>#REF!</f>
        <v>#REF!</v>
      </c>
      <c r="D60" s="1" t="s">
        <v>88</v>
      </c>
      <c r="E60" s="1" t="e">
        <f>#REF!</f>
        <v>#REF!</v>
      </c>
      <c r="F60" s="1" t="e">
        <f t="shared" si="19"/>
        <v>#REF!</v>
      </c>
      <c r="G60" s="1">
        <f>SUMIFS(Sheet1!$F$17:$F$30,Sheet1!$E$17:$E$30,D60)</f>
        <v>2</v>
      </c>
      <c r="H60" s="1" t="e">
        <f>ROUND(ABS(SUMIFS(#REF!,#REF!,$C60,#REF!,#REF!,#REF!,$E60)),)</f>
        <v>#REF!</v>
      </c>
      <c r="I60" s="1" t="e">
        <f>_xlfn.IFS(OR(B60=#REF!,B60=#REF!,B60=#REF!),ROUND(#REF!,3),TRUE,0)</f>
        <v>#REF!</v>
      </c>
      <c r="J60" s="1">
        <v>0</v>
      </c>
      <c r="K60" s="1" t="e">
        <f>ROUND(ABS(SUMIFS(#REF!,#REF!,$C60,#REF!,#REF!,#REF!,$E60,#REF!,#REF!)),3)</f>
        <v>#REF!</v>
      </c>
      <c r="L60" s="1" t="e">
        <f>ROUND(ABS(SUMIFS(#REF!,#REF!,$C60,#REF!,#REF!,#REF!,$E60,#REF!,#REF!)),3)</f>
        <v>#REF!</v>
      </c>
      <c r="M60" s="1">
        <v>0</v>
      </c>
      <c r="N60" s="1" t="e">
        <f>ROUND(ABS(SUMIFS(#REF!,#REF!,$C60,#REF!,#REF!,#REF!,$E60,#REF!,#REF!)),3)</f>
        <v>#REF!</v>
      </c>
      <c r="O60" s="1" t="e">
        <f>ABS(SUMIFS(#REF!,#REF!,$C60,#REF!,$E60,#REF!,#REF!))</f>
        <v>#REF!</v>
      </c>
      <c r="P60" s="1" t="e">
        <f>#REF!</f>
        <v>#REF!</v>
      </c>
      <c r="Q60" s="1" t="e">
        <f>_xlfn.IFS(OR(B60=#REF!,B60=#REF!),#REF!*100,TRUE,0)</f>
        <v>#REF!</v>
      </c>
      <c r="S60" s="14" t="str">
        <f t="shared" si="15"/>
        <v>2000450102伤血2</v>
      </c>
      <c r="T60" s="14" t="str">
        <f ca="1">IF(OFFSET($BB$1,MATCH($S60,S:S,0)-1,),$BC$1,
_xlfn.TEXTJOIN(Sheet1!$D$16,1,U60:AA60))</f>
        <v>ratio=0.48,fixed=100</v>
      </c>
      <c r="U60" s="14" t="str">
        <f t="shared" ca="1" si="1"/>
        <v>ratio=0.48</v>
      </c>
      <c r="V60" s="14" t="str">
        <f t="shared" ca="1" si="2"/>
        <v>fixed=100</v>
      </c>
      <c r="W60" s="14" t="str">
        <f t="shared" ca="1" si="3"/>
        <v/>
      </c>
      <c r="X60" s="14" t="str">
        <f t="shared" ca="1" si="4"/>
        <v/>
      </c>
      <c r="Y60" s="14" t="str">
        <f t="shared" ca="1" si="5"/>
        <v/>
      </c>
      <c r="Z60" s="14" t="str">
        <f t="shared" ca="1" si="6"/>
        <v/>
      </c>
      <c r="AA60" s="14" t="str">
        <f t="shared" ca="1" si="7"/>
        <v/>
      </c>
      <c r="AB60" s="1">
        <f t="shared" si="8"/>
        <v>0.48</v>
      </c>
      <c r="AC60" s="1">
        <f t="shared" si="9"/>
        <v>100</v>
      </c>
      <c r="AD60" s="1" t="e">
        <f t="shared" si="10"/>
        <v>#N/A</v>
      </c>
      <c r="AE60" s="1" t="e">
        <f t="shared" si="11"/>
        <v>#N/A</v>
      </c>
      <c r="AF60" s="1" t="e">
        <f t="shared" si="12"/>
        <v>#N/A</v>
      </c>
      <c r="AG60" s="1" t="e">
        <f t="shared" si="13"/>
        <v>#N/A</v>
      </c>
      <c r="AH60" s="1" t="e">
        <f t="shared" si="14"/>
        <v>#N/A</v>
      </c>
      <c r="AI60" s="1" t="str">
        <f>TRIM(LEFT(AP60,FIND(Sheet1!$E$16,AP60)-1))</f>
        <v>ratio</v>
      </c>
      <c r="AJ60" s="1" t="str">
        <f>TRIM(LEFT(AQ60,FIND(Sheet1!$E$16,AQ60)-1))</f>
        <v>fixed</v>
      </c>
      <c r="AK60" s="1" t="e">
        <f>TRIM(LEFT(AR60,FIND(Sheet1!$E$16,AR60)-1))</f>
        <v>#VALUE!</v>
      </c>
      <c r="AL60" s="1" t="e">
        <f>TRIM(LEFT(AS60,FIND(Sheet1!$E$16,AS60)-1))</f>
        <v>#VALUE!</v>
      </c>
      <c r="AM60" s="1" t="e">
        <f>TRIM(LEFT(AT60,FIND(Sheet1!$E$16,AT60)-1))</f>
        <v>#VALUE!</v>
      </c>
      <c r="AN60" s="1" t="e">
        <f>TRIM(LEFT(AU60,FIND(Sheet1!$E$16,AU60)-1))</f>
        <v>#VALUE!</v>
      </c>
      <c r="AO60" s="1" t="e">
        <f>TRIM(LEFT(AV60,FIND(Sheet1!$E$16,AV60)-1))</f>
        <v>#VALUE!</v>
      </c>
      <c r="AP60" s="14" t="s">
        <v>195</v>
      </c>
      <c r="AQ60" s="14" t="s">
        <v>170</v>
      </c>
      <c r="AX60" s="1">
        <v>2000450102</v>
      </c>
      <c r="AY60" s="1" t="s">
        <v>86</v>
      </c>
      <c r="AZ60" s="1" t="str">
        <f t="shared" si="16"/>
        <v>2000450102伤血</v>
      </c>
      <c r="BA60" s="1">
        <f>COUNTIFS($AZ$2:AZ60,AZ60,$AZ$2:AZ60,"&gt;&lt;")</f>
        <v>2</v>
      </c>
      <c r="BB60" t="b">
        <f>IFERROR(AND(VLOOKUP(AX60,[2]英雄技能定义!$A:$F,6,0)="普攻",AY60=$AY$2),FALSE)</f>
        <v>0</v>
      </c>
    </row>
    <row r="61" spans="1:54">
      <c r="A61" s="1" t="e">
        <f>#REF!</f>
        <v>#REF!</v>
      </c>
      <c r="B61" s="1" t="e">
        <f>#REF!</f>
        <v>#REF!</v>
      </c>
      <c r="C61" s="1" t="e">
        <f>#REF!</f>
        <v>#REF!</v>
      </c>
      <c r="D61" s="1" t="s">
        <v>86</v>
      </c>
      <c r="E61" s="1" t="e">
        <f>#REF!</f>
        <v>#REF!</v>
      </c>
      <c r="F61" s="1" t="e">
        <f t="shared" si="19"/>
        <v>#REF!</v>
      </c>
      <c r="G61" s="1">
        <f>SUMIFS(Sheet1!$F$17:$F$30,Sheet1!$E$17:$E$30,D61)</f>
        <v>1</v>
      </c>
      <c r="H61" s="1" t="e">
        <f>ROUND(ABS(SUMIFS(#REF!,#REF!,$C61,#REF!,#REF!,#REF!,$E61)),)</f>
        <v>#REF!</v>
      </c>
      <c r="I61" s="1" t="e">
        <f>_xlfn.IFS(OR(B61=#REF!,B61=#REF!,B61=#REF!),ROUND(#REF!,3),TRUE,0)</f>
        <v>#REF!</v>
      </c>
      <c r="J61" s="1">
        <v>0</v>
      </c>
      <c r="K61" s="1" t="e">
        <f>ROUND(ABS(SUMIFS(#REF!,#REF!,$C61,#REF!,#REF!,#REF!,$E61,#REF!,#REF!)),3)</f>
        <v>#REF!</v>
      </c>
      <c r="L61" s="1" t="e">
        <f>ROUND(ABS(SUMIFS(#REF!,#REF!,$C61,#REF!,#REF!,#REF!,$E61,#REF!,#REF!)),3)</f>
        <v>#REF!</v>
      </c>
      <c r="M61" s="1">
        <v>0</v>
      </c>
      <c r="N61" s="1" t="e">
        <f>ROUND(ABS(SUMIFS(#REF!,#REF!,$C61,#REF!,#REF!,#REF!,$E61,#REF!,#REF!)),3)</f>
        <v>#REF!</v>
      </c>
      <c r="O61" s="1" t="e">
        <f>ABS(SUMIFS(#REF!,#REF!,$C61,#REF!,$E61,#REF!,#REF!))</f>
        <v>#REF!</v>
      </c>
      <c r="P61" s="1" t="e">
        <f>#REF!</f>
        <v>#REF!</v>
      </c>
      <c r="Q61" s="1" t="e">
        <f>_xlfn.IFS(OR(B61=#REF!,B61=#REF!),#REF!*100,TRUE,0)</f>
        <v>#REF!</v>
      </c>
      <c r="S61" s="14" t="str">
        <f t="shared" si="15"/>
        <v>2000450102击退1</v>
      </c>
      <c r="T61" s="14" t="str">
        <f ca="1">IF(OFFSET($BB$1,MATCH($S61,S:S,0)-1,),$BC$1,
_xlfn.TEXTJOIN(Sheet1!$D$16,1,U61:AA61))</f>
        <v>speed=1000,duration=0.1</v>
      </c>
      <c r="U61" s="14" t="str">
        <f t="shared" ca="1" si="1"/>
        <v>speed=1000</v>
      </c>
      <c r="V61" s="14" t="str">
        <f t="shared" ca="1" si="2"/>
        <v>duration=0.1</v>
      </c>
      <c r="W61" s="14" t="str">
        <f t="shared" ca="1" si="3"/>
        <v/>
      </c>
      <c r="X61" s="14" t="str">
        <f t="shared" ca="1" si="4"/>
        <v/>
      </c>
      <c r="Y61" s="14" t="str">
        <f t="shared" ca="1" si="5"/>
        <v/>
      </c>
      <c r="Z61" s="14" t="str">
        <f t="shared" ca="1" si="6"/>
        <v/>
      </c>
      <c r="AA61" s="14" t="str">
        <f t="shared" ca="1" si="7"/>
        <v/>
      </c>
      <c r="AB61" s="1">
        <f t="shared" si="8"/>
        <v>1000</v>
      </c>
      <c r="AC61" s="1">
        <f t="shared" si="9"/>
        <v>0.1</v>
      </c>
      <c r="AD61" s="1" t="e">
        <f t="shared" si="10"/>
        <v>#N/A</v>
      </c>
      <c r="AE61" s="1" t="e">
        <f t="shared" si="11"/>
        <v>#N/A</v>
      </c>
      <c r="AF61" s="1" t="e">
        <f t="shared" si="12"/>
        <v>#N/A</v>
      </c>
      <c r="AG61" s="1" t="e">
        <f t="shared" si="13"/>
        <v>#N/A</v>
      </c>
      <c r="AH61" s="1" t="e">
        <f t="shared" si="14"/>
        <v>#N/A</v>
      </c>
      <c r="AI61" s="1" t="str">
        <f>TRIM(LEFT(AP61,FIND(Sheet1!$E$16,AP61)-1))</f>
        <v>speed</v>
      </c>
      <c r="AJ61" s="1" t="str">
        <f>TRIM(LEFT(AQ61,FIND(Sheet1!$E$16,AQ61)-1))</f>
        <v>duration</v>
      </c>
      <c r="AK61" s="1" t="e">
        <f>TRIM(LEFT(AR61,FIND(Sheet1!$E$16,AR61)-1))</f>
        <v>#VALUE!</v>
      </c>
      <c r="AL61" s="1" t="e">
        <f>TRIM(LEFT(AS61,FIND(Sheet1!$E$16,AS61)-1))</f>
        <v>#VALUE!</v>
      </c>
      <c r="AM61" s="1" t="e">
        <f>TRIM(LEFT(AT61,FIND(Sheet1!$E$16,AT61)-1))</f>
        <v>#VALUE!</v>
      </c>
      <c r="AN61" s="1" t="e">
        <f>TRIM(LEFT(AU61,FIND(Sheet1!$E$16,AU61)-1))</f>
        <v>#VALUE!</v>
      </c>
      <c r="AO61" s="1" t="e">
        <f>TRIM(LEFT(AV61,FIND(Sheet1!$E$16,AV61)-1))</f>
        <v>#VALUE!</v>
      </c>
      <c r="AP61" s="14" t="s">
        <v>182</v>
      </c>
      <c r="AQ61" s="14" t="s">
        <v>183</v>
      </c>
      <c r="AX61" s="1">
        <v>2000450102</v>
      </c>
      <c r="AY61" s="1" t="s">
        <v>47</v>
      </c>
      <c r="AZ61" s="1" t="str">
        <f t="shared" si="16"/>
        <v>2000450102击退</v>
      </c>
      <c r="BA61" s="1">
        <f>COUNTIFS($AZ$2:AZ61,AZ61,$AZ$2:AZ61,"&gt;&lt;")</f>
        <v>1</v>
      </c>
      <c r="BB61" t="b">
        <f>IFERROR(AND(VLOOKUP(AX61,[2]英雄技能定义!$A:$F,6,0)="普攻",AY61=$AY$2),FALSE)</f>
        <v>0</v>
      </c>
    </row>
    <row r="62" spans="1:54">
      <c r="A62" s="1" t="e">
        <f>#REF!</f>
        <v>#REF!</v>
      </c>
      <c r="B62" s="1" t="e">
        <f>#REF!</f>
        <v>#REF!</v>
      </c>
      <c r="C62" s="1" t="e">
        <f>#REF!</f>
        <v>#REF!</v>
      </c>
      <c r="D62" s="1" t="s">
        <v>88</v>
      </c>
      <c r="E62" s="1" t="e">
        <f>#REF!</f>
        <v>#REF!</v>
      </c>
      <c r="F62" s="1" t="e">
        <f t="shared" si="19"/>
        <v>#REF!</v>
      </c>
      <c r="G62" s="1">
        <f>SUMIFS(Sheet1!$F$17:$F$30,Sheet1!$E$17:$E$30,D62)</f>
        <v>2</v>
      </c>
      <c r="H62" s="1" t="e">
        <f>ROUND(ABS(SUMIFS(#REF!,#REF!,$C62,#REF!,#REF!,#REF!,$E62)),)</f>
        <v>#REF!</v>
      </c>
      <c r="I62" s="1" t="e">
        <f>_xlfn.IFS(OR(B62=#REF!,B62=#REF!,B62=#REF!),ROUND(#REF!,3),TRUE,0)</f>
        <v>#REF!</v>
      </c>
      <c r="J62" s="1">
        <v>0</v>
      </c>
      <c r="K62" s="1" t="e">
        <f>ROUND(ABS(SUMIFS(#REF!,#REF!,$C62,#REF!,#REF!,#REF!,$E62,#REF!,#REF!)),3)</f>
        <v>#REF!</v>
      </c>
      <c r="L62" s="1" t="e">
        <f>ROUND(ABS(SUMIFS(#REF!,#REF!,$C62,#REF!,#REF!,#REF!,$E62,#REF!,#REF!)),3)</f>
        <v>#REF!</v>
      </c>
      <c r="M62" s="1">
        <v>0</v>
      </c>
      <c r="N62" s="1" t="e">
        <f>ROUND(ABS(SUMIFS(#REF!,#REF!,$C62,#REF!,#REF!,#REF!,$E62,#REF!,#REF!)),3)</f>
        <v>#REF!</v>
      </c>
      <c r="O62" s="1" t="e">
        <f>ABS(SUMIFS(#REF!,#REF!,$C62,#REF!,$E62,#REF!,#REF!))</f>
        <v>#REF!</v>
      </c>
      <c r="P62" s="1" t="e">
        <f>#REF!</f>
        <v>#REF!</v>
      </c>
      <c r="Q62" s="1" t="e">
        <f>_xlfn.IFS(OR(B62=#REF!,B62=#REF!),#REF!*100,TRUE,0)</f>
        <v>#REF!</v>
      </c>
      <c r="S62" s="14" t="str">
        <f t="shared" si="15"/>
        <v>2000450103击退1</v>
      </c>
      <c r="T62" s="14" t="str">
        <f ca="1">IF(OFFSET($BB$1,MATCH($S62,S:S,0)-1,),$BC$1,
_xlfn.TEXTJOIN(Sheet1!$D$16,1,U62:AA62))</f>
        <v>speed=3000,duration=0.06</v>
      </c>
      <c r="U62" s="14" t="str">
        <f t="shared" ca="1" si="1"/>
        <v>speed=3000</v>
      </c>
      <c r="V62" s="14" t="str">
        <f t="shared" ca="1" si="2"/>
        <v>duration=0.06</v>
      </c>
      <c r="W62" s="14" t="str">
        <f t="shared" ca="1" si="3"/>
        <v/>
      </c>
      <c r="X62" s="14" t="str">
        <f t="shared" ca="1" si="4"/>
        <v/>
      </c>
      <c r="Y62" s="14" t="str">
        <f t="shared" ca="1" si="5"/>
        <v/>
      </c>
      <c r="Z62" s="14" t="str">
        <f t="shared" ca="1" si="6"/>
        <v/>
      </c>
      <c r="AA62" s="14" t="str">
        <f t="shared" ca="1" si="7"/>
        <v/>
      </c>
      <c r="AB62" s="1">
        <f t="shared" si="8"/>
        <v>3000</v>
      </c>
      <c r="AC62" s="1">
        <f t="shared" si="9"/>
        <v>0.06</v>
      </c>
      <c r="AD62" s="1" t="e">
        <f t="shared" si="10"/>
        <v>#N/A</v>
      </c>
      <c r="AE62" s="1" t="e">
        <f t="shared" si="11"/>
        <v>#N/A</v>
      </c>
      <c r="AF62" s="1" t="e">
        <f t="shared" si="12"/>
        <v>#N/A</v>
      </c>
      <c r="AG62" s="1" t="e">
        <f t="shared" si="13"/>
        <v>#N/A</v>
      </c>
      <c r="AH62" s="1" t="e">
        <f t="shared" si="14"/>
        <v>#N/A</v>
      </c>
      <c r="AI62" s="1" t="str">
        <f>TRIM(LEFT(AP62,FIND(Sheet1!$E$16,AP62)-1))</f>
        <v>speed</v>
      </c>
      <c r="AJ62" s="1" t="str">
        <f>TRIM(LEFT(AQ62,FIND(Sheet1!$E$16,AQ62)-1))</f>
        <v>duration</v>
      </c>
      <c r="AK62" s="1" t="e">
        <f>TRIM(LEFT(AR62,FIND(Sheet1!$E$16,AR62)-1))</f>
        <v>#VALUE!</v>
      </c>
      <c r="AL62" s="1" t="e">
        <f>TRIM(LEFT(AS62,FIND(Sheet1!$E$16,AS62)-1))</f>
        <v>#VALUE!</v>
      </c>
      <c r="AM62" s="1" t="e">
        <f>TRIM(LEFT(AT62,FIND(Sheet1!$E$16,AT62)-1))</f>
        <v>#VALUE!</v>
      </c>
      <c r="AN62" s="1" t="e">
        <f>TRIM(LEFT(AU62,FIND(Sheet1!$E$16,AU62)-1))</f>
        <v>#VALUE!</v>
      </c>
      <c r="AO62" s="1" t="e">
        <f>TRIM(LEFT(AV62,FIND(Sheet1!$E$16,AV62)-1))</f>
        <v>#VALUE!</v>
      </c>
      <c r="AP62" s="14" t="s">
        <v>171</v>
      </c>
      <c r="AQ62" s="14" t="s">
        <v>196</v>
      </c>
      <c r="AX62" s="1">
        <v>2000450103</v>
      </c>
      <c r="AY62" s="1" t="s">
        <v>47</v>
      </c>
      <c r="AZ62" s="1" t="str">
        <f t="shared" si="16"/>
        <v>2000450103击退</v>
      </c>
      <c r="BA62" s="1">
        <f>COUNTIFS($AZ$2:AZ62,AZ62,$AZ$2:AZ62,"&gt;&lt;")</f>
        <v>1</v>
      </c>
      <c r="BB62" t="b">
        <f>IFERROR(AND(VLOOKUP(AX62,[2]英雄技能定义!$A:$F,6,0)="普攻",AY62=$AY$2),FALSE)</f>
        <v>0</v>
      </c>
    </row>
    <row r="63" spans="1:54">
      <c r="A63" s="1" t="e">
        <f>#REF!</f>
        <v>#REF!</v>
      </c>
      <c r="B63" s="1" t="e">
        <f>#REF!</f>
        <v>#REF!</v>
      </c>
      <c r="C63" s="1" t="e">
        <f>#REF!</f>
        <v>#REF!</v>
      </c>
      <c r="D63" s="1" t="s">
        <v>86</v>
      </c>
      <c r="E63" s="1" t="e">
        <f>#REF!</f>
        <v>#REF!</v>
      </c>
      <c r="F63" s="1" t="e">
        <f t="shared" si="19"/>
        <v>#REF!</v>
      </c>
      <c r="G63" s="1">
        <f>SUMIFS(Sheet1!$F$17:$F$30,Sheet1!$E$17:$E$30,D63)</f>
        <v>1</v>
      </c>
      <c r="H63" s="1" t="e">
        <f>ROUND(ABS(SUMIFS(#REF!,#REF!,$C63,#REF!,#REF!,#REF!,$E63)),)</f>
        <v>#REF!</v>
      </c>
      <c r="I63" s="1" t="e">
        <f>_xlfn.IFS(OR(B63=#REF!,B63=#REF!,B63=#REF!),ROUND(#REF!,3),TRUE,0)</f>
        <v>#REF!</v>
      </c>
      <c r="J63" s="1">
        <v>0</v>
      </c>
      <c r="K63" s="1" t="e">
        <f>ROUND(ABS(SUMIFS(#REF!,#REF!,$C63,#REF!,#REF!,#REF!,$E63,#REF!,#REF!)),3)</f>
        <v>#REF!</v>
      </c>
      <c r="L63" s="1" t="e">
        <f>ROUND(ABS(SUMIFS(#REF!,#REF!,$C63,#REF!,#REF!,#REF!,$E63,#REF!,#REF!)),3)</f>
        <v>#REF!</v>
      </c>
      <c r="M63" s="1">
        <v>0</v>
      </c>
      <c r="N63" s="1" t="e">
        <f>ROUND(ABS(SUMIFS(#REF!,#REF!,$C63,#REF!,#REF!,#REF!,$E63,#REF!,#REF!)),3)</f>
        <v>#REF!</v>
      </c>
      <c r="O63" s="1" t="e">
        <f>ABS(SUMIFS(#REF!,#REF!,$C63,#REF!,$E63,#REF!,#REF!))</f>
        <v>#REF!</v>
      </c>
      <c r="P63" s="1" t="e">
        <f>#REF!</f>
        <v>#REF!</v>
      </c>
      <c r="Q63" s="1" t="e">
        <f>_xlfn.IFS(OR(B63=#REF!,B63=#REF!),#REF!*100,TRUE,0)</f>
        <v>#REF!</v>
      </c>
      <c r="S63" s="14" t="str">
        <f t="shared" si="15"/>
        <v>2000450103受击光效1</v>
      </c>
      <c r="T63" s="14" t="str">
        <f ca="1">IF(OFFSET($BB$1,MATCH($S63,S:S,0)-1,),$BC$1,
_xlfn.TEXTJOIN(Sheet1!$D$16,1,U63:AA63))</f>
        <v>2</v>
      </c>
      <c r="U63" s="14" t="str">
        <f t="shared" ca="1" si="1"/>
        <v>2</v>
      </c>
      <c r="V63" s="14" t="str">
        <f t="shared" ca="1" si="2"/>
        <v/>
      </c>
      <c r="W63" s="14" t="str">
        <f t="shared" ca="1" si="3"/>
        <v/>
      </c>
      <c r="X63" s="14" t="str">
        <f t="shared" ca="1" si="4"/>
        <v/>
      </c>
      <c r="Y63" s="14" t="str">
        <f t="shared" ca="1" si="5"/>
        <v/>
      </c>
      <c r="Z63" s="14" t="str">
        <f t="shared" ca="1" si="6"/>
        <v/>
      </c>
      <c r="AA63" s="14" t="str">
        <f t="shared" ca="1" si="7"/>
        <v/>
      </c>
      <c r="AB63" s="1">
        <f t="shared" si="8"/>
        <v>2</v>
      </c>
      <c r="AC63" s="1" t="e">
        <f t="shared" si="9"/>
        <v>#N/A</v>
      </c>
      <c r="AD63" s="1" t="e">
        <f t="shared" si="10"/>
        <v>#N/A</v>
      </c>
      <c r="AE63" s="1" t="e">
        <f t="shared" si="11"/>
        <v>#N/A</v>
      </c>
      <c r="AF63" s="1" t="e">
        <f t="shared" si="12"/>
        <v>#N/A</v>
      </c>
      <c r="AG63" s="1" t="e">
        <f t="shared" si="13"/>
        <v>#N/A</v>
      </c>
      <c r="AH63" s="1" t="e">
        <f t="shared" si="14"/>
        <v>#N/A</v>
      </c>
      <c r="AI63" s="1" t="e">
        <f>TRIM(LEFT(AP63,FIND(Sheet1!$E$16,AP63)-1))</f>
        <v>#VALUE!</v>
      </c>
      <c r="AJ63" s="1" t="e">
        <f>TRIM(LEFT(AQ63,FIND(Sheet1!$E$16,AQ63)-1))</f>
        <v>#VALUE!</v>
      </c>
      <c r="AK63" s="1" t="e">
        <f>TRIM(LEFT(AR63,FIND(Sheet1!$E$16,AR63)-1))</f>
        <v>#VALUE!</v>
      </c>
      <c r="AL63" s="1" t="e">
        <f>TRIM(LEFT(AS63,FIND(Sheet1!$E$16,AS63)-1))</f>
        <v>#VALUE!</v>
      </c>
      <c r="AM63" s="1" t="e">
        <f>TRIM(LEFT(AT63,FIND(Sheet1!$E$16,AT63)-1))</f>
        <v>#VALUE!</v>
      </c>
      <c r="AN63" s="1" t="e">
        <f>TRIM(LEFT(AU63,FIND(Sheet1!$E$16,AU63)-1))</f>
        <v>#VALUE!</v>
      </c>
      <c r="AO63" s="1" t="e">
        <f>TRIM(LEFT(AV63,FIND(Sheet1!$E$16,AV63)-1))</f>
        <v>#VALUE!</v>
      </c>
      <c r="AP63" s="14">
        <v>2</v>
      </c>
      <c r="AX63" s="1">
        <v>2000450103</v>
      </c>
      <c r="AY63" s="1" t="s">
        <v>91</v>
      </c>
      <c r="AZ63" s="1" t="str">
        <f t="shared" si="16"/>
        <v>2000450103受击光效</v>
      </c>
      <c r="BA63" s="1">
        <f>COUNTIFS($AZ$2:AZ63,AZ63,$AZ$2:AZ63,"&gt;&lt;")</f>
        <v>1</v>
      </c>
      <c r="BB63" t="b">
        <f>IFERROR(AND(VLOOKUP(AX63,[2]英雄技能定义!$A:$F,6,0)="普攻",AY63=$AY$2),FALSE)</f>
        <v>0</v>
      </c>
    </row>
    <row r="64" spans="1:54">
      <c r="A64" s="1" t="e">
        <f>#REF!</f>
        <v>#REF!</v>
      </c>
      <c r="B64" s="1" t="e">
        <f>#REF!</f>
        <v>#REF!</v>
      </c>
      <c r="C64" s="1" t="e">
        <f>#REF!</f>
        <v>#REF!</v>
      </c>
      <c r="D64" s="1" t="s">
        <v>88</v>
      </c>
      <c r="E64" s="1" t="e">
        <f>#REF!</f>
        <v>#REF!</v>
      </c>
      <c r="F64" s="1" t="e">
        <f t="shared" si="19"/>
        <v>#REF!</v>
      </c>
      <c r="G64" s="1">
        <f>SUMIFS(Sheet1!$F$17:$F$30,Sheet1!$E$17:$E$30,D64)</f>
        <v>2</v>
      </c>
      <c r="H64" s="1" t="e">
        <f>ROUND(ABS(SUMIFS(#REF!,#REF!,$C64,#REF!,#REF!,#REF!,$E64)),)</f>
        <v>#REF!</v>
      </c>
      <c r="I64" s="1" t="e">
        <f>_xlfn.IFS(OR(B64=#REF!,B64=#REF!,B64=#REF!),ROUND(#REF!,3),TRUE,0)</f>
        <v>#REF!</v>
      </c>
      <c r="J64" s="1">
        <v>0</v>
      </c>
      <c r="K64" s="1" t="e">
        <f>ROUND(ABS(SUMIFS(#REF!,#REF!,$C64,#REF!,#REF!,#REF!,$E64,#REF!,#REF!)),3)</f>
        <v>#REF!</v>
      </c>
      <c r="L64" s="1" t="e">
        <f>ROUND(ABS(SUMIFS(#REF!,#REF!,$C64,#REF!,#REF!,#REF!,$E64,#REF!,#REF!)),3)</f>
        <v>#REF!</v>
      </c>
      <c r="M64" s="1">
        <v>0</v>
      </c>
      <c r="N64" s="1" t="e">
        <f>ROUND(ABS(SUMIFS(#REF!,#REF!,$C64,#REF!,#REF!,#REF!,$E64,#REF!,#REF!)),3)</f>
        <v>#REF!</v>
      </c>
      <c r="O64" s="1" t="e">
        <f>ABS(SUMIFS(#REF!,#REF!,$C64,#REF!,$E64,#REF!,#REF!))</f>
        <v>#REF!</v>
      </c>
      <c r="P64" s="1" t="e">
        <f>#REF!</f>
        <v>#REF!</v>
      </c>
      <c r="Q64" s="1" t="e">
        <f>_xlfn.IFS(OR(B64=#REF!,B64=#REF!),#REF!*100,TRUE,0)</f>
        <v>#REF!</v>
      </c>
      <c r="S64" s="14" t="str">
        <f t="shared" si="15"/>
        <v>2000450103伤血1</v>
      </c>
      <c r="T64" s="14" t="str">
        <f ca="1">IF(OFFSET($BB$1,MATCH($S64,S:S,0)-1,),$BC$1,
_xlfn.TEXTJOIN(Sheet1!$D$16,1,U64:AA64))</f>
        <v>ratio=0.6,fixed=100</v>
      </c>
      <c r="U64" s="14" t="str">
        <f t="shared" ca="1" si="1"/>
        <v>ratio=0.6</v>
      </c>
      <c r="V64" s="14" t="str">
        <f t="shared" ca="1" si="2"/>
        <v>fixed=100</v>
      </c>
      <c r="W64" s="14" t="str">
        <f t="shared" ca="1" si="3"/>
        <v/>
      </c>
      <c r="X64" s="14" t="str">
        <f t="shared" ca="1" si="4"/>
        <v/>
      </c>
      <c r="Y64" s="14" t="str">
        <f t="shared" ca="1" si="5"/>
        <v/>
      </c>
      <c r="Z64" s="14" t="str">
        <f t="shared" ca="1" si="6"/>
        <v/>
      </c>
      <c r="AA64" s="14" t="str">
        <f t="shared" ca="1" si="7"/>
        <v/>
      </c>
      <c r="AB64" s="1">
        <f t="shared" si="8"/>
        <v>0.6</v>
      </c>
      <c r="AC64" s="1">
        <f t="shared" si="9"/>
        <v>100</v>
      </c>
      <c r="AD64" s="1" t="e">
        <f t="shared" si="10"/>
        <v>#N/A</v>
      </c>
      <c r="AE64" s="1" t="e">
        <f t="shared" si="11"/>
        <v>#N/A</v>
      </c>
      <c r="AF64" s="1" t="e">
        <f t="shared" si="12"/>
        <v>#N/A</v>
      </c>
      <c r="AG64" s="1" t="e">
        <f t="shared" si="13"/>
        <v>#N/A</v>
      </c>
      <c r="AH64" s="1" t="e">
        <f t="shared" si="14"/>
        <v>#N/A</v>
      </c>
      <c r="AI64" s="1" t="str">
        <f>TRIM(LEFT(AP64,FIND(Sheet1!$E$16,AP64)-1))</f>
        <v>ratio</v>
      </c>
      <c r="AJ64" s="1" t="str">
        <f>TRIM(LEFT(AQ64,FIND(Sheet1!$E$16,AQ64)-1))</f>
        <v>fixed</v>
      </c>
      <c r="AK64" s="1" t="e">
        <f>TRIM(LEFT(AR64,FIND(Sheet1!$E$16,AR64)-1))</f>
        <v>#VALUE!</v>
      </c>
      <c r="AL64" s="1" t="e">
        <f>TRIM(LEFT(AS64,FIND(Sheet1!$E$16,AS64)-1))</f>
        <v>#VALUE!</v>
      </c>
      <c r="AM64" s="1" t="e">
        <f>TRIM(LEFT(AT64,FIND(Sheet1!$E$16,AT64)-1))</f>
        <v>#VALUE!</v>
      </c>
      <c r="AN64" s="1" t="e">
        <f>TRIM(LEFT(AU64,FIND(Sheet1!$E$16,AU64)-1))</f>
        <v>#VALUE!</v>
      </c>
      <c r="AO64" s="1" t="e">
        <f>TRIM(LEFT(AV64,FIND(Sheet1!$E$16,AV64)-1))</f>
        <v>#VALUE!</v>
      </c>
      <c r="AP64" s="14" t="s">
        <v>197</v>
      </c>
      <c r="AQ64" s="14" t="s">
        <v>170</v>
      </c>
      <c r="AX64" s="1">
        <v>2000450103</v>
      </c>
      <c r="AY64" s="1" t="s">
        <v>86</v>
      </c>
      <c r="AZ64" s="1" t="str">
        <f t="shared" si="16"/>
        <v>2000450103伤血</v>
      </c>
      <c r="BA64" s="1">
        <f>COUNTIFS($AZ$2:AZ64,AZ64,$AZ$2:AZ64,"&gt;&lt;")</f>
        <v>1</v>
      </c>
      <c r="BB64" t="b">
        <f>IFERROR(AND(VLOOKUP(AX64,[2]英雄技能定义!$A:$F,6,0)="普攻",AY64=$AY$2),FALSE)</f>
        <v>0</v>
      </c>
    </row>
    <row r="65" spans="1:54">
      <c r="A65" s="1" t="e">
        <f>#REF!</f>
        <v>#REF!</v>
      </c>
      <c r="B65" s="1" t="e">
        <f>#REF!</f>
        <v>#REF!</v>
      </c>
      <c r="C65" s="1" t="e">
        <f>#REF!</f>
        <v>#REF!</v>
      </c>
      <c r="D65" s="1" t="s">
        <v>86</v>
      </c>
      <c r="E65" s="1" t="e">
        <f>#REF!</f>
        <v>#REF!</v>
      </c>
      <c r="F65" s="1" t="e">
        <f t="shared" si="19"/>
        <v>#REF!</v>
      </c>
      <c r="G65" s="1">
        <f>SUMIFS(Sheet1!$F$17:$F$30,Sheet1!$E$17:$E$30,D65)</f>
        <v>1</v>
      </c>
      <c r="H65" s="1" t="e">
        <f>ROUND(ABS(SUMIFS(#REF!,#REF!,$C65,#REF!,#REF!,#REF!,$E65)),)</f>
        <v>#REF!</v>
      </c>
      <c r="I65" s="1" t="e">
        <f>_xlfn.IFS(OR(B65=#REF!,B65=#REF!,B65=#REF!),ROUND(#REF!,3),TRUE,0)</f>
        <v>#REF!</v>
      </c>
      <c r="J65" s="1">
        <v>0</v>
      </c>
      <c r="K65" s="1" t="e">
        <f>ROUND(ABS(SUMIFS(#REF!,#REF!,$C65,#REF!,#REF!,#REF!,$E65,#REF!,#REF!)),3)</f>
        <v>#REF!</v>
      </c>
      <c r="L65" s="1" t="e">
        <f>ROUND(ABS(SUMIFS(#REF!,#REF!,$C65,#REF!,#REF!,#REF!,$E65,#REF!,#REF!)),3)</f>
        <v>#REF!</v>
      </c>
      <c r="M65" s="1">
        <v>0</v>
      </c>
      <c r="N65" s="1" t="e">
        <f>ROUND(ABS(SUMIFS(#REF!,#REF!,$C65,#REF!,#REF!,#REF!,$E65,#REF!,#REF!)),3)</f>
        <v>#REF!</v>
      </c>
      <c r="O65" s="1" t="e">
        <f>ABS(SUMIFS(#REF!,#REF!,$C65,#REF!,$E65,#REF!,#REF!))</f>
        <v>#REF!</v>
      </c>
      <c r="P65" s="1" t="e">
        <f>#REF!</f>
        <v>#REF!</v>
      </c>
      <c r="Q65" s="1" t="e">
        <f>_xlfn.IFS(OR(B65=#REF!,B65=#REF!),#REF!*100,TRUE,0)</f>
        <v>#REF!</v>
      </c>
      <c r="S65" s="14" t="str">
        <f t="shared" si="15"/>
        <v>2000450104击飞1</v>
      </c>
      <c r="T65" s="14" t="str">
        <f ca="1">IF(OFFSET($BB$1,MATCH($S65,S:S,0)-1,),$BC$1,
_xlfn.TEXTJOIN(Sheet1!$D$16,1,U65:AA65))</f>
        <v>speed=300,duration=0.5</v>
      </c>
      <c r="U65" s="14" t="str">
        <f t="shared" ca="1" si="1"/>
        <v>speed=300</v>
      </c>
      <c r="V65" s="14" t="str">
        <f t="shared" ca="1" si="2"/>
        <v>duration=0.5</v>
      </c>
      <c r="W65" s="14" t="str">
        <f t="shared" ca="1" si="3"/>
        <v/>
      </c>
      <c r="X65" s="14" t="str">
        <f t="shared" ca="1" si="4"/>
        <v/>
      </c>
      <c r="Y65" s="14" t="str">
        <f t="shared" ca="1" si="5"/>
        <v/>
      </c>
      <c r="Z65" s="14" t="str">
        <f t="shared" ca="1" si="6"/>
        <v/>
      </c>
      <c r="AA65" s="14" t="str">
        <f t="shared" ca="1" si="7"/>
        <v/>
      </c>
      <c r="AB65" s="1">
        <f t="shared" si="8"/>
        <v>300</v>
      </c>
      <c r="AC65" s="1">
        <f t="shared" si="9"/>
        <v>0.5</v>
      </c>
      <c r="AD65" s="1" t="e">
        <f t="shared" si="10"/>
        <v>#N/A</v>
      </c>
      <c r="AE65" s="1" t="e">
        <f t="shared" si="11"/>
        <v>#N/A</v>
      </c>
      <c r="AF65" s="1" t="e">
        <f t="shared" si="12"/>
        <v>#N/A</v>
      </c>
      <c r="AG65" s="1" t="e">
        <f t="shared" si="13"/>
        <v>#N/A</v>
      </c>
      <c r="AH65" s="1" t="e">
        <f t="shared" si="14"/>
        <v>#N/A</v>
      </c>
      <c r="AI65" s="1" t="str">
        <f>TRIM(LEFT(AP65,FIND(Sheet1!$E$16,AP65)-1))</f>
        <v>speed</v>
      </c>
      <c r="AJ65" s="1" t="str">
        <f>TRIM(LEFT(AQ65,FIND(Sheet1!$E$16,AQ65)-1))</f>
        <v>duration</v>
      </c>
      <c r="AK65" s="1" t="e">
        <f>TRIM(LEFT(AR65,FIND(Sheet1!$E$16,AR65)-1))</f>
        <v>#VALUE!</v>
      </c>
      <c r="AL65" s="1" t="e">
        <f>TRIM(LEFT(AS65,FIND(Sheet1!$E$16,AS65)-1))</f>
        <v>#VALUE!</v>
      </c>
      <c r="AM65" s="1" t="e">
        <f>TRIM(LEFT(AT65,FIND(Sheet1!$E$16,AT65)-1))</f>
        <v>#VALUE!</v>
      </c>
      <c r="AN65" s="1" t="e">
        <f>TRIM(LEFT(AU65,FIND(Sheet1!$E$16,AU65)-1))</f>
        <v>#VALUE!</v>
      </c>
      <c r="AO65" s="1" t="e">
        <f>TRIM(LEFT(AV65,FIND(Sheet1!$E$16,AV65)-1))</f>
        <v>#VALUE!</v>
      </c>
      <c r="AP65" s="14" t="s">
        <v>187</v>
      </c>
      <c r="AQ65" s="14" t="s">
        <v>188</v>
      </c>
      <c r="AX65" s="1">
        <v>2000450104</v>
      </c>
      <c r="AY65" s="1" t="s">
        <v>96</v>
      </c>
      <c r="AZ65" s="1" t="str">
        <f t="shared" si="16"/>
        <v>2000450104击飞</v>
      </c>
      <c r="BA65" s="1">
        <f>COUNTIFS($AZ$2:AZ65,AZ65,$AZ$2:AZ65,"&gt;&lt;")</f>
        <v>1</v>
      </c>
      <c r="BB65" t="b">
        <f>IFERROR(AND(VLOOKUP(AX65,[2]英雄技能定义!$A:$F,6,0)="普攻",AY65=$AY$2),FALSE)</f>
        <v>0</v>
      </c>
    </row>
    <row r="66" spans="1:54">
      <c r="A66" s="1" t="e">
        <f>#REF!</f>
        <v>#REF!</v>
      </c>
      <c r="B66" s="1" t="e">
        <f>#REF!</f>
        <v>#REF!</v>
      </c>
      <c r="C66" s="1" t="e">
        <f>#REF!</f>
        <v>#REF!</v>
      </c>
      <c r="D66" s="1" t="s">
        <v>88</v>
      </c>
      <c r="E66" s="1" t="e">
        <f>#REF!</f>
        <v>#REF!</v>
      </c>
      <c r="F66" s="1" t="e">
        <f t="shared" si="19"/>
        <v>#REF!</v>
      </c>
      <c r="G66" s="1">
        <f>SUMIFS(Sheet1!$F$17:$F$30,Sheet1!$E$17:$E$30,D66)</f>
        <v>2</v>
      </c>
      <c r="H66" s="1" t="e">
        <f>ROUND(ABS(SUMIFS(#REF!,#REF!,$C66,#REF!,#REF!,#REF!,$E66)),)</f>
        <v>#REF!</v>
      </c>
      <c r="I66" s="1" t="e">
        <f>_xlfn.IFS(OR(B66=#REF!,B66=#REF!,B66=#REF!),ROUND(#REF!,3),TRUE,0)</f>
        <v>#REF!</v>
      </c>
      <c r="J66" s="1">
        <v>0</v>
      </c>
      <c r="K66" s="1" t="e">
        <f>ROUND(ABS(SUMIFS(#REF!,#REF!,$C66,#REF!,#REF!,#REF!,$E66,#REF!,#REF!)),3)</f>
        <v>#REF!</v>
      </c>
      <c r="L66" s="1" t="e">
        <f>ROUND(ABS(SUMIFS(#REF!,#REF!,$C66,#REF!,#REF!,#REF!,$E66,#REF!,#REF!)),3)</f>
        <v>#REF!</v>
      </c>
      <c r="M66" s="1">
        <v>0</v>
      </c>
      <c r="N66" s="1" t="e">
        <f>ROUND(ABS(SUMIFS(#REF!,#REF!,$C66,#REF!,#REF!,#REF!,$E66,#REF!,#REF!)),3)</f>
        <v>#REF!</v>
      </c>
      <c r="O66" s="1" t="e">
        <f>ABS(SUMIFS(#REF!,#REF!,$C66,#REF!,$E66,#REF!,#REF!))</f>
        <v>#REF!</v>
      </c>
      <c r="P66" s="1" t="e">
        <f>#REF!</f>
        <v>#REF!</v>
      </c>
      <c r="Q66" s="1" t="e">
        <f>_xlfn.IFS(OR(B66=#REF!,B66=#REF!),#REF!*100,TRUE,0)</f>
        <v>#REF!</v>
      </c>
      <c r="S66" s="14" t="str">
        <f t="shared" ref="S66:S129" si="20">AZ66&amp;BA66</f>
        <v>2000450104受击光效1</v>
      </c>
      <c r="T66" s="14" t="str">
        <f ca="1">IF(OFFSET($BB$1,MATCH($S66,S:S,0)-1,),$BC$1,
_xlfn.TEXTJOIN(Sheet1!$D$16,1,U66:AA66))</f>
        <v>1</v>
      </c>
      <c r="U66" s="14" t="str">
        <f t="shared" ref="U66:U129" ca="1" si="21">IFERROR(SUBSTITUTE(AP66,AB66,INDEX(OFFSET($H$1:$Q$1,MATCH($S66,$F:$F,0)-1,0),MATCH(AI66,$H$1:$Q$1,0))),AP66&amp;"")</f>
        <v>1</v>
      </c>
      <c r="V66" s="14" t="str">
        <f t="shared" ref="V66:V129" ca="1" si="22">IFERROR(SUBSTITUTE(AQ66,AC66,INDEX(OFFSET($H$1:$Q$1,MATCH($S66,$F:$F,0)-1,0),MATCH(AJ66,$H$1:$Q$1,0))),AQ66&amp;"")</f>
        <v/>
      </c>
      <c r="W66" s="14" t="str">
        <f t="shared" ref="W66:W129" ca="1" si="23">IFERROR(SUBSTITUTE(AR66,AD66,INDEX(OFFSET($H$1:$Q$1,MATCH($S66,$F:$F,0)-1,0),MATCH(AK66,$H$1:$Q$1,0))),AR66&amp;"")</f>
        <v/>
      </c>
      <c r="X66" s="14" t="str">
        <f t="shared" ref="X66:X129" ca="1" si="24">IFERROR(SUBSTITUTE(AS66,AE66,INDEX(OFFSET($H$1:$Q$1,MATCH($S66,$F:$F,0)-1,0),MATCH(AL66,$H$1:$Q$1,0))),AS66&amp;"")</f>
        <v/>
      </c>
      <c r="Y66" s="14" t="str">
        <f t="shared" ref="Y66:Y129" ca="1" si="25">IFERROR(SUBSTITUTE(AT66,AF66,INDEX(OFFSET($H$1:$Q$1,MATCH($S66,$F:$F,0)-1,0),MATCH(AM66,$H$1:$Q$1,0))),AT66&amp;"")</f>
        <v/>
      </c>
      <c r="Z66" s="14" t="str">
        <f t="shared" ref="Z66:Z129" ca="1" si="26">IFERROR(SUBSTITUTE(AU66,AG66,INDEX(OFFSET($H$1:$Q$1,MATCH($S66,$F:$F,0)-1,0),MATCH(AN66,$H$1:$Q$1,0))),AU66&amp;"")</f>
        <v/>
      </c>
      <c r="AA66" s="14" t="str">
        <f t="shared" ref="AA66:AA129" ca="1" si="27">IFERROR(SUBSTITUTE(AV66,AH66,INDEX(OFFSET($H$1:$Q$1,MATCH($S66,$F:$F,0)-1,0),MATCH(AO66,$H$1:$Q$1,0))),AV66&amp;"")</f>
        <v/>
      </c>
      <c r="AB66" s="1">
        <f t="shared" ref="AB66:AB129" si="28">LOOKUP(9E+307,(--(TRIM(MID(SUBSTITUTE(SUBSTITUTE(SUBSTITUTE(SUBSTITUTE(SUBSTITUTE(AP66,"=","+"),"*","+"),"/","+"),"-","+"),"+",REPT(" ",99)),ROW($1:$100)*99-98,99)))))</f>
        <v>1</v>
      </c>
      <c r="AC66" s="1" t="e">
        <f t="shared" ref="AC66:AC129" si="29">LOOKUP(9E+307,(--(TRIM(MID(SUBSTITUTE(SUBSTITUTE(SUBSTITUTE(SUBSTITUTE(SUBSTITUTE(AQ66,"=","+"),"*","+"),"/","+"),"-","+"),"+",REPT(" ",99)),ROW($1:$100)*99-98,99)))))</f>
        <v>#N/A</v>
      </c>
      <c r="AD66" s="1" t="e">
        <f t="shared" ref="AD66:AD129" si="30">LOOKUP(9E+307,(--(TRIM(MID(SUBSTITUTE(SUBSTITUTE(SUBSTITUTE(SUBSTITUTE(SUBSTITUTE(AR66,"=","+"),"*","+"),"/","+"),"-","+"),"+",REPT(" ",99)),ROW($1:$100)*99-98,99)))))</f>
        <v>#N/A</v>
      </c>
      <c r="AE66" s="1" t="e">
        <f t="shared" ref="AE66:AE129" si="31">LOOKUP(9E+307,(--(TRIM(MID(SUBSTITUTE(SUBSTITUTE(SUBSTITUTE(SUBSTITUTE(SUBSTITUTE(AS66,"=","+"),"*","+"),"/","+"),"-","+"),"+",REPT(" ",99)),ROW($1:$100)*99-98,99)))))</f>
        <v>#N/A</v>
      </c>
      <c r="AF66" s="1" t="e">
        <f t="shared" ref="AF66:AF129" si="32">LOOKUP(9E+307,(--(TRIM(MID(SUBSTITUTE(SUBSTITUTE(SUBSTITUTE(SUBSTITUTE(SUBSTITUTE(AT66,"=","+"),"*","+"),"/","+"),"-","+"),"+",REPT(" ",99)),ROW($1:$100)*99-98,99)))))</f>
        <v>#N/A</v>
      </c>
      <c r="AG66" s="1" t="e">
        <f t="shared" ref="AG66:AG129" si="33">LOOKUP(9E+307,(--(TRIM(MID(SUBSTITUTE(SUBSTITUTE(SUBSTITUTE(SUBSTITUTE(SUBSTITUTE(AU66,"=","+"),"*","+"),"/","+"),"-","+"),"+",REPT(" ",99)),ROW($1:$100)*99-98,99)))))</f>
        <v>#N/A</v>
      </c>
      <c r="AH66" s="1" t="e">
        <f t="shared" ref="AH66:AH129" si="34">LOOKUP(9E+307,(--(TRIM(MID(SUBSTITUTE(SUBSTITUTE(SUBSTITUTE(SUBSTITUTE(SUBSTITUTE(AV66,"=","+"),"*","+"),"/","+"),"-","+"),"+",REPT(" ",99)),ROW($1:$100)*99-98,99)))))</f>
        <v>#N/A</v>
      </c>
      <c r="AI66" s="1" t="e">
        <f>TRIM(LEFT(AP66,FIND(Sheet1!$E$16,AP66)-1))</f>
        <v>#VALUE!</v>
      </c>
      <c r="AJ66" s="1" t="e">
        <f>TRIM(LEFT(AQ66,FIND(Sheet1!$E$16,AQ66)-1))</f>
        <v>#VALUE!</v>
      </c>
      <c r="AK66" s="1" t="e">
        <f>TRIM(LEFT(AR66,FIND(Sheet1!$E$16,AR66)-1))</f>
        <v>#VALUE!</v>
      </c>
      <c r="AL66" s="1" t="e">
        <f>TRIM(LEFT(AS66,FIND(Sheet1!$E$16,AS66)-1))</f>
        <v>#VALUE!</v>
      </c>
      <c r="AM66" s="1" t="e">
        <f>TRIM(LEFT(AT66,FIND(Sheet1!$E$16,AT66)-1))</f>
        <v>#VALUE!</v>
      </c>
      <c r="AN66" s="1" t="e">
        <f>TRIM(LEFT(AU66,FIND(Sheet1!$E$16,AU66)-1))</f>
        <v>#VALUE!</v>
      </c>
      <c r="AO66" s="1" t="e">
        <f>TRIM(LEFT(AV66,FIND(Sheet1!$E$16,AV66)-1))</f>
        <v>#VALUE!</v>
      </c>
      <c r="AP66" s="14">
        <v>1</v>
      </c>
      <c r="AX66" s="1">
        <v>2000450104</v>
      </c>
      <c r="AY66" s="1" t="s">
        <v>91</v>
      </c>
      <c r="AZ66" s="1" t="str">
        <f t="shared" si="16"/>
        <v>2000450104受击光效</v>
      </c>
      <c r="BA66" s="1">
        <f>COUNTIFS($AZ$2:AZ66,AZ66,$AZ$2:AZ66,"&gt;&lt;")</f>
        <v>1</v>
      </c>
      <c r="BB66" t="b">
        <f>IFERROR(AND(VLOOKUP(AX66,[2]英雄技能定义!$A:$F,6,0)="普攻",AY66=$AY$2),FALSE)</f>
        <v>0</v>
      </c>
    </row>
    <row r="67" spans="1:54">
      <c r="A67" s="1" t="e">
        <f>#REF!</f>
        <v>#REF!</v>
      </c>
      <c r="B67" s="1" t="e">
        <f>#REF!</f>
        <v>#REF!</v>
      </c>
      <c r="C67" s="1" t="e">
        <f>#REF!</f>
        <v>#REF!</v>
      </c>
      <c r="D67" s="1" t="s">
        <v>86</v>
      </c>
      <c r="E67" s="1" t="e">
        <f>#REF!</f>
        <v>#REF!</v>
      </c>
      <c r="F67" s="1" t="e">
        <f t="shared" si="19"/>
        <v>#REF!</v>
      </c>
      <c r="G67" s="1">
        <f>SUMIFS(Sheet1!$F$17:$F$30,Sheet1!$E$17:$E$30,D67)</f>
        <v>1</v>
      </c>
      <c r="H67" s="1" t="e">
        <f>ROUND(ABS(SUMIFS(#REF!,#REF!,$C67,#REF!,#REF!,#REF!,$E67)),)</f>
        <v>#REF!</v>
      </c>
      <c r="I67" s="1" t="e">
        <f>_xlfn.IFS(OR(B67=#REF!,B67=#REF!,B67=#REF!),ROUND(#REF!,3),TRUE,0)</f>
        <v>#REF!</v>
      </c>
      <c r="J67" s="1">
        <v>0</v>
      </c>
      <c r="K67" s="1" t="e">
        <f>ROUND(ABS(SUMIFS(#REF!,#REF!,$C67,#REF!,#REF!,#REF!,$E67,#REF!,#REF!)),3)</f>
        <v>#REF!</v>
      </c>
      <c r="L67" s="1" t="e">
        <f>ROUND(ABS(SUMIFS(#REF!,#REF!,$C67,#REF!,#REF!,#REF!,$E67,#REF!,#REF!)),3)</f>
        <v>#REF!</v>
      </c>
      <c r="M67" s="1">
        <v>0</v>
      </c>
      <c r="N67" s="1" t="e">
        <f>ROUND(ABS(SUMIFS(#REF!,#REF!,$C67,#REF!,#REF!,#REF!,$E67,#REF!,#REF!)),3)</f>
        <v>#REF!</v>
      </c>
      <c r="O67" s="1" t="e">
        <f>ABS(SUMIFS(#REF!,#REF!,$C67,#REF!,$E67,#REF!,#REF!))</f>
        <v>#REF!</v>
      </c>
      <c r="P67" s="1" t="e">
        <f>#REF!</f>
        <v>#REF!</v>
      </c>
      <c r="Q67" s="1" t="e">
        <f>_xlfn.IFS(OR(B67=#REF!,B67=#REF!),#REF!*100,TRUE,0)</f>
        <v>#REF!</v>
      </c>
      <c r="S67" s="14" t="str">
        <f t="shared" si="20"/>
        <v>2000450104伤血1</v>
      </c>
      <c r="T67" s="14" t="str">
        <f ca="1">IF(OFFSET($BB$1,MATCH($S67,S:S,0)-1,),$BC$1,
_xlfn.TEXTJOIN(Sheet1!$D$16,1,U67:AA67))</f>
        <v>ratio=1.53+attackerParams('step10a'),fixed=100</v>
      </c>
      <c r="U67" s="14" t="str">
        <f t="shared" ca="1" si="21"/>
        <v>ratio=1.53+attackerParams('step10a')</v>
      </c>
      <c r="V67" s="14" t="str">
        <f t="shared" ca="1" si="22"/>
        <v>fixed=100</v>
      </c>
      <c r="W67" s="14" t="str">
        <f t="shared" ca="1" si="23"/>
        <v/>
      </c>
      <c r="X67" s="14" t="str">
        <f t="shared" ca="1" si="24"/>
        <v/>
      </c>
      <c r="Y67" s="14" t="str">
        <f t="shared" ca="1" si="25"/>
        <v/>
      </c>
      <c r="Z67" s="14" t="str">
        <f t="shared" ca="1" si="26"/>
        <v/>
      </c>
      <c r="AA67" s="14" t="str">
        <f t="shared" ca="1" si="27"/>
        <v/>
      </c>
      <c r="AB67" s="1">
        <f t="shared" si="28"/>
        <v>1.53</v>
      </c>
      <c r="AC67" s="1">
        <f t="shared" si="29"/>
        <v>100</v>
      </c>
      <c r="AD67" s="1" t="e">
        <f t="shared" si="30"/>
        <v>#N/A</v>
      </c>
      <c r="AE67" s="1" t="e">
        <f t="shared" si="31"/>
        <v>#N/A</v>
      </c>
      <c r="AF67" s="1" t="e">
        <f t="shared" si="32"/>
        <v>#N/A</v>
      </c>
      <c r="AG67" s="1" t="e">
        <f t="shared" si="33"/>
        <v>#N/A</v>
      </c>
      <c r="AH67" s="1" t="e">
        <f t="shared" si="34"/>
        <v>#N/A</v>
      </c>
      <c r="AI67" s="1" t="str">
        <f>TRIM(LEFT(AP67,FIND(Sheet1!$E$16,AP67)-1))</f>
        <v>ratio</v>
      </c>
      <c r="AJ67" s="1" t="str">
        <f>TRIM(LEFT(AQ67,FIND(Sheet1!$E$16,AQ67)-1))</f>
        <v>fixed</v>
      </c>
      <c r="AK67" s="1" t="e">
        <f>TRIM(LEFT(AR67,FIND(Sheet1!$E$16,AR67)-1))</f>
        <v>#VALUE!</v>
      </c>
      <c r="AL67" s="1" t="e">
        <f>TRIM(LEFT(AS67,FIND(Sheet1!$E$16,AS67)-1))</f>
        <v>#VALUE!</v>
      </c>
      <c r="AM67" s="1" t="e">
        <f>TRIM(LEFT(AT67,FIND(Sheet1!$E$16,AT67)-1))</f>
        <v>#VALUE!</v>
      </c>
      <c r="AN67" s="1" t="e">
        <f>TRIM(LEFT(AU67,FIND(Sheet1!$E$16,AU67)-1))</f>
        <v>#VALUE!</v>
      </c>
      <c r="AO67" s="1" t="e">
        <f>TRIM(LEFT(AV67,FIND(Sheet1!$E$16,AV67)-1))</f>
        <v>#VALUE!</v>
      </c>
      <c r="AP67" s="14" t="s">
        <v>198</v>
      </c>
      <c r="AQ67" s="14" t="s">
        <v>170</v>
      </c>
      <c r="AX67" s="1">
        <v>2000450104</v>
      </c>
      <c r="AY67" s="1" t="s">
        <v>86</v>
      </c>
      <c r="AZ67" s="1" t="str">
        <f t="shared" ref="AZ67:AZ130" si="35">AX67&amp;AY67</f>
        <v>2000450104伤血</v>
      </c>
      <c r="BA67" s="1">
        <f>COUNTIFS($AZ$2:AZ67,AZ67,$AZ$2:AZ67,"&gt;&lt;")</f>
        <v>1</v>
      </c>
      <c r="BB67" t="b">
        <f>IFERROR(AND(VLOOKUP(AX67,[2]英雄技能定义!$A:$F,6,0)="普攻",AY67=$AY$2),FALSE)</f>
        <v>0</v>
      </c>
    </row>
    <row r="68" spans="1:54">
      <c r="A68" s="1" t="e">
        <f>#REF!</f>
        <v>#REF!</v>
      </c>
      <c r="B68" s="1" t="e">
        <f>#REF!</f>
        <v>#REF!</v>
      </c>
      <c r="C68" s="1">
        <v>9100054701</v>
      </c>
      <c r="D68" s="1" t="s">
        <v>86</v>
      </c>
      <c r="E68" s="1" t="e">
        <f>#REF!</f>
        <v>#REF!</v>
      </c>
      <c r="F68" s="1" t="e">
        <f t="shared" si="19"/>
        <v>#REF!</v>
      </c>
      <c r="G68" s="1">
        <f>SUMIFS(Sheet1!$F$17:$F$30,Sheet1!$E$17:$E$30,D68)</f>
        <v>1</v>
      </c>
      <c r="H68" s="1" t="e">
        <f>ROUND(ABS(SUMIFS(#REF!,#REF!,$C68,#REF!,#REF!,#REF!,$E68)),)</f>
        <v>#REF!</v>
      </c>
      <c r="I68" s="1" t="e">
        <f>_xlfn.IFS(OR(B68=#REF!,B68=#REF!,B68=#REF!),ROUND(#REF!,3),TRUE,0)</f>
        <v>#REF!</v>
      </c>
      <c r="J68" s="1">
        <v>0</v>
      </c>
      <c r="K68" s="1" t="e">
        <f>ROUND(ABS(SUMIFS(#REF!,#REF!,$C68,#REF!,#REF!,#REF!,$E68,#REF!,#REF!)),3)</f>
        <v>#REF!</v>
      </c>
      <c r="L68" s="1" t="e">
        <f>ROUND(ABS(SUMIFS(#REF!,#REF!,$C68,#REF!,#REF!,#REF!,$E68,#REF!,#REF!)),3)</f>
        <v>#REF!</v>
      </c>
      <c r="M68" s="1">
        <v>0</v>
      </c>
      <c r="N68" s="1" t="e">
        <f>ROUND(ABS(SUMIFS(#REF!,#REF!,$C68,#REF!,#REF!,#REF!,$E68,#REF!,#REF!)),3)</f>
        <v>#REF!</v>
      </c>
      <c r="O68" s="1" t="e">
        <f>ABS(SUMIFS(#REF!,#REF!,$C68,#REF!,$E68,#REF!,#REF!))</f>
        <v>#REF!</v>
      </c>
      <c r="P68" s="1" t="e">
        <f>#REF!</f>
        <v>#REF!</v>
      </c>
      <c r="Q68" s="1" t="e">
        <f>_xlfn.IFS(OR(B68=#REF!,B68=#REF!),#REF!*100,TRUE,0)</f>
        <v>#REF!</v>
      </c>
      <c r="S68" s="14" t="str">
        <f t="shared" si="20"/>
        <v>2000450104加buff1</v>
      </c>
      <c r="T68" s="14" t="str">
        <f ca="1">IF(OFFSET($BB$1,MATCH($S68,S:S,0)-1,),$BC$1,
_xlfn.TEXTJOIN(Sheet1!$D$16,1,U68:AA68))</f>
        <v>duration=1+attackerParams('step10b'),effectIds={1000008}</v>
      </c>
      <c r="U68" s="14" t="str">
        <f t="shared" ca="1" si="21"/>
        <v>duration=1+attackerParams('step10b')</v>
      </c>
      <c r="V68" s="14" t="str">
        <f t="shared" ca="1" si="22"/>
        <v>effectIds={1000008}</v>
      </c>
      <c r="W68" s="14" t="str">
        <f t="shared" ca="1" si="23"/>
        <v/>
      </c>
      <c r="X68" s="14" t="str">
        <f t="shared" ca="1" si="24"/>
        <v/>
      </c>
      <c r="Y68" s="14" t="str">
        <f t="shared" ca="1" si="25"/>
        <v/>
      </c>
      <c r="Z68" s="14" t="str">
        <f t="shared" ca="1" si="26"/>
        <v/>
      </c>
      <c r="AA68" s="14" t="str">
        <f t="shared" ca="1" si="27"/>
        <v/>
      </c>
      <c r="AB68" s="1">
        <f t="shared" si="28"/>
        <v>1</v>
      </c>
      <c r="AC68" s="1" t="e">
        <f t="shared" si="29"/>
        <v>#N/A</v>
      </c>
      <c r="AD68" s="1" t="e">
        <f t="shared" si="30"/>
        <v>#N/A</v>
      </c>
      <c r="AE68" s="1" t="e">
        <f t="shared" si="31"/>
        <v>#N/A</v>
      </c>
      <c r="AF68" s="1" t="e">
        <f t="shared" si="32"/>
        <v>#N/A</v>
      </c>
      <c r="AG68" s="1" t="e">
        <f t="shared" si="33"/>
        <v>#N/A</v>
      </c>
      <c r="AH68" s="1" t="e">
        <f t="shared" si="34"/>
        <v>#N/A</v>
      </c>
      <c r="AI68" s="1" t="str">
        <f>TRIM(LEFT(AP68,FIND(Sheet1!$E$16,AP68)-1))</f>
        <v>duration</v>
      </c>
      <c r="AJ68" s="1" t="str">
        <f>TRIM(LEFT(AQ68,FIND(Sheet1!$E$16,AQ68)-1))</f>
        <v>effectIds</v>
      </c>
      <c r="AK68" s="1" t="e">
        <f>TRIM(LEFT(AR68,FIND(Sheet1!$E$16,AR68)-1))</f>
        <v>#VALUE!</v>
      </c>
      <c r="AL68" s="1" t="e">
        <f>TRIM(LEFT(AS68,FIND(Sheet1!$E$16,AS68)-1))</f>
        <v>#VALUE!</v>
      </c>
      <c r="AM68" s="1" t="e">
        <f>TRIM(LEFT(AT68,FIND(Sheet1!$E$16,AT68)-1))</f>
        <v>#VALUE!</v>
      </c>
      <c r="AN68" s="1" t="e">
        <f>TRIM(LEFT(AU68,FIND(Sheet1!$E$16,AU68)-1))</f>
        <v>#VALUE!</v>
      </c>
      <c r="AO68" s="1" t="e">
        <f>TRIM(LEFT(AV68,FIND(Sheet1!$E$16,AV68)-1))</f>
        <v>#VALUE!</v>
      </c>
      <c r="AP68" s="14" t="s">
        <v>199</v>
      </c>
      <c r="AQ68" s="14" t="s">
        <v>200</v>
      </c>
      <c r="AX68" s="1">
        <v>2000450104</v>
      </c>
      <c r="AY68" s="1" t="s">
        <v>88</v>
      </c>
      <c r="AZ68" s="1" t="str">
        <f t="shared" si="35"/>
        <v>2000450104加buff</v>
      </c>
      <c r="BA68" s="1">
        <f>COUNTIFS($AZ$2:AZ68,AZ68,$AZ$2:AZ68,"&gt;&lt;")</f>
        <v>1</v>
      </c>
      <c r="BB68" t="b">
        <f>IFERROR(AND(VLOOKUP(AX68,[2]英雄技能定义!$A:$F,6,0)="普攻",AY68=$AY$2),FALSE)</f>
        <v>0</v>
      </c>
    </row>
    <row r="69" spans="1:54">
      <c r="A69" s="1" t="e">
        <f>#REF!</f>
        <v>#REF!</v>
      </c>
      <c r="B69" s="1" t="e">
        <f>#REF!</f>
        <v>#REF!</v>
      </c>
      <c r="C69" s="1" t="e">
        <f>#REF!</f>
        <v>#REF!</v>
      </c>
      <c r="D69" s="1" t="s">
        <v>88</v>
      </c>
      <c r="E69" s="1" t="e">
        <f>#REF!</f>
        <v>#REF!</v>
      </c>
      <c r="F69" s="1" t="e">
        <f t="shared" si="19"/>
        <v>#REF!</v>
      </c>
      <c r="G69" s="1">
        <f>SUMIFS(Sheet1!$F$17:$F$30,Sheet1!$E$17:$E$30,D69)</f>
        <v>2</v>
      </c>
      <c r="H69" s="1" t="e">
        <f>ROUND(ABS(SUMIFS(#REF!,#REF!,$C69,#REF!,#REF!,#REF!,$E69)),)</f>
        <v>#REF!</v>
      </c>
      <c r="I69" s="1" t="e">
        <f>_xlfn.IFS(OR(B69=#REF!,B69=#REF!,B69=#REF!),ROUND(#REF!,3),TRUE,0)</f>
        <v>#REF!</v>
      </c>
      <c r="J69" s="1">
        <v>0</v>
      </c>
      <c r="K69" s="1" t="e">
        <f>ROUND(ABS(SUMIFS(#REF!,#REF!,$C69,#REF!,#REF!,#REF!,$E69,#REF!,#REF!)),3)</f>
        <v>#REF!</v>
      </c>
      <c r="L69" s="1" t="e">
        <f>ROUND(ABS(SUMIFS(#REF!,#REF!,$C69,#REF!,#REF!,#REF!,$E69,#REF!,#REF!)),3)</f>
        <v>#REF!</v>
      </c>
      <c r="M69" s="1">
        <v>0</v>
      </c>
      <c r="N69" s="1" t="e">
        <f>ROUND(ABS(SUMIFS(#REF!,#REF!,$C69,#REF!,#REF!,#REF!,$E69,#REF!,#REF!)),3)</f>
        <v>#REF!</v>
      </c>
      <c r="O69" s="1" t="e">
        <f>ABS(SUMIFS(#REF!,#REF!,$C69,#REF!,$E69,#REF!,#REF!))</f>
        <v>#REF!</v>
      </c>
      <c r="P69" s="1" t="e">
        <f>#REF!</f>
        <v>#REF!</v>
      </c>
      <c r="Q69" s="1" t="e">
        <f>_xlfn.IFS(OR(B69=#REF!,B69=#REF!),#REF!*100,TRUE,0)</f>
        <v>#REF!</v>
      </c>
      <c r="S69" s="14" t="str">
        <f t="shared" si="20"/>
        <v>2000450104加buff2</v>
      </c>
      <c r="T69" s="14" t="str">
        <f ca="1">IF(OFFSET($BB$1,MATCH($S69,S:S,0)-1,),$BC$1,
_xlfn.TEXTJOIN(Sheet1!$D$16,1,U69:AA69))</f>
        <v>duration=6,effectIds={1000145}</v>
      </c>
      <c r="U69" s="14" t="str">
        <f t="shared" ca="1" si="21"/>
        <v>duration=6</v>
      </c>
      <c r="V69" s="14" t="str">
        <f t="shared" ca="1" si="22"/>
        <v>effectIds={1000145}</v>
      </c>
      <c r="W69" s="14" t="str">
        <f t="shared" ca="1" si="23"/>
        <v/>
      </c>
      <c r="X69" s="14" t="str">
        <f t="shared" ca="1" si="24"/>
        <v/>
      </c>
      <c r="Y69" s="14" t="str">
        <f t="shared" ca="1" si="25"/>
        <v/>
      </c>
      <c r="Z69" s="14" t="str">
        <f t="shared" ca="1" si="26"/>
        <v/>
      </c>
      <c r="AA69" s="14" t="str">
        <f t="shared" ca="1" si="27"/>
        <v/>
      </c>
      <c r="AB69" s="1">
        <f t="shared" si="28"/>
        <v>6</v>
      </c>
      <c r="AC69" s="1" t="e">
        <f t="shared" si="29"/>
        <v>#N/A</v>
      </c>
      <c r="AD69" s="1" t="e">
        <f t="shared" si="30"/>
        <v>#N/A</v>
      </c>
      <c r="AE69" s="1" t="e">
        <f t="shared" si="31"/>
        <v>#N/A</v>
      </c>
      <c r="AF69" s="1" t="e">
        <f t="shared" si="32"/>
        <v>#N/A</v>
      </c>
      <c r="AG69" s="1" t="e">
        <f t="shared" si="33"/>
        <v>#N/A</v>
      </c>
      <c r="AH69" s="1" t="e">
        <f t="shared" si="34"/>
        <v>#N/A</v>
      </c>
      <c r="AI69" s="1" t="str">
        <f>TRIM(LEFT(AP69,FIND(Sheet1!$E$16,AP69)-1))</f>
        <v>duration</v>
      </c>
      <c r="AJ69" s="1" t="str">
        <f>TRIM(LEFT(AQ69,FIND(Sheet1!$E$16,AQ69)-1))</f>
        <v>effectIds</v>
      </c>
      <c r="AK69" s="1" t="e">
        <f>TRIM(LEFT(AR69,FIND(Sheet1!$E$16,AR69)-1))</f>
        <v>#VALUE!</v>
      </c>
      <c r="AL69" s="1" t="e">
        <f>TRIM(LEFT(AS69,FIND(Sheet1!$E$16,AS69)-1))</f>
        <v>#VALUE!</v>
      </c>
      <c r="AM69" s="1" t="e">
        <f>TRIM(LEFT(AT69,FIND(Sheet1!$E$16,AT69)-1))</f>
        <v>#VALUE!</v>
      </c>
      <c r="AN69" s="1" t="e">
        <f>TRIM(LEFT(AU69,FIND(Sheet1!$E$16,AU69)-1))</f>
        <v>#VALUE!</v>
      </c>
      <c r="AO69" s="1" t="e">
        <f>TRIM(LEFT(AV69,FIND(Sheet1!$E$16,AV69)-1))</f>
        <v>#VALUE!</v>
      </c>
      <c r="AP69" s="14" t="s">
        <v>185</v>
      </c>
      <c r="AQ69" s="14" t="s">
        <v>201</v>
      </c>
      <c r="AX69" s="1">
        <v>2000450104</v>
      </c>
      <c r="AY69" s="1" t="s">
        <v>88</v>
      </c>
      <c r="AZ69" s="1" t="str">
        <f t="shared" si="35"/>
        <v>2000450104加buff</v>
      </c>
      <c r="BA69" s="1">
        <f>COUNTIFS($AZ$2:AZ69,AZ69,$AZ$2:AZ69,"&gt;&lt;")</f>
        <v>2</v>
      </c>
      <c r="BB69" t="b">
        <f>IFERROR(AND(VLOOKUP(AX69,[2]英雄技能定义!$A:$F,6,0)="普攻",AY69=$AY$2),FALSE)</f>
        <v>0</v>
      </c>
    </row>
    <row r="70" spans="1:54">
      <c r="A70" s="1" t="e">
        <f>#REF!</f>
        <v>#REF!</v>
      </c>
      <c r="B70" s="1" t="e">
        <f>#REF!</f>
        <v>#REF!</v>
      </c>
      <c r="C70" s="1" t="e">
        <f>#REF!</f>
        <v>#REF!</v>
      </c>
      <c r="D70" s="1" t="s">
        <v>86</v>
      </c>
      <c r="E70" s="1" t="e">
        <f>#REF!</f>
        <v>#REF!</v>
      </c>
      <c r="F70" s="1" t="e">
        <f t="shared" si="19"/>
        <v>#REF!</v>
      </c>
      <c r="G70" s="1">
        <f>SUMIFS(Sheet1!$F$17:$F$30,Sheet1!$E$17:$E$30,D70)</f>
        <v>1</v>
      </c>
      <c r="H70" s="1" t="e">
        <f>ROUND(ABS(SUMIFS(#REF!,#REF!,$C70,#REF!,#REF!,#REF!,$E70)),)</f>
        <v>#REF!</v>
      </c>
      <c r="I70" s="1" t="e">
        <f>_xlfn.IFS(OR(B70=#REF!,B70=#REF!,B70=#REF!),ROUND(#REF!,3),TRUE,0)</f>
        <v>#REF!</v>
      </c>
      <c r="J70" s="1">
        <v>0</v>
      </c>
      <c r="K70" s="1" t="e">
        <f>ROUND(ABS(SUMIFS(#REF!,#REF!,$C70,#REF!,#REF!,#REF!,$E70,#REF!,#REF!)),3)</f>
        <v>#REF!</v>
      </c>
      <c r="L70" s="1" t="e">
        <f>ROUND(ABS(SUMIFS(#REF!,#REF!,$C70,#REF!,#REF!,#REF!,$E70,#REF!,#REF!)),3)</f>
        <v>#REF!</v>
      </c>
      <c r="M70" s="1">
        <v>0</v>
      </c>
      <c r="N70" s="1" t="e">
        <f>ROUND(ABS(SUMIFS(#REF!,#REF!,$C70,#REF!,#REF!,#REF!,$E70,#REF!,#REF!)),3)</f>
        <v>#REF!</v>
      </c>
      <c r="O70" s="1" t="e">
        <f>ABS(SUMIFS(#REF!,#REF!,$C70,#REF!,$E70,#REF!,#REF!))</f>
        <v>#REF!</v>
      </c>
      <c r="P70" s="1" t="e">
        <f>#REF!</f>
        <v>#REF!</v>
      </c>
      <c r="Q70" s="1" t="e">
        <f>_xlfn.IFS(OR(B70=#REF!,B70=#REF!),#REF!*100,TRUE,0)</f>
        <v>#REF!</v>
      </c>
      <c r="S70" s="14" t="str">
        <f t="shared" si="20"/>
        <v>2000450104加buff3</v>
      </c>
      <c r="T70" s="14" t="str">
        <f ca="1">IF(OFFSET($BB$1,MATCH($S70,S:S,0)-1,),$BC$1,
_xlfn.TEXTJOIN(Sheet1!$D$16,1,U70:AA70))</f>
        <v>duration=6,effectIds={1000143}</v>
      </c>
      <c r="U70" s="14" t="str">
        <f t="shared" ca="1" si="21"/>
        <v>duration=6</v>
      </c>
      <c r="V70" s="14" t="str">
        <f t="shared" ca="1" si="22"/>
        <v>effectIds={1000143}</v>
      </c>
      <c r="W70" s="14" t="str">
        <f t="shared" ca="1" si="23"/>
        <v/>
      </c>
      <c r="X70" s="14" t="str">
        <f t="shared" ca="1" si="24"/>
        <v/>
      </c>
      <c r="Y70" s="14" t="str">
        <f t="shared" ca="1" si="25"/>
        <v/>
      </c>
      <c r="Z70" s="14" t="str">
        <f t="shared" ca="1" si="26"/>
        <v/>
      </c>
      <c r="AA70" s="14" t="str">
        <f t="shared" ca="1" si="27"/>
        <v/>
      </c>
      <c r="AB70" s="1">
        <f t="shared" si="28"/>
        <v>6</v>
      </c>
      <c r="AC70" s="1" t="e">
        <f t="shared" si="29"/>
        <v>#N/A</v>
      </c>
      <c r="AD70" s="1" t="e">
        <f t="shared" si="30"/>
        <v>#N/A</v>
      </c>
      <c r="AE70" s="1" t="e">
        <f t="shared" si="31"/>
        <v>#N/A</v>
      </c>
      <c r="AF70" s="1" t="e">
        <f t="shared" si="32"/>
        <v>#N/A</v>
      </c>
      <c r="AG70" s="1" t="e">
        <f t="shared" si="33"/>
        <v>#N/A</v>
      </c>
      <c r="AH70" s="1" t="e">
        <f t="shared" si="34"/>
        <v>#N/A</v>
      </c>
      <c r="AI70" s="1" t="str">
        <f>TRIM(LEFT(AP70,FIND(Sheet1!$E$16,AP70)-1))</f>
        <v>duration</v>
      </c>
      <c r="AJ70" s="1" t="str">
        <f>TRIM(LEFT(AQ70,FIND(Sheet1!$E$16,AQ70)-1))</f>
        <v>effectIds</v>
      </c>
      <c r="AK70" s="1" t="e">
        <f>TRIM(LEFT(AR70,FIND(Sheet1!$E$16,AR70)-1))</f>
        <v>#VALUE!</v>
      </c>
      <c r="AL70" s="1" t="e">
        <f>TRIM(LEFT(AS70,FIND(Sheet1!$E$16,AS70)-1))</f>
        <v>#VALUE!</v>
      </c>
      <c r="AM70" s="1" t="e">
        <f>TRIM(LEFT(AT70,FIND(Sheet1!$E$16,AT70)-1))</f>
        <v>#VALUE!</v>
      </c>
      <c r="AN70" s="1" t="e">
        <f>TRIM(LEFT(AU70,FIND(Sheet1!$E$16,AU70)-1))</f>
        <v>#VALUE!</v>
      </c>
      <c r="AO70" s="1" t="e">
        <f>TRIM(LEFT(AV70,FIND(Sheet1!$E$16,AV70)-1))</f>
        <v>#VALUE!</v>
      </c>
      <c r="AP70" s="14" t="s">
        <v>185</v>
      </c>
      <c r="AQ70" s="14" t="s">
        <v>202</v>
      </c>
      <c r="AX70" s="1">
        <v>2000450104</v>
      </c>
      <c r="AY70" s="1" t="s">
        <v>88</v>
      </c>
      <c r="AZ70" s="1" t="str">
        <f t="shared" si="35"/>
        <v>2000450104加buff</v>
      </c>
      <c r="BA70" s="1">
        <f>COUNTIFS($AZ$2:AZ70,AZ70,$AZ$2:AZ70,"&gt;&lt;")</f>
        <v>3</v>
      </c>
      <c r="BB70" t="b">
        <f>IFERROR(AND(VLOOKUP(AX70,[2]英雄技能定义!$A:$F,6,0)="普攻",AY70=$AY$2),FALSE)</f>
        <v>0</v>
      </c>
    </row>
    <row r="71" spans="1:54">
      <c r="A71" s="1" t="e">
        <f>#REF!</f>
        <v>#REF!</v>
      </c>
      <c r="B71" s="1" t="e">
        <f>#REF!</f>
        <v>#REF!</v>
      </c>
      <c r="C71" s="1" t="e">
        <f>#REF!</f>
        <v>#REF!</v>
      </c>
      <c r="D71" s="1" t="s">
        <v>86</v>
      </c>
      <c r="E71" s="1" t="e">
        <f>#REF!</f>
        <v>#REF!</v>
      </c>
      <c r="F71" s="1" t="e">
        <f t="shared" si="19"/>
        <v>#REF!</v>
      </c>
      <c r="G71" s="1">
        <f>SUMIFS(Sheet1!$F$17:$F$30,Sheet1!$E$17:$E$30,D71)</f>
        <v>1</v>
      </c>
      <c r="H71" s="1" t="e">
        <f>ROUND(ABS(SUMIFS(#REF!,#REF!,$C71,#REF!,#REF!,#REF!,$E71)),)</f>
        <v>#REF!</v>
      </c>
      <c r="I71" s="1" t="e">
        <f>_xlfn.IFS(OR(B71=#REF!,B71=#REF!,B71=#REF!),ROUND(#REF!,3),TRUE,0)</f>
        <v>#REF!</v>
      </c>
      <c r="J71" s="1">
        <v>0</v>
      </c>
      <c r="K71" s="1" t="e">
        <f>ROUND(ABS(SUMIFS(#REF!,#REF!,$C71,#REF!,#REF!,#REF!,$E71,#REF!,#REF!)),3)</f>
        <v>#REF!</v>
      </c>
      <c r="L71" s="1" t="e">
        <f>ROUND(ABS(SUMIFS(#REF!,#REF!,$C71,#REF!,#REF!,#REF!,$E71,#REF!,#REF!)),3)</f>
        <v>#REF!</v>
      </c>
      <c r="M71" s="1">
        <v>0</v>
      </c>
      <c r="N71" s="1" t="e">
        <f>ROUND(ABS(SUMIFS(#REF!,#REF!,$C71,#REF!,#REF!,#REF!,$E71,#REF!,#REF!)),3)</f>
        <v>#REF!</v>
      </c>
      <c r="O71" s="1" t="e">
        <f>ABS(SUMIFS(#REF!,#REF!,$C71,#REF!,$E71,#REF!,#REF!))</f>
        <v>#REF!</v>
      </c>
      <c r="P71" s="1" t="e">
        <f>#REF!</f>
        <v>#REF!</v>
      </c>
      <c r="Q71" s="1" t="e">
        <f>_xlfn.IFS(OR(B71=#REF!,B71=#REF!),#REF!*100,TRUE,0)</f>
        <v>#REF!</v>
      </c>
      <c r="S71" s="14" t="str">
        <f t="shared" si="20"/>
        <v>2000450104加buff4</v>
      </c>
      <c r="T71" s="14" t="str">
        <f ca="1">IF(OFFSET($BB$1,MATCH($S71,S:S,0)-1,),$BC$1,
_xlfn.TEXTJOIN(Sheet1!$D$16,1,U71:AA71))</f>
        <v>duration=6,effectIds={1000144}</v>
      </c>
      <c r="U71" s="14" t="str">
        <f t="shared" ca="1" si="21"/>
        <v>duration=6</v>
      </c>
      <c r="V71" s="14" t="str">
        <f t="shared" ca="1" si="22"/>
        <v>effectIds={1000144}</v>
      </c>
      <c r="W71" s="14" t="str">
        <f t="shared" ca="1" si="23"/>
        <v/>
      </c>
      <c r="X71" s="14" t="str">
        <f t="shared" ca="1" si="24"/>
        <v/>
      </c>
      <c r="Y71" s="14" t="str">
        <f t="shared" ca="1" si="25"/>
        <v/>
      </c>
      <c r="Z71" s="14" t="str">
        <f t="shared" ca="1" si="26"/>
        <v/>
      </c>
      <c r="AA71" s="14" t="str">
        <f t="shared" ca="1" si="27"/>
        <v/>
      </c>
      <c r="AB71" s="1">
        <f t="shared" si="28"/>
        <v>6</v>
      </c>
      <c r="AC71" s="1" t="e">
        <f t="shared" si="29"/>
        <v>#N/A</v>
      </c>
      <c r="AD71" s="1" t="e">
        <f t="shared" si="30"/>
        <v>#N/A</v>
      </c>
      <c r="AE71" s="1" t="e">
        <f t="shared" si="31"/>
        <v>#N/A</v>
      </c>
      <c r="AF71" s="1" t="e">
        <f t="shared" si="32"/>
        <v>#N/A</v>
      </c>
      <c r="AG71" s="1" t="e">
        <f t="shared" si="33"/>
        <v>#N/A</v>
      </c>
      <c r="AH71" s="1" t="e">
        <f t="shared" si="34"/>
        <v>#N/A</v>
      </c>
      <c r="AI71" s="1" t="str">
        <f>TRIM(LEFT(AP71,FIND(Sheet1!$E$16,AP71)-1))</f>
        <v>duration</v>
      </c>
      <c r="AJ71" s="1" t="str">
        <f>TRIM(LEFT(AQ71,FIND(Sheet1!$E$16,AQ71)-1))</f>
        <v>effectIds</v>
      </c>
      <c r="AK71" s="1" t="e">
        <f>TRIM(LEFT(AR71,FIND(Sheet1!$E$16,AR71)-1))</f>
        <v>#VALUE!</v>
      </c>
      <c r="AL71" s="1" t="e">
        <f>TRIM(LEFT(AS71,FIND(Sheet1!$E$16,AS71)-1))</f>
        <v>#VALUE!</v>
      </c>
      <c r="AM71" s="1" t="e">
        <f>TRIM(LEFT(AT71,FIND(Sheet1!$E$16,AT71)-1))</f>
        <v>#VALUE!</v>
      </c>
      <c r="AN71" s="1" t="e">
        <f>TRIM(LEFT(AU71,FIND(Sheet1!$E$16,AU71)-1))</f>
        <v>#VALUE!</v>
      </c>
      <c r="AO71" s="1" t="e">
        <f>TRIM(LEFT(AV71,FIND(Sheet1!$E$16,AV71)-1))</f>
        <v>#VALUE!</v>
      </c>
      <c r="AP71" s="14" t="s">
        <v>185</v>
      </c>
      <c r="AQ71" s="14" t="s">
        <v>203</v>
      </c>
      <c r="AX71" s="1">
        <v>2000450104</v>
      </c>
      <c r="AY71" s="1" t="s">
        <v>88</v>
      </c>
      <c r="AZ71" s="1" t="str">
        <f t="shared" si="35"/>
        <v>2000450104加buff</v>
      </c>
      <c r="BA71" s="1">
        <f>COUNTIFS($AZ$2:AZ71,AZ71,$AZ$2:AZ71,"&gt;&lt;")</f>
        <v>4</v>
      </c>
      <c r="BB71" t="b">
        <f>IFERROR(AND(VLOOKUP(AX71,[2]英雄技能定义!$A:$F,6,0)="普攻",AY71=$AY$2),FALSE)</f>
        <v>0</v>
      </c>
    </row>
    <row r="72" spans="1:54">
      <c r="A72" s="1" t="e">
        <f>#REF!</f>
        <v>#REF!</v>
      </c>
      <c r="B72" s="1" t="e">
        <f>#REF!</f>
        <v>#REF!</v>
      </c>
      <c r="C72" s="1" t="e">
        <f>#REF!</f>
        <v>#REF!</v>
      </c>
      <c r="D72" s="1" t="s">
        <v>88</v>
      </c>
      <c r="E72" s="1" t="e">
        <f>#REF!</f>
        <v>#REF!</v>
      </c>
      <c r="F72" s="1" t="e">
        <f t="shared" si="19"/>
        <v>#REF!</v>
      </c>
      <c r="G72" s="1">
        <f>SUMIFS(Sheet1!$F$17:$F$30,Sheet1!$E$17:$E$30,D72)</f>
        <v>2</v>
      </c>
      <c r="H72" s="1" t="e">
        <f>ROUND(ABS(SUMIFS(#REF!,#REF!,$C72,#REF!,#REF!,#REF!,$E72)),)</f>
        <v>#REF!</v>
      </c>
      <c r="I72" s="1" t="e">
        <f>_xlfn.IFS(OR(B72=#REF!,B72=#REF!,B72=#REF!),ROUND(#REF!,3),TRUE,0)</f>
        <v>#REF!</v>
      </c>
      <c r="J72" s="1">
        <v>0</v>
      </c>
      <c r="K72" s="1" t="e">
        <f>ROUND(ABS(SUMIFS(#REF!,#REF!,$C72,#REF!,#REF!,#REF!,$E72,#REF!,#REF!)),3)</f>
        <v>#REF!</v>
      </c>
      <c r="L72" s="1" t="e">
        <f>ROUND(ABS(SUMIFS(#REF!,#REF!,$C72,#REF!,#REF!,#REF!,$E72,#REF!,#REF!)),3)</f>
        <v>#REF!</v>
      </c>
      <c r="M72" s="1">
        <v>0</v>
      </c>
      <c r="N72" s="1" t="e">
        <f>ROUND(ABS(SUMIFS(#REF!,#REF!,$C72,#REF!,#REF!,#REF!,$E72,#REF!,#REF!)),3)</f>
        <v>#REF!</v>
      </c>
      <c r="O72" s="1" t="e">
        <f>ABS(SUMIFS(#REF!,#REF!,$C72,#REF!,$E72,#REF!,#REF!))</f>
        <v>#REF!</v>
      </c>
      <c r="P72" s="1" t="e">
        <f>#REF!</f>
        <v>#REF!</v>
      </c>
      <c r="Q72" s="1" t="e">
        <f>_xlfn.IFS(OR(B72=#REF!,B72=#REF!),#REF!*100,TRUE,0)</f>
        <v>#REF!</v>
      </c>
      <c r="S72" s="14" t="str">
        <f t="shared" si="20"/>
        <v>2000350601受击光效1</v>
      </c>
      <c r="T72" s="14" t="str">
        <f ca="1">IF(OFFSET($BB$1,MATCH($S72,S:S,0)-1,),$BC$1,
_xlfn.TEXTJOIN(Sheet1!$D$16,1,U72:AA72))</f>
        <v>2</v>
      </c>
      <c r="U72" s="14" t="str">
        <f t="shared" ca="1" si="21"/>
        <v>2</v>
      </c>
      <c r="V72" s="14" t="str">
        <f t="shared" ca="1" si="22"/>
        <v/>
      </c>
      <c r="W72" s="14" t="str">
        <f t="shared" ca="1" si="23"/>
        <v/>
      </c>
      <c r="X72" s="14" t="str">
        <f t="shared" ca="1" si="24"/>
        <v/>
      </c>
      <c r="Y72" s="14" t="str">
        <f t="shared" ca="1" si="25"/>
        <v/>
      </c>
      <c r="Z72" s="14" t="str">
        <f t="shared" ca="1" si="26"/>
        <v/>
      </c>
      <c r="AA72" s="14" t="str">
        <f t="shared" ca="1" si="27"/>
        <v/>
      </c>
      <c r="AB72" s="1">
        <f t="shared" si="28"/>
        <v>2</v>
      </c>
      <c r="AC72" s="1" t="e">
        <f t="shared" si="29"/>
        <v>#N/A</v>
      </c>
      <c r="AD72" s="1" t="e">
        <f t="shared" si="30"/>
        <v>#N/A</v>
      </c>
      <c r="AE72" s="1" t="e">
        <f t="shared" si="31"/>
        <v>#N/A</v>
      </c>
      <c r="AF72" s="1" t="e">
        <f t="shared" si="32"/>
        <v>#N/A</v>
      </c>
      <c r="AG72" s="1" t="e">
        <f t="shared" si="33"/>
        <v>#N/A</v>
      </c>
      <c r="AH72" s="1" t="e">
        <f t="shared" si="34"/>
        <v>#N/A</v>
      </c>
      <c r="AI72" s="1" t="e">
        <f>TRIM(LEFT(AP72,FIND(Sheet1!$E$16,AP72)-1))</f>
        <v>#VALUE!</v>
      </c>
      <c r="AJ72" s="1" t="e">
        <f>TRIM(LEFT(AQ72,FIND(Sheet1!$E$16,AQ72)-1))</f>
        <v>#VALUE!</v>
      </c>
      <c r="AK72" s="1" t="e">
        <f>TRIM(LEFT(AR72,FIND(Sheet1!$E$16,AR72)-1))</f>
        <v>#VALUE!</v>
      </c>
      <c r="AL72" s="1" t="e">
        <f>TRIM(LEFT(AS72,FIND(Sheet1!$E$16,AS72)-1))</f>
        <v>#VALUE!</v>
      </c>
      <c r="AM72" s="1" t="e">
        <f>TRIM(LEFT(AT72,FIND(Sheet1!$E$16,AT72)-1))</f>
        <v>#VALUE!</v>
      </c>
      <c r="AN72" s="1" t="e">
        <f>TRIM(LEFT(AU72,FIND(Sheet1!$E$16,AU72)-1))</f>
        <v>#VALUE!</v>
      </c>
      <c r="AO72" s="1" t="e">
        <f>TRIM(LEFT(AV72,FIND(Sheet1!$E$16,AV72)-1))</f>
        <v>#VALUE!</v>
      </c>
      <c r="AP72" s="14">
        <v>2</v>
      </c>
      <c r="AX72" s="1">
        <v>2000350601</v>
      </c>
      <c r="AY72" s="1" t="s">
        <v>91</v>
      </c>
      <c r="AZ72" s="1" t="str">
        <f t="shared" si="35"/>
        <v>2000350601受击光效</v>
      </c>
      <c r="BA72" s="1">
        <f>COUNTIFS($AZ$2:AZ72,AZ72,$AZ$2:AZ72,"&gt;&lt;")</f>
        <v>1</v>
      </c>
      <c r="BB72" t="b">
        <f>IFERROR(AND(VLOOKUP(AX72,[2]英雄技能定义!$A:$F,6,0)="普攻",AY72=$AY$2),FALSE)</f>
        <v>0</v>
      </c>
    </row>
    <row r="73" spans="1:54">
      <c r="A73" s="1" t="e">
        <f>#REF!</f>
        <v>#REF!</v>
      </c>
      <c r="B73" s="1" t="e">
        <f>#REF!</f>
        <v>#REF!</v>
      </c>
      <c r="C73" s="1" t="e">
        <f>#REF!</f>
        <v>#REF!</v>
      </c>
      <c r="D73" s="1" t="s">
        <v>86</v>
      </c>
      <c r="E73" s="1" t="e">
        <f>#REF!</f>
        <v>#REF!</v>
      </c>
      <c r="F73" s="1" t="e">
        <f t="shared" si="19"/>
        <v>#REF!</v>
      </c>
      <c r="G73" s="1">
        <f>SUMIFS(Sheet1!$F$17:$F$30,Sheet1!$E$17:$E$30,D73)</f>
        <v>1</v>
      </c>
      <c r="H73" s="1" t="e">
        <f>ROUND(ABS(SUMIFS(#REF!,#REF!,$C73,#REF!,#REF!,#REF!,$E73)),)</f>
        <v>#REF!</v>
      </c>
      <c r="I73" s="1" t="e">
        <f>_xlfn.IFS(OR(B73=#REF!,B73=#REF!,B73=#REF!),ROUND(#REF!,3),TRUE,0)</f>
        <v>#REF!</v>
      </c>
      <c r="J73" s="1">
        <v>0</v>
      </c>
      <c r="K73" s="1" t="e">
        <f>ROUND(ABS(SUMIFS(#REF!,#REF!,$C73,#REF!,#REF!,#REF!,$E73,#REF!,#REF!)),3)</f>
        <v>#REF!</v>
      </c>
      <c r="L73" s="1" t="e">
        <f>ROUND(ABS(SUMIFS(#REF!,#REF!,$C73,#REF!,#REF!,#REF!,$E73,#REF!,#REF!)),3)</f>
        <v>#REF!</v>
      </c>
      <c r="M73" s="1">
        <v>0</v>
      </c>
      <c r="N73" s="1" t="e">
        <f>ROUND(ABS(SUMIFS(#REF!,#REF!,$C73,#REF!,#REF!,#REF!,$E73,#REF!,#REF!)),3)</f>
        <v>#REF!</v>
      </c>
      <c r="O73" s="1" t="e">
        <f>ABS(SUMIFS(#REF!,#REF!,$C73,#REF!,$E73,#REF!,#REF!))</f>
        <v>#REF!</v>
      </c>
      <c r="P73" s="1" t="e">
        <f>#REF!</f>
        <v>#REF!</v>
      </c>
      <c r="Q73" s="1" t="e">
        <f>_xlfn.IFS(OR(B73=#REF!,B73=#REF!),#REF!*100,TRUE,0)</f>
        <v>#REF!</v>
      </c>
      <c r="S73" s="14" t="str">
        <f t="shared" si="20"/>
        <v>2000350601伤血1</v>
      </c>
      <c r="T73" s="14" t="str">
        <f ca="1">IF(OFFSET($BB$1,MATCH($S73,S:S,0)-1,),$BC$1,
_xlfn.TEXTJOIN(Sheet1!$D$16,1,U73:AA73))</f>
        <v>ratio=0.4,fixed=0</v>
      </c>
      <c r="U73" s="14" t="str">
        <f t="shared" ca="1" si="21"/>
        <v>ratio=0.4</v>
      </c>
      <c r="V73" s="14" t="str">
        <f t="shared" ca="1" si="22"/>
        <v>fixed=10</v>
      </c>
      <c r="W73" s="14" t="str">
        <f t="shared" ca="1" si="23"/>
        <v/>
      </c>
      <c r="X73" s="14" t="str">
        <f t="shared" ca="1" si="24"/>
        <v/>
      </c>
      <c r="Y73" s="14" t="str">
        <f t="shared" ca="1" si="25"/>
        <v/>
      </c>
      <c r="Z73" s="14" t="str">
        <f t="shared" ca="1" si="26"/>
        <v/>
      </c>
      <c r="AA73" s="14" t="str">
        <f t="shared" ca="1" si="27"/>
        <v/>
      </c>
      <c r="AB73" s="1">
        <f t="shared" si="28"/>
        <v>0.4</v>
      </c>
      <c r="AC73" s="1">
        <f t="shared" si="29"/>
        <v>10</v>
      </c>
      <c r="AD73" s="1" t="e">
        <f t="shared" si="30"/>
        <v>#N/A</v>
      </c>
      <c r="AE73" s="1" t="e">
        <f t="shared" si="31"/>
        <v>#N/A</v>
      </c>
      <c r="AF73" s="1" t="e">
        <f t="shared" si="32"/>
        <v>#N/A</v>
      </c>
      <c r="AG73" s="1" t="e">
        <f t="shared" si="33"/>
        <v>#N/A</v>
      </c>
      <c r="AH73" s="1" t="e">
        <f t="shared" si="34"/>
        <v>#N/A</v>
      </c>
      <c r="AI73" s="1" t="str">
        <f>TRIM(LEFT(AP73,FIND(Sheet1!$E$16,AP73)-1))</f>
        <v>ratio</v>
      </c>
      <c r="AJ73" s="1" t="str">
        <f>TRIM(LEFT(AQ73,FIND(Sheet1!$E$16,AQ73)-1))</f>
        <v>fixed</v>
      </c>
      <c r="AK73" s="1" t="e">
        <f>TRIM(LEFT(AR73,FIND(Sheet1!$E$16,AR73)-1))</f>
        <v>#VALUE!</v>
      </c>
      <c r="AL73" s="1" t="e">
        <f>TRIM(LEFT(AS73,FIND(Sheet1!$E$16,AS73)-1))</f>
        <v>#VALUE!</v>
      </c>
      <c r="AM73" s="1" t="e">
        <f>TRIM(LEFT(AT73,FIND(Sheet1!$E$16,AT73)-1))</f>
        <v>#VALUE!</v>
      </c>
      <c r="AN73" s="1" t="e">
        <f>TRIM(LEFT(AU73,FIND(Sheet1!$E$16,AU73)-1))</f>
        <v>#VALUE!</v>
      </c>
      <c r="AO73" s="1" t="e">
        <f>TRIM(LEFT(AV73,FIND(Sheet1!$E$16,AV73)-1))</f>
        <v>#VALUE!</v>
      </c>
      <c r="AP73" s="14" t="s">
        <v>167</v>
      </c>
      <c r="AQ73" s="14" t="s">
        <v>168</v>
      </c>
      <c r="AX73" s="1">
        <v>2000350601</v>
      </c>
      <c r="AY73" s="1" t="s">
        <v>86</v>
      </c>
      <c r="AZ73" s="1" t="str">
        <f t="shared" si="35"/>
        <v>2000350601伤血</v>
      </c>
      <c r="BA73" s="1">
        <f>COUNTIFS($AZ$2:AZ73,AZ73,$AZ$2:AZ73,"&gt;&lt;")</f>
        <v>1</v>
      </c>
      <c r="BB73" t="b">
        <f>IFERROR(AND(VLOOKUP(AX73,[2]英雄技能定义!$A:$F,6,0)="普攻",AY73=$AY$2),FALSE)</f>
        <v>1</v>
      </c>
    </row>
    <row r="74" spans="1:54">
      <c r="A74" s="1" t="e">
        <f>#REF!</f>
        <v>#REF!</v>
      </c>
      <c r="B74" s="1" t="e">
        <f>#REF!</f>
        <v>#REF!</v>
      </c>
      <c r="C74" s="1" t="e">
        <f>#REF!</f>
        <v>#REF!</v>
      </c>
      <c r="D74" s="1" t="s">
        <v>88</v>
      </c>
      <c r="E74" s="1" t="e">
        <f>#REF!</f>
        <v>#REF!</v>
      </c>
      <c r="F74" s="1" t="e">
        <f t="shared" si="19"/>
        <v>#REF!</v>
      </c>
      <c r="G74" s="1">
        <f>SUMIFS(Sheet1!$F$17:$F$30,Sheet1!$E$17:$E$30,D74)</f>
        <v>2</v>
      </c>
      <c r="H74" s="1" t="e">
        <f>ROUND(ABS(SUMIFS(#REF!,#REF!,$C74,#REF!,#REF!,#REF!,$E74)),)</f>
        <v>#REF!</v>
      </c>
      <c r="I74" s="1" t="e">
        <f>_xlfn.IFS(OR(B74=#REF!,B74=#REF!,B74=#REF!),ROUND(#REF!,3),TRUE,0)</f>
        <v>#REF!</v>
      </c>
      <c r="J74" s="1">
        <v>0</v>
      </c>
      <c r="K74" s="1" t="e">
        <f>ROUND(ABS(SUMIFS(#REF!,#REF!,$C74,#REF!,#REF!,#REF!,$E74,#REF!,#REF!)),3)</f>
        <v>#REF!</v>
      </c>
      <c r="L74" s="1" t="e">
        <f>ROUND(ABS(SUMIFS(#REF!,#REF!,$C74,#REF!,#REF!,#REF!,$E74,#REF!,#REF!)),3)</f>
        <v>#REF!</v>
      </c>
      <c r="M74" s="1">
        <v>0</v>
      </c>
      <c r="N74" s="1" t="e">
        <f>ROUND(ABS(SUMIFS(#REF!,#REF!,$C74,#REF!,#REF!,#REF!,$E74,#REF!,#REF!)),3)</f>
        <v>#REF!</v>
      </c>
      <c r="O74" s="1" t="e">
        <f>ABS(SUMIFS(#REF!,#REF!,$C74,#REF!,$E74,#REF!,#REF!))</f>
        <v>#REF!</v>
      </c>
      <c r="P74" s="1" t="e">
        <f>#REF!</f>
        <v>#REF!</v>
      </c>
      <c r="Q74" s="1" t="e">
        <f>_xlfn.IFS(OR(B74=#REF!,B74=#REF!),#REF!*100,TRUE,0)</f>
        <v>#REF!</v>
      </c>
      <c r="S74" s="14" t="str">
        <f t="shared" si="20"/>
        <v>2000350602恢复血量1</v>
      </c>
      <c r="T74" s="14" t="str">
        <f ca="1">IF(OFFSET($BB$1,MATCH($S74,S:S,0)-1,),$BC$1,
_xlfn.TEXTJOIN(Sheet1!$D$16,1,U74:AA74))</f>
        <v>fixed=100,ratio=2.03</v>
      </c>
      <c r="U74" s="14" t="str">
        <f t="shared" ca="1" si="21"/>
        <v>fixed=100</v>
      </c>
      <c r="V74" s="14" t="str">
        <f t="shared" ca="1" si="22"/>
        <v>ratio=2.03</v>
      </c>
      <c r="W74" s="14" t="str">
        <f t="shared" ca="1" si="23"/>
        <v/>
      </c>
      <c r="X74" s="14" t="str">
        <f t="shared" ca="1" si="24"/>
        <v/>
      </c>
      <c r="Y74" s="14" t="str">
        <f t="shared" ca="1" si="25"/>
        <v/>
      </c>
      <c r="Z74" s="14" t="str">
        <f t="shared" ca="1" si="26"/>
        <v/>
      </c>
      <c r="AA74" s="14" t="str">
        <f t="shared" ca="1" si="27"/>
        <v/>
      </c>
      <c r="AB74" s="1">
        <f t="shared" si="28"/>
        <v>100</v>
      </c>
      <c r="AC74" s="1">
        <f t="shared" si="29"/>
        <v>2.0299999999999998</v>
      </c>
      <c r="AD74" s="1" t="e">
        <f t="shared" si="30"/>
        <v>#N/A</v>
      </c>
      <c r="AE74" s="1" t="e">
        <f t="shared" si="31"/>
        <v>#N/A</v>
      </c>
      <c r="AF74" s="1" t="e">
        <f t="shared" si="32"/>
        <v>#N/A</v>
      </c>
      <c r="AG74" s="1" t="e">
        <f t="shared" si="33"/>
        <v>#N/A</v>
      </c>
      <c r="AH74" s="1" t="e">
        <f t="shared" si="34"/>
        <v>#N/A</v>
      </c>
      <c r="AI74" s="1" t="str">
        <f>TRIM(LEFT(AP74,FIND(Sheet1!$E$16,AP74)-1))</f>
        <v>fixed</v>
      </c>
      <c r="AJ74" s="1" t="str">
        <f>TRIM(LEFT(AQ74,FIND(Sheet1!$E$16,AQ74)-1))</f>
        <v>ratio</v>
      </c>
      <c r="AK74" s="1" t="e">
        <f>TRIM(LEFT(AR74,FIND(Sheet1!$E$16,AR74)-1))</f>
        <v>#VALUE!</v>
      </c>
      <c r="AL74" s="1" t="e">
        <f>TRIM(LEFT(AS74,FIND(Sheet1!$E$16,AS74)-1))</f>
        <v>#VALUE!</v>
      </c>
      <c r="AM74" s="1" t="e">
        <f>TRIM(LEFT(AT74,FIND(Sheet1!$E$16,AT74)-1))</f>
        <v>#VALUE!</v>
      </c>
      <c r="AN74" s="1" t="e">
        <f>TRIM(LEFT(AU74,FIND(Sheet1!$E$16,AU74)-1))</f>
        <v>#VALUE!</v>
      </c>
      <c r="AO74" s="1" t="e">
        <f>TRIM(LEFT(AV74,FIND(Sheet1!$E$16,AV74)-1))</f>
        <v>#VALUE!</v>
      </c>
      <c r="AP74" s="14" t="s">
        <v>170</v>
      </c>
      <c r="AQ74" s="14" t="s">
        <v>204</v>
      </c>
      <c r="AX74" s="1">
        <v>2000350602</v>
      </c>
      <c r="AY74" s="1" t="s">
        <v>92</v>
      </c>
      <c r="AZ74" s="1" t="str">
        <f t="shared" si="35"/>
        <v>2000350602恢复血量</v>
      </c>
      <c r="BA74" s="1">
        <f>COUNTIFS($AZ$2:AZ74,AZ74,$AZ$2:AZ74,"&gt;&lt;")</f>
        <v>1</v>
      </c>
      <c r="BB74" t="b">
        <f>IFERROR(AND(VLOOKUP(AX74,[2]英雄技能定义!$A:$F,6,0)="普攻",AY74=$AY$2),FALSE)</f>
        <v>0</v>
      </c>
    </row>
    <row r="75" spans="1:54">
      <c r="A75" s="1" t="e">
        <f>#REF!</f>
        <v>#REF!</v>
      </c>
      <c r="B75" s="1" t="e">
        <f>#REF!</f>
        <v>#REF!</v>
      </c>
      <c r="C75" s="1" t="e">
        <f>#REF!</f>
        <v>#REF!</v>
      </c>
      <c r="D75" s="1" t="s">
        <v>88</v>
      </c>
      <c r="E75" s="1" t="e">
        <f>#REF!</f>
        <v>#REF!</v>
      </c>
      <c r="F75" s="1" t="e">
        <f t="shared" si="19"/>
        <v>#REF!</v>
      </c>
      <c r="G75" s="1">
        <f>SUMIFS(Sheet1!$F$17:$F$30,Sheet1!$E$17:$E$30,D75)</f>
        <v>2</v>
      </c>
      <c r="H75" s="1" t="e">
        <f>ROUND(ABS(SUMIFS(#REF!,#REF!,$C75,#REF!,#REF!,#REF!,$E75)),)</f>
        <v>#REF!</v>
      </c>
      <c r="I75" s="1" t="e">
        <f>_xlfn.IFS(OR(B75=#REF!,B75=#REF!,B75=#REF!),ROUND(#REF!,3),TRUE,0)</f>
        <v>#REF!</v>
      </c>
      <c r="J75" s="1">
        <v>0</v>
      </c>
      <c r="K75" s="1" t="e">
        <f>ROUND(ABS(SUMIFS(#REF!,#REF!,$C75,#REF!,#REF!,#REF!,$E75,#REF!,#REF!)),3)</f>
        <v>#REF!</v>
      </c>
      <c r="L75" s="1" t="e">
        <f>ROUND(ABS(SUMIFS(#REF!,#REF!,$C75,#REF!,#REF!,#REF!,$E75,#REF!,#REF!)),3)</f>
        <v>#REF!</v>
      </c>
      <c r="M75" s="1">
        <v>0</v>
      </c>
      <c r="N75" s="1" t="e">
        <f>ROUND(ABS(SUMIFS(#REF!,#REF!,$C75,#REF!,#REF!,#REF!,$E75,#REF!,#REF!)),3)</f>
        <v>#REF!</v>
      </c>
      <c r="O75" s="1" t="e">
        <f>ABS(SUMIFS(#REF!,#REF!,$C75,#REF!,$E75,#REF!,#REF!))</f>
        <v>#REF!</v>
      </c>
      <c r="P75" s="1" t="e">
        <f>#REF!</f>
        <v>#REF!</v>
      </c>
      <c r="Q75" s="1" t="e">
        <f>_xlfn.IFS(OR(B75=#REF!,B75=#REF!),#REF!*100,TRUE,0)</f>
        <v>#REF!</v>
      </c>
      <c r="S75" s="14" t="str">
        <f t="shared" si="20"/>
        <v>2000350602受击光效1</v>
      </c>
      <c r="T75" s="14" t="str">
        <f ca="1">IF(OFFSET($BB$1,MATCH($S75,S:S,0)-1,),$BC$1,
_xlfn.TEXTJOIN(Sheet1!$D$16,1,U75:AA75))</f>
        <v>3,4</v>
      </c>
      <c r="U75" s="14" t="str">
        <f t="shared" ca="1" si="21"/>
        <v>3</v>
      </c>
      <c r="V75" s="14" t="str">
        <f t="shared" ca="1" si="22"/>
        <v>4</v>
      </c>
      <c r="W75" s="14" t="str">
        <f t="shared" ca="1" si="23"/>
        <v/>
      </c>
      <c r="X75" s="14" t="str">
        <f t="shared" ca="1" si="24"/>
        <v/>
      </c>
      <c r="Y75" s="14" t="str">
        <f t="shared" ca="1" si="25"/>
        <v/>
      </c>
      <c r="Z75" s="14" t="str">
        <f t="shared" ca="1" si="26"/>
        <v/>
      </c>
      <c r="AA75" s="14" t="str">
        <f t="shared" ca="1" si="27"/>
        <v/>
      </c>
      <c r="AB75" s="1">
        <f t="shared" si="28"/>
        <v>3</v>
      </c>
      <c r="AC75" s="1">
        <f t="shared" si="29"/>
        <v>4</v>
      </c>
      <c r="AD75" s="1" t="e">
        <f t="shared" si="30"/>
        <v>#N/A</v>
      </c>
      <c r="AE75" s="1" t="e">
        <f t="shared" si="31"/>
        <v>#N/A</v>
      </c>
      <c r="AF75" s="1" t="e">
        <f t="shared" si="32"/>
        <v>#N/A</v>
      </c>
      <c r="AG75" s="1" t="e">
        <f t="shared" si="33"/>
        <v>#N/A</v>
      </c>
      <c r="AH75" s="1" t="e">
        <f t="shared" si="34"/>
        <v>#N/A</v>
      </c>
      <c r="AI75" s="1" t="e">
        <f>TRIM(LEFT(AP75,FIND(Sheet1!$E$16,AP75)-1))</f>
        <v>#VALUE!</v>
      </c>
      <c r="AJ75" s="1" t="e">
        <f>TRIM(LEFT(AQ75,FIND(Sheet1!$E$16,AQ75)-1))</f>
        <v>#VALUE!</v>
      </c>
      <c r="AK75" s="1" t="e">
        <f>TRIM(LEFT(AR75,FIND(Sheet1!$E$16,AR75)-1))</f>
        <v>#VALUE!</v>
      </c>
      <c r="AL75" s="1" t="e">
        <f>TRIM(LEFT(AS75,FIND(Sheet1!$E$16,AS75)-1))</f>
        <v>#VALUE!</v>
      </c>
      <c r="AM75" s="1" t="e">
        <f>TRIM(LEFT(AT75,FIND(Sheet1!$E$16,AT75)-1))</f>
        <v>#VALUE!</v>
      </c>
      <c r="AN75" s="1" t="e">
        <f>TRIM(LEFT(AU75,FIND(Sheet1!$E$16,AU75)-1))</f>
        <v>#VALUE!</v>
      </c>
      <c r="AO75" s="1" t="e">
        <f>TRIM(LEFT(AV75,FIND(Sheet1!$E$16,AV75)-1))</f>
        <v>#VALUE!</v>
      </c>
      <c r="AP75" s="14">
        <v>3</v>
      </c>
      <c r="AQ75" s="14">
        <v>4</v>
      </c>
      <c r="AX75" s="1">
        <v>2000350602</v>
      </c>
      <c r="AY75" s="1" t="s">
        <v>91</v>
      </c>
      <c r="AZ75" s="1" t="str">
        <f t="shared" si="35"/>
        <v>2000350602受击光效</v>
      </c>
      <c r="BA75" s="1">
        <f>COUNTIFS($AZ$2:AZ75,AZ75,$AZ$2:AZ75,"&gt;&lt;")</f>
        <v>1</v>
      </c>
      <c r="BB75" t="b">
        <f>IFERROR(AND(VLOOKUP(AX75,[2]英雄技能定义!$A:$F,6,0)="普攻",AY75=$AY$2),FALSE)</f>
        <v>0</v>
      </c>
    </row>
    <row r="76" spans="1:54">
      <c r="A76" s="1" t="e">
        <f>#REF!</f>
        <v>#REF!</v>
      </c>
      <c r="B76" s="1" t="e">
        <f>#REF!</f>
        <v>#REF!</v>
      </c>
      <c r="C76" s="1" t="e">
        <f>#REF!</f>
        <v>#REF!</v>
      </c>
      <c r="D76" s="1" t="s">
        <v>86</v>
      </c>
      <c r="E76" s="1" t="e">
        <f>#REF!</f>
        <v>#REF!</v>
      </c>
      <c r="F76" s="1" t="e">
        <f t="shared" si="19"/>
        <v>#REF!</v>
      </c>
      <c r="G76" s="1">
        <f>SUMIFS(Sheet1!$F$17:$F$30,Sheet1!$E$17:$E$30,D76)</f>
        <v>1</v>
      </c>
      <c r="H76" s="1" t="e">
        <f>ROUND(ABS(SUMIFS(#REF!,#REF!,$C76,#REF!,#REF!,#REF!,$E76)),)</f>
        <v>#REF!</v>
      </c>
      <c r="I76" s="1" t="e">
        <f>_xlfn.IFS(OR(B76=#REF!,B76=#REF!,B76=#REF!),ROUND(#REF!,3),TRUE,0)</f>
        <v>#REF!</v>
      </c>
      <c r="J76" s="1">
        <v>0</v>
      </c>
      <c r="K76" s="1" t="e">
        <f>ROUND(ABS(SUMIFS(#REF!,#REF!,$C76,#REF!,#REF!,#REF!,$E76,#REF!,#REF!)),3)</f>
        <v>#REF!</v>
      </c>
      <c r="L76" s="1" t="e">
        <f>ROUND(ABS(SUMIFS(#REF!,#REF!,$C76,#REF!,#REF!,#REF!,$E76,#REF!,#REF!)),3)</f>
        <v>#REF!</v>
      </c>
      <c r="M76" s="1">
        <v>0</v>
      </c>
      <c r="N76" s="1" t="e">
        <f>ROUND(ABS(SUMIFS(#REF!,#REF!,$C76,#REF!,#REF!,#REF!,$E76,#REF!,#REF!)),3)</f>
        <v>#REF!</v>
      </c>
      <c r="O76" s="1" t="e">
        <f>ABS(SUMIFS(#REF!,#REF!,$C76,#REF!,$E76,#REF!,#REF!))</f>
        <v>#REF!</v>
      </c>
      <c r="P76" s="1" t="e">
        <f>#REF!</f>
        <v>#REF!</v>
      </c>
      <c r="Q76" s="1" t="e">
        <f>_xlfn.IFS(OR(B76=#REF!,B76=#REF!),#REF!*100,TRUE,0)</f>
        <v>#REF!</v>
      </c>
      <c r="S76" s="14" t="str">
        <f t="shared" si="20"/>
        <v>2000350603受击光效1</v>
      </c>
      <c r="T76" s="14" t="str">
        <f ca="1">IF(OFFSET($BB$1,MATCH($S76,S:S,0)-1,),$BC$1,
_xlfn.TEXTJOIN(Sheet1!$D$16,1,U76:AA76))</f>
        <v>6,7</v>
      </c>
      <c r="U76" s="14" t="str">
        <f t="shared" ca="1" si="21"/>
        <v>6</v>
      </c>
      <c r="V76" s="14" t="str">
        <f t="shared" ca="1" si="22"/>
        <v>7</v>
      </c>
      <c r="W76" s="14" t="str">
        <f t="shared" ca="1" si="23"/>
        <v/>
      </c>
      <c r="X76" s="14" t="str">
        <f t="shared" ca="1" si="24"/>
        <v/>
      </c>
      <c r="Y76" s="14" t="str">
        <f t="shared" ca="1" si="25"/>
        <v/>
      </c>
      <c r="Z76" s="14" t="str">
        <f t="shared" ca="1" si="26"/>
        <v/>
      </c>
      <c r="AA76" s="14" t="str">
        <f t="shared" ca="1" si="27"/>
        <v/>
      </c>
      <c r="AB76" s="1">
        <f t="shared" si="28"/>
        <v>6</v>
      </c>
      <c r="AC76" s="1">
        <f t="shared" si="29"/>
        <v>7</v>
      </c>
      <c r="AD76" s="1" t="e">
        <f t="shared" si="30"/>
        <v>#N/A</v>
      </c>
      <c r="AE76" s="1" t="e">
        <f t="shared" si="31"/>
        <v>#N/A</v>
      </c>
      <c r="AF76" s="1" t="e">
        <f t="shared" si="32"/>
        <v>#N/A</v>
      </c>
      <c r="AG76" s="1" t="e">
        <f t="shared" si="33"/>
        <v>#N/A</v>
      </c>
      <c r="AH76" s="1" t="e">
        <f t="shared" si="34"/>
        <v>#N/A</v>
      </c>
      <c r="AI76" s="1" t="e">
        <f>TRIM(LEFT(AP76,FIND(Sheet1!$E$16,AP76)-1))</f>
        <v>#VALUE!</v>
      </c>
      <c r="AJ76" s="1" t="e">
        <f>TRIM(LEFT(AQ76,FIND(Sheet1!$E$16,AQ76)-1))</f>
        <v>#VALUE!</v>
      </c>
      <c r="AK76" s="1" t="e">
        <f>TRIM(LEFT(AR76,FIND(Sheet1!$E$16,AR76)-1))</f>
        <v>#VALUE!</v>
      </c>
      <c r="AL76" s="1" t="e">
        <f>TRIM(LEFT(AS76,FIND(Sheet1!$E$16,AS76)-1))</f>
        <v>#VALUE!</v>
      </c>
      <c r="AM76" s="1" t="e">
        <f>TRIM(LEFT(AT76,FIND(Sheet1!$E$16,AT76)-1))</f>
        <v>#VALUE!</v>
      </c>
      <c r="AN76" s="1" t="e">
        <f>TRIM(LEFT(AU76,FIND(Sheet1!$E$16,AU76)-1))</f>
        <v>#VALUE!</v>
      </c>
      <c r="AO76" s="1" t="e">
        <f>TRIM(LEFT(AV76,FIND(Sheet1!$E$16,AV76)-1))</f>
        <v>#VALUE!</v>
      </c>
      <c r="AP76" s="14">
        <v>6</v>
      </c>
      <c r="AQ76" s="14">
        <v>7</v>
      </c>
      <c r="AX76" s="1">
        <v>2000350603</v>
      </c>
      <c r="AY76" s="1" t="s">
        <v>91</v>
      </c>
      <c r="AZ76" s="1" t="str">
        <f t="shared" si="35"/>
        <v>2000350603受击光效</v>
      </c>
      <c r="BA76" s="1">
        <f>COUNTIFS($AZ$2:AZ76,AZ76,$AZ$2:AZ76,"&gt;&lt;")</f>
        <v>1</v>
      </c>
      <c r="BB76" t="b">
        <f>IFERROR(AND(VLOOKUP(AX76,[2]英雄技能定义!$A:$F,6,0)="普攻",AY76=$AY$2),FALSE)</f>
        <v>0</v>
      </c>
    </row>
    <row r="77" spans="1:54">
      <c r="A77" s="1" t="e">
        <f>#REF!</f>
        <v>#REF!</v>
      </c>
      <c r="B77" s="1" t="e">
        <f>#REF!</f>
        <v>#REF!</v>
      </c>
      <c r="C77" s="1" t="e">
        <f>#REF!</f>
        <v>#REF!</v>
      </c>
      <c r="D77" s="1" t="s">
        <v>92</v>
      </c>
      <c r="E77" s="1" t="e">
        <f>#REF!</f>
        <v>#REF!</v>
      </c>
      <c r="F77" s="1" t="e">
        <f t="shared" si="19"/>
        <v>#REF!</v>
      </c>
      <c r="G77" s="1">
        <f>SUMIFS(Sheet1!$F$17:$F$30,Sheet1!$E$17:$E$30,D77)</f>
        <v>5</v>
      </c>
      <c r="H77" s="1" t="e">
        <f>ROUND(ABS(SUMIFS(#REF!,#REF!,$C77,#REF!,#REF!,#REF!,$E77)),)</f>
        <v>#REF!</v>
      </c>
      <c r="I77" s="1" t="e">
        <f>_xlfn.IFS(OR(B77=#REF!,B77=#REF!,B77=#REF!),ROUND(#REF!,3),TRUE,0)</f>
        <v>#REF!</v>
      </c>
      <c r="J77" s="1">
        <v>0</v>
      </c>
      <c r="K77" s="1" t="e">
        <f>ROUND(ABS(SUMIFS(#REF!,#REF!,$C77,#REF!,#REF!,#REF!,$E77,#REF!,#REF!)),3)</f>
        <v>#REF!</v>
      </c>
      <c r="L77" s="1" t="e">
        <f>ROUND(ABS(SUMIFS(#REF!,#REF!,$C77,#REF!,#REF!,#REF!,$E77,#REF!,#REF!)),3)</f>
        <v>#REF!</v>
      </c>
      <c r="M77" s="1">
        <v>0</v>
      </c>
      <c r="N77" s="1" t="e">
        <f>ROUND(ABS(SUMIFS(#REF!,#REF!,$C77,#REF!,#REF!,#REF!,$E77,#REF!,#REF!)),3)</f>
        <v>#REF!</v>
      </c>
      <c r="O77" s="1" t="e">
        <f>ABS(SUMIFS(#REF!,#REF!,$C77,#REF!,$E77,#REF!,#REF!))</f>
        <v>#REF!</v>
      </c>
      <c r="P77" s="1" t="e">
        <f>#REF!</f>
        <v>#REF!</v>
      </c>
      <c r="Q77" s="1" t="e">
        <f>_xlfn.IFS(OR(B77=#REF!,B77=#REF!),#REF!*100,TRUE,0)</f>
        <v>#REF!</v>
      </c>
      <c r="S77" s="14" t="str">
        <f t="shared" si="20"/>
        <v>2000350603恢复怒气1</v>
      </c>
      <c r="T77" s="14" t="str">
        <f ca="1">IF(OFFSET($BB$1,MATCH($S77,S:S,0)-1,),$BC$1,
_xlfn.TEXTJOIN(Sheet1!$D$16,1,U77:AA77))</f>
        <v>num=50</v>
      </c>
      <c r="U77" s="14" t="str">
        <f t="shared" ca="1" si="21"/>
        <v>num=50</v>
      </c>
      <c r="V77" s="14" t="str">
        <f t="shared" ca="1" si="22"/>
        <v/>
      </c>
      <c r="W77" s="14" t="str">
        <f t="shared" ca="1" si="23"/>
        <v/>
      </c>
      <c r="X77" s="14" t="str">
        <f t="shared" ca="1" si="24"/>
        <v/>
      </c>
      <c r="Y77" s="14" t="str">
        <f t="shared" ca="1" si="25"/>
        <v/>
      </c>
      <c r="Z77" s="14" t="str">
        <f t="shared" ca="1" si="26"/>
        <v/>
      </c>
      <c r="AA77" s="14" t="str">
        <f t="shared" ca="1" si="27"/>
        <v/>
      </c>
      <c r="AB77" s="1">
        <f t="shared" si="28"/>
        <v>50</v>
      </c>
      <c r="AC77" s="1" t="e">
        <f t="shared" si="29"/>
        <v>#N/A</v>
      </c>
      <c r="AD77" s="1" t="e">
        <f t="shared" si="30"/>
        <v>#N/A</v>
      </c>
      <c r="AE77" s="1" t="e">
        <f t="shared" si="31"/>
        <v>#N/A</v>
      </c>
      <c r="AF77" s="1" t="e">
        <f t="shared" si="32"/>
        <v>#N/A</v>
      </c>
      <c r="AG77" s="1" t="e">
        <f t="shared" si="33"/>
        <v>#N/A</v>
      </c>
      <c r="AH77" s="1" t="e">
        <f t="shared" si="34"/>
        <v>#N/A</v>
      </c>
      <c r="AI77" s="1" t="str">
        <f>TRIM(LEFT(AP77,FIND(Sheet1!$E$16,AP77)-1))</f>
        <v>num</v>
      </c>
      <c r="AJ77" s="1" t="e">
        <f>TRIM(LEFT(AQ77,FIND(Sheet1!$E$16,AQ77)-1))</f>
        <v>#VALUE!</v>
      </c>
      <c r="AK77" s="1" t="e">
        <f>TRIM(LEFT(AR77,FIND(Sheet1!$E$16,AR77)-1))</f>
        <v>#VALUE!</v>
      </c>
      <c r="AL77" s="1" t="e">
        <f>TRIM(LEFT(AS77,FIND(Sheet1!$E$16,AS77)-1))</f>
        <v>#VALUE!</v>
      </c>
      <c r="AM77" s="1" t="e">
        <f>TRIM(LEFT(AT77,FIND(Sheet1!$E$16,AT77)-1))</f>
        <v>#VALUE!</v>
      </c>
      <c r="AN77" s="1" t="e">
        <f>TRIM(LEFT(AU77,FIND(Sheet1!$E$16,AU77)-1))</f>
        <v>#VALUE!</v>
      </c>
      <c r="AO77" s="1" t="e">
        <f>TRIM(LEFT(AV77,FIND(Sheet1!$E$16,AV77)-1))</f>
        <v>#VALUE!</v>
      </c>
      <c r="AP77" s="14" t="s">
        <v>160</v>
      </c>
      <c r="AX77" s="1">
        <v>2000350603</v>
      </c>
      <c r="AY77" s="1" t="s">
        <v>95</v>
      </c>
      <c r="AZ77" s="1" t="str">
        <f t="shared" si="35"/>
        <v>2000350603恢复怒气</v>
      </c>
      <c r="BA77" s="1">
        <f>COUNTIFS($AZ$2:AZ77,AZ77,$AZ$2:AZ77,"&gt;&lt;")</f>
        <v>1</v>
      </c>
      <c r="BB77" t="b">
        <f>IFERROR(AND(VLOOKUP(AX77,[2]英雄技能定义!$A:$F,6,0)="普攻",AY77=$AY$2),FALSE)</f>
        <v>0</v>
      </c>
    </row>
    <row r="78" spans="1:54">
      <c r="A78" s="1" t="e">
        <f>#REF!</f>
        <v>#REF!</v>
      </c>
      <c r="B78" s="1" t="e">
        <f>#REF!</f>
        <v>#REF!</v>
      </c>
      <c r="C78" s="1" t="e">
        <f>#REF!</f>
        <v>#REF!</v>
      </c>
      <c r="D78" s="1" t="s">
        <v>88</v>
      </c>
      <c r="E78" s="1" t="e">
        <f>#REF!</f>
        <v>#REF!</v>
      </c>
      <c r="F78" s="1" t="e">
        <f t="shared" si="19"/>
        <v>#REF!</v>
      </c>
      <c r="G78" s="1">
        <f>SUMIFS(Sheet1!$F$17:$F$30,Sheet1!$E$17:$E$30,D78)</f>
        <v>2</v>
      </c>
      <c r="H78" s="1" t="e">
        <f>ROUND(ABS(SUMIFS(#REF!,#REF!,$C78,#REF!,#REF!,#REF!,$E78)),)</f>
        <v>#REF!</v>
      </c>
      <c r="I78" s="1" t="e">
        <f>_xlfn.IFS(OR(B78=#REF!,B78=#REF!,B78=#REF!),ROUND(#REF!,3),TRUE,0)</f>
        <v>#REF!</v>
      </c>
      <c r="J78" s="1">
        <v>0</v>
      </c>
      <c r="K78" s="1" t="e">
        <f>ROUND(ABS(SUMIFS(#REF!,#REF!,$C78,#REF!,#REF!,#REF!,$E78,#REF!,#REF!)),3)</f>
        <v>#REF!</v>
      </c>
      <c r="L78" s="1" t="e">
        <f>ROUND(ABS(SUMIFS(#REF!,#REF!,$C78,#REF!,#REF!,#REF!,$E78,#REF!,#REF!)),3)</f>
        <v>#REF!</v>
      </c>
      <c r="M78" s="1">
        <v>0</v>
      </c>
      <c r="N78" s="1" t="e">
        <f>ROUND(ABS(SUMIFS(#REF!,#REF!,$C78,#REF!,#REF!,#REF!,$E78,#REF!,#REF!)),3)</f>
        <v>#REF!</v>
      </c>
      <c r="O78" s="1" t="e">
        <f>ABS(SUMIFS(#REF!,#REF!,$C78,#REF!,$E78,#REF!,#REF!))</f>
        <v>#REF!</v>
      </c>
      <c r="P78" s="1" t="e">
        <f>#REF!</f>
        <v>#REF!</v>
      </c>
      <c r="Q78" s="1" t="e">
        <f>_xlfn.IFS(OR(B78=#REF!,B78=#REF!),#REF!*100,TRUE,0)</f>
        <v>#REF!</v>
      </c>
      <c r="S78" s="14" t="str">
        <f t="shared" si="20"/>
        <v>2000350604受击光效1</v>
      </c>
      <c r="T78" s="14" t="str">
        <f ca="1">IF(OFFSET($BB$1,MATCH($S78,S:S,0)-1,),$BC$1,
_xlfn.TEXTJOIN(Sheet1!$D$16,1,U78:AA78))</f>
        <v>81,82</v>
      </c>
      <c r="U78" s="14" t="str">
        <f t="shared" ca="1" si="21"/>
        <v>81</v>
      </c>
      <c r="V78" s="14" t="str">
        <f t="shared" ca="1" si="22"/>
        <v>82</v>
      </c>
      <c r="W78" s="14" t="str">
        <f t="shared" ca="1" si="23"/>
        <v/>
      </c>
      <c r="X78" s="14" t="str">
        <f t="shared" ca="1" si="24"/>
        <v/>
      </c>
      <c r="Y78" s="14" t="str">
        <f t="shared" ca="1" si="25"/>
        <v/>
      </c>
      <c r="Z78" s="14" t="str">
        <f t="shared" ca="1" si="26"/>
        <v/>
      </c>
      <c r="AA78" s="14" t="str">
        <f t="shared" ca="1" si="27"/>
        <v/>
      </c>
      <c r="AB78" s="1">
        <f t="shared" si="28"/>
        <v>81</v>
      </c>
      <c r="AC78" s="1">
        <f t="shared" si="29"/>
        <v>82</v>
      </c>
      <c r="AD78" s="1" t="e">
        <f t="shared" si="30"/>
        <v>#N/A</v>
      </c>
      <c r="AE78" s="1" t="e">
        <f t="shared" si="31"/>
        <v>#N/A</v>
      </c>
      <c r="AF78" s="1" t="e">
        <f t="shared" si="32"/>
        <v>#N/A</v>
      </c>
      <c r="AG78" s="1" t="e">
        <f t="shared" si="33"/>
        <v>#N/A</v>
      </c>
      <c r="AH78" s="1" t="e">
        <f t="shared" si="34"/>
        <v>#N/A</v>
      </c>
      <c r="AI78" s="1" t="e">
        <f>TRIM(LEFT(AP78,FIND(Sheet1!$E$16,AP78)-1))</f>
        <v>#VALUE!</v>
      </c>
      <c r="AJ78" s="1" t="e">
        <f>TRIM(LEFT(AQ78,FIND(Sheet1!$E$16,AQ78)-1))</f>
        <v>#VALUE!</v>
      </c>
      <c r="AK78" s="1" t="e">
        <f>TRIM(LEFT(AR78,FIND(Sheet1!$E$16,AR78)-1))</f>
        <v>#VALUE!</v>
      </c>
      <c r="AL78" s="1" t="e">
        <f>TRIM(LEFT(AS78,FIND(Sheet1!$E$16,AS78)-1))</f>
        <v>#VALUE!</v>
      </c>
      <c r="AM78" s="1" t="e">
        <f>TRIM(LEFT(AT78,FIND(Sheet1!$E$16,AT78)-1))</f>
        <v>#VALUE!</v>
      </c>
      <c r="AN78" s="1" t="e">
        <f>TRIM(LEFT(AU78,FIND(Sheet1!$E$16,AU78)-1))</f>
        <v>#VALUE!</v>
      </c>
      <c r="AO78" s="1" t="e">
        <f>TRIM(LEFT(AV78,FIND(Sheet1!$E$16,AV78)-1))</f>
        <v>#VALUE!</v>
      </c>
      <c r="AP78" s="14">
        <v>81</v>
      </c>
      <c r="AQ78" s="14">
        <v>82</v>
      </c>
      <c r="AX78" s="1">
        <v>2000350604</v>
      </c>
      <c r="AY78" s="1" t="s">
        <v>91</v>
      </c>
      <c r="AZ78" s="1" t="str">
        <f t="shared" si="35"/>
        <v>2000350604受击光效</v>
      </c>
      <c r="BA78" s="1">
        <f>COUNTIFS($AZ$2:AZ78,AZ78,$AZ$2:AZ78,"&gt;&lt;")</f>
        <v>1</v>
      </c>
      <c r="BB78" t="b">
        <f>IFERROR(AND(VLOOKUP(AX78,[2]英雄技能定义!$A:$F,6,0)="普攻",AY78=$AY$2),FALSE)</f>
        <v>0</v>
      </c>
    </row>
    <row r="79" spans="1:54">
      <c r="A79" s="1" t="e">
        <f>#REF!</f>
        <v>#REF!</v>
      </c>
      <c r="B79" s="1" t="e">
        <f>#REF!</f>
        <v>#REF!</v>
      </c>
      <c r="C79" s="1" t="e">
        <f>#REF!</f>
        <v>#REF!</v>
      </c>
      <c r="D79" s="1" t="s">
        <v>86</v>
      </c>
      <c r="E79" s="1" t="e">
        <f>#REF!</f>
        <v>#REF!</v>
      </c>
      <c r="F79" s="1" t="e">
        <f t="shared" si="19"/>
        <v>#REF!</v>
      </c>
      <c r="G79" s="1">
        <f>SUMIFS(Sheet1!$F$17:$F$30,Sheet1!$E$17:$E$30,D79)</f>
        <v>1</v>
      </c>
      <c r="H79" s="1" t="e">
        <f>ROUND(ABS(SUMIFS(#REF!,#REF!,$C79,#REF!,#REF!,#REF!,$E79)),)</f>
        <v>#REF!</v>
      </c>
      <c r="I79" s="1" t="e">
        <f>_xlfn.IFS(OR(B79=#REF!,B79=#REF!,B79=#REF!),ROUND(#REF!,3),TRUE,0)</f>
        <v>#REF!</v>
      </c>
      <c r="J79" s="1">
        <v>0</v>
      </c>
      <c r="K79" s="1" t="e">
        <f>ROUND(ABS(SUMIFS(#REF!,#REF!,$C79,#REF!,#REF!,#REF!,$E79,#REF!,#REF!)),3)</f>
        <v>#REF!</v>
      </c>
      <c r="L79" s="1" t="e">
        <f>ROUND(ABS(SUMIFS(#REF!,#REF!,$C79,#REF!,#REF!,#REF!,$E79,#REF!,#REF!)),3)</f>
        <v>#REF!</v>
      </c>
      <c r="M79" s="1">
        <v>0</v>
      </c>
      <c r="N79" s="1" t="e">
        <f>ROUND(ABS(SUMIFS(#REF!,#REF!,$C79,#REF!,#REF!,#REF!,$E79,#REF!,#REF!)),3)</f>
        <v>#REF!</v>
      </c>
      <c r="O79" s="1" t="e">
        <f>ABS(SUMIFS(#REF!,#REF!,$C79,#REF!,$E79,#REF!,#REF!))</f>
        <v>#REF!</v>
      </c>
      <c r="P79" s="1" t="e">
        <f>#REF!</f>
        <v>#REF!</v>
      </c>
      <c r="Q79" s="1" t="e">
        <f>_xlfn.IFS(OR(B79=#REF!,B79=#REF!),#REF!*100,TRUE,0)</f>
        <v>#REF!</v>
      </c>
      <c r="S79" s="14" t="str">
        <f t="shared" si="20"/>
        <v>2000350604恢复血量1</v>
      </c>
      <c r="T79" s="14" t="str">
        <f ca="1">IF(OFFSET($BB$1,MATCH($S79,S:S,0)-1,),$BC$1,
_xlfn.TEXTJOIN(Sheet1!$D$16,1,U79:AA79))</f>
        <v>fixed=100,ratio=0.87+attackerParams('extreasure2')+attackerParams('step10')</v>
      </c>
      <c r="U79" s="14" t="str">
        <f t="shared" ca="1" si="21"/>
        <v>fixed=100</v>
      </c>
      <c r="V79" s="14" t="str">
        <f t="shared" ca="1" si="22"/>
        <v>ratio=0.87+attackerParams('extreasure2')+attackerParams('step10')</v>
      </c>
      <c r="W79" s="14" t="str">
        <f t="shared" ca="1" si="23"/>
        <v/>
      </c>
      <c r="X79" s="14" t="str">
        <f t="shared" ca="1" si="24"/>
        <v/>
      </c>
      <c r="Y79" s="14" t="str">
        <f t="shared" ca="1" si="25"/>
        <v/>
      </c>
      <c r="Z79" s="14" t="str">
        <f t="shared" ca="1" si="26"/>
        <v/>
      </c>
      <c r="AA79" s="14" t="str">
        <f t="shared" ca="1" si="27"/>
        <v/>
      </c>
      <c r="AB79" s="1">
        <f t="shared" si="28"/>
        <v>100</v>
      </c>
      <c r="AC79" s="1">
        <f t="shared" si="29"/>
        <v>0.87</v>
      </c>
      <c r="AD79" s="1" t="e">
        <f t="shared" si="30"/>
        <v>#N/A</v>
      </c>
      <c r="AE79" s="1" t="e">
        <f t="shared" si="31"/>
        <v>#N/A</v>
      </c>
      <c r="AF79" s="1" t="e">
        <f t="shared" si="32"/>
        <v>#N/A</v>
      </c>
      <c r="AG79" s="1" t="e">
        <f t="shared" si="33"/>
        <v>#N/A</v>
      </c>
      <c r="AH79" s="1" t="e">
        <f t="shared" si="34"/>
        <v>#N/A</v>
      </c>
      <c r="AI79" s="1" t="str">
        <f>TRIM(LEFT(AP79,FIND(Sheet1!$E$16,AP79)-1))</f>
        <v>fixed</v>
      </c>
      <c r="AJ79" s="1" t="str">
        <f>TRIM(LEFT(AQ79,FIND(Sheet1!$E$16,AQ79)-1))</f>
        <v>ratio</v>
      </c>
      <c r="AK79" s="1" t="e">
        <f>TRIM(LEFT(AR79,FIND(Sheet1!$E$16,AR79)-1))</f>
        <v>#VALUE!</v>
      </c>
      <c r="AL79" s="1" t="e">
        <f>TRIM(LEFT(AS79,FIND(Sheet1!$E$16,AS79)-1))</f>
        <v>#VALUE!</v>
      </c>
      <c r="AM79" s="1" t="e">
        <f>TRIM(LEFT(AT79,FIND(Sheet1!$E$16,AT79)-1))</f>
        <v>#VALUE!</v>
      </c>
      <c r="AN79" s="1" t="e">
        <f>TRIM(LEFT(AU79,FIND(Sheet1!$E$16,AU79)-1))</f>
        <v>#VALUE!</v>
      </c>
      <c r="AO79" s="1" t="e">
        <f>TRIM(LEFT(AV79,FIND(Sheet1!$E$16,AV79)-1))</f>
        <v>#VALUE!</v>
      </c>
      <c r="AP79" s="14" t="s">
        <v>170</v>
      </c>
      <c r="AQ79" s="14" t="s">
        <v>205</v>
      </c>
      <c r="AX79" s="1">
        <v>2000350604</v>
      </c>
      <c r="AY79" s="1" t="s">
        <v>92</v>
      </c>
      <c r="AZ79" s="1" t="str">
        <f t="shared" si="35"/>
        <v>2000350604恢复血量</v>
      </c>
      <c r="BA79" s="1">
        <f>COUNTIFS($AZ$2:AZ79,AZ79,$AZ$2:AZ79,"&gt;&lt;")</f>
        <v>1</v>
      </c>
      <c r="BB79" t="b">
        <f>IFERROR(AND(VLOOKUP(AX79,[2]英雄技能定义!$A:$F,6,0)="普攻",AY79=$AY$2),FALSE)</f>
        <v>0</v>
      </c>
    </row>
    <row r="80" spans="1:54">
      <c r="A80" s="1" t="e">
        <f>#REF!</f>
        <v>#REF!</v>
      </c>
      <c r="B80" s="1" t="e">
        <f>#REF!</f>
        <v>#REF!</v>
      </c>
      <c r="C80" s="1" t="e">
        <f>#REF!</f>
        <v>#REF!</v>
      </c>
      <c r="D80" s="1" t="s">
        <v>88</v>
      </c>
      <c r="E80" s="1" t="e">
        <f>#REF!</f>
        <v>#REF!</v>
      </c>
      <c r="F80" s="1" t="e">
        <f t="shared" si="19"/>
        <v>#REF!</v>
      </c>
      <c r="G80" s="1">
        <f>SUMIFS(Sheet1!$F$17:$F$30,Sheet1!$E$17:$E$30,D80)</f>
        <v>2</v>
      </c>
      <c r="H80" s="1" t="e">
        <f>ROUND(ABS(SUMIFS(#REF!,#REF!,$C80,#REF!,#REF!,#REF!,$E80)),)</f>
        <v>#REF!</v>
      </c>
      <c r="I80" s="1" t="e">
        <f>_xlfn.IFS(OR(B80=#REF!,B80=#REF!,B80=#REF!),ROUND(#REF!,3),TRUE,0)</f>
        <v>#REF!</v>
      </c>
      <c r="J80" s="1">
        <v>0</v>
      </c>
      <c r="K80" s="1" t="e">
        <f>ROUND(ABS(SUMIFS(#REF!,#REF!,$C80,#REF!,#REF!,#REF!,$E80,#REF!,#REF!)),3)</f>
        <v>#REF!</v>
      </c>
      <c r="L80" s="1" t="e">
        <f>ROUND(ABS(SUMIFS(#REF!,#REF!,$C80,#REF!,#REF!,#REF!,$E80,#REF!,#REF!)),3)</f>
        <v>#REF!</v>
      </c>
      <c r="M80" s="1">
        <v>0</v>
      </c>
      <c r="N80" s="1" t="e">
        <f>ROUND(ABS(SUMIFS(#REF!,#REF!,$C80,#REF!,#REF!,#REF!,$E80,#REF!,#REF!)),3)</f>
        <v>#REF!</v>
      </c>
      <c r="O80" s="1" t="e">
        <f>ABS(SUMIFS(#REF!,#REF!,$C80,#REF!,$E80,#REF!,#REF!))</f>
        <v>#REF!</v>
      </c>
      <c r="P80" s="1" t="e">
        <f>#REF!</f>
        <v>#REF!</v>
      </c>
      <c r="Q80" s="1" t="e">
        <f>_xlfn.IFS(OR(B80=#REF!,B80=#REF!),#REF!*100,TRUE,0)</f>
        <v>#REF!</v>
      </c>
      <c r="S80" s="14" t="str">
        <f t="shared" si="20"/>
        <v>2000350604加buff1</v>
      </c>
      <c r="T80" s="14" t="str">
        <f ca="1">IF(OFFSET($BB$1,MATCH($S80,S:S,0)-1,),$BC$1,
_xlfn.TEXTJOIN(Sheet1!$D$16,1,U80:AA80))</f>
        <v>duration=6,effectIds={1000137}</v>
      </c>
      <c r="U80" s="14" t="str">
        <f t="shared" ca="1" si="21"/>
        <v>duration=6</v>
      </c>
      <c r="V80" s="14" t="str">
        <f t="shared" ca="1" si="22"/>
        <v>effectIds={1000137}</v>
      </c>
      <c r="W80" s="14" t="str">
        <f t="shared" ca="1" si="23"/>
        <v/>
      </c>
      <c r="X80" s="14" t="str">
        <f t="shared" ca="1" si="24"/>
        <v/>
      </c>
      <c r="Y80" s="14" t="str">
        <f t="shared" ca="1" si="25"/>
        <v/>
      </c>
      <c r="Z80" s="14" t="str">
        <f t="shared" ca="1" si="26"/>
        <v/>
      </c>
      <c r="AA80" s="14" t="str">
        <f t="shared" ca="1" si="27"/>
        <v/>
      </c>
      <c r="AB80" s="1">
        <f t="shared" si="28"/>
        <v>6</v>
      </c>
      <c r="AC80" s="1" t="e">
        <f t="shared" si="29"/>
        <v>#N/A</v>
      </c>
      <c r="AD80" s="1" t="e">
        <f t="shared" si="30"/>
        <v>#N/A</v>
      </c>
      <c r="AE80" s="1" t="e">
        <f t="shared" si="31"/>
        <v>#N/A</v>
      </c>
      <c r="AF80" s="1" t="e">
        <f t="shared" si="32"/>
        <v>#N/A</v>
      </c>
      <c r="AG80" s="1" t="e">
        <f t="shared" si="33"/>
        <v>#N/A</v>
      </c>
      <c r="AH80" s="1" t="e">
        <f t="shared" si="34"/>
        <v>#N/A</v>
      </c>
      <c r="AI80" s="1" t="str">
        <f>TRIM(LEFT(AP80,FIND(Sheet1!$E$16,AP80)-1))</f>
        <v>duration</v>
      </c>
      <c r="AJ80" s="1" t="str">
        <f>TRIM(LEFT(AQ80,FIND(Sheet1!$E$16,AQ80)-1))</f>
        <v>effectIds</v>
      </c>
      <c r="AK80" s="1" t="e">
        <f>TRIM(LEFT(AR80,FIND(Sheet1!$E$16,AR80)-1))</f>
        <v>#VALUE!</v>
      </c>
      <c r="AL80" s="1" t="e">
        <f>TRIM(LEFT(AS80,FIND(Sheet1!$E$16,AS80)-1))</f>
        <v>#VALUE!</v>
      </c>
      <c r="AM80" s="1" t="e">
        <f>TRIM(LEFT(AT80,FIND(Sheet1!$E$16,AT80)-1))</f>
        <v>#VALUE!</v>
      </c>
      <c r="AN80" s="1" t="e">
        <f>TRIM(LEFT(AU80,FIND(Sheet1!$E$16,AU80)-1))</f>
        <v>#VALUE!</v>
      </c>
      <c r="AO80" s="1" t="e">
        <f>TRIM(LEFT(AV80,FIND(Sheet1!$E$16,AV80)-1))</f>
        <v>#VALUE!</v>
      </c>
      <c r="AP80" s="14" t="s">
        <v>185</v>
      </c>
      <c r="AQ80" s="14" t="s">
        <v>206</v>
      </c>
      <c r="AX80" s="1">
        <v>2000350604</v>
      </c>
      <c r="AY80" s="1" t="s">
        <v>88</v>
      </c>
      <c r="AZ80" s="1" t="str">
        <f t="shared" si="35"/>
        <v>2000350604加buff</v>
      </c>
      <c r="BA80" s="1">
        <f>COUNTIFS($AZ$2:AZ80,AZ80,$AZ$2:AZ80,"&gt;&lt;")</f>
        <v>1</v>
      </c>
      <c r="BB80" t="b">
        <f>IFERROR(AND(VLOOKUP(AX80,[2]英雄技能定义!$A:$F,6,0)="普攻",AY80=$AY$2),FALSE)</f>
        <v>0</v>
      </c>
    </row>
    <row r="81" spans="1:54">
      <c r="A81" s="1" t="e">
        <f>#REF!</f>
        <v>#REF!</v>
      </c>
      <c r="B81" s="1" t="e">
        <f>#REF!</f>
        <v>#REF!</v>
      </c>
      <c r="C81" s="1" t="e">
        <f>#REF!</f>
        <v>#REF!</v>
      </c>
      <c r="D81" s="1" t="s">
        <v>88</v>
      </c>
      <c r="E81" s="1" t="e">
        <f>#REF!</f>
        <v>#REF!</v>
      </c>
      <c r="F81" s="1" t="e">
        <f t="shared" si="19"/>
        <v>#REF!</v>
      </c>
      <c r="G81" s="1">
        <f>SUMIFS(Sheet1!$F$17:$F$30,Sheet1!$E$17:$E$30,D81)</f>
        <v>2</v>
      </c>
      <c r="H81" s="1" t="e">
        <f>ROUND(ABS(SUMIFS(#REF!,#REF!,$C81,#REF!,#REF!,#REF!,$E81)),)</f>
        <v>#REF!</v>
      </c>
      <c r="I81" s="1" t="e">
        <f>_xlfn.IFS(OR(B81=#REF!,B81=#REF!,B81=#REF!),ROUND(#REF!,3),TRUE,0)</f>
        <v>#REF!</v>
      </c>
      <c r="J81" s="1">
        <v>0</v>
      </c>
      <c r="K81" s="1" t="e">
        <f>ROUND(ABS(SUMIFS(#REF!,#REF!,$C81,#REF!,#REF!,#REF!,$E81,#REF!,#REF!)),3)</f>
        <v>#REF!</v>
      </c>
      <c r="L81" s="1" t="e">
        <f>ROUND(ABS(SUMIFS(#REF!,#REF!,$C81,#REF!,#REF!,#REF!,$E81,#REF!,#REF!)),3)</f>
        <v>#REF!</v>
      </c>
      <c r="M81" s="1">
        <v>0</v>
      </c>
      <c r="N81" s="1" t="e">
        <f>ROUND(ABS(SUMIFS(#REF!,#REF!,$C81,#REF!,#REF!,#REF!,$E81,#REF!,#REF!)),3)</f>
        <v>#REF!</v>
      </c>
      <c r="O81" s="1" t="e">
        <f>ABS(SUMIFS(#REF!,#REF!,$C81,#REF!,$E81,#REF!,#REF!))</f>
        <v>#REF!</v>
      </c>
      <c r="P81" s="1" t="e">
        <f>#REF!</f>
        <v>#REF!</v>
      </c>
      <c r="Q81" s="1" t="e">
        <f>_xlfn.IFS(OR(B81=#REF!,B81=#REF!),#REF!*100,TRUE,0)</f>
        <v>#REF!</v>
      </c>
      <c r="S81" s="14" t="str">
        <f t="shared" si="20"/>
        <v>2000350604加buff2</v>
      </c>
      <c r="T81" s="14" t="str">
        <f ca="1">IF(OFFSET($BB$1,MATCH($S81,S:S,0)-1,),$BC$1,
_xlfn.TEXTJOIN(Sheet1!$D$16,1,U81:AA81))</f>
        <v>duration=4,effectIds={1000138}</v>
      </c>
      <c r="U81" s="14" t="str">
        <f t="shared" ca="1" si="21"/>
        <v>duration=4</v>
      </c>
      <c r="V81" s="14" t="str">
        <f t="shared" ca="1" si="22"/>
        <v>effectIds={1000138}</v>
      </c>
      <c r="W81" s="14" t="str">
        <f t="shared" ca="1" si="23"/>
        <v/>
      </c>
      <c r="X81" s="14" t="str">
        <f t="shared" ca="1" si="24"/>
        <v/>
      </c>
      <c r="Y81" s="14" t="str">
        <f t="shared" ca="1" si="25"/>
        <v/>
      </c>
      <c r="Z81" s="14" t="str">
        <f t="shared" ca="1" si="26"/>
        <v/>
      </c>
      <c r="AA81" s="14" t="str">
        <f t="shared" ca="1" si="27"/>
        <v/>
      </c>
      <c r="AB81" s="1">
        <f t="shared" si="28"/>
        <v>4</v>
      </c>
      <c r="AC81" s="1" t="e">
        <f t="shared" si="29"/>
        <v>#N/A</v>
      </c>
      <c r="AD81" s="1" t="e">
        <f t="shared" si="30"/>
        <v>#N/A</v>
      </c>
      <c r="AE81" s="1" t="e">
        <f t="shared" si="31"/>
        <v>#N/A</v>
      </c>
      <c r="AF81" s="1" t="e">
        <f t="shared" si="32"/>
        <v>#N/A</v>
      </c>
      <c r="AG81" s="1" t="e">
        <f t="shared" si="33"/>
        <v>#N/A</v>
      </c>
      <c r="AH81" s="1" t="e">
        <f t="shared" si="34"/>
        <v>#N/A</v>
      </c>
      <c r="AI81" s="1" t="str">
        <f>TRIM(LEFT(AP81,FIND(Sheet1!$E$16,AP81)-1))</f>
        <v>duration</v>
      </c>
      <c r="AJ81" s="1" t="str">
        <f>TRIM(LEFT(AQ81,FIND(Sheet1!$E$16,AQ81)-1))</f>
        <v>effectIds</v>
      </c>
      <c r="AK81" s="1" t="e">
        <f>TRIM(LEFT(AR81,FIND(Sheet1!$E$16,AR81)-1))</f>
        <v>#VALUE!</v>
      </c>
      <c r="AL81" s="1" t="e">
        <f>TRIM(LEFT(AS81,FIND(Sheet1!$E$16,AS81)-1))</f>
        <v>#VALUE!</v>
      </c>
      <c r="AM81" s="1" t="e">
        <f>TRIM(LEFT(AT81,FIND(Sheet1!$E$16,AT81)-1))</f>
        <v>#VALUE!</v>
      </c>
      <c r="AN81" s="1" t="e">
        <f>TRIM(LEFT(AU81,FIND(Sheet1!$E$16,AU81)-1))</f>
        <v>#VALUE!</v>
      </c>
      <c r="AO81" s="1" t="e">
        <f>TRIM(LEFT(AV81,FIND(Sheet1!$E$16,AV81)-1))</f>
        <v>#VALUE!</v>
      </c>
      <c r="AP81" s="14" t="s">
        <v>207</v>
      </c>
      <c r="AQ81" s="14" t="s">
        <v>208</v>
      </c>
      <c r="AX81" s="1">
        <v>2000350604</v>
      </c>
      <c r="AY81" s="1" t="s">
        <v>88</v>
      </c>
      <c r="AZ81" s="1" t="str">
        <f t="shared" si="35"/>
        <v>2000350604加buff</v>
      </c>
      <c r="BA81" s="1">
        <f>COUNTIFS($AZ$2:AZ81,AZ81,$AZ$2:AZ81,"&gt;&lt;")</f>
        <v>2</v>
      </c>
      <c r="BB81" t="b">
        <f>IFERROR(AND(VLOOKUP(AX81,[2]英雄技能定义!$A:$F,6,0)="普攻",AY81=$AY$2),FALSE)</f>
        <v>0</v>
      </c>
    </row>
    <row r="82" spans="1:54">
      <c r="A82" s="1" t="e">
        <f>#REF!</f>
        <v>#REF!</v>
      </c>
      <c r="B82" s="1" t="e">
        <f>#REF!</f>
        <v>#REF!</v>
      </c>
      <c r="C82" s="1" t="e">
        <f>#REF!</f>
        <v>#REF!</v>
      </c>
      <c r="D82" s="1" t="s">
        <v>88</v>
      </c>
      <c r="E82" s="1" t="e">
        <f>#REF!</f>
        <v>#REF!</v>
      </c>
      <c r="F82" s="1" t="e">
        <f t="shared" si="19"/>
        <v>#REF!</v>
      </c>
      <c r="G82" s="1">
        <f>SUMIFS(Sheet1!$F$17:$F$30,Sheet1!$E$17:$E$30,D82)</f>
        <v>2</v>
      </c>
      <c r="H82" s="1" t="e">
        <f>ROUND(ABS(SUMIFS(#REF!,#REF!,$C82,#REF!,#REF!,#REF!,$E82)),)</f>
        <v>#REF!</v>
      </c>
      <c r="I82" s="1" t="e">
        <f>_xlfn.IFS(OR(B82=#REF!,B82=#REF!,B82=#REF!),ROUND(#REF!,3),TRUE,0)</f>
        <v>#REF!</v>
      </c>
      <c r="J82" s="1">
        <v>0</v>
      </c>
      <c r="K82" s="1" t="e">
        <f>ROUND(ABS(SUMIFS(#REF!,#REF!,$C82,#REF!,#REF!,#REF!,$E82,#REF!,#REF!)),3)</f>
        <v>#REF!</v>
      </c>
      <c r="L82" s="1" t="e">
        <f>ROUND(ABS(SUMIFS(#REF!,#REF!,$C82,#REF!,#REF!,#REF!,$E82,#REF!,#REF!)),3)</f>
        <v>#REF!</v>
      </c>
      <c r="M82" s="1">
        <v>0</v>
      </c>
      <c r="N82" s="1" t="e">
        <f>ROUND(ABS(SUMIFS(#REF!,#REF!,$C82,#REF!,#REF!,#REF!,$E82,#REF!,#REF!)),3)</f>
        <v>#REF!</v>
      </c>
      <c r="O82" s="1" t="e">
        <f>ABS(SUMIFS(#REF!,#REF!,$C82,#REF!,$E82,#REF!,#REF!))</f>
        <v>#REF!</v>
      </c>
      <c r="P82" s="1" t="e">
        <f>#REF!</f>
        <v>#REF!</v>
      </c>
      <c r="Q82" s="1" t="e">
        <f>_xlfn.IFS(OR(B82=#REF!,B82=#REF!),#REF!*100,TRUE,0)</f>
        <v>#REF!</v>
      </c>
      <c r="S82" s="14" t="str">
        <f t="shared" si="20"/>
        <v>2000450301伤血1</v>
      </c>
      <c r="T82" s="14" t="str">
        <f ca="1">IF(OFFSET($BB$1,MATCH($S82,S:S,0)-1,),$BC$1,
_xlfn.TEXTJOIN(Sheet1!$D$16,1,U82:AA82))</f>
        <v>ratio=0.4,fixed=0</v>
      </c>
      <c r="U82" s="14" t="str">
        <f t="shared" ca="1" si="21"/>
        <v>ratio=0.4</v>
      </c>
      <c r="V82" s="14" t="str">
        <f t="shared" ca="1" si="22"/>
        <v>fixed=10</v>
      </c>
      <c r="W82" s="14" t="str">
        <f t="shared" ca="1" si="23"/>
        <v/>
      </c>
      <c r="X82" s="14" t="str">
        <f t="shared" ca="1" si="24"/>
        <v/>
      </c>
      <c r="Y82" s="14" t="str">
        <f t="shared" ca="1" si="25"/>
        <v/>
      </c>
      <c r="Z82" s="14" t="str">
        <f t="shared" ca="1" si="26"/>
        <v/>
      </c>
      <c r="AA82" s="14" t="str">
        <f t="shared" ca="1" si="27"/>
        <v/>
      </c>
      <c r="AB82" s="1">
        <f t="shared" si="28"/>
        <v>0.4</v>
      </c>
      <c r="AC82" s="1">
        <f t="shared" si="29"/>
        <v>10</v>
      </c>
      <c r="AD82" s="1" t="e">
        <f t="shared" si="30"/>
        <v>#N/A</v>
      </c>
      <c r="AE82" s="1" t="e">
        <f t="shared" si="31"/>
        <v>#N/A</v>
      </c>
      <c r="AF82" s="1" t="e">
        <f t="shared" si="32"/>
        <v>#N/A</v>
      </c>
      <c r="AG82" s="1" t="e">
        <f t="shared" si="33"/>
        <v>#N/A</v>
      </c>
      <c r="AH82" s="1" t="e">
        <f t="shared" si="34"/>
        <v>#N/A</v>
      </c>
      <c r="AI82" s="1" t="str">
        <f>TRIM(LEFT(AP82,FIND(Sheet1!$E$16,AP82)-1))</f>
        <v>ratio</v>
      </c>
      <c r="AJ82" s="1" t="str">
        <f>TRIM(LEFT(AQ82,FIND(Sheet1!$E$16,AQ82)-1))</f>
        <v>fixed</v>
      </c>
      <c r="AK82" s="1" t="e">
        <f>TRIM(LEFT(AR82,FIND(Sheet1!$E$16,AR82)-1))</f>
        <v>#VALUE!</v>
      </c>
      <c r="AL82" s="1" t="e">
        <f>TRIM(LEFT(AS82,FIND(Sheet1!$E$16,AS82)-1))</f>
        <v>#VALUE!</v>
      </c>
      <c r="AM82" s="1" t="e">
        <f>TRIM(LEFT(AT82,FIND(Sheet1!$E$16,AT82)-1))</f>
        <v>#VALUE!</v>
      </c>
      <c r="AN82" s="1" t="e">
        <f>TRIM(LEFT(AU82,FIND(Sheet1!$E$16,AU82)-1))</f>
        <v>#VALUE!</v>
      </c>
      <c r="AO82" s="1" t="e">
        <f>TRIM(LEFT(AV82,FIND(Sheet1!$E$16,AV82)-1))</f>
        <v>#VALUE!</v>
      </c>
      <c r="AP82" s="14" t="s">
        <v>167</v>
      </c>
      <c r="AQ82" s="14" t="s">
        <v>168</v>
      </c>
      <c r="AX82" s="1">
        <v>2000450301</v>
      </c>
      <c r="AY82" s="1" t="s">
        <v>86</v>
      </c>
      <c r="AZ82" s="1" t="str">
        <f t="shared" si="35"/>
        <v>2000450301伤血</v>
      </c>
      <c r="BA82" s="1">
        <f>COUNTIFS($AZ$2:AZ82,AZ82,$AZ$2:AZ82,"&gt;&lt;")</f>
        <v>1</v>
      </c>
      <c r="BB82" t="b">
        <f>IFERROR(AND(VLOOKUP(AX82,[2]英雄技能定义!$A:$F,6,0)="普攻",AY82=$AY$2),FALSE)</f>
        <v>1</v>
      </c>
    </row>
    <row r="83" spans="1:54">
      <c r="A83" s="1" t="e">
        <f>#REF!</f>
        <v>#REF!</v>
      </c>
      <c r="B83" s="1" t="e">
        <f>#REF!</f>
        <v>#REF!</v>
      </c>
      <c r="C83" s="1" t="e">
        <f>#REF!</f>
        <v>#REF!</v>
      </c>
      <c r="D83" s="1" t="s">
        <v>86</v>
      </c>
      <c r="E83" s="1" t="e">
        <f>#REF!</f>
        <v>#REF!</v>
      </c>
      <c r="F83" s="1" t="e">
        <f t="shared" si="19"/>
        <v>#REF!</v>
      </c>
      <c r="G83" s="1">
        <f>SUMIFS(Sheet1!$F$17:$F$30,Sheet1!$E$17:$E$30,D83)</f>
        <v>1</v>
      </c>
      <c r="H83" s="1" t="e">
        <f>ROUND(ABS(SUMIFS(#REF!,#REF!,$C83,#REF!,#REF!,#REF!,$E83)),)</f>
        <v>#REF!</v>
      </c>
      <c r="I83" s="1" t="e">
        <f>_xlfn.IFS(OR(B83=#REF!,B83=#REF!,B83=#REF!),ROUND(#REF!,3),TRUE,0)</f>
        <v>#REF!</v>
      </c>
      <c r="J83" s="1">
        <v>0</v>
      </c>
      <c r="K83" s="1" t="e">
        <f>ROUND(ABS(SUMIFS(#REF!,#REF!,$C83,#REF!,#REF!,#REF!,$E83,#REF!,#REF!)),3)</f>
        <v>#REF!</v>
      </c>
      <c r="L83" s="1" t="e">
        <f>ROUND(ABS(SUMIFS(#REF!,#REF!,$C83,#REF!,#REF!,#REF!,$E83,#REF!,#REF!)),3)</f>
        <v>#REF!</v>
      </c>
      <c r="M83" s="1">
        <v>0</v>
      </c>
      <c r="N83" s="1" t="e">
        <f>ROUND(ABS(SUMIFS(#REF!,#REF!,$C83,#REF!,#REF!,#REF!,$E83,#REF!,#REF!)),3)</f>
        <v>#REF!</v>
      </c>
      <c r="O83" s="1" t="e">
        <f>ABS(SUMIFS(#REF!,#REF!,$C83,#REF!,$E83,#REF!,#REF!))</f>
        <v>#REF!</v>
      </c>
      <c r="P83" s="1" t="e">
        <f>#REF!</f>
        <v>#REF!</v>
      </c>
      <c r="Q83" s="1" t="e">
        <f>_xlfn.IFS(OR(B83=#REF!,B83=#REF!),#REF!*100,TRUE,0)</f>
        <v>#REF!</v>
      </c>
      <c r="S83" s="14" t="str">
        <f t="shared" si="20"/>
        <v>2000450301受击光效1</v>
      </c>
      <c r="T83" s="14" t="str">
        <f ca="1">IF(OFFSET($BB$1,MATCH($S83,S:S,0)-1,),$BC$1,
_xlfn.TEXTJOIN(Sheet1!$D$16,1,U83:AA83))</f>
        <v>1</v>
      </c>
      <c r="U83" s="14" t="str">
        <f t="shared" ca="1" si="21"/>
        <v>1</v>
      </c>
      <c r="V83" s="14" t="str">
        <f t="shared" ca="1" si="22"/>
        <v/>
      </c>
      <c r="W83" s="14" t="str">
        <f t="shared" ca="1" si="23"/>
        <v/>
      </c>
      <c r="X83" s="14" t="str">
        <f t="shared" ca="1" si="24"/>
        <v/>
      </c>
      <c r="Y83" s="14" t="str">
        <f t="shared" ca="1" si="25"/>
        <v/>
      </c>
      <c r="Z83" s="14" t="str">
        <f t="shared" ca="1" si="26"/>
        <v/>
      </c>
      <c r="AA83" s="14" t="str">
        <f t="shared" ca="1" si="27"/>
        <v/>
      </c>
      <c r="AB83" s="1">
        <f t="shared" si="28"/>
        <v>1</v>
      </c>
      <c r="AC83" s="1" t="e">
        <f t="shared" si="29"/>
        <v>#N/A</v>
      </c>
      <c r="AD83" s="1" t="e">
        <f t="shared" si="30"/>
        <v>#N/A</v>
      </c>
      <c r="AE83" s="1" t="e">
        <f t="shared" si="31"/>
        <v>#N/A</v>
      </c>
      <c r="AF83" s="1" t="e">
        <f t="shared" si="32"/>
        <v>#N/A</v>
      </c>
      <c r="AG83" s="1" t="e">
        <f t="shared" si="33"/>
        <v>#N/A</v>
      </c>
      <c r="AH83" s="1" t="e">
        <f t="shared" si="34"/>
        <v>#N/A</v>
      </c>
      <c r="AI83" s="1" t="e">
        <f>TRIM(LEFT(AP83,FIND(Sheet1!$E$16,AP83)-1))</f>
        <v>#VALUE!</v>
      </c>
      <c r="AJ83" s="1" t="e">
        <f>TRIM(LEFT(AQ83,FIND(Sheet1!$E$16,AQ83)-1))</f>
        <v>#VALUE!</v>
      </c>
      <c r="AK83" s="1" t="e">
        <f>TRIM(LEFT(AR83,FIND(Sheet1!$E$16,AR83)-1))</f>
        <v>#VALUE!</v>
      </c>
      <c r="AL83" s="1" t="e">
        <f>TRIM(LEFT(AS83,FIND(Sheet1!$E$16,AS83)-1))</f>
        <v>#VALUE!</v>
      </c>
      <c r="AM83" s="1" t="e">
        <f>TRIM(LEFT(AT83,FIND(Sheet1!$E$16,AT83)-1))</f>
        <v>#VALUE!</v>
      </c>
      <c r="AN83" s="1" t="e">
        <f>TRIM(LEFT(AU83,FIND(Sheet1!$E$16,AU83)-1))</f>
        <v>#VALUE!</v>
      </c>
      <c r="AO83" s="1" t="e">
        <f>TRIM(LEFT(AV83,FIND(Sheet1!$E$16,AV83)-1))</f>
        <v>#VALUE!</v>
      </c>
      <c r="AP83" s="14">
        <v>1</v>
      </c>
      <c r="AX83" s="1">
        <v>2000450301</v>
      </c>
      <c r="AY83" s="1" t="s">
        <v>91</v>
      </c>
      <c r="AZ83" s="1" t="str">
        <f t="shared" si="35"/>
        <v>2000450301受击光效</v>
      </c>
      <c r="BA83" s="1">
        <f>COUNTIFS($AZ$2:AZ83,AZ83,$AZ$2:AZ83,"&gt;&lt;")</f>
        <v>1</v>
      </c>
      <c r="BB83" t="b">
        <f>IFERROR(AND(VLOOKUP(AX83,[2]英雄技能定义!$A:$F,6,0)="普攻",AY83=$AY$2),FALSE)</f>
        <v>0</v>
      </c>
    </row>
    <row r="84" spans="1:54">
      <c r="A84" s="1" t="e">
        <f>#REF!</f>
        <v>#REF!</v>
      </c>
      <c r="B84" s="1" t="e">
        <f>#REF!</f>
        <v>#REF!</v>
      </c>
      <c r="C84" s="1" t="e">
        <f>#REF!</f>
        <v>#REF!</v>
      </c>
      <c r="D84" s="1" t="s">
        <v>86</v>
      </c>
      <c r="E84" s="1" t="e">
        <f>#REF!</f>
        <v>#REF!</v>
      </c>
      <c r="F84" s="1" t="e">
        <f t="shared" si="19"/>
        <v>#REF!</v>
      </c>
      <c r="G84" s="1">
        <f>SUMIFS(Sheet1!$F$17:$F$30,Sheet1!$E$17:$E$30,D84)</f>
        <v>1</v>
      </c>
      <c r="H84" s="1" t="e">
        <f>ROUND(ABS(SUMIFS(#REF!,#REF!,$C84,#REF!,#REF!,#REF!,$E84)),)</f>
        <v>#REF!</v>
      </c>
      <c r="I84" s="1" t="e">
        <f>_xlfn.IFS(OR(B84=#REF!,B84=#REF!,B84=#REF!),ROUND(#REF!,3),TRUE,0)</f>
        <v>#REF!</v>
      </c>
      <c r="J84" s="1">
        <v>0</v>
      </c>
      <c r="K84" s="1" t="e">
        <f>ROUND(ABS(SUMIFS(#REF!,#REF!,$C84,#REF!,#REF!,#REF!,$E84,#REF!,#REF!)),3)</f>
        <v>#REF!</v>
      </c>
      <c r="L84" s="1" t="e">
        <f>ROUND(ABS(SUMIFS(#REF!,#REF!,$C84,#REF!,#REF!,#REF!,$E84,#REF!,#REF!)),3)</f>
        <v>#REF!</v>
      </c>
      <c r="M84" s="1">
        <v>0</v>
      </c>
      <c r="N84" s="1" t="e">
        <f>ROUND(ABS(SUMIFS(#REF!,#REF!,$C84,#REF!,#REF!,#REF!,$E84,#REF!,#REF!)),3)</f>
        <v>#REF!</v>
      </c>
      <c r="O84" s="1" t="e">
        <f>ABS(SUMIFS(#REF!,#REF!,$C84,#REF!,$E84,#REF!,#REF!))</f>
        <v>#REF!</v>
      </c>
      <c r="P84" s="1" t="e">
        <f>#REF!</f>
        <v>#REF!</v>
      </c>
      <c r="Q84" s="1" t="e">
        <f>_xlfn.IFS(OR(B84=#REF!,B84=#REF!),#REF!*100,TRUE,0)</f>
        <v>#REF!</v>
      </c>
      <c r="S84" s="14" t="str">
        <f t="shared" si="20"/>
        <v>2000450302伤血1</v>
      </c>
      <c r="T84" s="14" t="str">
        <f ca="1">IF(OFFSET($BB$1,MATCH($S84,S:S,0)-1,),$BC$1,
_xlfn.TEXTJOIN(Sheet1!$D$16,1,U84:AA84))</f>
        <v>ratio=3.39,fixed=100</v>
      </c>
      <c r="U84" s="14" t="str">
        <f t="shared" ca="1" si="21"/>
        <v>ratio=3.39</v>
      </c>
      <c r="V84" s="14" t="str">
        <f t="shared" ca="1" si="22"/>
        <v>fixed=100</v>
      </c>
      <c r="W84" s="14" t="str">
        <f t="shared" ca="1" si="23"/>
        <v/>
      </c>
      <c r="X84" s="14" t="str">
        <f t="shared" ca="1" si="24"/>
        <v/>
      </c>
      <c r="Y84" s="14" t="str">
        <f t="shared" ca="1" si="25"/>
        <v/>
      </c>
      <c r="Z84" s="14" t="str">
        <f t="shared" ca="1" si="26"/>
        <v/>
      </c>
      <c r="AA84" s="14" t="str">
        <f t="shared" ca="1" si="27"/>
        <v/>
      </c>
      <c r="AB84" s="1">
        <f t="shared" si="28"/>
        <v>3.39</v>
      </c>
      <c r="AC84" s="1">
        <f t="shared" si="29"/>
        <v>100</v>
      </c>
      <c r="AD84" s="1" t="e">
        <f t="shared" si="30"/>
        <v>#N/A</v>
      </c>
      <c r="AE84" s="1" t="e">
        <f t="shared" si="31"/>
        <v>#N/A</v>
      </c>
      <c r="AF84" s="1" t="e">
        <f t="shared" si="32"/>
        <v>#N/A</v>
      </c>
      <c r="AG84" s="1" t="e">
        <f t="shared" si="33"/>
        <v>#N/A</v>
      </c>
      <c r="AH84" s="1" t="e">
        <f t="shared" si="34"/>
        <v>#N/A</v>
      </c>
      <c r="AI84" s="1" t="str">
        <f>TRIM(LEFT(AP84,FIND(Sheet1!$E$16,AP84)-1))</f>
        <v>ratio</v>
      </c>
      <c r="AJ84" s="1" t="str">
        <f>TRIM(LEFT(AQ84,FIND(Sheet1!$E$16,AQ84)-1))</f>
        <v>fixed</v>
      </c>
      <c r="AK84" s="1" t="e">
        <f>TRIM(LEFT(AR84,FIND(Sheet1!$E$16,AR84)-1))</f>
        <v>#VALUE!</v>
      </c>
      <c r="AL84" s="1" t="e">
        <f>TRIM(LEFT(AS84,FIND(Sheet1!$E$16,AS84)-1))</f>
        <v>#VALUE!</v>
      </c>
      <c r="AM84" s="1" t="e">
        <f>TRIM(LEFT(AT84,FIND(Sheet1!$E$16,AT84)-1))</f>
        <v>#VALUE!</v>
      </c>
      <c r="AN84" s="1" t="e">
        <f>TRIM(LEFT(AU84,FIND(Sheet1!$E$16,AU84)-1))</f>
        <v>#VALUE!</v>
      </c>
      <c r="AO84" s="1" t="e">
        <f>TRIM(LEFT(AV84,FIND(Sheet1!$E$16,AV84)-1))</f>
        <v>#VALUE!</v>
      </c>
      <c r="AP84" s="14" t="s">
        <v>209</v>
      </c>
      <c r="AQ84" s="14" t="s">
        <v>170</v>
      </c>
      <c r="AX84" s="1">
        <v>2000450302</v>
      </c>
      <c r="AY84" s="1" t="s">
        <v>86</v>
      </c>
      <c r="AZ84" s="1" t="str">
        <f t="shared" si="35"/>
        <v>2000450302伤血</v>
      </c>
      <c r="BA84" s="1">
        <f>COUNTIFS($AZ$2:AZ84,AZ84,$AZ$2:AZ84,"&gt;&lt;")</f>
        <v>1</v>
      </c>
      <c r="BB84" t="b">
        <f>IFERROR(AND(VLOOKUP(AX84,[2]英雄技能定义!$A:$F,6,0)="普攻",AY84=$AY$2),FALSE)</f>
        <v>0</v>
      </c>
    </row>
    <row r="85" spans="1:54">
      <c r="A85" s="1" t="e">
        <f>#REF!</f>
        <v>#REF!</v>
      </c>
      <c r="B85" s="1" t="e">
        <f>#REF!</f>
        <v>#REF!</v>
      </c>
      <c r="C85" s="1" t="e">
        <f>#REF!</f>
        <v>#REF!</v>
      </c>
      <c r="D85" s="1" t="s">
        <v>88</v>
      </c>
      <c r="E85" s="1" t="e">
        <f>#REF!</f>
        <v>#REF!</v>
      </c>
      <c r="F85" s="1" t="e">
        <f t="shared" si="19"/>
        <v>#REF!</v>
      </c>
      <c r="G85" s="1">
        <f>SUMIFS(Sheet1!$F$17:$F$30,Sheet1!$E$17:$E$30,D85)</f>
        <v>2</v>
      </c>
      <c r="H85" s="1" t="e">
        <f>ROUND(ABS(SUMIFS(#REF!,#REF!,$C85,#REF!,#REF!,#REF!,$E85)),)</f>
        <v>#REF!</v>
      </c>
      <c r="I85" s="1" t="e">
        <f>_xlfn.IFS(OR(B85=#REF!,B85=#REF!,B85=#REF!),ROUND(#REF!,3),TRUE,0)</f>
        <v>#REF!</v>
      </c>
      <c r="J85" s="1">
        <v>0</v>
      </c>
      <c r="K85" s="1" t="e">
        <f>ROUND(ABS(SUMIFS(#REF!,#REF!,$C85,#REF!,#REF!,#REF!,$E85,#REF!,#REF!)),3)</f>
        <v>#REF!</v>
      </c>
      <c r="L85" s="1" t="e">
        <f>ROUND(ABS(SUMIFS(#REF!,#REF!,$C85,#REF!,#REF!,#REF!,$E85,#REF!,#REF!)),3)</f>
        <v>#REF!</v>
      </c>
      <c r="M85" s="1">
        <v>0</v>
      </c>
      <c r="N85" s="1" t="e">
        <f>ROUND(ABS(SUMIFS(#REF!,#REF!,$C85,#REF!,#REF!,#REF!,$E85,#REF!,#REF!)),3)</f>
        <v>#REF!</v>
      </c>
      <c r="O85" s="1" t="e">
        <f>ABS(SUMIFS(#REF!,#REF!,$C85,#REF!,$E85,#REF!,#REF!))</f>
        <v>#REF!</v>
      </c>
      <c r="P85" s="1" t="e">
        <f>#REF!</f>
        <v>#REF!</v>
      </c>
      <c r="Q85" s="1" t="e">
        <f>_xlfn.IFS(OR(B85=#REF!,B85=#REF!),#REF!*100,TRUE,0)</f>
        <v>#REF!</v>
      </c>
      <c r="S85" s="14" t="str">
        <f t="shared" si="20"/>
        <v>2000450302受击光效1</v>
      </c>
      <c r="T85" s="14" t="str">
        <f ca="1">IF(OFFSET($BB$1,MATCH($S85,S:S,0)-1,),$BC$1,
_xlfn.TEXTJOIN(Sheet1!$D$16,1,U85:AA85))</f>
        <v>1</v>
      </c>
      <c r="U85" s="14" t="str">
        <f t="shared" ca="1" si="21"/>
        <v>1</v>
      </c>
      <c r="V85" s="14" t="str">
        <f t="shared" ca="1" si="22"/>
        <v/>
      </c>
      <c r="W85" s="14" t="str">
        <f t="shared" ca="1" si="23"/>
        <v/>
      </c>
      <c r="X85" s="14" t="str">
        <f t="shared" ca="1" si="24"/>
        <v/>
      </c>
      <c r="Y85" s="14" t="str">
        <f t="shared" ca="1" si="25"/>
        <v/>
      </c>
      <c r="Z85" s="14" t="str">
        <f t="shared" ca="1" si="26"/>
        <v/>
      </c>
      <c r="AA85" s="14" t="str">
        <f t="shared" ca="1" si="27"/>
        <v/>
      </c>
      <c r="AB85" s="1">
        <f t="shared" si="28"/>
        <v>1</v>
      </c>
      <c r="AC85" s="1" t="e">
        <f t="shared" si="29"/>
        <v>#N/A</v>
      </c>
      <c r="AD85" s="1" t="e">
        <f t="shared" si="30"/>
        <v>#N/A</v>
      </c>
      <c r="AE85" s="1" t="e">
        <f t="shared" si="31"/>
        <v>#N/A</v>
      </c>
      <c r="AF85" s="1" t="e">
        <f t="shared" si="32"/>
        <v>#N/A</v>
      </c>
      <c r="AG85" s="1" t="e">
        <f t="shared" si="33"/>
        <v>#N/A</v>
      </c>
      <c r="AH85" s="1" t="e">
        <f t="shared" si="34"/>
        <v>#N/A</v>
      </c>
      <c r="AI85" s="1" t="e">
        <f>TRIM(LEFT(AP85,FIND(Sheet1!$E$16,AP85)-1))</f>
        <v>#VALUE!</v>
      </c>
      <c r="AJ85" s="1" t="e">
        <f>TRIM(LEFT(AQ85,FIND(Sheet1!$E$16,AQ85)-1))</f>
        <v>#VALUE!</v>
      </c>
      <c r="AK85" s="1" t="e">
        <f>TRIM(LEFT(AR85,FIND(Sheet1!$E$16,AR85)-1))</f>
        <v>#VALUE!</v>
      </c>
      <c r="AL85" s="1" t="e">
        <f>TRIM(LEFT(AS85,FIND(Sheet1!$E$16,AS85)-1))</f>
        <v>#VALUE!</v>
      </c>
      <c r="AM85" s="1" t="e">
        <f>TRIM(LEFT(AT85,FIND(Sheet1!$E$16,AT85)-1))</f>
        <v>#VALUE!</v>
      </c>
      <c r="AN85" s="1" t="e">
        <f>TRIM(LEFT(AU85,FIND(Sheet1!$E$16,AU85)-1))</f>
        <v>#VALUE!</v>
      </c>
      <c r="AO85" s="1" t="e">
        <f>TRIM(LEFT(AV85,FIND(Sheet1!$E$16,AV85)-1))</f>
        <v>#VALUE!</v>
      </c>
      <c r="AP85" s="14">
        <v>1</v>
      </c>
      <c r="AX85" s="1">
        <v>2000450302</v>
      </c>
      <c r="AY85" s="1" t="s">
        <v>91</v>
      </c>
      <c r="AZ85" s="1" t="str">
        <f t="shared" si="35"/>
        <v>2000450302受击光效</v>
      </c>
      <c r="BA85" s="1">
        <f>COUNTIFS($AZ$2:AZ85,AZ85,$AZ$2:AZ85,"&gt;&lt;")</f>
        <v>1</v>
      </c>
      <c r="BB85" t="b">
        <f>IFERROR(AND(VLOOKUP(AX85,[2]英雄技能定义!$A:$F,6,0)="普攻",AY85=$AY$2),FALSE)</f>
        <v>0</v>
      </c>
    </row>
    <row r="86" spans="1:54">
      <c r="A86" s="1" t="e">
        <f>#REF!</f>
        <v>#REF!</v>
      </c>
      <c r="B86" s="1" t="e">
        <f>#REF!</f>
        <v>#REF!</v>
      </c>
      <c r="C86" s="1" t="e">
        <f>#REF!</f>
        <v>#REF!</v>
      </c>
      <c r="D86" s="1" t="s">
        <v>86</v>
      </c>
      <c r="E86" s="1" t="e">
        <f>#REF!</f>
        <v>#REF!</v>
      </c>
      <c r="F86" s="1" t="e">
        <f t="shared" si="19"/>
        <v>#REF!</v>
      </c>
      <c r="G86" s="1">
        <f>SUMIFS(Sheet1!$F$17:$F$30,Sheet1!$E$17:$E$30,D86)</f>
        <v>1</v>
      </c>
      <c r="H86" s="1" t="e">
        <f>ROUND(ABS(SUMIFS(#REF!,#REF!,$C86,#REF!,#REF!,#REF!,$E86)),)</f>
        <v>#REF!</v>
      </c>
      <c r="I86" s="1" t="e">
        <f>_xlfn.IFS(OR(B86=#REF!,B86=#REF!,B86=#REF!),ROUND(#REF!,3),TRUE,0)</f>
        <v>#REF!</v>
      </c>
      <c r="J86" s="1">
        <v>0</v>
      </c>
      <c r="K86" s="1" t="e">
        <f>ROUND(ABS(SUMIFS(#REF!,#REF!,$C86,#REF!,#REF!,#REF!,$E86,#REF!,#REF!)),3)</f>
        <v>#REF!</v>
      </c>
      <c r="L86" s="1" t="e">
        <f>ROUND(ABS(SUMIFS(#REF!,#REF!,$C86,#REF!,#REF!,#REF!,$E86,#REF!,#REF!)),3)</f>
        <v>#REF!</v>
      </c>
      <c r="M86" s="1">
        <v>0</v>
      </c>
      <c r="N86" s="1" t="e">
        <f>ROUND(ABS(SUMIFS(#REF!,#REF!,$C86,#REF!,#REF!,#REF!,$E86,#REF!,#REF!)),3)</f>
        <v>#REF!</v>
      </c>
      <c r="O86" s="1" t="e">
        <f>ABS(SUMIFS(#REF!,#REF!,$C86,#REF!,$E86,#REF!,#REF!))</f>
        <v>#REF!</v>
      </c>
      <c r="P86" s="1" t="e">
        <f>#REF!</f>
        <v>#REF!</v>
      </c>
      <c r="Q86" s="1" t="e">
        <f>_xlfn.IFS(OR(B86=#REF!,B86=#REF!),#REF!*100,TRUE,0)</f>
        <v>#REF!</v>
      </c>
      <c r="S86" s="14" t="str">
        <f t="shared" si="20"/>
        <v>2000450302击退1</v>
      </c>
      <c r="T86" s="14" t="str">
        <f ca="1">IF(OFFSET($BB$1,MATCH($S86,S:S,0)-1,),$BC$1,
_xlfn.TEXTJOIN(Sheet1!$D$16,1,U86:AA86))</f>
        <v>speed=1000,duration=0.1</v>
      </c>
      <c r="U86" s="14" t="str">
        <f t="shared" ca="1" si="21"/>
        <v>speed=1000</v>
      </c>
      <c r="V86" s="14" t="str">
        <f t="shared" ca="1" si="22"/>
        <v>duration=0.1</v>
      </c>
      <c r="W86" s="14" t="str">
        <f t="shared" ca="1" si="23"/>
        <v/>
      </c>
      <c r="X86" s="14" t="str">
        <f t="shared" ca="1" si="24"/>
        <v/>
      </c>
      <c r="Y86" s="14" t="str">
        <f t="shared" ca="1" si="25"/>
        <v/>
      </c>
      <c r="Z86" s="14" t="str">
        <f t="shared" ca="1" si="26"/>
        <v/>
      </c>
      <c r="AA86" s="14" t="str">
        <f t="shared" ca="1" si="27"/>
        <v/>
      </c>
      <c r="AB86" s="1">
        <f t="shared" si="28"/>
        <v>1000</v>
      </c>
      <c r="AC86" s="1">
        <f t="shared" si="29"/>
        <v>0.1</v>
      </c>
      <c r="AD86" s="1" t="e">
        <f t="shared" si="30"/>
        <v>#N/A</v>
      </c>
      <c r="AE86" s="1" t="e">
        <f t="shared" si="31"/>
        <v>#N/A</v>
      </c>
      <c r="AF86" s="1" t="e">
        <f t="shared" si="32"/>
        <v>#N/A</v>
      </c>
      <c r="AG86" s="1" t="e">
        <f t="shared" si="33"/>
        <v>#N/A</v>
      </c>
      <c r="AH86" s="1" t="e">
        <f t="shared" si="34"/>
        <v>#N/A</v>
      </c>
      <c r="AI86" s="1" t="str">
        <f>TRIM(LEFT(AP86,FIND(Sheet1!$E$16,AP86)-1))</f>
        <v>speed</v>
      </c>
      <c r="AJ86" s="1" t="str">
        <f>TRIM(LEFT(AQ86,FIND(Sheet1!$E$16,AQ86)-1))</f>
        <v>duration</v>
      </c>
      <c r="AK86" s="1" t="e">
        <f>TRIM(LEFT(AR86,FIND(Sheet1!$E$16,AR86)-1))</f>
        <v>#VALUE!</v>
      </c>
      <c r="AL86" s="1" t="e">
        <f>TRIM(LEFT(AS86,FIND(Sheet1!$E$16,AS86)-1))</f>
        <v>#VALUE!</v>
      </c>
      <c r="AM86" s="1" t="e">
        <f>TRIM(LEFT(AT86,FIND(Sheet1!$E$16,AT86)-1))</f>
        <v>#VALUE!</v>
      </c>
      <c r="AN86" s="1" t="e">
        <f>TRIM(LEFT(AU86,FIND(Sheet1!$E$16,AU86)-1))</f>
        <v>#VALUE!</v>
      </c>
      <c r="AO86" s="1" t="e">
        <f>TRIM(LEFT(AV86,FIND(Sheet1!$E$16,AV86)-1))</f>
        <v>#VALUE!</v>
      </c>
      <c r="AP86" s="14" t="s">
        <v>182</v>
      </c>
      <c r="AQ86" s="14" t="s">
        <v>183</v>
      </c>
      <c r="AX86" s="1">
        <v>2000450302</v>
      </c>
      <c r="AY86" s="1" t="s">
        <v>47</v>
      </c>
      <c r="AZ86" s="1" t="str">
        <f t="shared" si="35"/>
        <v>2000450302击退</v>
      </c>
      <c r="BA86" s="1">
        <f>COUNTIFS($AZ$2:AZ86,AZ86,$AZ$2:AZ86,"&gt;&lt;")</f>
        <v>1</v>
      </c>
      <c r="BB86" t="b">
        <f>IFERROR(AND(VLOOKUP(AX86,[2]英雄技能定义!$A:$F,6,0)="普攻",AY86=$AY$2),FALSE)</f>
        <v>0</v>
      </c>
    </row>
    <row r="87" spans="1:54">
      <c r="A87" s="1" t="e">
        <f>#REF!</f>
        <v>#REF!</v>
      </c>
      <c r="B87" s="1" t="e">
        <f>#REF!</f>
        <v>#REF!</v>
      </c>
      <c r="C87" s="1" t="e">
        <f>#REF!</f>
        <v>#REF!</v>
      </c>
      <c r="D87" s="1" t="s">
        <v>86</v>
      </c>
      <c r="E87" s="1" t="e">
        <f>#REF!</f>
        <v>#REF!</v>
      </c>
      <c r="F87" s="1" t="e">
        <f t="shared" si="19"/>
        <v>#REF!</v>
      </c>
      <c r="G87" s="1">
        <f>SUMIFS(Sheet1!$F$17:$F$30,Sheet1!$E$17:$E$30,D87)</f>
        <v>1</v>
      </c>
      <c r="H87" s="1" t="e">
        <f>ROUND(ABS(SUMIFS(#REF!,#REF!,$C87,#REF!,#REF!,#REF!,$E87)),)</f>
        <v>#REF!</v>
      </c>
      <c r="I87" s="1" t="e">
        <f>_xlfn.IFS(OR(B87=#REF!,B87=#REF!,B87=#REF!),ROUND(#REF!,3),TRUE,0)</f>
        <v>#REF!</v>
      </c>
      <c r="J87" s="1">
        <v>0</v>
      </c>
      <c r="K87" s="1" t="e">
        <f>ROUND(ABS(SUMIFS(#REF!,#REF!,$C87,#REF!,#REF!,#REF!,$E87,#REF!,#REF!)),3)</f>
        <v>#REF!</v>
      </c>
      <c r="L87" s="1" t="e">
        <f>ROUND(ABS(SUMIFS(#REF!,#REF!,$C87,#REF!,#REF!,#REF!,$E87,#REF!,#REF!)),3)</f>
        <v>#REF!</v>
      </c>
      <c r="M87" s="1">
        <v>0</v>
      </c>
      <c r="N87" s="1" t="e">
        <f>ROUND(ABS(SUMIFS(#REF!,#REF!,$C87,#REF!,#REF!,#REF!,$E87,#REF!,#REF!)),3)</f>
        <v>#REF!</v>
      </c>
      <c r="O87" s="1" t="e">
        <f>ABS(SUMIFS(#REF!,#REF!,$C87,#REF!,$E87,#REF!,#REF!))</f>
        <v>#REF!</v>
      </c>
      <c r="P87" s="1" t="e">
        <f>#REF!</f>
        <v>#REF!</v>
      </c>
      <c r="Q87" s="1" t="e">
        <f>_xlfn.IFS(OR(B87=#REF!,B87=#REF!),#REF!*100,TRUE,0)</f>
        <v>#REF!</v>
      </c>
      <c r="S87" s="14" t="str">
        <f t="shared" si="20"/>
        <v>2000450303伤血1</v>
      </c>
      <c r="T87" s="14" t="str">
        <f ca="1">IF(OFFSET($BB$1,MATCH($S87,S:S,0)-1,),$BC$1,
_xlfn.TEXTJOIN(Sheet1!$D$16,1,U87:AA87))</f>
        <v>ratio=0.68,fixed=100</v>
      </c>
      <c r="U87" s="14" t="str">
        <f t="shared" ca="1" si="21"/>
        <v>ratio=0.68</v>
      </c>
      <c r="V87" s="14" t="str">
        <f t="shared" ca="1" si="22"/>
        <v>fixed=100</v>
      </c>
      <c r="W87" s="14" t="str">
        <f t="shared" ca="1" si="23"/>
        <v/>
      </c>
      <c r="X87" s="14" t="str">
        <f t="shared" ca="1" si="24"/>
        <v/>
      </c>
      <c r="Y87" s="14" t="str">
        <f t="shared" ca="1" si="25"/>
        <v/>
      </c>
      <c r="Z87" s="14" t="str">
        <f t="shared" ca="1" si="26"/>
        <v/>
      </c>
      <c r="AA87" s="14" t="str">
        <f t="shared" ca="1" si="27"/>
        <v/>
      </c>
      <c r="AB87" s="1">
        <f t="shared" si="28"/>
        <v>0.68</v>
      </c>
      <c r="AC87" s="1">
        <f t="shared" si="29"/>
        <v>100</v>
      </c>
      <c r="AD87" s="1" t="e">
        <f t="shared" si="30"/>
        <v>#N/A</v>
      </c>
      <c r="AE87" s="1" t="e">
        <f t="shared" si="31"/>
        <v>#N/A</v>
      </c>
      <c r="AF87" s="1" t="e">
        <f t="shared" si="32"/>
        <v>#N/A</v>
      </c>
      <c r="AG87" s="1" t="e">
        <f t="shared" si="33"/>
        <v>#N/A</v>
      </c>
      <c r="AH87" s="1" t="e">
        <f t="shared" si="34"/>
        <v>#N/A</v>
      </c>
      <c r="AI87" s="1" t="str">
        <f>TRIM(LEFT(AP87,FIND(Sheet1!$E$16,AP87)-1))</f>
        <v>ratio</v>
      </c>
      <c r="AJ87" s="1" t="str">
        <f>TRIM(LEFT(AQ87,FIND(Sheet1!$E$16,AQ87)-1))</f>
        <v>fixed</v>
      </c>
      <c r="AK87" s="1" t="e">
        <f>TRIM(LEFT(AR87,FIND(Sheet1!$E$16,AR87)-1))</f>
        <v>#VALUE!</v>
      </c>
      <c r="AL87" s="1" t="e">
        <f>TRIM(LEFT(AS87,FIND(Sheet1!$E$16,AS87)-1))</f>
        <v>#VALUE!</v>
      </c>
      <c r="AM87" s="1" t="e">
        <f>TRIM(LEFT(AT87,FIND(Sheet1!$E$16,AT87)-1))</f>
        <v>#VALUE!</v>
      </c>
      <c r="AN87" s="1" t="e">
        <f>TRIM(LEFT(AU87,FIND(Sheet1!$E$16,AU87)-1))</f>
        <v>#VALUE!</v>
      </c>
      <c r="AO87" s="1" t="e">
        <f>TRIM(LEFT(AV87,FIND(Sheet1!$E$16,AV87)-1))</f>
        <v>#VALUE!</v>
      </c>
      <c r="AP87" s="14" t="s">
        <v>210</v>
      </c>
      <c r="AQ87" s="14" t="s">
        <v>170</v>
      </c>
      <c r="AX87" s="1">
        <v>2000450303</v>
      </c>
      <c r="AY87" s="1" t="s">
        <v>86</v>
      </c>
      <c r="AZ87" s="1" t="str">
        <f t="shared" si="35"/>
        <v>2000450303伤血</v>
      </c>
      <c r="BA87" s="1">
        <f>COUNTIFS($AZ$2:AZ87,AZ87,$AZ$2:AZ87,"&gt;&lt;")</f>
        <v>1</v>
      </c>
      <c r="BB87" t="b">
        <f>IFERROR(AND(VLOOKUP(AX87,[2]英雄技能定义!$A:$F,6,0)="普攻",AY87=$AY$2),FALSE)</f>
        <v>0</v>
      </c>
    </row>
    <row r="88" spans="1:54">
      <c r="A88" s="1" t="e">
        <f>#REF!</f>
        <v>#REF!</v>
      </c>
      <c r="B88" s="1" t="e">
        <f>#REF!</f>
        <v>#REF!</v>
      </c>
      <c r="C88" s="1" t="e">
        <f>#REF!</f>
        <v>#REF!</v>
      </c>
      <c r="D88" s="1" t="s">
        <v>88</v>
      </c>
      <c r="E88" s="1" t="e">
        <f>#REF!</f>
        <v>#REF!</v>
      </c>
      <c r="F88" s="1" t="e">
        <f t="shared" si="19"/>
        <v>#REF!</v>
      </c>
      <c r="G88" s="1">
        <f>SUMIFS(Sheet1!$F$17:$F$30,Sheet1!$E$17:$E$30,D88)</f>
        <v>2</v>
      </c>
      <c r="H88" s="1" t="e">
        <f>ROUND(ABS(SUMIFS(#REF!,#REF!,$C88,#REF!,#REF!,#REF!,$E88)),)</f>
        <v>#REF!</v>
      </c>
      <c r="I88" s="1" t="e">
        <f>_xlfn.IFS(OR(B88=#REF!,B88=#REF!,B88=#REF!),ROUND(#REF!,3),TRUE,0)</f>
        <v>#REF!</v>
      </c>
      <c r="J88" s="1">
        <v>0</v>
      </c>
      <c r="K88" s="1" t="e">
        <f>ROUND(ABS(SUMIFS(#REF!,#REF!,$C88,#REF!,#REF!,#REF!,$E88,#REF!,#REF!)),3)</f>
        <v>#REF!</v>
      </c>
      <c r="L88" s="1" t="e">
        <f>ROUND(ABS(SUMIFS(#REF!,#REF!,$C88,#REF!,#REF!,#REF!,$E88,#REF!,#REF!)),3)</f>
        <v>#REF!</v>
      </c>
      <c r="M88" s="1">
        <v>0</v>
      </c>
      <c r="N88" s="1" t="e">
        <f>ROUND(ABS(SUMIFS(#REF!,#REF!,$C88,#REF!,#REF!,#REF!,$E88,#REF!,#REF!)),3)</f>
        <v>#REF!</v>
      </c>
      <c r="O88" s="1" t="e">
        <f>ABS(SUMIFS(#REF!,#REF!,$C88,#REF!,$E88,#REF!,#REF!))</f>
        <v>#REF!</v>
      </c>
      <c r="P88" s="1" t="e">
        <f>#REF!</f>
        <v>#REF!</v>
      </c>
      <c r="Q88" s="1" t="e">
        <f>_xlfn.IFS(OR(B88=#REF!,B88=#REF!),#REF!*100,TRUE,0)</f>
        <v>#REF!</v>
      </c>
      <c r="S88" s="14" t="str">
        <f t="shared" si="20"/>
        <v>2000450303受击光效1</v>
      </c>
      <c r="T88" s="14" t="str">
        <f ca="1">IF(OFFSET($BB$1,MATCH($S88,S:S,0)-1,),$BC$1,
_xlfn.TEXTJOIN(Sheet1!$D$16,1,U88:AA88))</f>
        <v>1</v>
      </c>
      <c r="U88" s="14" t="str">
        <f t="shared" ca="1" si="21"/>
        <v>1</v>
      </c>
      <c r="V88" s="14" t="str">
        <f t="shared" ca="1" si="22"/>
        <v/>
      </c>
      <c r="W88" s="14" t="str">
        <f t="shared" ca="1" si="23"/>
        <v/>
      </c>
      <c r="X88" s="14" t="str">
        <f t="shared" ca="1" si="24"/>
        <v/>
      </c>
      <c r="Y88" s="14" t="str">
        <f t="shared" ca="1" si="25"/>
        <v/>
      </c>
      <c r="Z88" s="14" t="str">
        <f t="shared" ca="1" si="26"/>
        <v/>
      </c>
      <c r="AA88" s="14" t="str">
        <f t="shared" ca="1" si="27"/>
        <v/>
      </c>
      <c r="AB88" s="1">
        <f t="shared" si="28"/>
        <v>1</v>
      </c>
      <c r="AC88" s="1" t="e">
        <f t="shared" si="29"/>
        <v>#N/A</v>
      </c>
      <c r="AD88" s="1" t="e">
        <f t="shared" si="30"/>
        <v>#N/A</v>
      </c>
      <c r="AE88" s="1" t="e">
        <f t="shared" si="31"/>
        <v>#N/A</v>
      </c>
      <c r="AF88" s="1" t="e">
        <f t="shared" si="32"/>
        <v>#N/A</v>
      </c>
      <c r="AG88" s="1" t="e">
        <f t="shared" si="33"/>
        <v>#N/A</v>
      </c>
      <c r="AH88" s="1" t="e">
        <f t="shared" si="34"/>
        <v>#N/A</v>
      </c>
      <c r="AI88" s="1" t="e">
        <f>TRIM(LEFT(AP88,FIND(Sheet1!$E$16,AP88)-1))</f>
        <v>#VALUE!</v>
      </c>
      <c r="AJ88" s="1" t="e">
        <f>TRIM(LEFT(AQ88,FIND(Sheet1!$E$16,AQ88)-1))</f>
        <v>#VALUE!</v>
      </c>
      <c r="AK88" s="1" t="e">
        <f>TRIM(LEFT(AR88,FIND(Sheet1!$E$16,AR88)-1))</f>
        <v>#VALUE!</v>
      </c>
      <c r="AL88" s="1" t="e">
        <f>TRIM(LEFT(AS88,FIND(Sheet1!$E$16,AS88)-1))</f>
        <v>#VALUE!</v>
      </c>
      <c r="AM88" s="1" t="e">
        <f>TRIM(LEFT(AT88,FIND(Sheet1!$E$16,AT88)-1))</f>
        <v>#VALUE!</v>
      </c>
      <c r="AN88" s="1" t="e">
        <f>TRIM(LEFT(AU88,FIND(Sheet1!$E$16,AU88)-1))</f>
        <v>#VALUE!</v>
      </c>
      <c r="AO88" s="1" t="e">
        <f>TRIM(LEFT(AV88,FIND(Sheet1!$E$16,AV88)-1))</f>
        <v>#VALUE!</v>
      </c>
      <c r="AP88" s="14">
        <v>1</v>
      </c>
      <c r="AX88" s="1">
        <v>2000450303</v>
      </c>
      <c r="AY88" s="1" t="s">
        <v>91</v>
      </c>
      <c r="AZ88" s="1" t="str">
        <f t="shared" si="35"/>
        <v>2000450303受击光效</v>
      </c>
      <c r="BA88" s="1">
        <f>COUNTIFS($AZ$2:AZ88,AZ88,$AZ$2:AZ88,"&gt;&lt;")</f>
        <v>1</v>
      </c>
      <c r="BB88" t="b">
        <f>IFERROR(AND(VLOOKUP(AX88,[2]英雄技能定义!$A:$F,6,0)="普攻",AY88=$AY$2),FALSE)</f>
        <v>0</v>
      </c>
    </row>
    <row r="89" spans="1:54">
      <c r="A89" s="1" t="e">
        <f>#REF!</f>
        <v>#REF!</v>
      </c>
      <c r="B89" s="1" t="e">
        <f>#REF!</f>
        <v>#REF!</v>
      </c>
      <c r="C89" s="1" t="e">
        <f>#REF!</f>
        <v>#REF!</v>
      </c>
      <c r="D89" s="1" t="s">
        <v>86</v>
      </c>
      <c r="E89" s="1" t="e">
        <f>#REF!</f>
        <v>#REF!</v>
      </c>
      <c r="F89" s="1" t="e">
        <f t="shared" si="19"/>
        <v>#REF!</v>
      </c>
      <c r="G89" s="1">
        <f>SUMIFS(Sheet1!$F$17:$F$30,Sheet1!$E$17:$E$30,D89)</f>
        <v>1</v>
      </c>
      <c r="H89" s="1" t="e">
        <f>ROUND(ABS(SUMIFS(#REF!,#REF!,$C89,#REF!,#REF!,#REF!,$E89)),)</f>
        <v>#REF!</v>
      </c>
      <c r="I89" s="1" t="e">
        <f>_xlfn.IFS(OR(B89=#REF!,B89=#REF!,B89=#REF!),ROUND(#REF!,3),TRUE,0)</f>
        <v>#REF!</v>
      </c>
      <c r="J89" s="1">
        <v>0</v>
      </c>
      <c r="K89" s="1" t="e">
        <f>ROUND(ABS(SUMIFS(#REF!,#REF!,$C89,#REF!,#REF!,#REF!,$E89,#REF!,#REF!)),3)</f>
        <v>#REF!</v>
      </c>
      <c r="L89" s="1" t="e">
        <f>ROUND(ABS(SUMIFS(#REF!,#REF!,$C89,#REF!,#REF!,#REF!,$E89,#REF!,#REF!)),3)</f>
        <v>#REF!</v>
      </c>
      <c r="M89" s="1">
        <v>0</v>
      </c>
      <c r="N89" s="1" t="e">
        <f>ROUND(ABS(SUMIFS(#REF!,#REF!,$C89,#REF!,#REF!,#REF!,$E89,#REF!,#REF!)),3)</f>
        <v>#REF!</v>
      </c>
      <c r="O89" s="1" t="e">
        <f>ABS(SUMIFS(#REF!,#REF!,$C89,#REF!,$E89,#REF!,#REF!))</f>
        <v>#REF!</v>
      </c>
      <c r="P89" s="1" t="e">
        <f>#REF!</f>
        <v>#REF!</v>
      </c>
      <c r="Q89" s="1" t="e">
        <f>_xlfn.IFS(OR(B89=#REF!,B89=#REF!),#REF!*100,TRUE,0)</f>
        <v>#REF!</v>
      </c>
      <c r="S89" s="14" t="str">
        <f t="shared" si="20"/>
        <v>2000450303加buff1</v>
      </c>
      <c r="T89" s="14" t="str">
        <f ca="1">IF(OFFSET($BB$1,MATCH($S89,S:S,0)-1,),$BC$1,
_xlfn.TEXTJOIN(Sheet1!$D$16,1,U89:AA89))</f>
        <v>duration=1,effectIds={1000071}</v>
      </c>
      <c r="U89" s="14" t="str">
        <f t="shared" ca="1" si="21"/>
        <v>duration=1</v>
      </c>
      <c r="V89" s="14" t="str">
        <f t="shared" ca="1" si="22"/>
        <v>effectIds={1000071}</v>
      </c>
      <c r="W89" s="14" t="str">
        <f t="shared" ca="1" si="23"/>
        <v/>
      </c>
      <c r="X89" s="14" t="str">
        <f t="shared" ca="1" si="24"/>
        <v/>
      </c>
      <c r="Y89" s="14" t="str">
        <f t="shared" ca="1" si="25"/>
        <v/>
      </c>
      <c r="Z89" s="14" t="str">
        <f t="shared" ca="1" si="26"/>
        <v/>
      </c>
      <c r="AA89" s="14" t="str">
        <f t="shared" ca="1" si="27"/>
        <v/>
      </c>
      <c r="AB89" s="1">
        <f t="shared" si="28"/>
        <v>1</v>
      </c>
      <c r="AC89" s="1" t="e">
        <f t="shared" si="29"/>
        <v>#N/A</v>
      </c>
      <c r="AD89" s="1" t="e">
        <f t="shared" si="30"/>
        <v>#N/A</v>
      </c>
      <c r="AE89" s="1" t="e">
        <f t="shared" si="31"/>
        <v>#N/A</v>
      </c>
      <c r="AF89" s="1" t="e">
        <f t="shared" si="32"/>
        <v>#N/A</v>
      </c>
      <c r="AG89" s="1" t="e">
        <f t="shared" si="33"/>
        <v>#N/A</v>
      </c>
      <c r="AH89" s="1" t="e">
        <f t="shared" si="34"/>
        <v>#N/A</v>
      </c>
      <c r="AI89" s="1" t="str">
        <f>TRIM(LEFT(AP89,FIND(Sheet1!$E$16,AP89)-1))</f>
        <v>duration</v>
      </c>
      <c r="AJ89" s="1" t="str">
        <f>TRIM(LEFT(AQ89,FIND(Sheet1!$E$16,AQ89)-1))</f>
        <v>effectIds</v>
      </c>
      <c r="AK89" s="1" t="e">
        <f>TRIM(LEFT(AR89,FIND(Sheet1!$E$16,AR89)-1))</f>
        <v>#VALUE!</v>
      </c>
      <c r="AL89" s="1" t="e">
        <f>TRIM(LEFT(AS89,FIND(Sheet1!$E$16,AS89)-1))</f>
        <v>#VALUE!</v>
      </c>
      <c r="AM89" s="1" t="e">
        <f>TRIM(LEFT(AT89,FIND(Sheet1!$E$16,AT89)-1))</f>
        <v>#VALUE!</v>
      </c>
      <c r="AN89" s="1" t="e">
        <f>TRIM(LEFT(AU89,FIND(Sheet1!$E$16,AU89)-1))</f>
        <v>#VALUE!</v>
      </c>
      <c r="AO89" s="1" t="e">
        <f>TRIM(LEFT(AV89,FIND(Sheet1!$E$16,AV89)-1))</f>
        <v>#VALUE!</v>
      </c>
      <c r="AP89" s="14" t="s">
        <v>211</v>
      </c>
      <c r="AQ89" s="14" t="s">
        <v>212</v>
      </c>
      <c r="AX89" s="1">
        <v>2000450303</v>
      </c>
      <c r="AY89" s="1" t="s">
        <v>88</v>
      </c>
      <c r="AZ89" s="1" t="str">
        <f t="shared" si="35"/>
        <v>2000450303加buff</v>
      </c>
      <c r="BA89" s="1">
        <f>COUNTIFS($AZ$2:AZ89,AZ89,$AZ$2:AZ89,"&gt;&lt;")</f>
        <v>1</v>
      </c>
      <c r="BB89" t="b">
        <f>IFERROR(AND(VLOOKUP(AX89,[2]英雄技能定义!$A:$F,6,0)="普攻",AY89=$AY$2),FALSE)</f>
        <v>0</v>
      </c>
    </row>
    <row r="90" spans="1:54">
      <c r="A90" s="1" t="e">
        <f>#REF!</f>
        <v>#REF!</v>
      </c>
      <c r="B90" s="1" t="e">
        <f>#REF!</f>
        <v>#REF!</v>
      </c>
      <c r="C90" s="1" t="e">
        <f>#REF!</f>
        <v>#REF!</v>
      </c>
      <c r="D90" s="1" t="s">
        <v>88</v>
      </c>
      <c r="E90" s="1" t="e">
        <f>#REF!</f>
        <v>#REF!</v>
      </c>
      <c r="F90" s="1" t="e">
        <f t="shared" si="19"/>
        <v>#REF!</v>
      </c>
      <c r="G90" s="1">
        <f>SUMIFS(Sheet1!$F$17:$F$30,Sheet1!$E$17:$E$30,D90)</f>
        <v>2</v>
      </c>
      <c r="H90" s="1" t="e">
        <f>ROUND(ABS(SUMIFS(#REF!,#REF!,$C90,#REF!,#REF!,#REF!,$E90)),)</f>
        <v>#REF!</v>
      </c>
      <c r="I90" s="1" t="e">
        <f>_xlfn.IFS(OR(B90=#REF!,B90=#REF!,B90=#REF!),ROUND(#REF!,3),TRUE,0)</f>
        <v>#REF!</v>
      </c>
      <c r="J90" s="1">
        <v>0</v>
      </c>
      <c r="K90" s="1" t="e">
        <f>ROUND(ABS(SUMIFS(#REF!,#REF!,$C90,#REF!,#REF!,#REF!,$E90,#REF!,#REF!)),3)</f>
        <v>#REF!</v>
      </c>
      <c r="L90" s="1" t="e">
        <f>ROUND(ABS(SUMIFS(#REF!,#REF!,$C90,#REF!,#REF!,#REF!,$E90,#REF!,#REF!)),3)</f>
        <v>#REF!</v>
      </c>
      <c r="M90" s="1">
        <v>0</v>
      </c>
      <c r="N90" s="1" t="e">
        <f>ROUND(ABS(SUMIFS(#REF!,#REF!,$C90,#REF!,#REF!,#REF!,$E90,#REF!,#REF!)),3)</f>
        <v>#REF!</v>
      </c>
      <c r="O90" s="1" t="e">
        <f>ABS(SUMIFS(#REF!,#REF!,$C90,#REF!,$E90,#REF!,#REF!))</f>
        <v>#REF!</v>
      </c>
      <c r="P90" s="1" t="e">
        <f>#REF!</f>
        <v>#REF!</v>
      </c>
      <c r="Q90" s="1" t="e">
        <f>_xlfn.IFS(OR(B90=#REF!,B90=#REF!),#REF!*100,TRUE,0)</f>
        <v>#REF!</v>
      </c>
      <c r="S90" s="14" t="str">
        <f t="shared" si="20"/>
        <v>2000450303击退1</v>
      </c>
      <c r="T90" s="14" t="str">
        <f ca="1">IF(OFFSET($BB$1,MATCH($S90,S:S,0)-1,),$BC$1,
_xlfn.TEXTJOIN(Sheet1!$D$16,1,U90:AA90))</f>
        <v>speed=1500,duration=0.05</v>
      </c>
      <c r="U90" s="14" t="str">
        <f t="shared" ca="1" si="21"/>
        <v>speed=1500</v>
      </c>
      <c r="V90" s="14" t="str">
        <f t="shared" ca="1" si="22"/>
        <v>duration=0.05</v>
      </c>
      <c r="W90" s="14" t="str">
        <f t="shared" ca="1" si="23"/>
        <v/>
      </c>
      <c r="X90" s="14" t="str">
        <f t="shared" ca="1" si="24"/>
        <v/>
      </c>
      <c r="Y90" s="14" t="str">
        <f t="shared" ca="1" si="25"/>
        <v/>
      </c>
      <c r="Z90" s="14" t="str">
        <f t="shared" ca="1" si="26"/>
        <v/>
      </c>
      <c r="AA90" s="14" t="str">
        <f t="shared" ca="1" si="27"/>
        <v/>
      </c>
      <c r="AB90" s="1">
        <f t="shared" si="28"/>
        <v>1500</v>
      </c>
      <c r="AC90" s="1">
        <f t="shared" si="29"/>
        <v>0.05</v>
      </c>
      <c r="AD90" s="1" t="e">
        <f t="shared" si="30"/>
        <v>#N/A</v>
      </c>
      <c r="AE90" s="1" t="e">
        <f t="shared" si="31"/>
        <v>#N/A</v>
      </c>
      <c r="AF90" s="1" t="e">
        <f t="shared" si="32"/>
        <v>#N/A</v>
      </c>
      <c r="AG90" s="1" t="e">
        <f t="shared" si="33"/>
        <v>#N/A</v>
      </c>
      <c r="AH90" s="1" t="e">
        <f t="shared" si="34"/>
        <v>#N/A</v>
      </c>
      <c r="AI90" s="1" t="str">
        <f>TRIM(LEFT(AP90,FIND(Sheet1!$E$16,AP90)-1))</f>
        <v>speed</v>
      </c>
      <c r="AJ90" s="1" t="str">
        <f>TRIM(LEFT(AQ90,FIND(Sheet1!$E$16,AQ90)-1))</f>
        <v>duration</v>
      </c>
      <c r="AK90" s="1" t="e">
        <f>TRIM(LEFT(AR90,FIND(Sheet1!$E$16,AR90)-1))</f>
        <v>#VALUE!</v>
      </c>
      <c r="AL90" s="1" t="e">
        <f>TRIM(LEFT(AS90,FIND(Sheet1!$E$16,AS90)-1))</f>
        <v>#VALUE!</v>
      </c>
      <c r="AM90" s="1" t="e">
        <f>TRIM(LEFT(AT90,FIND(Sheet1!$E$16,AT90)-1))</f>
        <v>#VALUE!</v>
      </c>
      <c r="AN90" s="1" t="e">
        <f>TRIM(LEFT(AU90,FIND(Sheet1!$E$16,AU90)-1))</f>
        <v>#VALUE!</v>
      </c>
      <c r="AO90" s="1" t="e">
        <f>TRIM(LEFT(AV90,FIND(Sheet1!$E$16,AV90)-1))</f>
        <v>#VALUE!</v>
      </c>
      <c r="AP90" s="14" t="s">
        <v>213</v>
      </c>
      <c r="AQ90" s="14" t="s">
        <v>214</v>
      </c>
      <c r="AX90" s="1">
        <v>2000450303</v>
      </c>
      <c r="AY90" s="1" t="s">
        <v>47</v>
      </c>
      <c r="AZ90" s="1" t="str">
        <f t="shared" si="35"/>
        <v>2000450303击退</v>
      </c>
      <c r="BA90" s="1">
        <f>COUNTIFS($AZ$2:AZ90,AZ90,$AZ$2:AZ90,"&gt;&lt;")</f>
        <v>1</v>
      </c>
      <c r="BB90" t="b">
        <f>IFERROR(AND(VLOOKUP(AX90,[2]英雄技能定义!$A:$F,6,0)="普攻",AY90=$AY$2),FALSE)</f>
        <v>0</v>
      </c>
    </row>
    <row r="91" spans="1:54">
      <c r="A91" s="1" t="e">
        <f>#REF!</f>
        <v>#REF!</v>
      </c>
      <c r="B91" s="1" t="e">
        <f>#REF!</f>
        <v>#REF!</v>
      </c>
      <c r="C91" s="1" t="e">
        <f>#REF!</f>
        <v>#REF!</v>
      </c>
      <c r="D91" s="1" t="s">
        <v>86</v>
      </c>
      <c r="E91" s="1" t="e">
        <f>#REF!</f>
        <v>#REF!</v>
      </c>
      <c r="F91" s="1" t="e">
        <f t="shared" si="19"/>
        <v>#REF!</v>
      </c>
      <c r="G91" s="1">
        <f>SUMIFS(Sheet1!$F$17:$F$30,Sheet1!$E$17:$E$30,D91)</f>
        <v>1</v>
      </c>
      <c r="H91" s="1" t="e">
        <f>ROUND(ABS(SUMIFS(#REF!,#REF!,$C91,#REF!,#REF!,#REF!,$E91)),)</f>
        <v>#REF!</v>
      </c>
      <c r="I91" s="1" t="e">
        <f>_xlfn.IFS(OR(B91=#REF!,B91=#REF!,B91=#REF!),ROUND(#REF!,3),TRUE,0)</f>
        <v>#REF!</v>
      </c>
      <c r="J91" s="1">
        <v>0</v>
      </c>
      <c r="K91" s="1" t="e">
        <f>ROUND(ABS(SUMIFS(#REF!,#REF!,$C91,#REF!,#REF!,#REF!,$E91,#REF!,#REF!)),3)</f>
        <v>#REF!</v>
      </c>
      <c r="L91" s="1" t="e">
        <f>ROUND(ABS(SUMIFS(#REF!,#REF!,$C91,#REF!,#REF!,#REF!,$E91,#REF!,#REF!)),3)</f>
        <v>#REF!</v>
      </c>
      <c r="M91" s="1">
        <v>0</v>
      </c>
      <c r="N91" s="1" t="e">
        <f>ROUND(ABS(SUMIFS(#REF!,#REF!,$C91,#REF!,#REF!,#REF!,$E91,#REF!,#REF!)),3)</f>
        <v>#REF!</v>
      </c>
      <c r="O91" s="1" t="e">
        <f>ABS(SUMIFS(#REF!,#REF!,$C91,#REF!,$E91,#REF!,#REF!))</f>
        <v>#REF!</v>
      </c>
      <c r="P91" s="1" t="e">
        <f>#REF!</f>
        <v>#REF!</v>
      </c>
      <c r="Q91" s="1" t="e">
        <f>_xlfn.IFS(OR(B91=#REF!,B91=#REF!),#REF!*100,TRUE,0)</f>
        <v>#REF!</v>
      </c>
      <c r="S91" s="14" t="str">
        <f t="shared" si="20"/>
        <v>2000450303伤血2</v>
      </c>
      <c r="T91" s="14" t="str">
        <f ca="1">IF(OFFSET($BB$1,MATCH($S91,S:S,0)-1,),$BC$1,
_xlfn.TEXTJOIN(Sheet1!$D$16,1,U91:AA91))</f>
        <v>ratio=0.68,fixed=100</v>
      </c>
      <c r="U91" s="14" t="str">
        <f t="shared" ca="1" si="21"/>
        <v>ratio=0.68</v>
      </c>
      <c r="V91" s="14" t="str">
        <f t="shared" ca="1" si="22"/>
        <v>fixed=100</v>
      </c>
      <c r="W91" s="14" t="str">
        <f t="shared" ca="1" si="23"/>
        <v/>
      </c>
      <c r="X91" s="14" t="str">
        <f t="shared" ca="1" si="24"/>
        <v/>
      </c>
      <c r="Y91" s="14" t="str">
        <f t="shared" ca="1" si="25"/>
        <v/>
      </c>
      <c r="Z91" s="14" t="str">
        <f t="shared" ca="1" si="26"/>
        <v/>
      </c>
      <c r="AA91" s="14" t="str">
        <f t="shared" ca="1" si="27"/>
        <v/>
      </c>
      <c r="AB91" s="1">
        <f t="shared" si="28"/>
        <v>0.68</v>
      </c>
      <c r="AC91" s="1">
        <f t="shared" si="29"/>
        <v>100</v>
      </c>
      <c r="AD91" s="1" t="e">
        <f t="shared" si="30"/>
        <v>#N/A</v>
      </c>
      <c r="AE91" s="1" t="e">
        <f t="shared" si="31"/>
        <v>#N/A</v>
      </c>
      <c r="AF91" s="1" t="e">
        <f t="shared" si="32"/>
        <v>#N/A</v>
      </c>
      <c r="AG91" s="1" t="e">
        <f t="shared" si="33"/>
        <v>#N/A</v>
      </c>
      <c r="AH91" s="1" t="e">
        <f t="shared" si="34"/>
        <v>#N/A</v>
      </c>
      <c r="AI91" s="1" t="str">
        <f>TRIM(LEFT(AP91,FIND(Sheet1!$E$16,AP91)-1))</f>
        <v>ratio</v>
      </c>
      <c r="AJ91" s="1" t="str">
        <f>TRIM(LEFT(AQ91,FIND(Sheet1!$E$16,AQ91)-1))</f>
        <v>fixed</v>
      </c>
      <c r="AK91" s="1" t="e">
        <f>TRIM(LEFT(AR91,FIND(Sheet1!$E$16,AR91)-1))</f>
        <v>#VALUE!</v>
      </c>
      <c r="AL91" s="1" t="e">
        <f>TRIM(LEFT(AS91,FIND(Sheet1!$E$16,AS91)-1))</f>
        <v>#VALUE!</v>
      </c>
      <c r="AM91" s="1" t="e">
        <f>TRIM(LEFT(AT91,FIND(Sheet1!$E$16,AT91)-1))</f>
        <v>#VALUE!</v>
      </c>
      <c r="AN91" s="1" t="e">
        <f>TRIM(LEFT(AU91,FIND(Sheet1!$E$16,AU91)-1))</f>
        <v>#VALUE!</v>
      </c>
      <c r="AO91" s="1" t="e">
        <f>TRIM(LEFT(AV91,FIND(Sheet1!$E$16,AV91)-1))</f>
        <v>#VALUE!</v>
      </c>
      <c r="AP91" s="14" t="s">
        <v>210</v>
      </c>
      <c r="AQ91" s="14" t="s">
        <v>170</v>
      </c>
      <c r="AX91" s="1">
        <v>2000450303</v>
      </c>
      <c r="AY91" s="1" t="s">
        <v>86</v>
      </c>
      <c r="AZ91" s="1" t="str">
        <f t="shared" si="35"/>
        <v>2000450303伤血</v>
      </c>
      <c r="BA91" s="1">
        <f>COUNTIFS($AZ$2:AZ91,AZ91,$AZ$2:AZ91,"&gt;&lt;")</f>
        <v>2</v>
      </c>
      <c r="BB91" t="b">
        <f>IFERROR(AND(VLOOKUP(AX91,[2]英雄技能定义!$A:$F,6,0)="普攻",AY91=$AY$2),FALSE)</f>
        <v>0</v>
      </c>
    </row>
    <row r="92" spans="1:54">
      <c r="A92" s="1" t="e">
        <f>#REF!</f>
        <v>#REF!</v>
      </c>
      <c r="B92" s="1" t="e">
        <f>#REF!</f>
        <v>#REF!</v>
      </c>
      <c r="C92" s="1" t="e">
        <f>#REF!</f>
        <v>#REF!</v>
      </c>
      <c r="D92" s="1" t="s">
        <v>88</v>
      </c>
      <c r="E92" s="1" t="e">
        <f>#REF!</f>
        <v>#REF!</v>
      </c>
      <c r="F92" s="1" t="e">
        <f t="shared" si="19"/>
        <v>#REF!</v>
      </c>
      <c r="G92" s="1">
        <f>SUMIFS(Sheet1!$F$17:$F$30,Sheet1!$E$17:$E$30,D92)</f>
        <v>2</v>
      </c>
      <c r="H92" s="1" t="e">
        <f>ROUND(ABS(SUMIFS(#REF!,#REF!,$C92,#REF!,#REF!,#REF!,$E92)),)</f>
        <v>#REF!</v>
      </c>
      <c r="I92" s="1" t="e">
        <f>_xlfn.IFS(OR(B92=#REF!,B92=#REF!,B92=#REF!),ROUND(#REF!,3),TRUE,0)</f>
        <v>#REF!</v>
      </c>
      <c r="J92" s="1">
        <v>0</v>
      </c>
      <c r="K92" s="1" t="e">
        <f>ROUND(ABS(SUMIFS(#REF!,#REF!,$C92,#REF!,#REF!,#REF!,$E92,#REF!,#REF!)),3)</f>
        <v>#REF!</v>
      </c>
      <c r="L92" s="1" t="e">
        <f>ROUND(ABS(SUMIFS(#REF!,#REF!,$C92,#REF!,#REF!,#REF!,$E92,#REF!,#REF!)),3)</f>
        <v>#REF!</v>
      </c>
      <c r="M92" s="1">
        <v>0</v>
      </c>
      <c r="N92" s="1" t="e">
        <f>ROUND(ABS(SUMIFS(#REF!,#REF!,$C92,#REF!,#REF!,#REF!,$E92,#REF!,#REF!)),3)</f>
        <v>#REF!</v>
      </c>
      <c r="O92" s="1" t="e">
        <f>ABS(SUMIFS(#REF!,#REF!,$C92,#REF!,$E92,#REF!,#REF!))</f>
        <v>#REF!</v>
      </c>
      <c r="P92" s="1" t="e">
        <f>#REF!</f>
        <v>#REF!</v>
      </c>
      <c r="Q92" s="1" t="e">
        <f>_xlfn.IFS(OR(B92=#REF!,B92=#REF!),#REF!*100,TRUE,0)</f>
        <v>#REF!</v>
      </c>
      <c r="S92" s="14" t="str">
        <f t="shared" si="20"/>
        <v>2000450303击退2</v>
      </c>
      <c r="T92" s="14" t="str">
        <f ca="1">IF(OFFSET($BB$1,MATCH($S92,S:S,0)-1,),$BC$1,
_xlfn.TEXTJOIN(Sheet1!$D$16,1,U92:AA92))</f>
        <v>speed=1000,duration=0.1</v>
      </c>
      <c r="U92" s="14" t="str">
        <f t="shared" ca="1" si="21"/>
        <v>speed=1000</v>
      </c>
      <c r="V92" s="14" t="str">
        <f t="shared" ca="1" si="22"/>
        <v>duration=0.1</v>
      </c>
      <c r="W92" s="14" t="str">
        <f t="shared" ca="1" si="23"/>
        <v/>
      </c>
      <c r="X92" s="14" t="str">
        <f t="shared" ca="1" si="24"/>
        <v/>
      </c>
      <c r="Y92" s="14" t="str">
        <f t="shared" ca="1" si="25"/>
        <v/>
      </c>
      <c r="Z92" s="14" t="str">
        <f t="shared" ca="1" si="26"/>
        <v/>
      </c>
      <c r="AA92" s="14" t="str">
        <f t="shared" ca="1" si="27"/>
        <v/>
      </c>
      <c r="AB92" s="1">
        <f t="shared" si="28"/>
        <v>1000</v>
      </c>
      <c r="AC92" s="1">
        <f t="shared" si="29"/>
        <v>0.1</v>
      </c>
      <c r="AD92" s="1" t="e">
        <f t="shared" si="30"/>
        <v>#N/A</v>
      </c>
      <c r="AE92" s="1" t="e">
        <f t="shared" si="31"/>
        <v>#N/A</v>
      </c>
      <c r="AF92" s="1" t="e">
        <f t="shared" si="32"/>
        <v>#N/A</v>
      </c>
      <c r="AG92" s="1" t="e">
        <f t="shared" si="33"/>
        <v>#N/A</v>
      </c>
      <c r="AH92" s="1" t="e">
        <f t="shared" si="34"/>
        <v>#N/A</v>
      </c>
      <c r="AI92" s="1" t="str">
        <f>TRIM(LEFT(AP92,FIND(Sheet1!$E$16,AP92)-1))</f>
        <v>speed</v>
      </c>
      <c r="AJ92" s="1" t="str">
        <f>TRIM(LEFT(AQ92,FIND(Sheet1!$E$16,AQ92)-1))</f>
        <v>duration</v>
      </c>
      <c r="AK92" s="1" t="e">
        <f>TRIM(LEFT(AR92,FIND(Sheet1!$E$16,AR92)-1))</f>
        <v>#VALUE!</v>
      </c>
      <c r="AL92" s="1" t="e">
        <f>TRIM(LEFT(AS92,FIND(Sheet1!$E$16,AS92)-1))</f>
        <v>#VALUE!</v>
      </c>
      <c r="AM92" s="1" t="e">
        <f>TRIM(LEFT(AT92,FIND(Sheet1!$E$16,AT92)-1))</f>
        <v>#VALUE!</v>
      </c>
      <c r="AN92" s="1" t="e">
        <f>TRIM(LEFT(AU92,FIND(Sheet1!$E$16,AU92)-1))</f>
        <v>#VALUE!</v>
      </c>
      <c r="AO92" s="1" t="e">
        <f>TRIM(LEFT(AV92,FIND(Sheet1!$E$16,AV92)-1))</f>
        <v>#VALUE!</v>
      </c>
      <c r="AP92" s="14" t="s">
        <v>182</v>
      </c>
      <c r="AQ92" s="14" t="s">
        <v>183</v>
      </c>
      <c r="AX92" s="1">
        <v>2000450303</v>
      </c>
      <c r="AY92" s="1" t="s">
        <v>47</v>
      </c>
      <c r="AZ92" s="1" t="str">
        <f t="shared" si="35"/>
        <v>2000450303击退</v>
      </c>
      <c r="BA92" s="1">
        <f>COUNTIFS($AZ$2:AZ92,AZ92,$AZ$2:AZ92,"&gt;&lt;")</f>
        <v>2</v>
      </c>
      <c r="BB92" t="b">
        <f>IFERROR(AND(VLOOKUP(AX92,[2]英雄技能定义!$A:$F,6,0)="普攻",AY92=$AY$2),FALSE)</f>
        <v>0</v>
      </c>
    </row>
    <row r="93" spans="1:54">
      <c r="A93" s="1" t="e">
        <f>#REF!</f>
        <v>#REF!</v>
      </c>
      <c r="B93" s="1" t="e">
        <f>#REF!</f>
        <v>#REF!</v>
      </c>
      <c r="C93" s="1" t="e">
        <f>#REF!</f>
        <v>#REF!</v>
      </c>
      <c r="D93" s="1" t="s">
        <v>86</v>
      </c>
      <c r="E93" s="1" t="e">
        <f>#REF!</f>
        <v>#REF!</v>
      </c>
      <c r="F93" s="1" t="e">
        <f t="shared" si="19"/>
        <v>#REF!</v>
      </c>
      <c r="G93" s="1">
        <f>SUMIFS(Sheet1!$F$17:$F$30,Sheet1!$E$17:$E$30,D93)</f>
        <v>1</v>
      </c>
      <c r="H93" s="1" t="e">
        <f>ROUND(ABS(SUMIFS(#REF!,#REF!,$C93,#REF!,#REF!,#REF!,$E93)),)</f>
        <v>#REF!</v>
      </c>
      <c r="I93" s="1" t="e">
        <f>_xlfn.IFS(OR(B93=#REF!,B93=#REF!,B93=#REF!),ROUND(#REF!,3),TRUE,0)</f>
        <v>#REF!</v>
      </c>
      <c r="J93" s="1">
        <v>0</v>
      </c>
      <c r="K93" s="1" t="e">
        <f>ROUND(ABS(SUMIFS(#REF!,#REF!,$C93,#REF!,#REF!,#REF!,$E93,#REF!,#REF!)),3)</f>
        <v>#REF!</v>
      </c>
      <c r="L93" s="1" t="e">
        <f>ROUND(ABS(SUMIFS(#REF!,#REF!,$C93,#REF!,#REF!,#REF!,$E93,#REF!,#REF!)),3)</f>
        <v>#REF!</v>
      </c>
      <c r="M93" s="1">
        <v>0</v>
      </c>
      <c r="N93" s="1" t="e">
        <f>ROUND(ABS(SUMIFS(#REF!,#REF!,$C93,#REF!,#REF!,#REF!,$E93,#REF!,#REF!)),3)</f>
        <v>#REF!</v>
      </c>
      <c r="O93" s="1" t="e">
        <f>ABS(SUMIFS(#REF!,#REF!,$C93,#REF!,$E93,#REF!,#REF!))</f>
        <v>#REF!</v>
      </c>
      <c r="P93" s="1" t="e">
        <f>#REF!</f>
        <v>#REF!</v>
      </c>
      <c r="Q93" s="1" t="e">
        <f>_xlfn.IFS(OR(B93=#REF!,B93=#REF!),#REF!*100,TRUE,0)</f>
        <v>#REF!</v>
      </c>
      <c r="S93" s="14" t="str">
        <f t="shared" si="20"/>
        <v>2000450303受击光效2</v>
      </c>
      <c r="T93" s="14" t="str">
        <f ca="1">IF(OFFSET($BB$1,MATCH($S93,S:S,0)-1,),$BC$1,
_xlfn.TEXTJOIN(Sheet1!$D$16,1,U93:AA93))</f>
        <v>1</v>
      </c>
      <c r="U93" s="14" t="str">
        <f t="shared" ca="1" si="21"/>
        <v>1</v>
      </c>
      <c r="V93" s="14" t="str">
        <f t="shared" ca="1" si="22"/>
        <v/>
      </c>
      <c r="W93" s="14" t="str">
        <f t="shared" ca="1" si="23"/>
        <v/>
      </c>
      <c r="X93" s="14" t="str">
        <f t="shared" ca="1" si="24"/>
        <v/>
      </c>
      <c r="Y93" s="14" t="str">
        <f t="shared" ca="1" si="25"/>
        <v/>
      </c>
      <c r="Z93" s="14" t="str">
        <f t="shared" ca="1" si="26"/>
        <v/>
      </c>
      <c r="AA93" s="14" t="str">
        <f t="shared" ca="1" si="27"/>
        <v/>
      </c>
      <c r="AB93" s="1">
        <f t="shared" si="28"/>
        <v>1</v>
      </c>
      <c r="AC93" s="1" t="e">
        <f t="shared" si="29"/>
        <v>#N/A</v>
      </c>
      <c r="AD93" s="1" t="e">
        <f t="shared" si="30"/>
        <v>#N/A</v>
      </c>
      <c r="AE93" s="1" t="e">
        <f t="shared" si="31"/>
        <v>#N/A</v>
      </c>
      <c r="AF93" s="1" t="e">
        <f t="shared" si="32"/>
        <v>#N/A</v>
      </c>
      <c r="AG93" s="1" t="e">
        <f t="shared" si="33"/>
        <v>#N/A</v>
      </c>
      <c r="AH93" s="1" t="e">
        <f t="shared" si="34"/>
        <v>#N/A</v>
      </c>
      <c r="AI93" s="1" t="e">
        <f>TRIM(LEFT(AP93,FIND(Sheet1!$E$16,AP93)-1))</f>
        <v>#VALUE!</v>
      </c>
      <c r="AJ93" s="1" t="e">
        <f>TRIM(LEFT(AQ93,FIND(Sheet1!$E$16,AQ93)-1))</f>
        <v>#VALUE!</v>
      </c>
      <c r="AK93" s="1" t="e">
        <f>TRIM(LEFT(AR93,FIND(Sheet1!$E$16,AR93)-1))</f>
        <v>#VALUE!</v>
      </c>
      <c r="AL93" s="1" t="e">
        <f>TRIM(LEFT(AS93,FIND(Sheet1!$E$16,AS93)-1))</f>
        <v>#VALUE!</v>
      </c>
      <c r="AM93" s="1" t="e">
        <f>TRIM(LEFT(AT93,FIND(Sheet1!$E$16,AT93)-1))</f>
        <v>#VALUE!</v>
      </c>
      <c r="AN93" s="1" t="e">
        <f>TRIM(LEFT(AU93,FIND(Sheet1!$E$16,AU93)-1))</f>
        <v>#VALUE!</v>
      </c>
      <c r="AO93" s="1" t="e">
        <f>TRIM(LEFT(AV93,FIND(Sheet1!$E$16,AV93)-1))</f>
        <v>#VALUE!</v>
      </c>
      <c r="AP93" s="14">
        <v>1</v>
      </c>
      <c r="AX93" s="1">
        <v>2000450303</v>
      </c>
      <c r="AY93" s="1" t="s">
        <v>91</v>
      </c>
      <c r="AZ93" s="1" t="str">
        <f t="shared" si="35"/>
        <v>2000450303受击光效</v>
      </c>
      <c r="BA93" s="1">
        <f>COUNTIFS($AZ$2:AZ93,AZ93,$AZ$2:AZ93,"&gt;&lt;")</f>
        <v>2</v>
      </c>
      <c r="BB93" t="b">
        <f>IFERROR(AND(VLOOKUP(AX93,[2]英雄技能定义!$A:$F,6,0)="普攻",AY93=$AY$2),FALSE)</f>
        <v>0</v>
      </c>
    </row>
    <row r="94" spans="1:54">
      <c r="A94" s="1" t="e">
        <f>#REF!</f>
        <v>#REF!</v>
      </c>
      <c r="B94" s="1" t="e">
        <f>#REF!</f>
        <v>#REF!</v>
      </c>
      <c r="C94" s="1" t="e">
        <f>#REF!</f>
        <v>#REF!</v>
      </c>
      <c r="D94" s="1" t="s">
        <v>88</v>
      </c>
      <c r="E94" s="1" t="e">
        <f>#REF!</f>
        <v>#REF!</v>
      </c>
      <c r="F94" s="1" t="e">
        <f t="shared" si="19"/>
        <v>#REF!</v>
      </c>
      <c r="G94" s="1">
        <f>SUMIFS(Sheet1!$F$17:$F$30,Sheet1!$E$17:$E$30,D94)</f>
        <v>2</v>
      </c>
      <c r="H94" s="1" t="e">
        <f>ROUND(ABS(SUMIFS(#REF!,#REF!,$C94,#REF!,#REF!,#REF!,$E94)),)</f>
        <v>#REF!</v>
      </c>
      <c r="I94" s="1" t="e">
        <f>_xlfn.IFS(OR(B94=#REF!,B94=#REF!,B94=#REF!),ROUND(#REF!,3),TRUE,0)</f>
        <v>#REF!</v>
      </c>
      <c r="J94" s="1">
        <v>0</v>
      </c>
      <c r="K94" s="1" t="e">
        <f>ROUND(ABS(SUMIFS(#REF!,#REF!,$C94,#REF!,#REF!,#REF!,$E94,#REF!,#REF!)),3)</f>
        <v>#REF!</v>
      </c>
      <c r="L94" s="1" t="e">
        <f>ROUND(ABS(SUMIFS(#REF!,#REF!,$C94,#REF!,#REF!,#REF!,$E94,#REF!,#REF!)),3)</f>
        <v>#REF!</v>
      </c>
      <c r="M94" s="1">
        <v>0</v>
      </c>
      <c r="N94" s="1" t="e">
        <f>ROUND(ABS(SUMIFS(#REF!,#REF!,$C94,#REF!,#REF!,#REF!,$E94,#REF!,#REF!)),3)</f>
        <v>#REF!</v>
      </c>
      <c r="O94" s="1" t="e">
        <f>ABS(SUMIFS(#REF!,#REF!,$C94,#REF!,$E94,#REF!,#REF!))</f>
        <v>#REF!</v>
      </c>
      <c r="P94" s="1" t="e">
        <f>#REF!</f>
        <v>#REF!</v>
      </c>
      <c r="Q94" s="1" t="e">
        <f>_xlfn.IFS(OR(B94=#REF!,B94=#REF!),#REF!*100,TRUE,0)</f>
        <v>#REF!</v>
      </c>
      <c r="S94" s="14" t="str">
        <f t="shared" si="20"/>
        <v>2000450303加buff2</v>
      </c>
      <c r="T94" s="14" t="str">
        <f ca="1">IF(OFFSET($BB$1,MATCH($S94,S:S,0)-1,),$BC$1,
_xlfn.TEXTJOIN(Sheet1!$D$16,1,U94:AA94))</f>
        <v>duration=1,effectIds={1000015}</v>
      </c>
      <c r="U94" s="14" t="str">
        <f t="shared" ca="1" si="21"/>
        <v>duration=1</v>
      </c>
      <c r="V94" s="14" t="str">
        <f t="shared" ca="1" si="22"/>
        <v>effectIds={1000015}</v>
      </c>
      <c r="W94" s="14" t="str">
        <f t="shared" ca="1" si="23"/>
        <v/>
      </c>
      <c r="X94" s="14" t="str">
        <f t="shared" ca="1" si="24"/>
        <v/>
      </c>
      <c r="Y94" s="14" t="str">
        <f t="shared" ca="1" si="25"/>
        <v/>
      </c>
      <c r="Z94" s="14" t="str">
        <f t="shared" ca="1" si="26"/>
        <v/>
      </c>
      <c r="AA94" s="14" t="str">
        <f t="shared" ca="1" si="27"/>
        <v/>
      </c>
      <c r="AB94" s="1">
        <f t="shared" si="28"/>
        <v>1</v>
      </c>
      <c r="AC94" s="1" t="e">
        <f t="shared" si="29"/>
        <v>#N/A</v>
      </c>
      <c r="AD94" s="1" t="e">
        <f t="shared" si="30"/>
        <v>#N/A</v>
      </c>
      <c r="AE94" s="1" t="e">
        <f t="shared" si="31"/>
        <v>#N/A</v>
      </c>
      <c r="AF94" s="1" t="e">
        <f t="shared" si="32"/>
        <v>#N/A</v>
      </c>
      <c r="AG94" s="1" t="e">
        <f t="shared" si="33"/>
        <v>#N/A</v>
      </c>
      <c r="AH94" s="1" t="e">
        <f t="shared" si="34"/>
        <v>#N/A</v>
      </c>
      <c r="AI94" s="1" t="str">
        <f>TRIM(LEFT(AP94,FIND(Sheet1!$E$16,AP94)-1))</f>
        <v>duration</v>
      </c>
      <c r="AJ94" s="1" t="str">
        <f>TRIM(LEFT(AQ94,FIND(Sheet1!$E$16,AQ94)-1))</f>
        <v>effectIds</v>
      </c>
      <c r="AK94" s="1" t="e">
        <f>TRIM(LEFT(AR94,FIND(Sheet1!$E$16,AR94)-1))</f>
        <v>#VALUE!</v>
      </c>
      <c r="AL94" s="1" t="e">
        <f>TRIM(LEFT(AS94,FIND(Sheet1!$E$16,AS94)-1))</f>
        <v>#VALUE!</v>
      </c>
      <c r="AM94" s="1" t="e">
        <f>TRIM(LEFT(AT94,FIND(Sheet1!$E$16,AT94)-1))</f>
        <v>#VALUE!</v>
      </c>
      <c r="AN94" s="1" t="e">
        <f>TRIM(LEFT(AU94,FIND(Sheet1!$E$16,AU94)-1))</f>
        <v>#VALUE!</v>
      </c>
      <c r="AO94" s="1" t="e">
        <f>TRIM(LEFT(AV94,FIND(Sheet1!$E$16,AV94)-1))</f>
        <v>#VALUE!</v>
      </c>
      <c r="AP94" s="14" t="s">
        <v>211</v>
      </c>
      <c r="AQ94" s="14" t="s">
        <v>215</v>
      </c>
      <c r="AX94" s="1">
        <v>2000450303</v>
      </c>
      <c r="AY94" s="1" t="s">
        <v>88</v>
      </c>
      <c r="AZ94" s="1" t="str">
        <f t="shared" si="35"/>
        <v>2000450303加buff</v>
      </c>
      <c r="BA94" s="1">
        <f>COUNTIFS($AZ$2:AZ94,AZ94,$AZ$2:AZ94,"&gt;&lt;")</f>
        <v>2</v>
      </c>
      <c r="BB94" t="b">
        <f>IFERROR(AND(VLOOKUP(AX94,[2]英雄技能定义!$A:$F,6,0)="普攻",AY94=$AY$2),FALSE)</f>
        <v>0</v>
      </c>
    </row>
    <row r="95" spans="1:54">
      <c r="A95" s="1" t="e">
        <f>#REF!</f>
        <v>#REF!</v>
      </c>
      <c r="B95" s="1" t="e">
        <f>#REF!</f>
        <v>#REF!</v>
      </c>
      <c r="C95" s="1" t="e">
        <f>#REF!</f>
        <v>#REF!</v>
      </c>
      <c r="D95" s="1" t="s">
        <v>88</v>
      </c>
      <c r="E95" s="1" t="e">
        <f>#REF!</f>
        <v>#REF!</v>
      </c>
      <c r="F95" s="1" t="e">
        <f t="shared" si="19"/>
        <v>#REF!</v>
      </c>
      <c r="G95" s="1">
        <f>SUMIFS(Sheet1!$F$17:$F$30,Sheet1!$E$17:$E$30,D95)</f>
        <v>2</v>
      </c>
      <c r="H95" s="1" t="e">
        <f>ROUND(ABS(SUMIFS(#REF!,#REF!,$C95,#REF!,#REF!,#REF!,$E95)),)</f>
        <v>#REF!</v>
      </c>
      <c r="I95" s="1" t="e">
        <f>_xlfn.IFS(OR(B95=#REF!,B95=#REF!,B95=#REF!),ROUND(#REF!,3),TRUE,0)</f>
        <v>#REF!</v>
      </c>
      <c r="J95" s="1">
        <v>0</v>
      </c>
      <c r="K95" s="1" t="e">
        <f>ROUND(ABS(SUMIFS(#REF!,#REF!,$C95,#REF!,#REF!,#REF!,$E95,#REF!,#REF!)),3)</f>
        <v>#REF!</v>
      </c>
      <c r="L95" s="1" t="e">
        <f>ROUND(ABS(SUMIFS(#REF!,#REF!,$C95,#REF!,#REF!,#REF!,$E95,#REF!,#REF!)),3)</f>
        <v>#REF!</v>
      </c>
      <c r="M95" s="1">
        <v>0</v>
      </c>
      <c r="N95" s="1" t="e">
        <f>ROUND(ABS(SUMIFS(#REF!,#REF!,$C95,#REF!,#REF!,#REF!,$E95,#REF!,#REF!)),3)</f>
        <v>#REF!</v>
      </c>
      <c r="O95" s="1" t="e">
        <f>ABS(SUMIFS(#REF!,#REF!,$C95,#REF!,$E95,#REF!,#REF!))</f>
        <v>#REF!</v>
      </c>
      <c r="P95" s="1" t="e">
        <f>#REF!</f>
        <v>#REF!</v>
      </c>
      <c r="Q95" s="1" t="e">
        <f>_xlfn.IFS(OR(B95=#REF!,B95=#REF!),#REF!*100,TRUE,0)</f>
        <v>#REF!</v>
      </c>
      <c r="S95" s="14" t="str">
        <f t="shared" si="20"/>
        <v>2000450304伤血1</v>
      </c>
      <c r="T95" s="14" t="str">
        <f ca="1">IF(OFFSET($BB$1,MATCH($S95,S:S,0)-1,),$BC$1,
_xlfn.TEXTJOIN(Sheet1!$D$16,1,U95:AA95))</f>
        <v>ratio=1.31+attackerParams('extreasure2')+attackerParams('step10a'),fixed=100,finalAddP=sourceSkillBlackboard('hit_unit_count',0)&lt;2 and attackerParams('extreasure3') or 0</v>
      </c>
      <c r="U95" s="14" t="str">
        <f t="shared" ca="1" si="21"/>
        <v>ratio=1.31+attackerParams('extreasure2')+attackerParams('step10a')</v>
      </c>
      <c r="V95" s="14" t="str">
        <f t="shared" ca="1" si="22"/>
        <v>fixed=100</v>
      </c>
      <c r="W95" s="14" t="str">
        <f t="shared" ca="1" si="23"/>
        <v>finalAddP=sourceSkillBlackboard('hit_unit_count'</v>
      </c>
      <c r="X95" s="14" t="str">
        <f t="shared" ca="1" si="24"/>
        <v>0)&lt;2 and attackerParams('extreasure3') or 0</v>
      </c>
      <c r="Y95" s="14" t="str">
        <f t="shared" ca="1" si="25"/>
        <v/>
      </c>
      <c r="Z95" s="14" t="str">
        <f t="shared" ca="1" si="26"/>
        <v/>
      </c>
      <c r="AA95" s="14" t="str">
        <f t="shared" ca="1" si="27"/>
        <v/>
      </c>
      <c r="AB95" s="1">
        <f t="shared" si="28"/>
        <v>1.31</v>
      </c>
      <c r="AC95" s="1">
        <f t="shared" si="29"/>
        <v>100</v>
      </c>
      <c r="AD95" s="1" t="e">
        <f t="shared" si="30"/>
        <v>#N/A</v>
      </c>
      <c r="AE95" s="1" t="e">
        <f t="shared" si="31"/>
        <v>#N/A</v>
      </c>
      <c r="AF95" s="1" t="e">
        <f t="shared" si="32"/>
        <v>#N/A</v>
      </c>
      <c r="AG95" s="1" t="e">
        <f t="shared" si="33"/>
        <v>#N/A</v>
      </c>
      <c r="AH95" s="1" t="e">
        <f t="shared" si="34"/>
        <v>#N/A</v>
      </c>
      <c r="AI95" s="1" t="str">
        <f>TRIM(LEFT(AP95,FIND(Sheet1!$E$16,AP95)-1))</f>
        <v>ratio</v>
      </c>
      <c r="AJ95" s="1" t="str">
        <f>TRIM(LEFT(AQ95,FIND(Sheet1!$E$16,AQ95)-1))</f>
        <v>fixed</v>
      </c>
      <c r="AK95" s="1" t="str">
        <f>TRIM(LEFT(AR95,FIND(Sheet1!$E$16,AR95)-1))</f>
        <v>finalAddP</v>
      </c>
      <c r="AL95" s="1" t="e">
        <f>TRIM(LEFT(AS95,FIND(Sheet1!$E$16,AS95)-1))</f>
        <v>#VALUE!</v>
      </c>
      <c r="AM95" s="1" t="e">
        <f>TRIM(LEFT(AT95,FIND(Sheet1!$E$16,AT95)-1))</f>
        <v>#VALUE!</v>
      </c>
      <c r="AN95" s="1" t="e">
        <f>TRIM(LEFT(AU95,FIND(Sheet1!$E$16,AU95)-1))</f>
        <v>#VALUE!</v>
      </c>
      <c r="AO95" s="1" t="e">
        <f>TRIM(LEFT(AV95,FIND(Sheet1!$E$16,AV95)-1))</f>
        <v>#VALUE!</v>
      </c>
      <c r="AP95" s="14" t="s">
        <v>216</v>
      </c>
      <c r="AQ95" s="14" t="s">
        <v>170</v>
      </c>
      <c r="AR95" s="14" t="s">
        <v>217</v>
      </c>
      <c r="AS95" s="14" t="s">
        <v>218</v>
      </c>
      <c r="AX95" s="1">
        <v>2000450304</v>
      </c>
      <c r="AY95" s="1" t="s">
        <v>86</v>
      </c>
      <c r="AZ95" s="1" t="str">
        <f t="shared" si="35"/>
        <v>2000450304伤血</v>
      </c>
      <c r="BA95" s="1">
        <f>COUNTIFS($AZ$2:AZ95,AZ95,$AZ$2:AZ95,"&gt;&lt;")</f>
        <v>1</v>
      </c>
      <c r="BB95" t="b">
        <f>IFERROR(AND(VLOOKUP(AX95,[2]英雄技能定义!$A:$F,6,0)="普攻",AY95=$AY$2),FALSE)</f>
        <v>0</v>
      </c>
    </row>
    <row r="96" spans="1:54">
      <c r="A96" s="1" t="e">
        <f>#REF!</f>
        <v>#REF!</v>
      </c>
      <c r="B96" s="1" t="e">
        <f>#REF!</f>
        <v>#REF!</v>
      </c>
      <c r="C96" s="1" t="e">
        <f>#REF!</f>
        <v>#REF!</v>
      </c>
      <c r="D96" s="1" t="s">
        <v>86</v>
      </c>
      <c r="E96" s="1" t="e">
        <f>#REF!</f>
        <v>#REF!</v>
      </c>
      <c r="F96" s="1" t="e">
        <f t="shared" si="19"/>
        <v>#REF!</v>
      </c>
      <c r="G96" s="1">
        <f>SUMIFS(Sheet1!$F$17:$F$30,Sheet1!$E$17:$E$30,D96)</f>
        <v>1</v>
      </c>
      <c r="H96" s="1" t="e">
        <f>ROUND(ABS(SUMIFS(#REF!,#REF!,$C96,#REF!,#REF!,#REF!,$E96)),)</f>
        <v>#REF!</v>
      </c>
      <c r="I96" s="1" t="e">
        <f>_xlfn.IFS(OR(B96=#REF!,B96=#REF!,B96=#REF!),ROUND(#REF!,3),TRUE,0)</f>
        <v>#REF!</v>
      </c>
      <c r="J96" s="1">
        <v>0</v>
      </c>
      <c r="K96" s="1" t="e">
        <f>ROUND(ABS(SUMIFS(#REF!,#REF!,$C96,#REF!,#REF!,#REF!,$E96,#REF!,#REF!)),3)</f>
        <v>#REF!</v>
      </c>
      <c r="L96" s="1" t="e">
        <f>ROUND(ABS(SUMIFS(#REF!,#REF!,$C96,#REF!,#REF!,#REF!,$E96,#REF!,#REF!)),3)</f>
        <v>#REF!</v>
      </c>
      <c r="M96" s="1">
        <v>0</v>
      </c>
      <c r="N96" s="1" t="e">
        <f>ROUND(ABS(SUMIFS(#REF!,#REF!,$C96,#REF!,#REF!,#REF!,$E96,#REF!,#REF!)),3)</f>
        <v>#REF!</v>
      </c>
      <c r="O96" s="1" t="e">
        <f>ABS(SUMIFS(#REF!,#REF!,$C96,#REF!,$E96,#REF!,#REF!))</f>
        <v>#REF!</v>
      </c>
      <c r="P96" s="1" t="e">
        <f>#REF!</f>
        <v>#REF!</v>
      </c>
      <c r="Q96" s="1" t="e">
        <f>_xlfn.IFS(OR(B96=#REF!,B96=#REF!),#REF!*100,TRUE,0)</f>
        <v>#REF!</v>
      </c>
      <c r="S96" s="14" t="str">
        <f t="shared" si="20"/>
        <v>2000450304受击光效1</v>
      </c>
      <c r="T96" s="14" t="str">
        <f ca="1">IF(OFFSET($BB$1,MATCH($S96,S:S,0)-1,),$BC$1,
_xlfn.TEXTJOIN(Sheet1!$D$16,1,U96:AA96))</f>
        <v>1</v>
      </c>
      <c r="U96" s="14" t="str">
        <f t="shared" ca="1" si="21"/>
        <v>1</v>
      </c>
      <c r="V96" s="14" t="str">
        <f t="shared" ca="1" si="22"/>
        <v/>
      </c>
      <c r="W96" s="14" t="str">
        <f t="shared" ca="1" si="23"/>
        <v/>
      </c>
      <c r="X96" s="14" t="str">
        <f t="shared" ca="1" si="24"/>
        <v/>
      </c>
      <c r="Y96" s="14" t="str">
        <f t="shared" ca="1" si="25"/>
        <v/>
      </c>
      <c r="Z96" s="14" t="str">
        <f t="shared" ca="1" si="26"/>
        <v/>
      </c>
      <c r="AA96" s="14" t="str">
        <f t="shared" ca="1" si="27"/>
        <v/>
      </c>
      <c r="AB96" s="1">
        <f t="shared" si="28"/>
        <v>1</v>
      </c>
      <c r="AC96" s="1" t="e">
        <f t="shared" si="29"/>
        <v>#N/A</v>
      </c>
      <c r="AD96" s="1" t="e">
        <f t="shared" si="30"/>
        <v>#N/A</v>
      </c>
      <c r="AE96" s="1" t="e">
        <f t="shared" si="31"/>
        <v>#N/A</v>
      </c>
      <c r="AF96" s="1" t="e">
        <f t="shared" si="32"/>
        <v>#N/A</v>
      </c>
      <c r="AG96" s="1" t="e">
        <f t="shared" si="33"/>
        <v>#N/A</v>
      </c>
      <c r="AH96" s="1" t="e">
        <f t="shared" si="34"/>
        <v>#N/A</v>
      </c>
      <c r="AI96" s="1" t="e">
        <f>TRIM(LEFT(AP96,FIND(Sheet1!$E$16,AP96)-1))</f>
        <v>#VALUE!</v>
      </c>
      <c r="AJ96" s="1" t="e">
        <f>TRIM(LEFT(AQ96,FIND(Sheet1!$E$16,AQ96)-1))</f>
        <v>#VALUE!</v>
      </c>
      <c r="AK96" s="1" t="e">
        <f>TRIM(LEFT(AR96,FIND(Sheet1!$E$16,AR96)-1))</f>
        <v>#VALUE!</v>
      </c>
      <c r="AL96" s="1" t="e">
        <f>TRIM(LEFT(AS96,FIND(Sheet1!$E$16,AS96)-1))</f>
        <v>#VALUE!</v>
      </c>
      <c r="AM96" s="1" t="e">
        <f>TRIM(LEFT(AT96,FIND(Sheet1!$E$16,AT96)-1))</f>
        <v>#VALUE!</v>
      </c>
      <c r="AN96" s="1" t="e">
        <f>TRIM(LEFT(AU96,FIND(Sheet1!$E$16,AU96)-1))</f>
        <v>#VALUE!</v>
      </c>
      <c r="AO96" s="1" t="e">
        <f>TRIM(LEFT(AV96,FIND(Sheet1!$E$16,AV96)-1))</f>
        <v>#VALUE!</v>
      </c>
      <c r="AP96" s="14">
        <v>1</v>
      </c>
      <c r="AX96" s="1">
        <v>2000450304</v>
      </c>
      <c r="AY96" s="1" t="s">
        <v>91</v>
      </c>
      <c r="AZ96" s="1" t="str">
        <f t="shared" si="35"/>
        <v>2000450304受击光效</v>
      </c>
      <c r="BA96" s="1">
        <f>COUNTIFS($AZ$2:AZ96,AZ96,$AZ$2:AZ96,"&gt;&lt;")</f>
        <v>1</v>
      </c>
      <c r="BB96" t="b">
        <f>IFERROR(AND(VLOOKUP(AX96,[2]英雄技能定义!$A:$F,6,0)="普攻",AY96=$AY$2),FALSE)</f>
        <v>0</v>
      </c>
    </row>
    <row r="97" spans="1:54">
      <c r="A97" s="1" t="e">
        <f>#REF!</f>
        <v>#REF!</v>
      </c>
      <c r="B97" s="1" t="e">
        <f>#REF!</f>
        <v>#REF!</v>
      </c>
      <c r="C97" s="1" t="e">
        <f>#REF!</f>
        <v>#REF!</v>
      </c>
      <c r="D97" s="1" t="s">
        <v>88</v>
      </c>
      <c r="E97" s="1" t="e">
        <f>#REF!</f>
        <v>#REF!</v>
      </c>
      <c r="F97" s="1" t="e">
        <f t="shared" si="19"/>
        <v>#REF!</v>
      </c>
      <c r="G97" s="1">
        <f>SUMIFS(Sheet1!$F$17:$F$30,Sheet1!$E$17:$E$30,D97)</f>
        <v>2</v>
      </c>
      <c r="H97" s="1" t="e">
        <f>ROUND(ABS(SUMIFS(#REF!,#REF!,$C97,#REF!,#REF!,#REF!,$E97)),)</f>
        <v>#REF!</v>
      </c>
      <c r="I97" s="1" t="e">
        <f>_xlfn.IFS(OR(B97=#REF!,B97=#REF!,B97=#REF!),ROUND(#REF!,3),TRUE,0)</f>
        <v>#REF!</v>
      </c>
      <c r="J97" s="1">
        <v>0</v>
      </c>
      <c r="K97" s="1" t="e">
        <f>ROUND(ABS(SUMIFS(#REF!,#REF!,$C97,#REF!,#REF!,#REF!,$E97,#REF!,#REF!)),3)</f>
        <v>#REF!</v>
      </c>
      <c r="L97" s="1" t="e">
        <f>ROUND(ABS(SUMIFS(#REF!,#REF!,$C97,#REF!,#REF!,#REF!,$E97,#REF!,#REF!)),3)</f>
        <v>#REF!</v>
      </c>
      <c r="M97" s="1">
        <v>0</v>
      </c>
      <c r="N97" s="1" t="e">
        <f>ROUND(ABS(SUMIFS(#REF!,#REF!,$C97,#REF!,#REF!,#REF!,$E97,#REF!,#REF!)),3)</f>
        <v>#REF!</v>
      </c>
      <c r="O97" s="1" t="e">
        <f>ABS(SUMIFS(#REF!,#REF!,$C97,#REF!,$E97,#REF!,#REF!))</f>
        <v>#REF!</v>
      </c>
      <c r="P97" s="1" t="e">
        <f>#REF!</f>
        <v>#REF!</v>
      </c>
      <c r="Q97" s="1" t="e">
        <f>_xlfn.IFS(OR(B97=#REF!,B97=#REF!),#REF!*100,TRUE,0)</f>
        <v>#REF!</v>
      </c>
      <c r="S97" s="14" t="str">
        <f t="shared" si="20"/>
        <v>2000450304恢复怒气1</v>
      </c>
      <c r="T97" s="14" t="str">
        <f ca="1">IF(OFFSET($BB$1,MATCH($S97,S:S,0)-1,),$BC$1,
_xlfn.TEXTJOIN(Sheet1!$D$16,1,U97:AA97))</f>
        <v>num=30+attackerParams('step10b')</v>
      </c>
      <c r="U97" s="14" t="str">
        <f t="shared" ca="1" si="21"/>
        <v>num=30+attackerParams('step10b')</v>
      </c>
      <c r="V97" s="14" t="str">
        <f t="shared" ca="1" si="22"/>
        <v/>
      </c>
      <c r="W97" s="14" t="str">
        <f t="shared" ca="1" si="23"/>
        <v/>
      </c>
      <c r="X97" s="14" t="str">
        <f t="shared" ca="1" si="24"/>
        <v/>
      </c>
      <c r="Y97" s="14" t="str">
        <f t="shared" ca="1" si="25"/>
        <v/>
      </c>
      <c r="Z97" s="14" t="str">
        <f t="shared" ca="1" si="26"/>
        <v/>
      </c>
      <c r="AA97" s="14" t="str">
        <f t="shared" ca="1" si="27"/>
        <v/>
      </c>
      <c r="AB97" s="1">
        <f t="shared" si="28"/>
        <v>30</v>
      </c>
      <c r="AC97" s="1" t="e">
        <f t="shared" si="29"/>
        <v>#N/A</v>
      </c>
      <c r="AD97" s="1" t="e">
        <f t="shared" si="30"/>
        <v>#N/A</v>
      </c>
      <c r="AE97" s="1" t="e">
        <f t="shared" si="31"/>
        <v>#N/A</v>
      </c>
      <c r="AF97" s="1" t="e">
        <f t="shared" si="32"/>
        <v>#N/A</v>
      </c>
      <c r="AG97" s="1" t="e">
        <f t="shared" si="33"/>
        <v>#N/A</v>
      </c>
      <c r="AH97" s="1" t="e">
        <f t="shared" si="34"/>
        <v>#N/A</v>
      </c>
      <c r="AI97" s="1" t="str">
        <f>TRIM(LEFT(AP97,FIND(Sheet1!$E$16,AP97)-1))</f>
        <v>num</v>
      </c>
      <c r="AJ97" s="1" t="e">
        <f>TRIM(LEFT(AQ97,FIND(Sheet1!$E$16,AQ97)-1))</f>
        <v>#VALUE!</v>
      </c>
      <c r="AK97" s="1" t="e">
        <f>TRIM(LEFT(AR97,FIND(Sheet1!$E$16,AR97)-1))</f>
        <v>#VALUE!</v>
      </c>
      <c r="AL97" s="1" t="e">
        <f>TRIM(LEFT(AS97,FIND(Sheet1!$E$16,AS97)-1))</f>
        <v>#VALUE!</v>
      </c>
      <c r="AM97" s="1" t="e">
        <f>TRIM(LEFT(AT97,FIND(Sheet1!$E$16,AT97)-1))</f>
        <v>#VALUE!</v>
      </c>
      <c r="AN97" s="1" t="e">
        <f>TRIM(LEFT(AU97,FIND(Sheet1!$E$16,AU97)-1))</f>
        <v>#VALUE!</v>
      </c>
      <c r="AO97" s="1" t="e">
        <f>TRIM(LEFT(AV97,FIND(Sheet1!$E$16,AV97)-1))</f>
        <v>#VALUE!</v>
      </c>
      <c r="AP97" s="14" t="s">
        <v>161</v>
      </c>
      <c r="AX97" s="1">
        <v>2000450304</v>
      </c>
      <c r="AY97" s="1" t="s">
        <v>95</v>
      </c>
      <c r="AZ97" s="1" t="str">
        <f t="shared" si="35"/>
        <v>2000450304恢复怒气</v>
      </c>
      <c r="BA97" s="1">
        <f>COUNTIFS($AZ$2:AZ97,AZ97,$AZ$2:AZ97,"&gt;&lt;")</f>
        <v>1</v>
      </c>
      <c r="BB97" t="b">
        <f>IFERROR(AND(VLOOKUP(AX97,[2]英雄技能定义!$A:$F,6,0)="普攻",AY97=$AY$2),FALSE)</f>
        <v>0</v>
      </c>
    </row>
    <row r="98" spans="1:54">
      <c r="A98" s="1" t="e">
        <f>#REF!</f>
        <v>#REF!</v>
      </c>
      <c r="B98" s="1" t="e">
        <f>#REF!</f>
        <v>#REF!</v>
      </c>
      <c r="C98" s="1" t="e">
        <f>#REF!</f>
        <v>#REF!</v>
      </c>
      <c r="D98" s="1" t="s">
        <v>88</v>
      </c>
      <c r="E98" s="1" t="e">
        <f>#REF!</f>
        <v>#REF!</v>
      </c>
      <c r="F98" s="1" t="e">
        <f t="shared" si="19"/>
        <v>#REF!</v>
      </c>
      <c r="G98" s="1">
        <f>SUMIFS(Sheet1!$F$17:$F$30,Sheet1!$E$17:$E$30,D98)</f>
        <v>2</v>
      </c>
      <c r="H98" s="1" t="e">
        <f>ROUND(ABS(SUMIFS(#REF!,#REF!,$C98,#REF!,#REF!,#REF!,$E98)),)</f>
        <v>#REF!</v>
      </c>
      <c r="I98" s="1" t="e">
        <f>_xlfn.IFS(OR(B98=#REF!,B98=#REF!,B98=#REF!),ROUND(#REF!,3),TRUE,0)</f>
        <v>#REF!</v>
      </c>
      <c r="J98" s="1">
        <v>0</v>
      </c>
      <c r="K98" s="1" t="e">
        <f>ROUND(ABS(SUMIFS(#REF!,#REF!,$C98,#REF!,#REF!,#REF!,$E98,#REF!,#REF!)),3)</f>
        <v>#REF!</v>
      </c>
      <c r="L98" s="1" t="e">
        <f>ROUND(ABS(SUMIFS(#REF!,#REF!,$C98,#REF!,#REF!,#REF!,$E98,#REF!,#REF!)),3)</f>
        <v>#REF!</v>
      </c>
      <c r="M98" s="1">
        <v>0</v>
      </c>
      <c r="N98" s="1" t="e">
        <f>ROUND(ABS(SUMIFS(#REF!,#REF!,$C98,#REF!,#REF!,#REF!,$E98,#REF!,#REF!)),3)</f>
        <v>#REF!</v>
      </c>
      <c r="O98" s="1" t="e">
        <f>ABS(SUMIFS(#REF!,#REF!,$C98,#REF!,$E98,#REF!,#REF!))</f>
        <v>#REF!</v>
      </c>
      <c r="P98" s="1" t="e">
        <f>#REF!</f>
        <v>#REF!</v>
      </c>
      <c r="Q98" s="1" t="e">
        <f>_xlfn.IFS(OR(B98=#REF!,B98=#REF!),#REF!*100,TRUE,0)</f>
        <v>#REF!</v>
      </c>
      <c r="S98" s="14" t="str">
        <f t="shared" si="20"/>
        <v>2000450304击退1</v>
      </c>
      <c r="T98" s="14" t="str">
        <f ca="1">IF(OFFSET($BB$1,MATCH($S98,S:S,0)-1,),$BC$1,
_xlfn.TEXTJOIN(Sheet1!$D$16,1,U98:AA98))</f>
        <v>speed=1500,duration=0.1</v>
      </c>
      <c r="U98" s="14" t="str">
        <f t="shared" ca="1" si="21"/>
        <v>speed=1500</v>
      </c>
      <c r="V98" s="14" t="str">
        <f t="shared" ca="1" si="22"/>
        <v>duration=0.1</v>
      </c>
      <c r="W98" s="14" t="str">
        <f t="shared" ca="1" si="23"/>
        <v/>
      </c>
      <c r="X98" s="14" t="str">
        <f t="shared" ca="1" si="24"/>
        <v/>
      </c>
      <c r="Y98" s="14" t="str">
        <f t="shared" ca="1" si="25"/>
        <v/>
      </c>
      <c r="Z98" s="14" t="str">
        <f t="shared" ca="1" si="26"/>
        <v/>
      </c>
      <c r="AA98" s="14" t="str">
        <f t="shared" ca="1" si="27"/>
        <v/>
      </c>
      <c r="AB98" s="1">
        <f t="shared" si="28"/>
        <v>1500</v>
      </c>
      <c r="AC98" s="1">
        <f t="shared" si="29"/>
        <v>0.1</v>
      </c>
      <c r="AD98" s="1" t="e">
        <f t="shared" si="30"/>
        <v>#N/A</v>
      </c>
      <c r="AE98" s="1" t="e">
        <f t="shared" si="31"/>
        <v>#N/A</v>
      </c>
      <c r="AF98" s="1" t="e">
        <f t="shared" si="32"/>
        <v>#N/A</v>
      </c>
      <c r="AG98" s="1" t="e">
        <f t="shared" si="33"/>
        <v>#N/A</v>
      </c>
      <c r="AH98" s="1" t="e">
        <f t="shared" si="34"/>
        <v>#N/A</v>
      </c>
      <c r="AI98" s="1" t="str">
        <f>TRIM(LEFT(AP98,FIND(Sheet1!$E$16,AP98)-1))</f>
        <v>speed</v>
      </c>
      <c r="AJ98" s="1" t="str">
        <f>TRIM(LEFT(AQ98,FIND(Sheet1!$E$16,AQ98)-1))</f>
        <v>duration</v>
      </c>
      <c r="AK98" s="1" t="e">
        <f>TRIM(LEFT(AR98,FIND(Sheet1!$E$16,AR98)-1))</f>
        <v>#VALUE!</v>
      </c>
      <c r="AL98" s="1" t="e">
        <f>TRIM(LEFT(AS98,FIND(Sheet1!$E$16,AS98)-1))</f>
        <v>#VALUE!</v>
      </c>
      <c r="AM98" s="1" t="e">
        <f>TRIM(LEFT(AT98,FIND(Sheet1!$E$16,AT98)-1))</f>
        <v>#VALUE!</v>
      </c>
      <c r="AN98" s="1" t="e">
        <f>TRIM(LEFT(AU98,FIND(Sheet1!$E$16,AU98)-1))</f>
        <v>#VALUE!</v>
      </c>
      <c r="AO98" s="1" t="e">
        <f>TRIM(LEFT(AV98,FIND(Sheet1!$E$16,AV98)-1))</f>
        <v>#VALUE!</v>
      </c>
      <c r="AP98" s="14" t="s">
        <v>213</v>
      </c>
      <c r="AQ98" s="14" t="s">
        <v>183</v>
      </c>
      <c r="AX98" s="1">
        <v>2000450304</v>
      </c>
      <c r="AY98" s="1" t="s">
        <v>47</v>
      </c>
      <c r="AZ98" s="1" t="str">
        <f t="shared" si="35"/>
        <v>2000450304击退</v>
      </c>
      <c r="BA98" s="1">
        <f>COUNTIFS($AZ$2:AZ98,AZ98,$AZ$2:AZ98,"&gt;&lt;")</f>
        <v>1</v>
      </c>
      <c r="BB98" t="b">
        <f>IFERROR(AND(VLOOKUP(AX98,[2]英雄技能定义!$A:$F,6,0)="普攻",AY98=$AY$2),FALSE)</f>
        <v>0</v>
      </c>
    </row>
    <row r="99" spans="1:54">
      <c r="A99" s="1" t="e">
        <f>#REF!</f>
        <v>#REF!</v>
      </c>
      <c r="B99" s="1" t="e">
        <f>#REF!</f>
        <v>#REF!</v>
      </c>
      <c r="C99" s="1" t="e">
        <f>#REF!</f>
        <v>#REF!</v>
      </c>
      <c r="D99" s="1" t="s">
        <v>86</v>
      </c>
      <c r="E99" s="1" t="e">
        <f>#REF!</f>
        <v>#REF!</v>
      </c>
      <c r="F99" s="1" t="e">
        <f t="shared" si="19"/>
        <v>#REF!</v>
      </c>
      <c r="G99" s="1">
        <f>SUMIFS(Sheet1!$F$17:$F$30,Sheet1!$E$17:$E$30,D99)</f>
        <v>1</v>
      </c>
      <c r="H99" s="1" t="e">
        <f>ROUND(ABS(SUMIFS(#REF!,#REF!,$C99,#REF!,#REF!,#REF!,$E99)),)</f>
        <v>#REF!</v>
      </c>
      <c r="I99" s="1" t="e">
        <f>_xlfn.IFS(OR(B99=#REF!,B99=#REF!,B99=#REF!),ROUND(#REF!,3),TRUE,0)</f>
        <v>#REF!</v>
      </c>
      <c r="J99" s="1">
        <v>0</v>
      </c>
      <c r="K99" s="1" t="e">
        <f>ROUND(ABS(SUMIFS(#REF!,#REF!,$C99,#REF!,#REF!,#REF!,$E99,#REF!,#REF!)),3)</f>
        <v>#REF!</v>
      </c>
      <c r="L99" s="1" t="e">
        <f>ROUND(ABS(SUMIFS(#REF!,#REF!,$C99,#REF!,#REF!,#REF!,$E99,#REF!,#REF!)),3)</f>
        <v>#REF!</v>
      </c>
      <c r="M99" s="1">
        <v>0</v>
      </c>
      <c r="N99" s="1" t="e">
        <f>ROUND(ABS(SUMIFS(#REF!,#REF!,$C99,#REF!,#REF!,#REF!,$E99,#REF!,#REF!)),3)</f>
        <v>#REF!</v>
      </c>
      <c r="O99" s="1" t="e">
        <f>ABS(SUMIFS(#REF!,#REF!,$C99,#REF!,$E99,#REF!,#REF!))</f>
        <v>#REF!</v>
      </c>
      <c r="P99" s="1" t="e">
        <f>#REF!</f>
        <v>#REF!</v>
      </c>
      <c r="Q99" s="1" t="e">
        <f>_xlfn.IFS(OR(B99=#REF!,B99=#REF!),#REF!*100,TRUE,0)</f>
        <v>#REF!</v>
      </c>
      <c r="S99" s="14" t="str">
        <f t="shared" si="20"/>
        <v>2000350701伤血1</v>
      </c>
      <c r="T99" s="14" t="str">
        <f ca="1">IF(OFFSET($BB$1,MATCH($S99,S:S,0)-1,),$BC$1,
_xlfn.TEXTJOIN(Sheet1!$D$16,1,U99:AA99))</f>
        <v>ratio=0.4,fixed=0</v>
      </c>
      <c r="U99" s="14" t="str">
        <f t="shared" ca="1" si="21"/>
        <v>ratio=0.4</v>
      </c>
      <c r="V99" s="14" t="str">
        <f t="shared" ca="1" si="22"/>
        <v>fixed=10</v>
      </c>
      <c r="W99" s="14" t="str">
        <f t="shared" ca="1" si="23"/>
        <v/>
      </c>
      <c r="X99" s="14" t="str">
        <f t="shared" ca="1" si="24"/>
        <v/>
      </c>
      <c r="Y99" s="14" t="str">
        <f t="shared" ca="1" si="25"/>
        <v/>
      </c>
      <c r="Z99" s="14" t="str">
        <f t="shared" ca="1" si="26"/>
        <v/>
      </c>
      <c r="AA99" s="14" t="str">
        <f t="shared" ca="1" si="27"/>
        <v/>
      </c>
      <c r="AB99" s="1">
        <f t="shared" si="28"/>
        <v>0.4</v>
      </c>
      <c r="AC99" s="1">
        <f t="shared" si="29"/>
        <v>10</v>
      </c>
      <c r="AD99" s="1" t="e">
        <f t="shared" si="30"/>
        <v>#N/A</v>
      </c>
      <c r="AE99" s="1" t="e">
        <f t="shared" si="31"/>
        <v>#N/A</v>
      </c>
      <c r="AF99" s="1" t="e">
        <f t="shared" si="32"/>
        <v>#N/A</v>
      </c>
      <c r="AG99" s="1" t="e">
        <f t="shared" si="33"/>
        <v>#N/A</v>
      </c>
      <c r="AH99" s="1" t="e">
        <f t="shared" si="34"/>
        <v>#N/A</v>
      </c>
      <c r="AI99" s="1" t="str">
        <f>TRIM(LEFT(AP99,FIND(Sheet1!$E$16,AP99)-1))</f>
        <v>ratio</v>
      </c>
      <c r="AJ99" s="1" t="str">
        <f>TRIM(LEFT(AQ99,FIND(Sheet1!$E$16,AQ99)-1))</f>
        <v>fixed</v>
      </c>
      <c r="AK99" s="1" t="e">
        <f>TRIM(LEFT(AR99,FIND(Sheet1!$E$16,AR99)-1))</f>
        <v>#VALUE!</v>
      </c>
      <c r="AL99" s="1" t="e">
        <f>TRIM(LEFT(AS99,FIND(Sheet1!$E$16,AS99)-1))</f>
        <v>#VALUE!</v>
      </c>
      <c r="AM99" s="1" t="e">
        <f>TRIM(LEFT(AT99,FIND(Sheet1!$E$16,AT99)-1))</f>
        <v>#VALUE!</v>
      </c>
      <c r="AN99" s="1" t="e">
        <f>TRIM(LEFT(AU99,FIND(Sheet1!$E$16,AU99)-1))</f>
        <v>#VALUE!</v>
      </c>
      <c r="AO99" s="1" t="e">
        <f>TRIM(LEFT(AV99,FIND(Sheet1!$E$16,AV99)-1))</f>
        <v>#VALUE!</v>
      </c>
      <c r="AP99" s="14" t="s">
        <v>167</v>
      </c>
      <c r="AQ99" s="14" t="s">
        <v>168</v>
      </c>
      <c r="AX99" s="1">
        <v>2000350701</v>
      </c>
      <c r="AY99" s="1" t="s">
        <v>86</v>
      </c>
      <c r="AZ99" s="1" t="str">
        <f t="shared" si="35"/>
        <v>2000350701伤血</v>
      </c>
      <c r="BA99" s="1">
        <f>COUNTIFS($AZ$2:AZ99,AZ99,$AZ$2:AZ99,"&gt;&lt;")</f>
        <v>1</v>
      </c>
      <c r="BB99" t="b">
        <f>IFERROR(AND(VLOOKUP(AX99,[2]英雄技能定义!$A:$F,6,0)="普攻",AY99=$AY$2),FALSE)</f>
        <v>1</v>
      </c>
    </row>
    <row r="100" spans="1:54">
      <c r="A100" s="1" t="e">
        <f>#REF!</f>
        <v>#REF!</v>
      </c>
      <c r="B100" s="1" t="e">
        <f>#REF!</f>
        <v>#REF!</v>
      </c>
      <c r="C100" s="1" t="e">
        <f>#REF!</f>
        <v>#REF!</v>
      </c>
      <c r="D100" s="1" t="s">
        <v>88</v>
      </c>
      <c r="E100" s="1" t="e">
        <f>#REF!</f>
        <v>#REF!</v>
      </c>
      <c r="F100" s="1" t="e">
        <f t="shared" si="19"/>
        <v>#REF!</v>
      </c>
      <c r="G100" s="1">
        <f>SUMIFS(Sheet1!$F$17:$F$30,Sheet1!$E$17:$E$30,D100)</f>
        <v>2</v>
      </c>
      <c r="H100" s="1" t="e">
        <f>ROUND(ABS(SUMIFS(#REF!,#REF!,$C100,#REF!,#REF!,#REF!,$E100)),)</f>
        <v>#REF!</v>
      </c>
      <c r="I100" s="1" t="e">
        <f>_xlfn.IFS(OR(B100=#REF!,B100=#REF!,B100=#REF!),ROUND(#REF!,3),TRUE,0)</f>
        <v>#REF!</v>
      </c>
      <c r="J100" s="1">
        <v>0</v>
      </c>
      <c r="K100" s="1" t="e">
        <f>ROUND(ABS(SUMIFS(#REF!,#REF!,$C100,#REF!,#REF!,#REF!,$E100,#REF!,#REF!)),3)</f>
        <v>#REF!</v>
      </c>
      <c r="L100" s="1" t="e">
        <f>ROUND(ABS(SUMIFS(#REF!,#REF!,$C100,#REF!,#REF!,#REF!,$E100,#REF!,#REF!)),3)</f>
        <v>#REF!</v>
      </c>
      <c r="M100" s="1">
        <v>0</v>
      </c>
      <c r="N100" s="1" t="e">
        <f>ROUND(ABS(SUMIFS(#REF!,#REF!,$C100,#REF!,#REF!,#REF!,$E100,#REF!,#REF!)),3)</f>
        <v>#REF!</v>
      </c>
      <c r="O100" s="1" t="e">
        <f>ABS(SUMIFS(#REF!,#REF!,$C100,#REF!,$E100,#REF!,#REF!))</f>
        <v>#REF!</v>
      </c>
      <c r="P100" s="1" t="e">
        <f>#REF!</f>
        <v>#REF!</v>
      </c>
      <c r="Q100" s="1" t="e">
        <f>_xlfn.IFS(OR(B100=#REF!,B100=#REF!),#REF!*100,TRUE,0)</f>
        <v>#REF!</v>
      </c>
      <c r="S100" s="14" t="str">
        <f t="shared" si="20"/>
        <v>2000350701受击光效1</v>
      </c>
      <c r="T100" s="14" t="str">
        <f ca="1">IF(OFFSET($BB$1,MATCH($S100,S:S,0)-1,),$BC$1,
_xlfn.TEXTJOIN(Sheet1!$D$16,1,U100:AA100))</f>
        <v>1</v>
      </c>
      <c r="U100" s="14" t="str">
        <f t="shared" ca="1" si="21"/>
        <v>1</v>
      </c>
      <c r="V100" s="14" t="str">
        <f t="shared" ca="1" si="22"/>
        <v/>
      </c>
      <c r="W100" s="14" t="str">
        <f t="shared" ca="1" si="23"/>
        <v/>
      </c>
      <c r="X100" s="14" t="str">
        <f t="shared" ca="1" si="24"/>
        <v/>
      </c>
      <c r="Y100" s="14" t="str">
        <f t="shared" ca="1" si="25"/>
        <v/>
      </c>
      <c r="Z100" s="14" t="str">
        <f t="shared" ca="1" si="26"/>
        <v/>
      </c>
      <c r="AA100" s="14" t="str">
        <f t="shared" ca="1" si="27"/>
        <v/>
      </c>
      <c r="AB100" s="1">
        <f t="shared" si="28"/>
        <v>1</v>
      </c>
      <c r="AC100" s="1" t="e">
        <f t="shared" si="29"/>
        <v>#N/A</v>
      </c>
      <c r="AD100" s="1" t="e">
        <f t="shared" si="30"/>
        <v>#N/A</v>
      </c>
      <c r="AE100" s="1" t="e">
        <f t="shared" si="31"/>
        <v>#N/A</v>
      </c>
      <c r="AF100" s="1" t="e">
        <f t="shared" si="32"/>
        <v>#N/A</v>
      </c>
      <c r="AG100" s="1" t="e">
        <f t="shared" si="33"/>
        <v>#N/A</v>
      </c>
      <c r="AH100" s="1" t="e">
        <f t="shared" si="34"/>
        <v>#N/A</v>
      </c>
      <c r="AI100" s="1" t="e">
        <f>TRIM(LEFT(AP100,FIND(Sheet1!$E$16,AP100)-1))</f>
        <v>#VALUE!</v>
      </c>
      <c r="AJ100" s="1" t="e">
        <f>TRIM(LEFT(AQ100,FIND(Sheet1!$E$16,AQ100)-1))</f>
        <v>#VALUE!</v>
      </c>
      <c r="AK100" s="1" t="e">
        <f>TRIM(LEFT(AR100,FIND(Sheet1!$E$16,AR100)-1))</f>
        <v>#VALUE!</v>
      </c>
      <c r="AL100" s="1" t="e">
        <f>TRIM(LEFT(AS100,FIND(Sheet1!$E$16,AS100)-1))</f>
        <v>#VALUE!</v>
      </c>
      <c r="AM100" s="1" t="e">
        <f>TRIM(LEFT(AT100,FIND(Sheet1!$E$16,AT100)-1))</f>
        <v>#VALUE!</v>
      </c>
      <c r="AN100" s="1" t="e">
        <f>TRIM(LEFT(AU100,FIND(Sheet1!$E$16,AU100)-1))</f>
        <v>#VALUE!</v>
      </c>
      <c r="AO100" s="1" t="e">
        <f>TRIM(LEFT(AV100,FIND(Sheet1!$E$16,AV100)-1))</f>
        <v>#VALUE!</v>
      </c>
      <c r="AP100" s="14">
        <v>1</v>
      </c>
      <c r="AX100" s="1">
        <v>2000350701</v>
      </c>
      <c r="AY100" s="1" t="s">
        <v>91</v>
      </c>
      <c r="AZ100" s="1" t="str">
        <f t="shared" si="35"/>
        <v>2000350701受击光效</v>
      </c>
      <c r="BA100" s="1">
        <f>COUNTIFS($AZ$2:AZ100,AZ100,$AZ$2:AZ100,"&gt;&lt;")</f>
        <v>1</v>
      </c>
      <c r="BB100" t="b">
        <f>IFERROR(AND(VLOOKUP(AX100,[2]英雄技能定义!$A:$F,6,0)="普攻",AY100=$AY$2),FALSE)</f>
        <v>0</v>
      </c>
    </row>
    <row r="101" spans="1:54">
      <c r="A101" s="1" t="e">
        <f>#REF!</f>
        <v>#REF!</v>
      </c>
      <c r="B101" s="1" t="e">
        <f>#REF!</f>
        <v>#REF!</v>
      </c>
      <c r="C101" s="1" t="e">
        <f>#REF!</f>
        <v>#REF!</v>
      </c>
      <c r="D101" s="1" t="s">
        <v>88</v>
      </c>
      <c r="E101" s="1" t="e">
        <f>#REF!</f>
        <v>#REF!</v>
      </c>
      <c r="F101" s="1" t="e">
        <f t="shared" si="19"/>
        <v>#REF!</v>
      </c>
      <c r="G101" s="1">
        <f>SUMIFS(Sheet1!$F$17:$F$30,Sheet1!$E$17:$E$30,D101)</f>
        <v>2</v>
      </c>
      <c r="H101" s="1" t="e">
        <f>ROUND(ABS(SUMIFS(#REF!,#REF!,$C101,#REF!,#REF!,#REF!,$E101)),)</f>
        <v>#REF!</v>
      </c>
      <c r="I101" s="1" t="e">
        <f>_xlfn.IFS(OR(B101=#REF!,B101=#REF!,B101=#REF!),ROUND(#REF!,3),TRUE,0)</f>
        <v>#REF!</v>
      </c>
      <c r="J101" s="1">
        <v>0</v>
      </c>
      <c r="K101" s="1" t="e">
        <f>ROUND(ABS(SUMIFS(#REF!,#REF!,$C101,#REF!,#REF!,#REF!,$E101,#REF!,#REF!)),3)</f>
        <v>#REF!</v>
      </c>
      <c r="L101" s="1" t="e">
        <f>ROUND(ABS(SUMIFS(#REF!,#REF!,$C101,#REF!,#REF!,#REF!,$E101,#REF!,#REF!)),3)</f>
        <v>#REF!</v>
      </c>
      <c r="M101" s="1">
        <v>0</v>
      </c>
      <c r="N101" s="1" t="e">
        <f>ROUND(ABS(SUMIFS(#REF!,#REF!,$C101,#REF!,#REF!,#REF!,$E101,#REF!,#REF!)),3)</f>
        <v>#REF!</v>
      </c>
      <c r="O101" s="1" t="e">
        <f>ABS(SUMIFS(#REF!,#REF!,$C101,#REF!,$E101,#REF!,#REF!))</f>
        <v>#REF!</v>
      </c>
      <c r="P101" s="1" t="e">
        <f>#REF!</f>
        <v>#REF!</v>
      </c>
      <c r="Q101" s="1" t="e">
        <f>_xlfn.IFS(OR(B101=#REF!,B101=#REF!),#REF!*100,TRUE,0)</f>
        <v>#REF!</v>
      </c>
      <c r="S101" s="14" t="str">
        <f t="shared" si="20"/>
        <v>2000350702击退1</v>
      </c>
      <c r="T101" s="14" t="str">
        <f ca="1">IF(OFFSET($BB$1,MATCH($S101,S:S,0)-1,),$BC$1,
_xlfn.TEXTJOIN(Sheet1!$D$16,1,U101:AA101))</f>
        <v>speed=1000,duration=0.1</v>
      </c>
      <c r="U101" s="14" t="str">
        <f t="shared" ca="1" si="21"/>
        <v>speed=1000</v>
      </c>
      <c r="V101" s="14" t="str">
        <f t="shared" ca="1" si="22"/>
        <v>duration=0.1</v>
      </c>
      <c r="W101" s="14" t="str">
        <f t="shared" ca="1" si="23"/>
        <v/>
      </c>
      <c r="X101" s="14" t="str">
        <f t="shared" ca="1" si="24"/>
        <v/>
      </c>
      <c r="Y101" s="14" t="str">
        <f t="shared" ca="1" si="25"/>
        <v/>
      </c>
      <c r="Z101" s="14" t="str">
        <f t="shared" ca="1" si="26"/>
        <v/>
      </c>
      <c r="AA101" s="14" t="str">
        <f t="shared" ca="1" si="27"/>
        <v/>
      </c>
      <c r="AB101" s="1">
        <f t="shared" si="28"/>
        <v>1000</v>
      </c>
      <c r="AC101" s="1">
        <f t="shared" si="29"/>
        <v>0.1</v>
      </c>
      <c r="AD101" s="1" t="e">
        <f t="shared" si="30"/>
        <v>#N/A</v>
      </c>
      <c r="AE101" s="1" t="e">
        <f t="shared" si="31"/>
        <v>#N/A</v>
      </c>
      <c r="AF101" s="1" t="e">
        <f t="shared" si="32"/>
        <v>#N/A</v>
      </c>
      <c r="AG101" s="1" t="e">
        <f t="shared" si="33"/>
        <v>#N/A</v>
      </c>
      <c r="AH101" s="1" t="e">
        <f t="shared" si="34"/>
        <v>#N/A</v>
      </c>
      <c r="AI101" s="1" t="str">
        <f>TRIM(LEFT(AP101,FIND(Sheet1!$E$16,AP101)-1))</f>
        <v>speed</v>
      </c>
      <c r="AJ101" s="1" t="str">
        <f>TRIM(LEFT(AQ101,FIND(Sheet1!$E$16,AQ101)-1))</f>
        <v>duration</v>
      </c>
      <c r="AK101" s="1" t="e">
        <f>TRIM(LEFT(AR101,FIND(Sheet1!$E$16,AR101)-1))</f>
        <v>#VALUE!</v>
      </c>
      <c r="AL101" s="1" t="e">
        <f>TRIM(LEFT(AS101,FIND(Sheet1!$E$16,AS101)-1))</f>
        <v>#VALUE!</v>
      </c>
      <c r="AM101" s="1" t="e">
        <f>TRIM(LEFT(AT101,FIND(Sheet1!$E$16,AT101)-1))</f>
        <v>#VALUE!</v>
      </c>
      <c r="AN101" s="1" t="e">
        <f>TRIM(LEFT(AU101,FIND(Sheet1!$E$16,AU101)-1))</f>
        <v>#VALUE!</v>
      </c>
      <c r="AO101" s="1" t="e">
        <f>TRIM(LEFT(AV101,FIND(Sheet1!$E$16,AV101)-1))</f>
        <v>#VALUE!</v>
      </c>
      <c r="AP101" s="14" t="s">
        <v>182</v>
      </c>
      <c r="AQ101" s="14" t="s">
        <v>183</v>
      </c>
      <c r="AX101" s="1">
        <v>2000350702</v>
      </c>
      <c r="AY101" s="1" t="s">
        <v>47</v>
      </c>
      <c r="AZ101" s="1" t="str">
        <f t="shared" si="35"/>
        <v>2000350702击退</v>
      </c>
      <c r="BA101" s="1">
        <f>COUNTIFS($AZ$2:AZ101,AZ101,$AZ$2:AZ101,"&gt;&lt;")</f>
        <v>1</v>
      </c>
      <c r="BB101" t="b">
        <f>IFERROR(AND(VLOOKUP(AX101,[2]英雄技能定义!$A:$F,6,0)="普攻",AY101=$AY$2),FALSE)</f>
        <v>0</v>
      </c>
    </row>
    <row r="102" spans="1:54">
      <c r="A102" s="1" t="e">
        <f>#REF!</f>
        <v>#REF!</v>
      </c>
      <c r="B102" s="1" t="e">
        <f>#REF!</f>
        <v>#REF!</v>
      </c>
      <c r="C102" s="1" t="e">
        <f>#REF!</f>
        <v>#REF!</v>
      </c>
      <c r="D102" s="1" t="s">
        <v>86</v>
      </c>
      <c r="E102" s="1" t="e">
        <f>#REF!</f>
        <v>#REF!</v>
      </c>
      <c r="F102" s="1" t="e">
        <f t="shared" si="19"/>
        <v>#REF!</v>
      </c>
      <c r="G102" s="1">
        <f>SUMIFS(Sheet1!$F$17:$F$30,Sheet1!$E$17:$E$30,D102)</f>
        <v>1</v>
      </c>
      <c r="H102" s="1" t="e">
        <f>ROUND(ABS(SUMIFS(#REF!,#REF!,$C102,#REF!,#REF!,#REF!,$E102)),)</f>
        <v>#REF!</v>
      </c>
      <c r="I102" s="1" t="e">
        <f>_xlfn.IFS(OR(B102=#REF!,B102=#REF!,B102=#REF!),ROUND(#REF!,3),TRUE,0)</f>
        <v>#REF!</v>
      </c>
      <c r="J102" s="1">
        <v>0</v>
      </c>
      <c r="K102" s="1" t="e">
        <f>ROUND(ABS(SUMIFS(#REF!,#REF!,$C102,#REF!,#REF!,#REF!,$E102,#REF!,#REF!)),3)</f>
        <v>#REF!</v>
      </c>
      <c r="L102" s="1" t="e">
        <f>ROUND(ABS(SUMIFS(#REF!,#REF!,$C102,#REF!,#REF!,#REF!,$E102,#REF!,#REF!)),3)</f>
        <v>#REF!</v>
      </c>
      <c r="M102" s="1">
        <v>0</v>
      </c>
      <c r="N102" s="1" t="e">
        <f>ROUND(ABS(SUMIFS(#REF!,#REF!,$C102,#REF!,#REF!,#REF!,$E102,#REF!,#REF!)),3)</f>
        <v>#REF!</v>
      </c>
      <c r="O102" s="1" t="e">
        <f>ABS(SUMIFS(#REF!,#REF!,$C102,#REF!,$E102,#REF!,#REF!))</f>
        <v>#REF!</v>
      </c>
      <c r="P102" s="1" t="e">
        <f>#REF!</f>
        <v>#REF!</v>
      </c>
      <c r="Q102" s="1" t="e">
        <f>_xlfn.IFS(OR(B102=#REF!,B102=#REF!),#REF!*100,TRUE,0)</f>
        <v>#REF!</v>
      </c>
      <c r="S102" s="14" t="str">
        <f t="shared" si="20"/>
        <v>2000350702伤血1</v>
      </c>
      <c r="T102" s="14" t="str">
        <f ca="1">IF(OFFSET($BB$1,MATCH($S102,S:S,0)-1,),$BC$1,
_xlfn.TEXTJOIN(Sheet1!$D$16,1,U102:AA102))</f>
        <v>ratio=1.88,fixed=100</v>
      </c>
      <c r="U102" s="14" t="str">
        <f t="shared" ca="1" si="21"/>
        <v>ratio=1.88</v>
      </c>
      <c r="V102" s="14" t="str">
        <f t="shared" ca="1" si="22"/>
        <v>fixed=100</v>
      </c>
      <c r="W102" s="14" t="str">
        <f t="shared" ca="1" si="23"/>
        <v/>
      </c>
      <c r="X102" s="14" t="str">
        <f t="shared" ca="1" si="24"/>
        <v/>
      </c>
      <c r="Y102" s="14" t="str">
        <f t="shared" ca="1" si="25"/>
        <v/>
      </c>
      <c r="Z102" s="14" t="str">
        <f t="shared" ca="1" si="26"/>
        <v/>
      </c>
      <c r="AA102" s="14" t="str">
        <f t="shared" ca="1" si="27"/>
        <v/>
      </c>
      <c r="AB102" s="1">
        <f t="shared" si="28"/>
        <v>1.88</v>
      </c>
      <c r="AC102" s="1">
        <f t="shared" si="29"/>
        <v>100</v>
      </c>
      <c r="AD102" s="1" t="e">
        <f t="shared" si="30"/>
        <v>#N/A</v>
      </c>
      <c r="AE102" s="1" t="e">
        <f t="shared" si="31"/>
        <v>#N/A</v>
      </c>
      <c r="AF102" s="1" t="e">
        <f t="shared" si="32"/>
        <v>#N/A</v>
      </c>
      <c r="AG102" s="1" t="e">
        <f t="shared" si="33"/>
        <v>#N/A</v>
      </c>
      <c r="AH102" s="1" t="e">
        <f t="shared" si="34"/>
        <v>#N/A</v>
      </c>
      <c r="AI102" s="1" t="str">
        <f>TRIM(LEFT(AP102,FIND(Sheet1!$E$16,AP102)-1))</f>
        <v>ratio</v>
      </c>
      <c r="AJ102" s="1" t="str">
        <f>TRIM(LEFT(AQ102,FIND(Sheet1!$E$16,AQ102)-1))</f>
        <v>fixed</v>
      </c>
      <c r="AK102" s="1" t="e">
        <f>TRIM(LEFT(AR102,FIND(Sheet1!$E$16,AR102)-1))</f>
        <v>#VALUE!</v>
      </c>
      <c r="AL102" s="1" t="e">
        <f>TRIM(LEFT(AS102,FIND(Sheet1!$E$16,AS102)-1))</f>
        <v>#VALUE!</v>
      </c>
      <c r="AM102" s="1" t="e">
        <f>TRIM(LEFT(AT102,FIND(Sheet1!$E$16,AT102)-1))</f>
        <v>#VALUE!</v>
      </c>
      <c r="AN102" s="1" t="e">
        <f>TRIM(LEFT(AU102,FIND(Sheet1!$E$16,AU102)-1))</f>
        <v>#VALUE!</v>
      </c>
      <c r="AO102" s="1" t="e">
        <f>TRIM(LEFT(AV102,FIND(Sheet1!$E$16,AV102)-1))</f>
        <v>#VALUE!</v>
      </c>
      <c r="AP102" s="14" t="s">
        <v>219</v>
      </c>
      <c r="AQ102" s="14" t="s">
        <v>170</v>
      </c>
      <c r="AX102" s="1">
        <v>2000350702</v>
      </c>
      <c r="AY102" s="1" t="s">
        <v>86</v>
      </c>
      <c r="AZ102" s="1" t="str">
        <f t="shared" si="35"/>
        <v>2000350702伤血</v>
      </c>
      <c r="BA102" s="1">
        <f>COUNTIFS($AZ$2:AZ102,AZ102,$AZ$2:AZ102,"&gt;&lt;")</f>
        <v>1</v>
      </c>
      <c r="BB102" t="b">
        <f>IFERROR(AND(VLOOKUP(AX102,[2]英雄技能定义!$A:$F,6,0)="普攻",AY102=$AY$2),FALSE)</f>
        <v>0</v>
      </c>
    </row>
    <row r="103" spans="1:54">
      <c r="A103" s="1" t="e">
        <f>#REF!</f>
        <v>#REF!</v>
      </c>
      <c r="B103" s="1" t="e">
        <f>#REF!</f>
        <v>#REF!</v>
      </c>
      <c r="C103" s="1" t="e">
        <f>#REF!</f>
        <v>#REF!</v>
      </c>
      <c r="D103" s="1" t="s">
        <v>92</v>
      </c>
      <c r="E103" s="1" t="e">
        <f>#REF!</f>
        <v>#REF!</v>
      </c>
      <c r="F103" s="1" t="e">
        <f t="shared" si="19"/>
        <v>#REF!</v>
      </c>
      <c r="G103" s="1">
        <f>SUMIFS(Sheet1!$F$17:$F$30,Sheet1!$E$17:$E$30,D103)</f>
        <v>5</v>
      </c>
      <c r="H103" s="1" t="e">
        <f>ROUND(ABS(SUMIFS(#REF!,#REF!,$C103,#REF!,#REF!,#REF!,$E103)),)</f>
        <v>#REF!</v>
      </c>
      <c r="I103" s="1" t="e">
        <f>_xlfn.IFS(OR(B103=#REF!,B103=#REF!,B103=#REF!),ROUND(#REF!,3),TRUE,0)</f>
        <v>#REF!</v>
      </c>
      <c r="J103" s="1">
        <v>0</v>
      </c>
      <c r="K103" s="1" t="e">
        <f>ROUND(ABS(SUMIFS(#REF!,#REF!,$C103,#REF!,#REF!,#REF!,$E103,#REF!,#REF!)),3)</f>
        <v>#REF!</v>
      </c>
      <c r="L103" s="1" t="e">
        <f>ROUND(ABS(SUMIFS(#REF!,#REF!,$C103,#REF!,#REF!,#REF!,$E103,#REF!,#REF!)),3)</f>
        <v>#REF!</v>
      </c>
      <c r="M103" s="1">
        <v>0</v>
      </c>
      <c r="N103" s="1" t="e">
        <f>ROUND(ABS(SUMIFS(#REF!,#REF!,$C103,#REF!,#REF!,#REF!,$E103,#REF!,#REF!)),3)</f>
        <v>#REF!</v>
      </c>
      <c r="O103" s="1" t="e">
        <f>ABS(SUMIFS(#REF!,#REF!,$C103,#REF!,$E103,#REF!,#REF!))</f>
        <v>#REF!</v>
      </c>
      <c r="P103" s="1" t="e">
        <f>#REF!</f>
        <v>#REF!</v>
      </c>
      <c r="Q103" s="1" t="e">
        <f>_xlfn.IFS(OR(B103=#REF!,B103=#REF!),#REF!*100,TRUE,0)</f>
        <v>#REF!</v>
      </c>
      <c r="S103" s="14" t="str">
        <f t="shared" si="20"/>
        <v>2000350702受击光效1</v>
      </c>
      <c r="T103" s="14" t="str">
        <f ca="1">IF(OFFSET($BB$1,MATCH($S103,S:S,0)-1,),$BC$1,
_xlfn.TEXTJOIN(Sheet1!$D$16,1,U103:AA103))</f>
        <v>1</v>
      </c>
      <c r="U103" s="14" t="str">
        <f t="shared" ca="1" si="21"/>
        <v>1</v>
      </c>
      <c r="V103" s="14" t="str">
        <f t="shared" ca="1" si="22"/>
        <v/>
      </c>
      <c r="W103" s="14" t="str">
        <f t="shared" ca="1" si="23"/>
        <v/>
      </c>
      <c r="X103" s="14" t="str">
        <f t="shared" ca="1" si="24"/>
        <v/>
      </c>
      <c r="Y103" s="14" t="str">
        <f t="shared" ca="1" si="25"/>
        <v/>
      </c>
      <c r="Z103" s="14" t="str">
        <f t="shared" ca="1" si="26"/>
        <v/>
      </c>
      <c r="AA103" s="14" t="str">
        <f t="shared" ca="1" si="27"/>
        <v/>
      </c>
      <c r="AB103" s="1">
        <f t="shared" si="28"/>
        <v>1</v>
      </c>
      <c r="AC103" s="1" t="e">
        <f t="shared" si="29"/>
        <v>#N/A</v>
      </c>
      <c r="AD103" s="1" t="e">
        <f t="shared" si="30"/>
        <v>#N/A</v>
      </c>
      <c r="AE103" s="1" t="e">
        <f t="shared" si="31"/>
        <v>#N/A</v>
      </c>
      <c r="AF103" s="1" t="e">
        <f t="shared" si="32"/>
        <v>#N/A</v>
      </c>
      <c r="AG103" s="1" t="e">
        <f t="shared" si="33"/>
        <v>#N/A</v>
      </c>
      <c r="AH103" s="1" t="e">
        <f t="shared" si="34"/>
        <v>#N/A</v>
      </c>
      <c r="AI103" s="1" t="e">
        <f>TRIM(LEFT(AP103,FIND(Sheet1!$E$16,AP103)-1))</f>
        <v>#VALUE!</v>
      </c>
      <c r="AJ103" s="1" t="e">
        <f>TRIM(LEFT(AQ103,FIND(Sheet1!$E$16,AQ103)-1))</f>
        <v>#VALUE!</v>
      </c>
      <c r="AK103" s="1" t="e">
        <f>TRIM(LEFT(AR103,FIND(Sheet1!$E$16,AR103)-1))</f>
        <v>#VALUE!</v>
      </c>
      <c r="AL103" s="1" t="e">
        <f>TRIM(LEFT(AS103,FIND(Sheet1!$E$16,AS103)-1))</f>
        <v>#VALUE!</v>
      </c>
      <c r="AM103" s="1" t="e">
        <f>TRIM(LEFT(AT103,FIND(Sheet1!$E$16,AT103)-1))</f>
        <v>#VALUE!</v>
      </c>
      <c r="AN103" s="1" t="e">
        <f>TRIM(LEFT(AU103,FIND(Sheet1!$E$16,AU103)-1))</f>
        <v>#VALUE!</v>
      </c>
      <c r="AO103" s="1" t="e">
        <f>TRIM(LEFT(AV103,FIND(Sheet1!$E$16,AV103)-1))</f>
        <v>#VALUE!</v>
      </c>
      <c r="AP103" s="14">
        <v>1</v>
      </c>
      <c r="AX103" s="1">
        <v>2000350702</v>
      </c>
      <c r="AY103" s="1" t="s">
        <v>91</v>
      </c>
      <c r="AZ103" s="1" t="str">
        <f t="shared" si="35"/>
        <v>2000350702受击光效</v>
      </c>
      <c r="BA103" s="1">
        <f>COUNTIFS($AZ$2:AZ103,AZ103,$AZ$2:AZ103,"&gt;&lt;")</f>
        <v>1</v>
      </c>
      <c r="BB103" t="b">
        <f>IFERROR(AND(VLOOKUP(AX103,[2]英雄技能定义!$A:$F,6,0)="普攻",AY103=$AY$2),FALSE)</f>
        <v>0</v>
      </c>
    </row>
    <row r="104" spans="1:54">
      <c r="A104" s="1" t="e">
        <f>#REF!</f>
        <v>#REF!</v>
      </c>
      <c r="B104" s="1" t="e">
        <f>#REF!</f>
        <v>#REF!</v>
      </c>
      <c r="C104" s="1" t="e">
        <f>#REF!</f>
        <v>#REF!</v>
      </c>
      <c r="D104" s="1" t="s">
        <v>86</v>
      </c>
      <c r="E104" s="1" t="e">
        <f>#REF!</f>
        <v>#REF!</v>
      </c>
      <c r="F104" s="1" t="e">
        <f t="shared" si="19"/>
        <v>#REF!</v>
      </c>
      <c r="G104" s="1">
        <f>SUMIFS(Sheet1!$F$17:$F$30,Sheet1!$E$17:$E$30,D104)</f>
        <v>1</v>
      </c>
      <c r="H104" s="1" t="e">
        <f>ROUND(ABS(SUMIFS(#REF!,#REF!,$C104,#REF!,#REF!,#REF!,$E104)),)</f>
        <v>#REF!</v>
      </c>
      <c r="I104" s="1" t="e">
        <f>_xlfn.IFS(OR(B104=#REF!,B104=#REF!,B104=#REF!),ROUND(#REF!,3),TRUE,0)</f>
        <v>#REF!</v>
      </c>
      <c r="J104" s="1">
        <v>0</v>
      </c>
      <c r="K104" s="1" t="e">
        <f>ROUND(ABS(SUMIFS(#REF!,#REF!,$C104,#REF!,#REF!,#REF!,$E104,#REF!,#REF!)),3)</f>
        <v>#REF!</v>
      </c>
      <c r="L104" s="1" t="e">
        <f>ROUND(ABS(SUMIFS(#REF!,#REF!,$C104,#REF!,#REF!,#REF!,$E104,#REF!,#REF!)),3)</f>
        <v>#REF!</v>
      </c>
      <c r="M104" s="1">
        <v>0</v>
      </c>
      <c r="N104" s="1" t="e">
        <f>ROUND(ABS(SUMIFS(#REF!,#REF!,$C104,#REF!,#REF!,#REF!,$E104,#REF!,#REF!)),3)</f>
        <v>#REF!</v>
      </c>
      <c r="O104" s="1" t="e">
        <f>ABS(SUMIFS(#REF!,#REF!,$C104,#REF!,$E104,#REF!,#REF!))</f>
        <v>#REF!</v>
      </c>
      <c r="P104" s="1" t="e">
        <f>#REF!</f>
        <v>#REF!</v>
      </c>
      <c r="Q104" s="1" t="e">
        <f>_xlfn.IFS(OR(B104=#REF!,B104=#REF!),#REF!*100,TRUE,0)</f>
        <v>#REF!</v>
      </c>
      <c r="S104" s="14" t="str">
        <f t="shared" si="20"/>
        <v>2000350702加buff1</v>
      </c>
      <c r="T104" s="14" t="str">
        <f ca="1">IF(OFFSET($BB$1,MATCH($S104,S:S,0)-1,),$BC$1,
_xlfn.TEXTJOIN(Sheet1!$D$16,1,U104:AA104))</f>
        <v>duration=6,effectIds={1000001}</v>
      </c>
      <c r="U104" s="14" t="str">
        <f t="shared" ca="1" si="21"/>
        <v>duration=6</v>
      </c>
      <c r="V104" s="14" t="str">
        <f t="shared" ca="1" si="22"/>
        <v>effectIds={1000001}</v>
      </c>
      <c r="W104" s="14" t="str">
        <f t="shared" ca="1" si="23"/>
        <v/>
      </c>
      <c r="X104" s="14" t="str">
        <f t="shared" ca="1" si="24"/>
        <v/>
      </c>
      <c r="Y104" s="14" t="str">
        <f t="shared" ca="1" si="25"/>
        <v/>
      </c>
      <c r="Z104" s="14" t="str">
        <f t="shared" ca="1" si="26"/>
        <v/>
      </c>
      <c r="AA104" s="14" t="str">
        <f t="shared" ca="1" si="27"/>
        <v/>
      </c>
      <c r="AB104" s="1">
        <f t="shared" si="28"/>
        <v>6</v>
      </c>
      <c r="AC104" s="1" t="e">
        <f t="shared" si="29"/>
        <v>#N/A</v>
      </c>
      <c r="AD104" s="1" t="e">
        <f t="shared" si="30"/>
        <v>#N/A</v>
      </c>
      <c r="AE104" s="1" t="e">
        <f t="shared" si="31"/>
        <v>#N/A</v>
      </c>
      <c r="AF104" s="1" t="e">
        <f t="shared" si="32"/>
        <v>#N/A</v>
      </c>
      <c r="AG104" s="1" t="e">
        <f t="shared" si="33"/>
        <v>#N/A</v>
      </c>
      <c r="AH104" s="1" t="e">
        <f t="shared" si="34"/>
        <v>#N/A</v>
      </c>
      <c r="AI104" s="1" t="str">
        <f>TRIM(LEFT(AP104,FIND(Sheet1!$E$16,AP104)-1))</f>
        <v>duration</v>
      </c>
      <c r="AJ104" s="1" t="str">
        <f>TRIM(LEFT(AQ104,FIND(Sheet1!$E$16,AQ104)-1))</f>
        <v>effectIds</v>
      </c>
      <c r="AK104" s="1" t="e">
        <f>TRIM(LEFT(AR104,FIND(Sheet1!$E$16,AR104)-1))</f>
        <v>#VALUE!</v>
      </c>
      <c r="AL104" s="1" t="e">
        <f>TRIM(LEFT(AS104,FIND(Sheet1!$E$16,AS104)-1))</f>
        <v>#VALUE!</v>
      </c>
      <c r="AM104" s="1" t="e">
        <f>TRIM(LEFT(AT104,FIND(Sheet1!$E$16,AT104)-1))</f>
        <v>#VALUE!</v>
      </c>
      <c r="AN104" s="1" t="e">
        <f>TRIM(LEFT(AU104,FIND(Sheet1!$E$16,AU104)-1))</f>
        <v>#VALUE!</v>
      </c>
      <c r="AO104" s="1" t="e">
        <f>TRIM(LEFT(AV104,FIND(Sheet1!$E$16,AV104)-1))</f>
        <v>#VALUE!</v>
      </c>
      <c r="AP104" s="14" t="s">
        <v>185</v>
      </c>
      <c r="AQ104" s="14" t="s">
        <v>220</v>
      </c>
      <c r="AX104" s="1">
        <v>2000350702</v>
      </c>
      <c r="AY104" s="1" t="s">
        <v>88</v>
      </c>
      <c r="AZ104" s="1" t="str">
        <f t="shared" si="35"/>
        <v>2000350702加buff</v>
      </c>
      <c r="BA104" s="1">
        <f>COUNTIFS($AZ$2:AZ104,AZ104,$AZ$2:AZ104,"&gt;&lt;")</f>
        <v>1</v>
      </c>
      <c r="BB104" t="b">
        <f>IFERROR(AND(VLOOKUP(AX104,[2]英雄技能定义!$A:$F,6,0)="普攻",AY104=$AY$2),FALSE)</f>
        <v>0</v>
      </c>
    </row>
    <row r="105" spans="1:54">
      <c r="A105" s="1" t="e">
        <f>#REF!</f>
        <v>#REF!</v>
      </c>
      <c r="B105" s="1" t="e">
        <f>#REF!</f>
        <v>#REF!</v>
      </c>
      <c r="C105" s="1" t="e">
        <f>#REF!</f>
        <v>#REF!</v>
      </c>
      <c r="D105" s="1" t="s">
        <v>88</v>
      </c>
      <c r="E105" s="1" t="e">
        <f>#REF!</f>
        <v>#REF!</v>
      </c>
      <c r="F105" s="1" t="e">
        <f t="shared" si="19"/>
        <v>#REF!</v>
      </c>
      <c r="G105" s="1">
        <f>SUMIFS(Sheet1!$F$17:$F$30,Sheet1!$E$17:$E$30,D105)</f>
        <v>2</v>
      </c>
      <c r="H105" s="1" t="e">
        <f>ROUND(ABS(SUMIFS(#REF!,#REF!,$C105,#REF!,#REF!,#REF!,$E105)),)</f>
        <v>#REF!</v>
      </c>
      <c r="I105" s="1" t="e">
        <f>_xlfn.IFS(OR(B105=#REF!,B105=#REF!,B105=#REF!),ROUND(#REF!,3),TRUE,0)</f>
        <v>#REF!</v>
      </c>
      <c r="J105" s="1">
        <v>0</v>
      </c>
      <c r="K105" s="1" t="e">
        <f>ROUND(ABS(SUMIFS(#REF!,#REF!,$C105,#REF!,#REF!,#REF!,$E105,#REF!,#REF!)),3)</f>
        <v>#REF!</v>
      </c>
      <c r="L105" s="1" t="e">
        <f>ROUND(ABS(SUMIFS(#REF!,#REF!,$C105,#REF!,#REF!,#REF!,$E105,#REF!,#REF!)),3)</f>
        <v>#REF!</v>
      </c>
      <c r="M105" s="1">
        <v>0</v>
      </c>
      <c r="N105" s="1" t="e">
        <f>ROUND(ABS(SUMIFS(#REF!,#REF!,$C105,#REF!,#REF!,#REF!,$E105,#REF!,#REF!)),3)</f>
        <v>#REF!</v>
      </c>
      <c r="O105" s="1" t="e">
        <f>ABS(SUMIFS(#REF!,#REF!,$C105,#REF!,$E105,#REF!,#REF!))</f>
        <v>#REF!</v>
      </c>
      <c r="P105" s="1" t="e">
        <f>#REF!</f>
        <v>#REF!</v>
      </c>
      <c r="Q105" s="1" t="e">
        <f>_xlfn.IFS(OR(B105=#REF!,B105=#REF!),#REF!*100,TRUE,0)</f>
        <v>#REF!</v>
      </c>
      <c r="S105" s="14" t="str">
        <f t="shared" si="20"/>
        <v>2000350703加buff1</v>
      </c>
      <c r="T105" s="14" t="str">
        <f ca="1">IF(OFFSET($BB$1,MATCH($S105,S:S,0)-1,),$BC$1,
_xlfn.TEXTJOIN(Sheet1!$D$16,1,U105:AA105))</f>
        <v>duration=6,lightEffects={3},effectIds={1000002,1000072}</v>
      </c>
      <c r="U105" s="14" t="str">
        <f t="shared" ca="1" si="21"/>
        <v>duration=6</v>
      </c>
      <c r="V105" s="14" t="str">
        <f t="shared" ca="1" si="22"/>
        <v>lightEffects={3}</v>
      </c>
      <c r="W105" s="14" t="str">
        <f t="shared" ca="1" si="23"/>
        <v>effectIds={1000002</v>
      </c>
      <c r="X105" s="14" t="str">
        <f t="shared" ca="1" si="24"/>
        <v>1000072}</v>
      </c>
      <c r="Y105" s="14" t="str">
        <f t="shared" ca="1" si="25"/>
        <v/>
      </c>
      <c r="Z105" s="14" t="str">
        <f t="shared" ca="1" si="26"/>
        <v/>
      </c>
      <c r="AA105" s="14" t="str">
        <f t="shared" ca="1" si="27"/>
        <v/>
      </c>
      <c r="AB105" s="1">
        <f t="shared" si="28"/>
        <v>6</v>
      </c>
      <c r="AC105" s="1" t="e">
        <f t="shared" si="29"/>
        <v>#N/A</v>
      </c>
      <c r="AD105" s="1" t="e">
        <f t="shared" si="30"/>
        <v>#N/A</v>
      </c>
      <c r="AE105" s="1" t="e">
        <f t="shared" si="31"/>
        <v>#N/A</v>
      </c>
      <c r="AF105" s="1" t="e">
        <f t="shared" si="32"/>
        <v>#N/A</v>
      </c>
      <c r="AG105" s="1" t="e">
        <f t="shared" si="33"/>
        <v>#N/A</v>
      </c>
      <c r="AH105" s="1" t="e">
        <f t="shared" si="34"/>
        <v>#N/A</v>
      </c>
      <c r="AI105" s="1" t="str">
        <f>TRIM(LEFT(AP105,FIND(Sheet1!$E$16,AP105)-1))</f>
        <v>duration</v>
      </c>
      <c r="AJ105" s="1" t="str">
        <f>TRIM(LEFT(AQ105,FIND(Sheet1!$E$16,AQ105)-1))</f>
        <v>lightEffects</v>
      </c>
      <c r="AK105" s="1" t="str">
        <f>TRIM(LEFT(AR105,FIND(Sheet1!$E$16,AR105)-1))</f>
        <v>effectIds</v>
      </c>
      <c r="AL105" s="1" t="e">
        <f>TRIM(LEFT(AS105,FIND(Sheet1!$E$16,AS105)-1))</f>
        <v>#VALUE!</v>
      </c>
      <c r="AM105" s="1" t="e">
        <f>TRIM(LEFT(AT105,FIND(Sheet1!$E$16,AT105)-1))</f>
        <v>#VALUE!</v>
      </c>
      <c r="AN105" s="1" t="e">
        <f>TRIM(LEFT(AU105,FIND(Sheet1!$E$16,AU105)-1))</f>
        <v>#VALUE!</v>
      </c>
      <c r="AO105" s="1" t="e">
        <f>TRIM(LEFT(AV105,FIND(Sheet1!$E$16,AV105)-1))</f>
        <v>#VALUE!</v>
      </c>
      <c r="AP105" s="14" t="s">
        <v>185</v>
      </c>
      <c r="AQ105" s="14" t="s">
        <v>221</v>
      </c>
      <c r="AR105" s="14" t="s">
        <v>222</v>
      </c>
      <c r="AS105" s="14" t="s">
        <v>223</v>
      </c>
      <c r="AX105" s="1">
        <v>2000350703</v>
      </c>
      <c r="AY105" s="1" t="s">
        <v>88</v>
      </c>
      <c r="AZ105" s="1" t="str">
        <f t="shared" si="35"/>
        <v>2000350703加buff</v>
      </c>
      <c r="BA105" s="1">
        <f>COUNTIFS($AZ$2:AZ105,AZ105,$AZ$2:AZ105,"&gt;&lt;")</f>
        <v>1</v>
      </c>
      <c r="BB105" t="b">
        <f>IFERROR(AND(VLOOKUP(AX105,[2]英雄技能定义!$A:$F,6,0)="普攻",AY105=$AY$2),FALSE)</f>
        <v>0</v>
      </c>
    </row>
    <row r="106" spans="1:54">
      <c r="A106" s="1" t="e">
        <f>#REF!</f>
        <v>#REF!</v>
      </c>
      <c r="B106" s="1" t="e">
        <f>#REF!</f>
        <v>#REF!</v>
      </c>
      <c r="C106" s="1" t="e">
        <f>#REF!</f>
        <v>#REF!</v>
      </c>
      <c r="D106" s="1" t="s">
        <v>88</v>
      </c>
      <c r="E106" s="1" t="e">
        <f>#REF!</f>
        <v>#REF!</v>
      </c>
      <c r="F106" s="1" t="e">
        <f t="shared" si="19"/>
        <v>#REF!</v>
      </c>
      <c r="G106" s="1">
        <f>SUMIFS(Sheet1!$F$17:$F$30,Sheet1!$E$17:$E$30,D106)</f>
        <v>2</v>
      </c>
      <c r="H106" s="1" t="e">
        <f>ROUND(ABS(SUMIFS(#REF!,#REF!,$C106,#REF!,#REF!,#REF!,$E106)),)</f>
        <v>#REF!</v>
      </c>
      <c r="I106" s="1" t="e">
        <f>_xlfn.IFS(OR(B106=#REF!,B106=#REF!,B106=#REF!),ROUND(#REF!,3),TRUE,0)</f>
        <v>#REF!</v>
      </c>
      <c r="J106" s="1">
        <v>0</v>
      </c>
      <c r="K106" s="1" t="e">
        <f>ROUND(ABS(SUMIFS(#REF!,#REF!,$C106,#REF!,#REF!,#REF!,$E106,#REF!,#REF!)),3)</f>
        <v>#REF!</v>
      </c>
      <c r="L106" s="1" t="e">
        <f>ROUND(ABS(SUMIFS(#REF!,#REF!,$C106,#REF!,#REF!,#REF!,$E106,#REF!,#REF!)),3)</f>
        <v>#REF!</v>
      </c>
      <c r="M106" s="1">
        <v>0</v>
      </c>
      <c r="N106" s="1" t="e">
        <f>ROUND(ABS(SUMIFS(#REF!,#REF!,$C106,#REF!,#REF!,#REF!,$E106,#REF!,#REF!)),3)</f>
        <v>#REF!</v>
      </c>
      <c r="O106" s="1" t="e">
        <f>ABS(SUMIFS(#REF!,#REF!,$C106,#REF!,$E106,#REF!,#REF!))</f>
        <v>#REF!</v>
      </c>
      <c r="P106" s="1" t="e">
        <f>#REF!</f>
        <v>#REF!</v>
      </c>
      <c r="Q106" s="1" t="e">
        <f>_xlfn.IFS(OR(B106=#REF!,B106=#REF!),#REF!*100,TRUE,0)</f>
        <v>#REF!</v>
      </c>
      <c r="S106" s="14" t="str">
        <f t="shared" si="20"/>
        <v>2000350704加buff1</v>
      </c>
      <c r="T106" s="14" t="str">
        <f ca="1">IF(OFFSET($BB$1,MATCH($S106,S:S,0)-1,),$BC$1,
_xlfn.TEXTJOIN(Sheet1!$D$16,1,U106:AA106))</f>
        <v>duration=1,effectIds={1000003}</v>
      </c>
      <c r="U106" s="14" t="str">
        <f t="shared" ca="1" si="21"/>
        <v>duration=1</v>
      </c>
      <c r="V106" s="14" t="str">
        <f t="shared" ca="1" si="22"/>
        <v>effectIds={1000003}</v>
      </c>
      <c r="W106" s="14" t="str">
        <f t="shared" ca="1" si="23"/>
        <v/>
      </c>
      <c r="X106" s="14" t="str">
        <f t="shared" ca="1" si="24"/>
        <v/>
      </c>
      <c r="Y106" s="14" t="str">
        <f t="shared" ca="1" si="25"/>
        <v/>
      </c>
      <c r="Z106" s="14" t="str">
        <f t="shared" ca="1" si="26"/>
        <v/>
      </c>
      <c r="AA106" s="14" t="str">
        <f t="shared" ca="1" si="27"/>
        <v/>
      </c>
      <c r="AB106" s="1">
        <f t="shared" si="28"/>
        <v>1</v>
      </c>
      <c r="AC106" s="1" t="e">
        <f t="shared" si="29"/>
        <v>#N/A</v>
      </c>
      <c r="AD106" s="1" t="e">
        <f t="shared" si="30"/>
        <v>#N/A</v>
      </c>
      <c r="AE106" s="1" t="e">
        <f t="shared" si="31"/>
        <v>#N/A</v>
      </c>
      <c r="AF106" s="1" t="e">
        <f t="shared" si="32"/>
        <v>#N/A</v>
      </c>
      <c r="AG106" s="1" t="e">
        <f t="shared" si="33"/>
        <v>#N/A</v>
      </c>
      <c r="AH106" s="1" t="e">
        <f t="shared" si="34"/>
        <v>#N/A</v>
      </c>
      <c r="AI106" s="1" t="str">
        <f>TRIM(LEFT(AP106,FIND(Sheet1!$E$16,AP106)-1))</f>
        <v>duration</v>
      </c>
      <c r="AJ106" s="1" t="str">
        <f>TRIM(LEFT(AQ106,FIND(Sheet1!$E$16,AQ106)-1))</f>
        <v>effectIds</v>
      </c>
      <c r="AK106" s="1" t="e">
        <f>TRIM(LEFT(AR106,FIND(Sheet1!$E$16,AR106)-1))</f>
        <v>#VALUE!</v>
      </c>
      <c r="AL106" s="1" t="e">
        <f>TRIM(LEFT(AS106,FIND(Sheet1!$E$16,AS106)-1))</f>
        <v>#VALUE!</v>
      </c>
      <c r="AM106" s="1" t="e">
        <f>TRIM(LEFT(AT106,FIND(Sheet1!$E$16,AT106)-1))</f>
        <v>#VALUE!</v>
      </c>
      <c r="AN106" s="1" t="e">
        <f>TRIM(LEFT(AU106,FIND(Sheet1!$E$16,AU106)-1))</f>
        <v>#VALUE!</v>
      </c>
      <c r="AO106" s="1" t="e">
        <f>TRIM(LEFT(AV106,FIND(Sheet1!$E$16,AV106)-1))</f>
        <v>#VALUE!</v>
      </c>
      <c r="AP106" s="14" t="s">
        <v>211</v>
      </c>
      <c r="AQ106" s="14" t="s">
        <v>224</v>
      </c>
      <c r="AX106" s="1">
        <v>2000350704</v>
      </c>
      <c r="AY106" s="1" t="s">
        <v>88</v>
      </c>
      <c r="AZ106" s="1" t="str">
        <f t="shared" si="35"/>
        <v>2000350704加buff</v>
      </c>
      <c r="BA106" s="1">
        <f>COUNTIFS($AZ$2:AZ106,AZ106,$AZ$2:AZ106,"&gt;&lt;")</f>
        <v>1</v>
      </c>
      <c r="BB106" t="b">
        <f>IFERROR(AND(VLOOKUP(AX106,[2]英雄技能定义!$A:$F,6,0)="普攻",AY106=$AY$2),FALSE)</f>
        <v>0</v>
      </c>
    </row>
    <row r="107" spans="1:54">
      <c r="A107" s="1" t="e">
        <f>#REF!</f>
        <v>#REF!</v>
      </c>
      <c r="B107" s="1" t="e">
        <f>#REF!</f>
        <v>#REF!</v>
      </c>
      <c r="C107" s="1" t="e">
        <f>#REF!</f>
        <v>#REF!</v>
      </c>
      <c r="D107" s="1" t="s">
        <v>86</v>
      </c>
      <c r="E107" s="1" t="e">
        <f>#REF!</f>
        <v>#REF!</v>
      </c>
      <c r="F107" s="1" t="e">
        <f t="shared" si="19"/>
        <v>#REF!</v>
      </c>
      <c r="G107" s="1">
        <f>SUMIFS(Sheet1!$F$17:$F$30,Sheet1!$E$17:$E$30,D107)</f>
        <v>1</v>
      </c>
      <c r="H107" s="1" t="e">
        <f>ROUND(ABS(SUMIFS(#REF!,#REF!,$C107,#REF!,#REF!,#REF!,$E107)),)</f>
        <v>#REF!</v>
      </c>
      <c r="I107" s="1" t="e">
        <f>_xlfn.IFS(OR(B107=#REF!,B107=#REF!,B107=#REF!),ROUND(#REF!,3),TRUE,0)</f>
        <v>#REF!</v>
      </c>
      <c r="J107" s="1">
        <v>0</v>
      </c>
      <c r="K107" s="1" t="e">
        <f>ROUND(ABS(SUMIFS(#REF!,#REF!,$C107,#REF!,#REF!,#REF!,$E107,#REF!,#REF!)),3)</f>
        <v>#REF!</v>
      </c>
      <c r="L107" s="1" t="e">
        <f>ROUND(ABS(SUMIFS(#REF!,#REF!,$C107,#REF!,#REF!,#REF!,$E107,#REF!,#REF!)),3)</f>
        <v>#REF!</v>
      </c>
      <c r="M107" s="1">
        <v>0</v>
      </c>
      <c r="N107" s="1" t="e">
        <f>ROUND(ABS(SUMIFS(#REF!,#REF!,$C107,#REF!,#REF!,#REF!,$E107,#REF!,#REF!)),3)</f>
        <v>#REF!</v>
      </c>
      <c r="O107" s="1" t="e">
        <f>ABS(SUMIFS(#REF!,#REF!,$C107,#REF!,$E107,#REF!,#REF!))</f>
        <v>#REF!</v>
      </c>
      <c r="P107" s="1" t="e">
        <f>#REF!</f>
        <v>#REF!</v>
      </c>
      <c r="Q107" s="1" t="e">
        <f>_xlfn.IFS(OR(B107=#REF!,B107=#REF!),#REF!*100,TRUE,0)</f>
        <v>#REF!</v>
      </c>
      <c r="S107" s="14" t="str">
        <f t="shared" si="20"/>
        <v>2000350704击飞1</v>
      </c>
      <c r="T107" s="14" t="str">
        <f ca="1">IF(OFFSET($BB$1,MATCH($S107,S:S,0)-1,),$BC$1,
_xlfn.TEXTJOIN(Sheet1!$D$16,1,U107:AA107))</f>
        <v>speed=300,duration=0.5</v>
      </c>
      <c r="U107" s="14" t="str">
        <f t="shared" ca="1" si="21"/>
        <v>speed=300</v>
      </c>
      <c r="V107" s="14" t="str">
        <f t="shared" ca="1" si="22"/>
        <v>duration=0.5</v>
      </c>
      <c r="W107" s="14" t="str">
        <f t="shared" ca="1" si="23"/>
        <v/>
      </c>
      <c r="X107" s="14" t="str">
        <f t="shared" ca="1" si="24"/>
        <v/>
      </c>
      <c r="Y107" s="14" t="str">
        <f t="shared" ca="1" si="25"/>
        <v/>
      </c>
      <c r="Z107" s="14" t="str">
        <f t="shared" ca="1" si="26"/>
        <v/>
      </c>
      <c r="AA107" s="14" t="str">
        <f t="shared" ca="1" si="27"/>
        <v/>
      </c>
      <c r="AB107" s="1">
        <f t="shared" si="28"/>
        <v>300</v>
      </c>
      <c r="AC107" s="1">
        <f t="shared" si="29"/>
        <v>0.5</v>
      </c>
      <c r="AD107" s="1" t="e">
        <f t="shared" si="30"/>
        <v>#N/A</v>
      </c>
      <c r="AE107" s="1" t="e">
        <f t="shared" si="31"/>
        <v>#N/A</v>
      </c>
      <c r="AF107" s="1" t="e">
        <f t="shared" si="32"/>
        <v>#N/A</v>
      </c>
      <c r="AG107" s="1" t="e">
        <f t="shared" si="33"/>
        <v>#N/A</v>
      </c>
      <c r="AH107" s="1" t="e">
        <f t="shared" si="34"/>
        <v>#N/A</v>
      </c>
      <c r="AI107" s="1" t="str">
        <f>TRIM(LEFT(AP107,FIND(Sheet1!$E$16,AP107)-1))</f>
        <v>speed</v>
      </c>
      <c r="AJ107" s="1" t="str">
        <f>TRIM(LEFT(AQ107,FIND(Sheet1!$E$16,AQ107)-1))</f>
        <v>duration</v>
      </c>
      <c r="AK107" s="1" t="e">
        <f>TRIM(LEFT(AR107,FIND(Sheet1!$E$16,AR107)-1))</f>
        <v>#VALUE!</v>
      </c>
      <c r="AL107" s="1" t="e">
        <f>TRIM(LEFT(AS107,FIND(Sheet1!$E$16,AS107)-1))</f>
        <v>#VALUE!</v>
      </c>
      <c r="AM107" s="1" t="e">
        <f>TRIM(LEFT(AT107,FIND(Sheet1!$E$16,AT107)-1))</f>
        <v>#VALUE!</v>
      </c>
      <c r="AN107" s="1" t="e">
        <f>TRIM(LEFT(AU107,FIND(Sheet1!$E$16,AU107)-1))</f>
        <v>#VALUE!</v>
      </c>
      <c r="AO107" s="1" t="e">
        <f>TRIM(LEFT(AV107,FIND(Sheet1!$E$16,AV107)-1))</f>
        <v>#VALUE!</v>
      </c>
      <c r="AP107" s="14" t="s">
        <v>187</v>
      </c>
      <c r="AQ107" s="14" t="s">
        <v>188</v>
      </c>
      <c r="AX107" s="1">
        <v>2000350704</v>
      </c>
      <c r="AY107" s="1" t="s">
        <v>96</v>
      </c>
      <c r="AZ107" s="1" t="str">
        <f t="shared" si="35"/>
        <v>2000350704击飞</v>
      </c>
      <c r="BA107" s="1">
        <f>COUNTIFS($AZ$2:AZ107,AZ107,$AZ$2:AZ107,"&gt;&lt;")</f>
        <v>1</v>
      </c>
      <c r="BB107" t="b">
        <f>IFERROR(AND(VLOOKUP(AX107,[2]英雄技能定义!$A:$F,6,0)="普攻",AY107=$AY$2),FALSE)</f>
        <v>0</v>
      </c>
    </row>
    <row r="108" spans="1:54">
      <c r="A108" s="1" t="e">
        <f>#REF!</f>
        <v>#REF!</v>
      </c>
      <c r="B108" s="1" t="e">
        <f>#REF!</f>
        <v>#REF!</v>
      </c>
      <c r="C108" s="1" t="e">
        <f>#REF!</f>
        <v>#REF!</v>
      </c>
      <c r="D108" s="1" t="s">
        <v>88</v>
      </c>
      <c r="E108" s="1" t="e">
        <f>#REF!</f>
        <v>#REF!</v>
      </c>
      <c r="F108" s="1" t="e">
        <f t="shared" si="19"/>
        <v>#REF!</v>
      </c>
      <c r="G108" s="1">
        <f>SUMIFS(Sheet1!$F$17:$F$30,Sheet1!$E$17:$E$30,D108)</f>
        <v>2</v>
      </c>
      <c r="H108" s="1" t="e">
        <f>ROUND(ABS(SUMIFS(#REF!,#REF!,$C108,#REF!,#REF!,#REF!,$E108)),)</f>
        <v>#REF!</v>
      </c>
      <c r="I108" s="1" t="e">
        <f>_xlfn.IFS(OR(B108=#REF!,B108=#REF!,B108=#REF!),ROUND(#REF!,3),TRUE,0)</f>
        <v>#REF!</v>
      </c>
      <c r="J108" s="1">
        <v>0</v>
      </c>
      <c r="K108" s="1" t="e">
        <f>ROUND(ABS(SUMIFS(#REF!,#REF!,$C108,#REF!,#REF!,#REF!,$E108,#REF!,#REF!)),3)</f>
        <v>#REF!</v>
      </c>
      <c r="L108" s="1" t="e">
        <f>ROUND(ABS(SUMIFS(#REF!,#REF!,$C108,#REF!,#REF!,#REF!,$E108,#REF!,#REF!)),3)</f>
        <v>#REF!</v>
      </c>
      <c r="M108" s="1">
        <v>0</v>
      </c>
      <c r="N108" s="1" t="e">
        <f>ROUND(ABS(SUMIFS(#REF!,#REF!,$C108,#REF!,#REF!,#REF!,$E108,#REF!,#REF!)),3)</f>
        <v>#REF!</v>
      </c>
      <c r="O108" s="1" t="e">
        <f>ABS(SUMIFS(#REF!,#REF!,$C108,#REF!,$E108,#REF!,#REF!))</f>
        <v>#REF!</v>
      </c>
      <c r="P108" s="1" t="e">
        <f>#REF!</f>
        <v>#REF!</v>
      </c>
      <c r="Q108" s="1" t="e">
        <f>_xlfn.IFS(OR(B108=#REF!,B108=#REF!),#REF!*100,TRUE,0)</f>
        <v>#REF!</v>
      </c>
      <c r="S108" s="14" t="str">
        <f t="shared" si="20"/>
        <v>2000350704伤血1</v>
      </c>
      <c r="T108" s="14" t="str">
        <f ca="1">IF(OFFSET($BB$1,MATCH($S108,S:S,0)-1,),$BC$1,
_xlfn.TEXTJOIN(Sheet1!$D$16,1,U108:AA108))</f>
        <v>ratio=1.7+attackerParams('extreasure2a')+attackerParams('step10a'),fixed=100</v>
      </c>
      <c r="U108" s="14" t="str">
        <f t="shared" ca="1" si="21"/>
        <v>ratio=1.7+attackerParams('extreasure2a')+attackerParams('step10a')</v>
      </c>
      <c r="V108" s="14" t="str">
        <f t="shared" ca="1" si="22"/>
        <v>fixed=100</v>
      </c>
      <c r="W108" s="14" t="str">
        <f t="shared" ca="1" si="23"/>
        <v/>
      </c>
      <c r="X108" s="14" t="str">
        <f t="shared" ca="1" si="24"/>
        <v/>
      </c>
      <c r="Y108" s="14" t="str">
        <f t="shared" ca="1" si="25"/>
        <v/>
      </c>
      <c r="Z108" s="14" t="str">
        <f t="shared" ca="1" si="26"/>
        <v/>
      </c>
      <c r="AA108" s="14" t="str">
        <f t="shared" ca="1" si="27"/>
        <v/>
      </c>
      <c r="AB108" s="1">
        <f t="shared" si="28"/>
        <v>1.7</v>
      </c>
      <c r="AC108" s="1">
        <f t="shared" si="29"/>
        <v>100</v>
      </c>
      <c r="AD108" s="1" t="e">
        <f t="shared" si="30"/>
        <v>#N/A</v>
      </c>
      <c r="AE108" s="1" t="e">
        <f t="shared" si="31"/>
        <v>#N/A</v>
      </c>
      <c r="AF108" s="1" t="e">
        <f t="shared" si="32"/>
        <v>#N/A</v>
      </c>
      <c r="AG108" s="1" t="e">
        <f t="shared" si="33"/>
        <v>#N/A</v>
      </c>
      <c r="AH108" s="1" t="e">
        <f t="shared" si="34"/>
        <v>#N/A</v>
      </c>
      <c r="AI108" s="1" t="str">
        <f>TRIM(LEFT(AP108,FIND(Sheet1!$E$16,AP108)-1))</f>
        <v>ratio</v>
      </c>
      <c r="AJ108" s="1" t="str">
        <f>TRIM(LEFT(AQ108,FIND(Sheet1!$E$16,AQ108)-1))</f>
        <v>fixed</v>
      </c>
      <c r="AK108" s="1" t="e">
        <f>TRIM(LEFT(AR108,FIND(Sheet1!$E$16,AR108)-1))</f>
        <v>#VALUE!</v>
      </c>
      <c r="AL108" s="1" t="e">
        <f>TRIM(LEFT(AS108,FIND(Sheet1!$E$16,AS108)-1))</f>
        <v>#VALUE!</v>
      </c>
      <c r="AM108" s="1" t="e">
        <f>TRIM(LEFT(AT108,FIND(Sheet1!$E$16,AT108)-1))</f>
        <v>#VALUE!</v>
      </c>
      <c r="AN108" s="1" t="e">
        <f>TRIM(LEFT(AU108,FIND(Sheet1!$E$16,AU108)-1))</f>
        <v>#VALUE!</v>
      </c>
      <c r="AO108" s="1" t="e">
        <f>TRIM(LEFT(AV108,FIND(Sheet1!$E$16,AV108)-1))</f>
        <v>#VALUE!</v>
      </c>
      <c r="AP108" s="14" t="s">
        <v>225</v>
      </c>
      <c r="AQ108" s="14" t="s">
        <v>170</v>
      </c>
      <c r="AX108" s="1">
        <v>2000350704</v>
      </c>
      <c r="AY108" s="1" t="s">
        <v>86</v>
      </c>
      <c r="AZ108" s="1" t="str">
        <f t="shared" si="35"/>
        <v>2000350704伤血</v>
      </c>
      <c r="BA108" s="1">
        <f>COUNTIFS($AZ$2:AZ108,AZ108,$AZ$2:AZ108,"&gt;&lt;")</f>
        <v>1</v>
      </c>
      <c r="BB108" t="b">
        <f>IFERROR(AND(VLOOKUP(AX108,[2]英雄技能定义!$A:$F,6,0)="普攻",AY108=$AY$2),FALSE)</f>
        <v>0</v>
      </c>
    </row>
    <row r="109" spans="1:54">
      <c r="A109" s="1" t="e">
        <f>#REF!</f>
        <v>#REF!</v>
      </c>
      <c r="B109" s="1" t="e">
        <f>#REF!</f>
        <v>#REF!</v>
      </c>
      <c r="C109" s="1" t="e">
        <f>#REF!</f>
        <v>#REF!</v>
      </c>
      <c r="D109" s="1" t="s">
        <v>88</v>
      </c>
      <c r="E109" s="1" t="e">
        <f>#REF!</f>
        <v>#REF!</v>
      </c>
      <c r="F109" s="1" t="e">
        <f t="shared" si="19"/>
        <v>#REF!</v>
      </c>
      <c r="G109" s="1">
        <f>SUMIFS(Sheet1!$F$17:$F$30,Sheet1!$E$17:$E$30,D109)</f>
        <v>2</v>
      </c>
      <c r="H109" s="1" t="e">
        <f>ROUND(ABS(SUMIFS(#REF!,#REF!,$C109,#REF!,#REF!,#REF!,$E109)),)</f>
        <v>#REF!</v>
      </c>
      <c r="I109" s="1" t="e">
        <f>_xlfn.IFS(OR(B109=#REF!,B109=#REF!,B109=#REF!),ROUND(#REF!,3),TRUE,0)</f>
        <v>#REF!</v>
      </c>
      <c r="J109" s="1">
        <v>0</v>
      </c>
      <c r="K109" s="1" t="e">
        <f>ROUND(ABS(SUMIFS(#REF!,#REF!,$C109,#REF!,#REF!,#REF!,$E109,#REF!,#REF!)),3)</f>
        <v>#REF!</v>
      </c>
      <c r="L109" s="1" t="e">
        <f>ROUND(ABS(SUMIFS(#REF!,#REF!,$C109,#REF!,#REF!,#REF!,$E109,#REF!,#REF!)),3)</f>
        <v>#REF!</v>
      </c>
      <c r="M109" s="1">
        <v>0</v>
      </c>
      <c r="N109" s="1" t="e">
        <f>ROUND(ABS(SUMIFS(#REF!,#REF!,$C109,#REF!,#REF!,#REF!,$E109,#REF!,#REF!)),3)</f>
        <v>#REF!</v>
      </c>
      <c r="O109" s="1" t="e">
        <f>ABS(SUMIFS(#REF!,#REF!,$C109,#REF!,$E109,#REF!,#REF!))</f>
        <v>#REF!</v>
      </c>
      <c r="P109" s="1" t="e">
        <f>#REF!</f>
        <v>#REF!</v>
      </c>
      <c r="Q109" s="1" t="e">
        <f>_xlfn.IFS(OR(B109=#REF!,B109=#REF!),#REF!*100,TRUE,0)</f>
        <v>#REF!</v>
      </c>
      <c r="S109" s="14" t="str">
        <f t="shared" si="20"/>
        <v>2000350704受击光效1</v>
      </c>
      <c r="T109" s="14" t="str">
        <f ca="1">IF(OFFSET($BB$1,MATCH($S109,S:S,0)-1,),$BC$1,
_xlfn.TEXTJOIN(Sheet1!$D$16,1,U109:AA109))</f>
        <v>1</v>
      </c>
      <c r="U109" s="14" t="str">
        <f t="shared" ca="1" si="21"/>
        <v>1</v>
      </c>
      <c r="V109" s="14" t="str">
        <f t="shared" ca="1" si="22"/>
        <v/>
      </c>
      <c r="W109" s="14" t="str">
        <f t="shared" ca="1" si="23"/>
        <v/>
      </c>
      <c r="X109" s="14" t="str">
        <f t="shared" ca="1" si="24"/>
        <v/>
      </c>
      <c r="Y109" s="14" t="str">
        <f t="shared" ca="1" si="25"/>
        <v/>
      </c>
      <c r="Z109" s="14" t="str">
        <f t="shared" ca="1" si="26"/>
        <v/>
      </c>
      <c r="AA109" s="14" t="str">
        <f t="shared" ca="1" si="27"/>
        <v/>
      </c>
      <c r="AB109" s="1">
        <f t="shared" si="28"/>
        <v>1</v>
      </c>
      <c r="AC109" s="1" t="e">
        <f t="shared" si="29"/>
        <v>#N/A</v>
      </c>
      <c r="AD109" s="1" t="e">
        <f t="shared" si="30"/>
        <v>#N/A</v>
      </c>
      <c r="AE109" s="1" t="e">
        <f t="shared" si="31"/>
        <v>#N/A</v>
      </c>
      <c r="AF109" s="1" t="e">
        <f t="shared" si="32"/>
        <v>#N/A</v>
      </c>
      <c r="AG109" s="1" t="e">
        <f t="shared" si="33"/>
        <v>#N/A</v>
      </c>
      <c r="AH109" s="1" t="e">
        <f t="shared" si="34"/>
        <v>#N/A</v>
      </c>
      <c r="AI109" s="1" t="e">
        <f>TRIM(LEFT(AP109,FIND(Sheet1!$E$16,AP109)-1))</f>
        <v>#VALUE!</v>
      </c>
      <c r="AJ109" s="1" t="e">
        <f>TRIM(LEFT(AQ109,FIND(Sheet1!$E$16,AQ109)-1))</f>
        <v>#VALUE!</v>
      </c>
      <c r="AK109" s="1" t="e">
        <f>TRIM(LEFT(AR109,FIND(Sheet1!$E$16,AR109)-1))</f>
        <v>#VALUE!</v>
      </c>
      <c r="AL109" s="1" t="e">
        <f>TRIM(LEFT(AS109,FIND(Sheet1!$E$16,AS109)-1))</f>
        <v>#VALUE!</v>
      </c>
      <c r="AM109" s="1" t="e">
        <f>TRIM(LEFT(AT109,FIND(Sheet1!$E$16,AT109)-1))</f>
        <v>#VALUE!</v>
      </c>
      <c r="AN109" s="1" t="e">
        <f>TRIM(LEFT(AU109,FIND(Sheet1!$E$16,AU109)-1))</f>
        <v>#VALUE!</v>
      </c>
      <c r="AO109" s="1" t="e">
        <f>TRIM(LEFT(AV109,FIND(Sheet1!$E$16,AV109)-1))</f>
        <v>#VALUE!</v>
      </c>
      <c r="AP109" s="14">
        <v>1</v>
      </c>
      <c r="AX109" s="1">
        <v>2000350704</v>
      </c>
      <c r="AY109" s="1" t="s">
        <v>91</v>
      </c>
      <c r="AZ109" s="1" t="str">
        <f t="shared" si="35"/>
        <v>2000350704受击光效</v>
      </c>
      <c r="BA109" s="1">
        <f>COUNTIFS($AZ$2:AZ109,AZ109,$AZ$2:AZ109,"&gt;&lt;")</f>
        <v>1</v>
      </c>
      <c r="BB109" t="b">
        <f>IFERROR(AND(VLOOKUP(AX109,[2]英雄技能定义!$A:$F,6,0)="普攻",AY109=$AY$2),FALSE)</f>
        <v>0</v>
      </c>
    </row>
    <row r="110" spans="1:54">
      <c r="A110" s="1" t="e">
        <f>#REF!</f>
        <v>#REF!</v>
      </c>
      <c r="B110" s="1" t="e">
        <f>#REF!</f>
        <v>#REF!</v>
      </c>
      <c r="C110" s="1" t="e">
        <f>#REF!</f>
        <v>#REF!</v>
      </c>
      <c r="D110" s="1" t="s">
        <v>88</v>
      </c>
      <c r="E110" s="1" t="e">
        <f>#REF!</f>
        <v>#REF!</v>
      </c>
      <c r="F110" s="1" t="e">
        <f t="shared" si="19"/>
        <v>#REF!</v>
      </c>
      <c r="G110" s="1">
        <f>SUMIFS(Sheet1!$F$17:$F$30,Sheet1!$E$17:$E$30,D110)</f>
        <v>2</v>
      </c>
      <c r="H110" s="1" t="e">
        <f>ROUND(ABS(SUMIFS(#REF!,#REF!,$C110,#REF!,#REF!,#REF!,$E110)),)</f>
        <v>#REF!</v>
      </c>
      <c r="I110" s="1" t="e">
        <f>_xlfn.IFS(OR(B110=#REF!,B110=#REF!,B110=#REF!),ROUND(#REF!,3),TRUE,0)</f>
        <v>#REF!</v>
      </c>
      <c r="J110" s="1">
        <v>0</v>
      </c>
      <c r="K110" s="1" t="e">
        <f>ROUND(ABS(SUMIFS(#REF!,#REF!,$C110,#REF!,#REF!,#REF!,$E110,#REF!,#REF!)),3)</f>
        <v>#REF!</v>
      </c>
      <c r="L110" s="1" t="e">
        <f>ROUND(ABS(SUMIFS(#REF!,#REF!,$C110,#REF!,#REF!,#REF!,$E110,#REF!,#REF!)),3)</f>
        <v>#REF!</v>
      </c>
      <c r="M110" s="1">
        <v>0</v>
      </c>
      <c r="N110" s="1" t="e">
        <f>ROUND(ABS(SUMIFS(#REF!,#REF!,$C110,#REF!,#REF!,#REF!,$E110,#REF!,#REF!)),3)</f>
        <v>#REF!</v>
      </c>
      <c r="O110" s="1" t="e">
        <f>ABS(SUMIFS(#REF!,#REF!,$C110,#REF!,$E110,#REF!,#REF!))</f>
        <v>#REF!</v>
      </c>
      <c r="P110" s="1" t="e">
        <f>#REF!</f>
        <v>#REF!</v>
      </c>
      <c r="Q110" s="1" t="e">
        <f>_xlfn.IFS(OR(B110=#REF!,B110=#REF!),#REF!*100,TRUE,0)</f>
        <v>#REF!</v>
      </c>
      <c r="S110" s="14" t="str">
        <f t="shared" si="20"/>
        <v>2000350704打断技能1</v>
      </c>
      <c r="T110" s="14" t="str">
        <f ca="1">IF(OFFSET($BB$1,MATCH($S110,S:S,0)-1,),$BC$1,
_xlfn.TEXTJOIN(Sheet1!$D$16,1,U110:AA110))</f>
        <v/>
      </c>
      <c r="U110" s="14" t="str">
        <f t="shared" ca="1" si="21"/>
        <v/>
      </c>
      <c r="V110" s="14" t="str">
        <f t="shared" ca="1" si="22"/>
        <v/>
      </c>
      <c r="W110" s="14" t="str">
        <f t="shared" ca="1" si="23"/>
        <v/>
      </c>
      <c r="X110" s="14" t="str">
        <f t="shared" ca="1" si="24"/>
        <v/>
      </c>
      <c r="Y110" s="14" t="str">
        <f t="shared" ca="1" si="25"/>
        <v/>
      </c>
      <c r="Z110" s="14" t="str">
        <f t="shared" ca="1" si="26"/>
        <v/>
      </c>
      <c r="AA110" s="14" t="str">
        <f t="shared" ca="1" si="27"/>
        <v/>
      </c>
      <c r="AB110" s="1" t="e">
        <f t="shared" si="28"/>
        <v>#N/A</v>
      </c>
      <c r="AC110" s="1" t="e">
        <f t="shared" si="29"/>
        <v>#N/A</v>
      </c>
      <c r="AD110" s="1" t="e">
        <f t="shared" si="30"/>
        <v>#N/A</v>
      </c>
      <c r="AE110" s="1" t="e">
        <f t="shared" si="31"/>
        <v>#N/A</v>
      </c>
      <c r="AF110" s="1" t="e">
        <f t="shared" si="32"/>
        <v>#N/A</v>
      </c>
      <c r="AG110" s="1" t="e">
        <f t="shared" si="33"/>
        <v>#N/A</v>
      </c>
      <c r="AH110" s="1" t="e">
        <f t="shared" si="34"/>
        <v>#N/A</v>
      </c>
      <c r="AI110" s="1" t="e">
        <f>TRIM(LEFT(AP110,FIND(Sheet1!$E$16,AP110)-1))</f>
        <v>#VALUE!</v>
      </c>
      <c r="AJ110" s="1" t="e">
        <f>TRIM(LEFT(AQ110,FIND(Sheet1!$E$16,AQ110)-1))</f>
        <v>#VALUE!</v>
      </c>
      <c r="AK110" s="1" t="e">
        <f>TRIM(LEFT(AR110,FIND(Sheet1!$E$16,AR110)-1))</f>
        <v>#VALUE!</v>
      </c>
      <c r="AL110" s="1" t="e">
        <f>TRIM(LEFT(AS110,FIND(Sheet1!$E$16,AS110)-1))</f>
        <v>#VALUE!</v>
      </c>
      <c r="AM110" s="1" t="e">
        <f>TRIM(LEFT(AT110,FIND(Sheet1!$E$16,AT110)-1))</f>
        <v>#VALUE!</v>
      </c>
      <c r="AN110" s="1" t="e">
        <f>TRIM(LEFT(AU110,FIND(Sheet1!$E$16,AU110)-1))</f>
        <v>#VALUE!</v>
      </c>
      <c r="AO110" s="1" t="e">
        <f>TRIM(LEFT(AV110,FIND(Sheet1!$E$16,AV110)-1))</f>
        <v>#VALUE!</v>
      </c>
      <c r="AX110" s="1">
        <v>2000350704</v>
      </c>
      <c r="AY110" s="1" t="s">
        <v>93</v>
      </c>
      <c r="AZ110" s="1" t="str">
        <f t="shared" si="35"/>
        <v>2000350704打断技能</v>
      </c>
      <c r="BA110" s="1">
        <f>COUNTIFS($AZ$2:AZ110,AZ110,$AZ$2:AZ110,"&gt;&lt;")</f>
        <v>1</v>
      </c>
      <c r="BB110" t="b">
        <f>IFERROR(AND(VLOOKUP(AX110,[2]英雄技能定义!$A:$F,6,0)="普攻",AY110=$AY$2),FALSE)</f>
        <v>0</v>
      </c>
    </row>
    <row r="111" spans="1:54">
      <c r="A111" s="1" t="e">
        <f>#REF!</f>
        <v>#REF!</v>
      </c>
      <c r="B111" s="1" t="e">
        <f>#REF!</f>
        <v>#REF!</v>
      </c>
      <c r="C111" s="1" t="e">
        <f>#REF!</f>
        <v>#REF!</v>
      </c>
      <c r="D111" s="1" t="s">
        <v>88</v>
      </c>
      <c r="E111" s="1" t="e">
        <f>#REF!</f>
        <v>#REF!</v>
      </c>
      <c r="F111" s="1" t="e">
        <f t="shared" si="19"/>
        <v>#REF!</v>
      </c>
      <c r="G111" s="1">
        <f>SUMIFS(Sheet1!$F$17:$F$30,Sheet1!$E$17:$E$30,D111)</f>
        <v>2</v>
      </c>
      <c r="H111" s="1" t="e">
        <f>ROUND(ABS(SUMIFS(#REF!,#REF!,$C111,#REF!,#REF!,#REF!,$E111)),)</f>
        <v>#REF!</v>
      </c>
      <c r="I111" s="1" t="e">
        <f>_xlfn.IFS(OR(B111=#REF!,B111=#REF!,B111=#REF!),ROUND(#REF!,3),TRUE,0)</f>
        <v>#REF!</v>
      </c>
      <c r="J111" s="1">
        <v>0</v>
      </c>
      <c r="K111" s="1" t="e">
        <f>ROUND(ABS(SUMIFS(#REF!,#REF!,$C111,#REF!,#REF!,#REF!,$E111,#REF!,#REF!)),3)</f>
        <v>#REF!</v>
      </c>
      <c r="L111" s="1" t="e">
        <f>ROUND(ABS(SUMIFS(#REF!,#REF!,$C111,#REF!,#REF!,#REF!,$E111,#REF!,#REF!)),3)</f>
        <v>#REF!</v>
      </c>
      <c r="M111" s="1">
        <v>0</v>
      </c>
      <c r="N111" s="1" t="e">
        <f>ROUND(ABS(SUMIFS(#REF!,#REF!,$C111,#REF!,#REF!,#REF!,$E111,#REF!,#REF!)),3)</f>
        <v>#REF!</v>
      </c>
      <c r="O111" s="1" t="e">
        <f>ABS(SUMIFS(#REF!,#REF!,$C111,#REF!,$E111,#REF!,#REF!))</f>
        <v>#REF!</v>
      </c>
      <c r="P111" s="1" t="e">
        <f>#REF!</f>
        <v>#REF!</v>
      </c>
      <c r="Q111" s="1" t="e">
        <f>_xlfn.IFS(OR(B111=#REF!,B111=#REF!),#REF!*100,TRUE,0)</f>
        <v>#REF!</v>
      </c>
      <c r="S111" s="14" t="str">
        <f t="shared" si="20"/>
        <v>2000350704加buff2</v>
      </c>
      <c r="T111" s="14" t="str">
        <f ca="1">IF(OFFSET($BB$1,MATCH($S111,S:S,0)-1,),$BC$1,
_xlfn.TEXTJOIN(Sheet1!$D$16,1,U111:AA111))</f>
        <v>duration=6,effectIds={1000004,1000139}</v>
      </c>
      <c r="U111" s="14" t="str">
        <f t="shared" ca="1" si="21"/>
        <v>duration=6</v>
      </c>
      <c r="V111" s="14" t="str">
        <f t="shared" ca="1" si="22"/>
        <v>effectIds={1000004</v>
      </c>
      <c r="W111" s="14" t="str">
        <f t="shared" ca="1" si="23"/>
        <v>1000139}</v>
      </c>
      <c r="X111" s="14" t="str">
        <f t="shared" ca="1" si="24"/>
        <v/>
      </c>
      <c r="Y111" s="14" t="str">
        <f t="shared" ca="1" si="25"/>
        <v/>
      </c>
      <c r="Z111" s="14" t="str">
        <f t="shared" ca="1" si="26"/>
        <v/>
      </c>
      <c r="AA111" s="14" t="str">
        <f t="shared" ca="1" si="27"/>
        <v/>
      </c>
      <c r="AB111" s="1">
        <f t="shared" si="28"/>
        <v>6</v>
      </c>
      <c r="AC111" s="1" t="e">
        <f t="shared" si="29"/>
        <v>#N/A</v>
      </c>
      <c r="AD111" s="1" t="e">
        <f t="shared" si="30"/>
        <v>#N/A</v>
      </c>
      <c r="AE111" s="1" t="e">
        <f t="shared" si="31"/>
        <v>#N/A</v>
      </c>
      <c r="AF111" s="1" t="e">
        <f t="shared" si="32"/>
        <v>#N/A</v>
      </c>
      <c r="AG111" s="1" t="e">
        <f t="shared" si="33"/>
        <v>#N/A</v>
      </c>
      <c r="AH111" s="1" t="e">
        <f t="shared" si="34"/>
        <v>#N/A</v>
      </c>
      <c r="AI111" s="1" t="str">
        <f>TRIM(LEFT(AP111,FIND(Sheet1!$E$16,AP111)-1))</f>
        <v>duration</v>
      </c>
      <c r="AJ111" s="1" t="str">
        <f>TRIM(LEFT(AQ111,FIND(Sheet1!$E$16,AQ111)-1))</f>
        <v>effectIds</v>
      </c>
      <c r="AK111" s="1" t="e">
        <f>TRIM(LEFT(AR111,FIND(Sheet1!$E$16,AR111)-1))</f>
        <v>#VALUE!</v>
      </c>
      <c r="AL111" s="1" t="e">
        <f>TRIM(LEFT(AS111,FIND(Sheet1!$E$16,AS111)-1))</f>
        <v>#VALUE!</v>
      </c>
      <c r="AM111" s="1" t="e">
        <f>TRIM(LEFT(AT111,FIND(Sheet1!$E$16,AT111)-1))</f>
        <v>#VALUE!</v>
      </c>
      <c r="AN111" s="1" t="e">
        <f>TRIM(LEFT(AU111,FIND(Sheet1!$E$16,AU111)-1))</f>
        <v>#VALUE!</v>
      </c>
      <c r="AO111" s="1" t="e">
        <f>TRIM(LEFT(AV111,FIND(Sheet1!$E$16,AV111)-1))</f>
        <v>#VALUE!</v>
      </c>
      <c r="AP111" s="14" t="s">
        <v>185</v>
      </c>
      <c r="AQ111" s="14" t="s">
        <v>226</v>
      </c>
      <c r="AR111" s="14" t="s">
        <v>227</v>
      </c>
      <c r="AX111" s="1">
        <v>2000350704</v>
      </c>
      <c r="AY111" s="1" t="s">
        <v>88</v>
      </c>
      <c r="AZ111" s="1" t="str">
        <f t="shared" si="35"/>
        <v>2000350704加buff</v>
      </c>
      <c r="BA111" s="1">
        <f>COUNTIFS($AZ$2:AZ111,AZ111,$AZ$2:AZ111,"&gt;&lt;")</f>
        <v>2</v>
      </c>
      <c r="BB111" t="b">
        <f>IFERROR(AND(VLOOKUP(AX111,[2]英雄技能定义!$A:$F,6,0)="普攻",AY111=$AY$2),FALSE)</f>
        <v>0</v>
      </c>
    </row>
    <row r="112" spans="1:54">
      <c r="A112" s="1" t="e">
        <f>#REF!</f>
        <v>#REF!</v>
      </c>
      <c r="B112" s="1" t="e">
        <f>#REF!</f>
        <v>#REF!</v>
      </c>
      <c r="C112" s="1" t="e">
        <f>#REF!</f>
        <v>#REF!</v>
      </c>
      <c r="D112" s="1" t="s">
        <v>88</v>
      </c>
      <c r="E112" s="1" t="e">
        <f>#REF!</f>
        <v>#REF!</v>
      </c>
      <c r="F112" s="1" t="e">
        <f t="shared" si="19"/>
        <v>#REF!</v>
      </c>
      <c r="G112" s="1">
        <f>SUMIFS(Sheet1!$F$17:$F$30,Sheet1!$E$17:$E$30,D112)</f>
        <v>2</v>
      </c>
      <c r="H112" s="1" t="e">
        <f>ROUND(ABS(SUMIFS(#REF!,#REF!,$C112,#REF!,#REF!,#REF!,$E112)),)</f>
        <v>#REF!</v>
      </c>
      <c r="I112" s="1" t="e">
        <f>_xlfn.IFS(OR(B112=#REF!,B112=#REF!,B112=#REF!),ROUND(#REF!,3),TRUE,0)</f>
        <v>#REF!</v>
      </c>
      <c r="J112" s="1">
        <v>0</v>
      </c>
      <c r="K112" s="1" t="e">
        <f>ROUND(ABS(SUMIFS(#REF!,#REF!,$C112,#REF!,#REF!,#REF!,$E112,#REF!,#REF!)),3)</f>
        <v>#REF!</v>
      </c>
      <c r="L112" s="1" t="e">
        <f>ROUND(ABS(SUMIFS(#REF!,#REF!,$C112,#REF!,#REF!,#REF!,$E112,#REF!,#REF!)),3)</f>
        <v>#REF!</v>
      </c>
      <c r="M112" s="1">
        <v>0</v>
      </c>
      <c r="N112" s="1" t="e">
        <f>ROUND(ABS(SUMIFS(#REF!,#REF!,$C112,#REF!,#REF!,#REF!,$E112,#REF!,#REF!)),3)</f>
        <v>#REF!</v>
      </c>
      <c r="O112" s="1" t="e">
        <f>ABS(SUMIFS(#REF!,#REF!,$C112,#REF!,$E112,#REF!,#REF!))</f>
        <v>#REF!</v>
      </c>
      <c r="P112" s="1" t="e">
        <f>#REF!</f>
        <v>#REF!</v>
      </c>
      <c r="Q112" s="1" t="e">
        <f>_xlfn.IFS(OR(B112=#REF!,B112=#REF!),#REF!*100,TRUE,0)</f>
        <v>#REF!</v>
      </c>
      <c r="S112" s="14" t="str">
        <f t="shared" si="20"/>
        <v>2000450201伤血1</v>
      </c>
      <c r="T112" s="14" t="str">
        <f ca="1">IF(OFFSET($BB$1,MATCH($S112,S:S,0)-1,),$BC$1,
_xlfn.TEXTJOIN(Sheet1!$D$16,1,U112:AA112))</f>
        <v>ratio=0.4,fixed=0</v>
      </c>
      <c r="U112" s="14" t="str">
        <f t="shared" ca="1" si="21"/>
        <v>ratio=0.4</v>
      </c>
      <c r="V112" s="14" t="str">
        <f t="shared" ca="1" si="22"/>
        <v>fixed=10</v>
      </c>
      <c r="W112" s="14" t="str">
        <f t="shared" ca="1" si="23"/>
        <v/>
      </c>
      <c r="X112" s="14" t="str">
        <f t="shared" ca="1" si="24"/>
        <v/>
      </c>
      <c r="Y112" s="14" t="str">
        <f t="shared" ca="1" si="25"/>
        <v/>
      </c>
      <c r="Z112" s="14" t="str">
        <f t="shared" ca="1" si="26"/>
        <v/>
      </c>
      <c r="AA112" s="14" t="str">
        <f t="shared" ca="1" si="27"/>
        <v/>
      </c>
      <c r="AB112" s="1">
        <f t="shared" si="28"/>
        <v>0.4</v>
      </c>
      <c r="AC112" s="1">
        <f t="shared" si="29"/>
        <v>10</v>
      </c>
      <c r="AD112" s="1" t="e">
        <f t="shared" si="30"/>
        <v>#N/A</v>
      </c>
      <c r="AE112" s="1" t="e">
        <f t="shared" si="31"/>
        <v>#N/A</v>
      </c>
      <c r="AF112" s="1" t="e">
        <f t="shared" si="32"/>
        <v>#N/A</v>
      </c>
      <c r="AG112" s="1" t="e">
        <f t="shared" si="33"/>
        <v>#N/A</v>
      </c>
      <c r="AH112" s="1" t="e">
        <f t="shared" si="34"/>
        <v>#N/A</v>
      </c>
      <c r="AI112" s="1" t="str">
        <f>TRIM(LEFT(AP112,FIND(Sheet1!$E$16,AP112)-1))</f>
        <v>ratio</v>
      </c>
      <c r="AJ112" s="1" t="str">
        <f>TRIM(LEFT(AQ112,FIND(Sheet1!$E$16,AQ112)-1))</f>
        <v>fixed</v>
      </c>
      <c r="AK112" s="1" t="e">
        <f>TRIM(LEFT(AR112,FIND(Sheet1!$E$16,AR112)-1))</f>
        <v>#VALUE!</v>
      </c>
      <c r="AL112" s="1" t="e">
        <f>TRIM(LEFT(AS112,FIND(Sheet1!$E$16,AS112)-1))</f>
        <v>#VALUE!</v>
      </c>
      <c r="AM112" s="1" t="e">
        <f>TRIM(LEFT(AT112,FIND(Sheet1!$E$16,AT112)-1))</f>
        <v>#VALUE!</v>
      </c>
      <c r="AN112" s="1" t="e">
        <f>TRIM(LEFT(AU112,FIND(Sheet1!$E$16,AU112)-1))</f>
        <v>#VALUE!</v>
      </c>
      <c r="AO112" s="1" t="e">
        <f>TRIM(LEFT(AV112,FIND(Sheet1!$E$16,AV112)-1))</f>
        <v>#VALUE!</v>
      </c>
      <c r="AP112" s="14" t="s">
        <v>167</v>
      </c>
      <c r="AQ112" s="14" t="s">
        <v>168</v>
      </c>
      <c r="AX112" s="1">
        <v>2000450201</v>
      </c>
      <c r="AY112" s="1" t="s">
        <v>86</v>
      </c>
      <c r="AZ112" s="1" t="str">
        <f t="shared" si="35"/>
        <v>2000450201伤血</v>
      </c>
      <c r="BA112" s="1">
        <f>COUNTIFS($AZ$2:AZ112,AZ112,$AZ$2:AZ112,"&gt;&lt;")</f>
        <v>1</v>
      </c>
      <c r="BB112" t="b">
        <f>IFERROR(AND(VLOOKUP(AX112,[2]英雄技能定义!$A:$F,6,0)="普攻",AY112=$AY$2),FALSE)</f>
        <v>1</v>
      </c>
    </row>
    <row r="113" spans="1:54">
      <c r="A113" s="1" t="e">
        <f>#REF!</f>
        <v>#REF!</v>
      </c>
      <c r="B113" s="1" t="e">
        <f>#REF!</f>
        <v>#REF!</v>
      </c>
      <c r="C113" s="1" t="e">
        <f>#REF!</f>
        <v>#REF!</v>
      </c>
      <c r="D113" s="1" t="s">
        <v>88</v>
      </c>
      <c r="E113" s="1" t="e">
        <f>#REF!</f>
        <v>#REF!</v>
      </c>
      <c r="F113" s="1" t="e">
        <f t="shared" si="19"/>
        <v>#REF!</v>
      </c>
      <c r="G113" s="1">
        <f>SUMIFS(Sheet1!$F$17:$F$30,Sheet1!$E$17:$E$30,D113)</f>
        <v>2</v>
      </c>
      <c r="H113" s="1" t="e">
        <f>ROUND(ABS(SUMIFS(#REF!,#REF!,$C113,#REF!,#REF!,#REF!,$E113)),)</f>
        <v>#REF!</v>
      </c>
      <c r="I113" s="1" t="e">
        <f>_xlfn.IFS(OR(B113=#REF!,B113=#REF!,B113=#REF!),ROUND(#REF!,3),TRUE,0)</f>
        <v>#REF!</v>
      </c>
      <c r="J113" s="1">
        <v>0</v>
      </c>
      <c r="K113" s="1" t="e">
        <f>ROUND(ABS(SUMIFS(#REF!,#REF!,$C113,#REF!,#REF!,#REF!,$E113,#REF!,#REF!)),3)</f>
        <v>#REF!</v>
      </c>
      <c r="L113" s="1" t="e">
        <f>ROUND(ABS(SUMIFS(#REF!,#REF!,$C113,#REF!,#REF!,#REF!,$E113,#REF!,#REF!)),3)</f>
        <v>#REF!</v>
      </c>
      <c r="M113" s="1">
        <v>0</v>
      </c>
      <c r="N113" s="1" t="e">
        <f>ROUND(ABS(SUMIFS(#REF!,#REF!,$C113,#REF!,#REF!,#REF!,$E113,#REF!,#REF!)),3)</f>
        <v>#REF!</v>
      </c>
      <c r="O113" s="1" t="e">
        <f>ABS(SUMIFS(#REF!,#REF!,$C113,#REF!,$E113,#REF!,#REF!))</f>
        <v>#REF!</v>
      </c>
      <c r="P113" s="1" t="e">
        <f>#REF!</f>
        <v>#REF!</v>
      </c>
      <c r="Q113" s="1" t="e">
        <f>_xlfn.IFS(OR(B113=#REF!,B113=#REF!),#REF!*100,TRUE,0)</f>
        <v>#REF!</v>
      </c>
      <c r="S113" s="14" t="str">
        <f t="shared" si="20"/>
        <v>2000450201受击光效1</v>
      </c>
      <c r="T113" s="14" t="str">
        <f ca="1">IF(OFFSET($BB$1,MATCH($S113,S:S,0)-1,),$BC$1,
_xlfn.TEXTJOIN(Sheet1!$D$16,1,U113:AA113))</f>
        <v>1</v>
      </c>
      <c r="U113" s="14" t="str">
        <f t="shared" ca="1" si="21"/>
        <v>1</v>
      </c>
      <c r="V113" s="14" t="str">
        <f t="shared" ca="1" si="22"/>
        <v/>
      </c>
      <c r="W113" s="14" t="str">
        <f t="shared" ca="1" si="23"/>
        <v/>
      </c>
      <c r="X113" s="14" t="str">
        <f t="shared" ca="1" si="24"/>
        <v/>
      </c>
      <c r="Y113" s="14" t="str">
        <f t="shared" ca="1" si="25"/>
        <v/>
      </c>
      <c r="Z113" s="14" t="str">
        <f t="shared" ca="1" si="26"/>
        <v/>
      </c>
      <c r="AA113" s="14" t="str">
        <f t="shared" ca="1" si="27"/>
        <v/>
      </c>
      <c r="AB113" s="1">
        <f t="shared" si="28"/>
        <v>1</v>
      </c>
      <c r="AC113" s="1" t="e">
        <f t="shared" si="29"/>
        <v>#N/A</v>
      </c>
      <c r="AD113" s="1" t="e">
        <f t="shared" si="30"/>
        <v>#N/A</v>
      </c>
      <c r="AE113" s="1" t="e">
        <f t="shared" si="31"/>
        <v>#N/A</v>
      </c>
      <c r="AF113" s="1" t="e">
        <f t="shared" si="32"/>
        <v>#N/A</v>
      </c>
      <c r="AG113" s="1" t="e">
        <f t="shared" si="33"/>
        <v>#N/A</v>
      </c>
      <c r="AH113" s="1" t="e">
        <f t="shared" si="34"/>
        <v>#N/A</v>
      </c>
      <c r="AI113" s="1" t="e">
        <f>TRIM(LEFT(AP113,FIND(Sheet1!$E$16,AP113)-1))</f>
        <v>#VALUE!</v>
      </c>
      <c r="AJ113" s="1" t="e">
        <f>TRIM(LEFT(AQ113,FIND(Sheet1!$E$16,AQ113)-1))</f>
        <v>#VALUE!</v>
      </c>
      <c r="AK113" s="1" t="e">
        <f>TRIM(LEFT(AR113,FIND(Sheet1!$E$16,AR113)-1))</f>
        <v>#VALUE!</v>
      </c>
      <c r="AL113" s="1" t="e">
        <f>TRIM(LEFT(AS113,FIND(Sheet1!$E$16,AS113)-1))</f>
        <v>#VALUE!</v>
      </c>
      <c r="AM113" s="1" t="e">
        <f>TRIM(LEFT(AT113,FIND(Sheet1!$E$16,AT113)-1))</f>
        <v>#VALUE!</v>
      </c>
      <c r="AN113" s="1" t="e">
        <f>TRIM(LEFT(AU113,FIND(Sheet1!$E$16,AU113)-1))</f>
        <v>#VALUE!</v>
      </c>
      <c r="AO113" s="1" t="e">
        <f>TRIM(LEFT(AV113,FIND(Sheet1!$E$16,AV113)-1))</f>
        <v>#VALUE!</v>
      </c>
      <c r="AP113" s="14">
        <v>1</v>
      </c>
      <c r="AX113" s="1">
        <v>2000450201</v>
      </c>
      <c r="AY113" s="1" t="s">
        <v>91</v>
      </c>
      <c r="AZ113" s="1" t="str">
        <f t="shared" si="35"/>
        <v>2000450201受击光效</v>
      </c>
      <c r="BA113" s="1">
        <f>COUNTIFS($AZ$2:AZ113,AZ113,$AZ$2:AZ113,"&gt;&lt;")</f>
        <v>1</v>
      </c>
      <c r="BB113" t="b">
        <f>IFERROR(AND(VLOOKUP(AX113,[2]英雄技能定义!$A:$F,6,0)="普攻",AY113=$AY$2),FALSE)</f>
        <v>0</v>
      </c>
    </row>
    <row r="114" spans="1:54">
      <c r="A114" s="1" t="e">
        <f>#REF!</f>
        <v>#REF!</v>
      </c>
      <c r="B114" s="1" t="e">
        <f>#REF!</f>
        <v>#REF!</v>
      </c>
      <c r="C114" s="1" t="e">
        <f>#REF!</f>
        <v>#REF!</v>
      </c>
      <c r="D114" s="1" t="s">
        <v>86</v>
      </c>
      <c r="E114" s="1" t="e">
        <f>#REF!</f>
        <v>#REF!</v>
      </c>
      <c r="F114" s="1" t="e">
        <f t="shared" si="19"/>
        <v>#REF!</v>
      </c>
      <c r="G114" s="1">
        <f>SUMIFS(Sheet1!$F$17:$F$30,Sheet1!$E$17:$E$30,D114)</f>
        <v>1</v>
      </c>
      <c r="H114" s="1" t="e">
        <f>ROUND(ABS(SUMIFS(#REF!,#REF!,$C114,#REF!,#REF!,#REF!,$E114)),)</f>
        <v>#REF!</v>
      </c>
      <c r="I114" s="1" t="e">
        <f>_xlfn.IFS(OR(B114=#REF!,B114=#REF!,B114=#REF!),ROUND(#REF!,3),TRUE,0)</f>
        <v>#REF!</v>
      </c>
      <c r="J114" s="1">
        <v>0</v>
      </c>
      <c r="K114" s="1" t="e">
        <f>ROUND(ABS(SUMIFS(#REF!,#REF!,$C114,#REF!,#REF!,#REF!,$E114,#REF!,#REF!)),3)</f>
        <v>#REF!</v>
      </c>
      <c r="L114" s="1" t="e">
        <f>ROUND(ABS(SUMIFS(#REF!,#REF!,$C114,#REF!,#REF!,#REF!,$E114,#REF!,#REF!)),3)</f>
        <v>#REF!</v>
      </c>
      <c r="M114" s="1">
        <v>0</v>
      </c>
      <c r="N114" s="1" t="e">
        <f>ROUND(ABS(SUMIFS(#REF!,#REF!,$C114,#REF!,#REF!,#REF!,$E114,#REF!,#REF!)),3)</f>
        <v>#REF!</v>
      </c>
      <c r="O114" s="1" t="e">
        <f>ABS(SUMIFS(#REF!,#REF!,$C114,#REF!,$E114,#REF!,#REF!))</f>
        <v>#REF!</v>
      </c>
      <c r="P114" s="1" t="e">
        <f>#REF!</f>
        <v>#REF!</v>
      </c>
      <c r="Q114" s="1" t="e">
        <f>_xlfn.IFS(OR(B114=#REF!,B114=#REF!),#REF!*100,TRUE,0)</f>
        <v>#REF!</v>
      </c>
      <c r="S114" s="14" t="str">
        <f t="shared" si="20"/>
        <v>2000450202伤血1</v>
      </c>
      <c r="T114" s="14" t="str">
        <f ca="1">IF(OFFSET($BB$1,MATCH($S114,S:S,0)-1,),$BC$1,
_xlfn.TEXTJOIN(Sheet1!$D$16,1,U114:AA114))</f>
        <v>ratio=0.45,fixed=100</v>
      </c>
      <c r="U114" s="14" t="str">
        <f t="shared" ca="1" si="21"/>
        <v>ratio=0.45</v>
      </c>
      <c r="V114" s="14" t="str">
        <f t="shared" ca="1" si="22"/>
        <v>fixed=100</v>
      </c>
      <c r="W114" s="14" t="str">
        <f t="shared" ca="1" si="23"/>
        <v/>
      </c>
      <c r="X114" s="14" t="str">
        <f t="shared" ca="1" si="24"/>
        <v/>
      </c>
      <c r="Y114" s="14" t="str">
        <f t="shared" ca="1" si="25"/>
        <v/>
      </c>
      <c r="Z114" s="14" t="str">
        <f t="shared" ca="1" si="26"/>
        <v/>
      </c>
      <c r="AA114" s="14" t="str">
        <f t="shared" ca="1" si="27"/>
        <v/>
      </c>
      <c r="AB114" s="1">
        <f t="shared" si="28"/>
        <v>0.45</v>
      </c>
      <c r="AC114" s="1">
        <f t="shared" si="29"/>
        <v>100</v>
      </c>
      <c r="AD114" s="1" t="e">
        <f t="shared" si="30"/>
        <v>#N/A</v>
      </c>
      <c r="AE114" s="1" t="e">
        <f t="shared" si="31"/>
        <v>#N/A</v>
      </c>
      <c r="AF114" s="1" t="e">
        <f t="shared" si="32"/>
        <v>#N/A</v>
      </c>
      <c r="AG114" s="1" t="e">
        <f t="shared" si="33"/>
        <v>#N/A</v>
      </c>
      <c r="AH114" s="1" t="e">
        <f t="shared" si="34"/>
        <v>#N/A</v>
      </c>
      <c r="AI114" s="1" t="str">
        <f>TRIM(LEFT(AP114,FIND(Sheet1!$E$16,AP114)-1))</f>
        <v>ratio</v>
      </c>
      <c r="AJ114" s="1" t="str">
        <f>TRIM(LEFT(AQ114,FIND(Sheet1!$E$16,AQ114)-1))</f>
        <v>fixed</v>
      </c>
      <c r="AK114" s="1" t="e">
        <f>TRIM(LEFT(AR114,FIND(Sheet1!$E$16,AR114)-1))</f>
        <v>#VALUE!</v>
      </c>
      <c r="AL114" s="1" t="e">
        <f>TRIM(LEFT(AS114,FIND(Sheet1!$E$16,AS114)-1))</f>
        <v>#VALUE!</v>
      </c>
      <c r="AM114" s="1" t="e">
        <f>TRIM(LEFT(AT114,FIND(Sheet1!$E$16,AT114)-1))</f>
        <v>#VALUE!</v>
      </c>
      <c r="AN114" s="1" t="e">
        <f>TRIM(LEFT(AU114,FIND(Sheet1!$E$16,AU114)-1))</f>
        <v>#VALUE!</v>
      </c>
      <c r="AO114" s="1" t="e">
        <f>TRIM(LEFT(AV114,FIND(Sheet1!$E$16,AV114)-1))</f>
        <v>#VALUE!</v>
      </c>
      <c r="AP114" s="14" t="s">
        <v>228</v>
      </c>
      <c r="AQ114" s="14" t="s">
        <v>170</v>
      </c>
      <c r="AX114" s="1">
        <v>2000450202</v>
      </c>
      <c r="AY114" s="1" t="s">
        <v>86</v>
      </c>
      <c r="AZ114" s="1" t="str">
        <f t="shared" si="35"/>
        <v>2000450202伤血</v>
      </c>
      <c r="BA114" s="1">
        <f>COUNTIFS($AZ$2:AZ114,AZ114,$AZ$2:AZ114,"&gt;&lt;")</f>
        <v>1</v>
      </c>
      <c r="BB114" t="b">
        <f>IFERROR(AND(VLOOKUP(AX114,[2]英雄技能定义!$A:$F,6,0)="普攻",AY114=$AY$2),FALSE)</f>
        <v>0</v>
      </c>
    </row>
    <row r="115" spans="1:54">
      <c r="A115" s="1" t="e">
        <f>#REF!</f>
        <v>#REF!</v>
      </c>
      <c r="B115" s="1" t="e">
        <f>#REF!</f>
        <v>#REF!</v>
      </c>
      <c r="C115" s="1" t="e">
        <f>#REF!</f>
        <v>#REF!</v>
      </c>
      <c r="D115" s="1" t="s">
        <v>86</v>
      </c>
      <c r="E115" s="1" t="e">
        <f>#REF!</f>
        <v>#REF!</v>
      </c>
      <c r="F115" s="1" t="e">
        <f t="shared" si="19"/>
        <v>#REF!</v>
      </c>
      <c r="G115" s="1">
        <f>SUMIFS(Sheet1!$F$17:$F$30,Sheet1!$E$17:$E$30,D115)</f>
        <v>1</v>
      </c>
      <c r="H115" s="1" t="e">
        <f>ROUND(ABS(SUMIFS(#REF!,#REF!,$C115,#REF!,#REF!,#REF!,$E115)),)</f>
        <v>#REF!</v>
      </c>
      <c r="I115" s="1" t="e">
        <f>_xlfn.IFS(OR(B115=#REF!,B115=#REF!,B115=#REF!),ROUND(#REF!,3),TRUE,0)</f>
        <v>#REF!</v>
      </c>
      <c r="J115" s="1">
        <v>0</v>
      </c>
      <c r="K115" s="1" t="e">
        <f>ROUND(ABS(SUMIFS(#REF!,#REF!,$C115,#REF!,#REF!,#REF!,$E115,#REF!,#REF!)),3)</f>
        <v>#REF!</v>
      </c>
      <c r="L115" s="1" t="e">
        <f>ROUND(ABS(SUMIFS(#REF!,#REF!,$C115,#REF!,#REF!,#REF!,$E115,#REF!,#REF!)),3)</f>
        <v>#REF!</v>
      </c>
      <c r="M115" s="1">
        <v>0</v>
      </c>
      <c r="N115" s="1" t="e">
        <f>ROUND(ABS(SUMIFS(#REF!,#REF!,$C115,#REF!,#REF!,#REF!,$E115,#REF!,#REF!)),3)</f>
        <v>#REF!</v>
      </c>
      <c r="O115" s="1" t="e">
        <f>ABS(SUMIFS(#REF!,#REF!,$C115,#REF!,$E115,#REF!,#REF!))</f>
        <v>#REF!</v>
      </c>
      <c r="P115" s="1" t="e">
        <f>#REF!</f>
        <v>#REF!</v>
      </c>
      <c r="Q115" s="1" t="e">
        <f>_xlfn.IFS(OR(B115=#REF!,B115=#REF!),#REF!*100,TRUE,0)</f>
        <v>#REF!</v>
      </c>
      <c r="S115" s="14" t="str">
        <f t="shared" si="20"/>
        <v>2000450202受击光效1</v>
      </c>
      <c r="T115" s="14" t="str">
        <f ca="1">IF(OFFSET($BB$1,MATCH($S115,S:S,0)-1,),$BC$1,
_xlfn.TEXTJOIN(Sheet1!$D$16,1,U115:AA115))</f>
        <v>1</v>
      </c>
      <c r="U115" s="14" t="str">
        <f t="shared" ca="1" si="21"/>
        <v>1</v>
      </c>
      <c r="V115" s="14" t="str">
        <f t="shared" ca="1" si="22"/>
        <v/>
      </c>
      <c r="W115" s="14" t="str">
        <f t="shared" ca="1" si="23"/>
        <v/>
      </c>
      <c r="X115" s="14" t="str">
        <f t="shared" ca="1" si="24"/>
        <v/>
      </c>
      <c r="Y115" s="14" t="str">
        <f t="shared" ca="1" si="25"/>
        <v/>
      </c>
      <c r="Z115" s="14" t="str">
        <f t="shared" ca="1" si="26"/>
        <v/>
      </c>
      <c r="AA115" s="14" t="str">
        <f t="shared" ca="1" si="27"/>
        <v/>
      </c>
      <c r="AB115" s="1">
        <f t="shared" si="28"/>
        <v>1</v>
      </c>
      <c r="AC115" s="1" t="e">
        <f t="shared" si="29"/>
        <v>#N/A</v>
      </c>
      <c r="AD115" s="1" t="e">
        <f t="shared" si="30"/>
        <v>#N/A</v>
      </c>
      <c r="AE115" s="1" t="e">
        <f t="shared" si="31"/>
        <v>#N/A</v>
      </c>
      <c r="AF115" s="1" t="e">
        <f t="shared" si="32"/>
        <v>#N/A</v>
      </c>
      <c r="AG115" s="1" t="e">
        <f t="shared" si="33"/>
        <v>#N/A</v>
      </c>
      <c r="AH115" s="1" t="e">
        <f t="shared" si="34"/>
        <v>#N/A</v>
      </c>
      <c r="AI115" s="1" t="e">
        <f>TRIM(LEFT(AP115,FIND(Sheet1!$E$16,AP115)-1))</f>
        <v>#VALUE!</v>
      </c>
      <c r="AJ115" s="1" t="e">
        <f>TRIM(LEFT(AQ115,FIND(Sheet1!$E$16,AQ115)-1))</f>
        <v>#VALUE!</v>
      </c>
      <c r="AK115" s="1" t="e">
        <f>TRIM(LEFT(AR115,FIND(Sheet1!$E$16,AR115)-1))</f>
        <v>#VALUE!</v>
      </c>
      <c r="AL115" s="1" t="e">
        <f>TRIM(LEFT(AS115,FIND(Sheet1!$E$16,AS115)-1))</f>
        <v>#VALUE!</v>
      </c>
      <c r="AM115" s="1" t="e">
        <f>TRIM(LEFT(AT115,FIND(Sheet1!$E$16,AT115)-1))</f>
        <v>#VALUE!</v>
      </c>
      <c r="AN115" s="1" t="e">
        <f>TRIM(LEFT(AU115,FIND(Sheet1!$E$16,AU115)-1))</f>
        <v>#VALUE!</v>
      </c>
      <c r="AO115" s="1" t="e">
        <f>TRIM(LEFT(AV115,FIND(Sheet1!$E$16,AV115)-1))</f>
        <v>#VALUE!</v>
      </c>
      <c r="AP115" s="14">
        <v>1</v>
      </c>
      <c r="AX115" s="1">
        <v>2000450202</v>
      </c>
      <c r="AY115" s="1" t="s">
        <v>91</v>
      </c>
      <c r="AZ115" s="1" t="str">
        <f t="shared" si="35"/>
        <v>2000450202受击光效</v>
      </c>
      <c r="BA115" s="1">
        <f>COUNTIFS($AZ$2:AZ115,AZ115,$AZ$2:AZ115,"&gt;&lt;")</f>
        <v>1</v>
      </c>
      <c r="BB115" t="b">
        <f>IFERROR(AND(VLOOKUP(AX115,[2]英雄技能定义!$A:$F,6,0)="普攻",AY115=$AY$2),FALSE)</f>
        <v>0</v>
      </c>
    </row>
    <row r="116" spans="1:54">
      <c r="A116" s="1" t="e">
        <f>#REF!</f>
        <v>#REF!</v>
      </c>
      <c r="B116" s="1" t="e">
        <f>#REF!</f>
        <v>#REF!</v>
      </c>
      <c r="C116" s="1" t="e">
        <f>#REF!</f>
        <v>#REF!</v>
      </c>
      <c r="D116" s="1" t="s">
        <v>88</v>
      </c>
      <c r="E116" s="1" t="e">
        <f>#REF!</f>
        <v>#REF!</v>
      </c>
      <c r="F116" s="1" t="e">
        <f t="shared" si="19"/>
        <v>#REF!</v>
      </c>
      <c r="G116" s="1">
        <f>SUMIFS(Sheet1!$F$17:$F$30,Sheet1!$E$17:$E$30,D116)</f>
        <v>2</v>
      </c>
      <c r="H116" s="1" t="e">
        <f>ROUND(ABS(SUMIFS(#REF!,#REF!,$C116,#REF!,#REF!,#REF!,$E116)),)</f>
        <v>#REF!</v>
      </c>
      <c r="I116" s="1" t="e">
        <f>_xlfn.IFS(OR(B116=#REF!,B116=#REF!,B116=#REF!),ROUND(#REF!,3),TRUE,0)</f>
        <v>#REF!</v>
      </c>
      <c r="J116" s="1">
        <v>0</v>
      </c>
      <c r="K116" s="1" t="e">
        <f>ROUND(ABS(SUMIFS(#REF!,#REF!,$C116,#REF!,#REF!,#REF!,$E116,#REF!,#REF!)),3)</f>
        <v>#REF!</v>
      </c>
      <c r="L116" s="1" t="e">
        <f>ROUND(ABS(SUMIFS(#REF!,#REF!,$C116,#REF!,#REF!,#REF!,$E116,#REF!,#REF!)),3)</f>
        <v>#REF!</v>
      </c>
      <c r="M116" s="1">
        <v>0</v>
      </c>
      <c r="N116" s="1" t="e">
        <f>ROUND(ABS(SUMIFS(#REF!,#REF!,$C116,#REF!,#REF!,#REF!,$E116,#REF!,#REF!)),3)</f>
        <v>#REF!</v>
      </c>
      <c r="O116" s="1" t="e">
        <f>ABS(SUMIFS(#REF!,#REF!,$C116,#REF!,$E116,#REF!,#REF!))</f>
        <v>#REF!</v>
      </c>
      <c r="P116" s="1" t="e">
        <f>#REF!</f>
        <v>#REF!</v>
      </c>
      <c r="Q116" s="1" t="e">
        <f>_xlfn.IFS(OR(B116=#REF!,B116=#REF!),#REF!*100,TRUE,0)</f>
        <v>#REF!</v>
      </c>
      <c r="S116" s="14" t="str">
        <f t="shared" si="20"/>
        <v>2000450202击退1</v>
      </c>
      <c r="T116" s="14" t="str">
        <f ca="1">IF(OFFSET($BB$1,MATCH($S116,S:S,0)-1,),$BC$1,
_xlfn.TEXTJOIN(Sheet1!$D$16,1,U116:AA116))</f>
        <v>speed=2000,duration=0.03</v>
      </c>
      <c r="U116" s="14" t="str">
        <f t="shared" ca="1" si="21"/>
        <v>speed=2000</v>
      </c>
      <c r="V116" s="14" t="str">
        <f t="shared" ca="1" si="22"/>
        <v>duration=0.03</v>
      </c>
      <c r="W116" s="14" t="str">
        <f t="shared" ca="1" si="23"/>
        <v/>
      </c>
      <c r="X116" s="14" t="str">
        <f t="shared" ca="1" si="24"/>
        <v/>
      </c>
      <c r="Y116" s="14" t="str">
        <f t="shared" ca="1" si="25"/>
        <v/>
      </c>
      <c r="Z116" s="14" t="str">
        <f t="shared" ca="1" si="26"/>
        <v/>
      </c>
      <c r="AA116" s="14" t="str">
        <f t="shared" ca="1" si="27"/>
        <v/>
      </c>
      <c r="AB116" s="1">
        <f t="shared" si="28"/>
        <v>2000</v>
      </c>
      <c r="AC116" s="1">
        <f t="shared" si="29"/>
        <v>0.03</v>
      </c>
      <c r="AD116" s="1" t="e">
        <f t="shared" si="30"/>
        <v>#N/A</v>
      </c>
      <c r="AE116" s="1" t="e">
        <f t="shared" si="31"/>
        <v>#N/A</v>
      </c>
      <c r="AF116" s="1" t="e">
        <f t="shared" si="32"/>
        <v>#N/A</v>
      </c>
      <c r="AG116" s="1" t="e">
        <f t="shared" si="33"/>
        <v>#N/A</v>
      </c>
      <c r="AH116" s="1" t="e">
        <f t="shared" si="34"/>
        <v>#N/A</v>
      </c>
      <c r="AI116" s="1" t="str">
        <f>TRIM(LEFT(AP116,FIND(Sheet1!$E$16,AP116)-1))</f>
        <v>speed</v>
      </c>
      <c r="AJ116" s="1" t="str">
        <f>TRIM(LEFT(AQ116,FIND(Sheet1!$E$16,AQ116)-1))</f>
        <v>duration</v>
      </c>
      <c r="AK116" s="1" t="e">
        <f>TRIM(LEFT(AR116,FIND(Sheet1!$E$16,AR116)-1))</f>
        <v>#VALUE!</v>
      </c>
      <c r="AL116" s="1" t="e">
        <f>TRIM(LEFT(AS116,FIND(Sheet1!$E$16,AS116)-1))</f>
        <v>#VALUE!</v>
      </c>
      <c r="AM116" s="1" t="e">
        <f>TRIM(LEFT(AT116,FIND(Sheet1!$E$16,AT116)-1))</f>
        <v>#VALUE!</v>
      </c>
      <c r="AN116" s="1" t="e">
        <f>TRIM(LEFT(AU116,FIND(Sheet1!$E$16,AU116)-1))</f>
        <v>#VALUE!</v>
      </c>
      <c r="AO116" s="1" t="e">
        <f>TRIM(LEFT(AV116,FIND(Sheet1!$E$16,AV116)-1))</f>
        <v>#VALUE!</v>
      </c>
      <c r="AP116" s="14" t="s">
        <v>229</v>
      </c>
      <c r="AQ116" s="14" t="s">
        <v>230</v>
      </c>
      <c r="AX116" s="1">
        <v>2000450202</v>
      </c>
      <c r="AY116" s="1" t="s">
        <v>47</v>
      </c>
      <c r="AZ116" s="1" t="str">
        <f t="shared" si="35"/>
        <v>2000450202击退</v>
      </c>
      <c r="BA116" s="1">
        <f>COUNTIFS($AZ$2:AZ116,AZ116,$AZ$2:AZ116,"&gt;&lt;")</f>
        <v>1</v>
      </c>
      <c r="BB116" t="b">
        <f>IFERROR(AND(VLOOKUP(AX116,[2]英雄技能定义!$A:$F,6,0)="普攻",AY116=$AY$2),FALSE)</f>
        <v>0</v>
      </c>
    </row>
    <row r="117" spans="1:54">
      <c r="A117" s="1" t="e">
        <f>#REF!</f>
        <v>#REF!</v>
      </c>
      <c r="B117" s="1" t="e">
        <f>#REF!</f>
        <v>#REF!</v>
      </c>
      <c r="C117" s="1" t="e">
        <f>#REF!</f>
        <v>#REF!</v>
      </c>
      <c r="D117" s="1" t="s">
        <v>86</v>
      </c>
      <c r="E117" s="1" t="e">
        <f>#REF!</f>
        <v>#REF!</v>
      </c>
      <c r="F117" s="1" t="e">
        <f t="shared" si="19"/>
        <v>#REF!</v>
      </c>
      <c r="G117" s="1">
        <f>SUMIFS(Sheet1!$F$17:$F$30,Sheet1!$E$17:$E$30,D117)</f>
        <v>1</v>
      </c>
      <c r="H117" s="1" t="e">
        <f>ROUND(ABS(SUMIFS(#REF!,#REF!,$C117,#REF!,#REF!,#REF!,$E117)),)</f>
        <v>#REF!</v>
      </c>
      <c r="I117" s="1" t="e">
        <f>_xlfn.IFS(OR(B117=#REF!,B117=#REF!,B117=#REF!),ROUND(#REF!,3),TRUE,0)</f>
        <v>#REF!</v>
      </c>
      <c r="J117" s="1">
        <v>0</v>
      </c>
      <c r="K117" s="1" t="e">
        <f>ROUND(ABS(SUMIFS(#REF!,#REF!,$C117,#REF!,#REF!,#REF!,$E117,#REF!,#REF!)),3)</f>
        <v>#REF!</v>
      </c>
      <c r="L117" s="1" t="e">
        <f>ROUND(ABS(SUMIFS(#REF!,#REF!,$C117,#REF!,#REF!,#REF!,$E117,#REF!,#REF!)),3)</f>
        <v>#REF!</v>
      </c>
      <c r="M117" s="1">
        <v>0</v>
      </c>
      <c r="N117" s="1" t="e">
        <f>ROUND(ABS(SUMIFS(#REF!,#REF!,$C117,#REF!,#REF!,#REF!,$E117,#REF!,#REF!)),3)</f>
        <v>#REF!</v>
      </c>
      <c r="O117" s="1" t="e">
        <f>ABS(SUMIFS(#REF!,#REF!,$C117,#REF!,$E117,#REF!,#REF!))</f>
        <v>#REF!</v>
      </c>
      <c r="P117" s="1" t="e">
        <f>#REF!</f>
        <v>#REF!</v>
      </c>
      <c r="Q117" s="1" t="e">
        <f>_xlfn.IFS(OR(B117=#REF!,B117=#REF!),#REF!*100,TRUE,0)</f>
        <v>#REF!</v>
      </c>
      <c r="S117" s="14" t="str">
        <f t="shared" si="20"/>
        <v>2000450202加buff1</v>
      </c>
      <c r="T117" s="14" t="str">
        <f ca="1">IF(OFFSET($BB$1,MATCH($S117,S:S,0)-1,),$BC$1,
_xlfn.TEXTJOIN(Sheet1!$D$16,1,U117:AA117))</f>
        <v>duration=6,effectIds={1000009}</v>
      </c>
      <c r="U117" s="14" t="str">
        <f t="shared" ca="1" si="21"/>
        <v>duration=6</v>
      </c>
      <c r="V117" s="14" t="str">
        <f t="shared" ca="1" si="22"/>
        <v>effectIds={1000009}</v>
      </c>
      <c r="W117" s="14" t="str">
        <f t="shared" ca="1" si="23"/>
        <v/>
      </c>
      <c r="X117" s="14" t="str">
        <f t="shared" ca="1" si="24"/>
        <v/>
      </c>
      <c r="Y117" s="14" t="str">
        <f t="shared" ca="1" si="25"/>
        <v/>
      </c>
      <c r="Z117" s="14" t="str">
        <f t="shared" ca="1" si="26"/>
        <v/>
      </c>
      <c r="AA117" s="14" t="str">
        <f t="shared" ca="1" si="27"/>
        <v/>
      </c>
      <c r="AB117" s="1">
        <f t="shared" si="28"/>
        <v>6</v>
      </c>
      <c r="AC117" s="1" t="e">
        <f t="shared" si="29"/>
        <v>#N/A</v>
      </c>
      <c r="AD117" s="1" t="e">
        <f t="shared" si="30"/>
        <v>#N/A</v>
      </c>
      <c r="AE117" s="1" t="e">
        <f t="shared" si="31"/>
        <v>#N/A</v>
      </c>
      <c r="AF117" s="1" t="e">
        <f t="shared" si="32"/>
        <v>#N/A</v>
      </c>
      <c r="AG117" s="1" t="e">
        <f t="shared" si="33"/>
        <v>#N/A</v>
      </c>
      <c r="AH117" s="1" t="e">
        <f t="shared" si="34"/>
        <v>#N/A</v>
      </c>
      <c r="AI117" s="1" t="str">
        <f>TRIM(LEFT(AP117,FIND(Sheet1!$E$16,AP117)-1))</f>
        <v>duration</v>
      </c>
      <c r="AJ117" s="1" t="str">
        <f>TRIM(LEFT(AQ117,FIND(Sheet1!$E$16,AQ117)-1))</f>
        <v>effectIds</v>
      </c>
      <c r="AK117" s="1" t="e">
        <f>TRIM(LEFT(AR117,FIND(Sheet1!$E$16,AR117)-1))</f>
        <v>#VALUE!</v>
      </c>
      <c r="AL117" s="1" t="e">
        <f>TRIM(LEFT(AS117,FIND(Sheet1!$E$16,AS117)-1))</f>
        <v>#VALUE!</v>
      </c>
      <c r="AM117" s="1" t="e">
        <f>TRIM(LEFT(AT117,FIND(Sheet1!$E$16,AT117)-1))</f>
        <v>#VALUE!</v>
      </c>
      <c r="AN117" s="1" t="e">
        <f>TRIM(LEFT(AU117,FIND(Sheet1!$E$16,AU117)-1))</f>
        <v>#VALUE!</v>
      </c>
      <c r="AO117" s="1" t="e">
        <f>TRIM(LEFT(AV117,FIND(Sheet1!$E$16,AV117)-1))</f>
        <v>#VALUE!</v>
      </c>
      <c r="AP117" s="14" t="s">
        <v>185</v>
      </c>
      <c r="AQ117" s="14" t="s">
        <v>231</v>
      </c>
      <c r="AX117" s="1">
        <v>2000450202</v>
      </c>
      <c r="AY117" s="1" t="s">
        <v>88</v>
      </c>
      <c r="AZ117" s="1" t="str">
        <f t="shared" si="35"/>
        <v>2000450202加buff</v>
      </c>
      <c r="BA117" s="1">
        <f>COUNTIFS($AZ$2:AZ117,AZ117,$AZ$2:AZ117,"&gt;&lt;")</f>
        <v>1</v>
      </c>
      <c r="BB117" t="b">
        <f>IFERROR(AND(VLOOKUP(AX117,[2]英雄技能定义!$A:$F,6,0)="普攻",AY117=$AY$2),FALSE)</f>
        <v>0</v>
      </c>
    </row>
    <row r="118" spans="1:54">
      <c r="A118" s="1" t="e">
        <f>#REF!</f>
        <v>#REF!</v>
      </c>
      <c r="B118" s="1" t="e">
        <f>#REF!</f>
        <v>#REF!</v>
      </c>
      <c r="C118" s="1" t="e">
        <f>#REF!</f>
        <v>#REF!</v>
      </c>
      <c r="D118" s="1" t="s">
        <v>88</v>
      </c>
      <c r="E118" s="1" t="e">
        <f>#REF!</f>
        <v>#REF!</v>
      </c>
      <c r="F118" s="1" t="e">
        <f t="shared" ref="F118:F182" si="36">_xlfn.CONCAT(C118,D118,E118)</f>
        <v>#REF!</v>
      </c>
      <c r="G118" s="1">
        <f>SUMIFS(Sheet1!$F$17:$F$30,Sheet1!$E$17:$E$30,D118)</f>
        <v>2</v>
      </c>
      <c r="H118" s="1" t="e">
        <f>ROUND(ABS(SUMIFS(#REF!,#REF!,$C118,#REF!,#REF!,#REF!,$E118)),)</f>
        <v>#REF!</v>
      </c>
      <c r="I118" s="1" t="e">
        <f>_xlfn.IFS(OR(B118=#REF!,B118=#REF!,B118=#REF!),ROUND(#REF!,3),TRUE,0)</f>
        <v>#REF!</v>
      </c>
      <c r="J118" s="1">
        <v>0</v>
      </c>
      <c r="K118" s="1" t="e">
        <f>ROUND(ABS(SUMIFS(#REF!,#REF!,$C118,#REF!,#REF!,#REF!,$E118,#REF!,#REF!)),3)</f>
        <v>#REF!</v>
      </c>
      <c r="L118" s="1" t="e">
        <f>ROUND(ABS(SUMIFS(#REF!,#REF!,$C118,#REF!,#REF!,#REF!,$E118,#REF!,#REF!)),3)</f>
        <v>#REF!</v>
      </c>
      <c r="M118" s="1">
        <v>0</v>
      </c>
      <c r="N118" s="1" t="e">
        <f>ROUND(ABS(SUMIFS(#REF!,#REF!,$C118,#REF!,#REF!,#REF!,$E118,#REF!,#REF!)),3)</f>
        <v>#REF!</v>
      </c>
      <c r="O118" s="1" t="e">
        <f>ABS(SUMIFS(#REF!,#REF!,$C118,#REF!,$E118,#REF!,#REF!))</f>
        <v>#REF!</v>
      </c>
      <c r="P118" s="1" t="e">
        <f>#REF!</f>
        <v>#REF!</v>
      </c>
      <c r="Q118" s="1" t="e">
        <f>_xlfn.IFS(OR(B118=#REF!,B118=#REF!),#REF!*100,TRUE,0)</f>
        <v>#REF!</v>
      </c>
      <c r="S118" s="14" t="str">
        <f t="shared" si="20"/>
        <v>2000450202伤血2</v>
      </c>
      <c r="T118" s="14" t="str">
        <f ca="1">IF(OFFSET($BB$1,MATCH($S118,S:S,0)-1,),$BC$1,
_xlfn.TEXTJOIN(Sheet1!$D$16,1,U118:AA118))</f>
        <v>ratio=0.45,fixed=100</v>
      </c>
      <c r="U118" s="14" t="str">
        <f t="shared" ca="1" si="21"/>
        <v>ratio=0.45</v>
      </c>
      <c r="V118" s="14" t="str">
        <f t="shared" ca="1" si="22"/>
        <v>fixed=100</v>
      </c>
      <c r="W118" s="14" t="str">
        <f t="shared" ca="1" si="23"/>
        <v/>
      </c>
      <c r="X118" s="14" t="str">
        <f t="shared" ca="1" si="24"/>
        <v/>
      </c>
      <c r="Y118" s="14" t="str">
        <f t="shared" ca="1" si="25"/>
        <v/>
      </c>
      <c r="Z118" s="14" t="str">
        <f t="shared" ca="1" si="26"/>
        <v/>
      </c>
      <c r="AA118" s="14" t="str">
        <f t="shared" ca="1" si="27"/>
        <v/>
      </c>
      <c r="AB118" s="1">
        <f t="shared" si="28"/>
        <v>0.45</v>
      </c>
      <c r="AC118" s="1">
        <f t="shared" si="29"/>
        <v>100</v>
      </c>
      <c r="AD118" s="1" t="e">
        <f t="shared" si="30"/>
        <v>#N/A</v>
      </c>
      <c r="AE118" s="1" t="e">
        <f t="shared" si="31"/>
        <v>#N/A</v>
      </c>
      <c r="AF118" s="1" t="e">
        <f t="shared" si="32"/>
        <v>#N/A</v>
      </c>
      <c r="AG118" s="1" t="e">
        <f t="shared" si="33"/>
        <v>#N/A</v>
      </c>
      <c r="AH118" s="1" t="e">
        <f t="shared" si="34"/>
        <v>#N/A</v>
      </c>
      <c r="AI118" s="1" t="str">
        <f>TRIM(LEFT(AP118,FIND(Sheet1!$E$16,AP118)-1))</f>
        <v>ratio</v>
      </c>
      <c r="AJ118" s="1" t="str">
        <f>TRIM(LEFT(AQ118,FIND(Sheet1!$E$16,AQ118)-1))</f>
        <v>fixed</v>
      </c>
      <c r="AK118" s="1" t="e">
        <f>TRIM(LEFT(AR118,FIND(Sheet1!$E$16,AR118)-1))</f>
        <v>#VALUE!</v>
      </c>
      <c r="AL118" s="1" t="e">
        <f>TRIM(LEFT(AS118,FIND(Sheet1!$E$16,AS118)-1))</f>
        <v>#VALUE!</v>
      </c>
      <c r="AM118" s="1" t="e">
        <f>TRIM(LEFT(AT118,FIND(Sheet1!$E$16,AT118)-1))</f>
        <v>#VALUE!</v>
      </c>
      <c r="AN118" s="1" t="e">
        <f>TRIM(LEFT(AU118,FIND(Sheet1!$E$16,AU118)-1))</f>
        <v>#VALUE!</v>
      </c>
      <c r="AO118" s="1" t="e">
        <f>TRIM(LEFT(AV118,FIND(Sheet1!$E$16,AV118)-1))</f>
        <v>#VALUE!</v>
      </c>
      <c r="AP118" s="14" t="s">
        <v>228</v>
      </c>
      <c r="AQ118" s="14" t="s">
        <v>170</v>
      </c>
      <c r="AX118" s="1">
        <v>2000450202</v>
      </c>
      <c r="AY118" s="1" t="s">
        <v>86</v>
      </c>
      <c r="AZ118" s="1" t="str">
        <f t="shared" si="35"/>
        <v>2000450202伤血</v>
      </c>
      <c r="BA118" s="1">
        <f>COUNTIFS($AZ$2:AZ118,AZ118,$AZ$2:AZ118,"&gt;&lt;")</f>
        <v>2</v>
      </c>
      <c r="BB118" t="b">
        <f>IFERROR(AND(VLOOKUP(AX118,[2]英雄技能定义!$A:$F,6,0)="普攻",AY118=$AY$2),FALSE)</f>
        <v>0</v>
      </c>
    </row>
    <row r="119" spans="1:54">
      <c r="A119" s="1" t="e">
        <f>#REF!</f>
        <v>#REF!</v>
      </c>
      <c r="B119" s="1" t="e">
        <f>#REF!</f>
        <v>#REF!</v>
      </c>
      <c r="C119" s="1" t="e">
        <f>#REF!</f>
        <v>#REF!</v>
      </c>
      <c r="D119" s="1" t="s">
        <v>86</v>
      </c>
      <c r="E119" s="1" t="e">
        <f>#REF!</f>
        <v>#REF!</v>
      </c>
      <c r="F119" s="1" t="e">
        <f t="shared" si="36"/>
        <v>#REF!</v>
      </c>
      <c r="G119" s="1">
        <f>SUMIFS(Sheet1!$F$17:$F$30,Sheet1!$E$17:$E$30,D119)</f>
        <v>1</v>
      </c>
      <c r="H119" s="1" t="e">
        <f>ROUND(ABS(SUMIFS(#REF!,#REF!,$C119,#REF!,#REF!,#REF!,$E119)),)</f>
        <v>#REF!</v>
      </c>
      <c r="I119" s="1" t="e">
        <f>_xlfn.IFS(OR(B119=#REF!,B119=#REF!,B119=#REF!),ROUND(#REF!,3),TRUE,0)</f>
        <v>#REF!</v>
      </c>
      <c r="J119" s="1">
        <v>0</v>
      </c>
      <c r="K119" s="1" t="e">
        <f>ROUND(ABS(SUMIFS(#REF!,#REF!,$C119,#REF!,#REF!,#REF!,$E119,#REF!,#REF!)),3)</f>
        <v>#REF!</v>
      </c>
      <c r="L119" s="1" t="e">
        <f>ROUND(ABS(SUMIFS(#REF!,#REF!,$C119,#REF!,#REF!,#REF!,$E119,#REF!,#REF!)),3)</f>
        <v>#REF!</v>
      </c>
      <c r="M119" s="1">
        <v>0</v>
      </c>
      <c r="N119" s="1" t="e">
        <f>ROUND(ABS(SUMIFS(#REF!,#REF!,$C119,#REF!,#REF!,#REF!,$E119,#REF!,#REF!)),3)</f>
        <v>#REF!</v>
      </c>
      <c r="O119" s="1" t="e">
        <f>ABS(SUMIFS(#REF!,#REF!,$C119,#REF!,$E119,#REF!,#REF!))</f>
        <v>#REF!</v>
      </c>
      <c r="P119" s="1" t="e">
        <f>#REF!</f>
        <v>#REF!</v>
      </c>
      <c r="Q119" s="1" t="e">
        <f>_xlfn.IFS(OR(B119=#REF!,B119=#REF!),#REF!*100,TRUE,0)</f>
        <v>#REF!</v>
      </c>
      <c r="S119" s="14" t="str">
        <f t="shared" si="20"/>
        <v>2000450202击退2</v>
      </c>
      <c r="T119" s="14" t="str">
        <f ca="1">IF(OFFSET($BB$1,MATCH($S119,S:S,0)-1,),$BC$1,
_xlfn.TEXTJOIN(Sheet1!$D$16,1,U119:AA119))</f>
        <v>speed=1000,duration=0.1</v>
      </c>
      <c r="U119" s="14" t="str">
        <f t="shared" ca="1" si="21"/>
        <v>speed=1000</v>
      </c>
      <c r="V119" s="14" t="str">
        <f t="shared" ca="1" si="22"/>
        <v>duration=0.1</v>
      </c>
      <c r="W119" s="14" t="str">
        <f t="shared" ca="1" si="23"/>
        <v/>
      </c>
      <c r="X119" s="14" t="str">
        <f t="shared" ca="1" si="24"/>
        <v/>
      </c>
      <c r="Y119" s="14" t="str">
        <f t="shared" ca="1" si="25"/>
        <v/>
      </c>
      <c r="Z119" s="14" t="str">
        <f t="shared" ca="1" si="26"/>
        <v/>
      </c>
      <c r="AA119" s="14" t="str">
        <f t="shared" ca="1" si="27"/>
        <v/>
      </c>
      <c r="AB119" s="1">
        <f t="shared" si="28"/>
        <v>1000</v>
      </c>
      <c r="AC119" s="1">
        <f t="shared" si="29"/>
        <v>0.1</v>
      </c>
      <c r="AD119" s="1" t="e">
        <f t="shared" si="30"/>
        <v>#N/A</v>
      </c>
      <c r="AE119" s="1" t="e">
        <f t="shared" si="31"/>
        <v>#N/A</v>
      </c>
      <c r="AF119" s="1" t="e">
        <f t="shared" si="32"/>
        <v>#N/A</v>
      </c>
      <c r="AG119" s="1" t="e">
        <f t="shared" si="33"/>
        <v>#N/A</v>
      </c>
      <c r="AH119" s="1" t="e">
        <f t="shared" si="34"/>
        <v>#N/A</v>
      </c>
      <c r="AI119" s="1" t="str">
        <f>TRIM(LEFT(AP119,FIND(Sheet1!$E$16,AP119)-1))</f>
        <v>speed</v>
      </c>
      <c r="AJ119" s="1" t="str">
        <f>TRIM(LEFT(AQ119,FIND(Sheet1!$E$16,AQ119)-1))</f>
        <v>duration</v>
      </c>
      <c r="AK119" s="1" t="e">
        <f>TRIM(LEFT(AR119,FIND(Sheet1!$E$16,AR119)-1))</f>
        <v>#VALUE!</v>
      </c>
      <c r="AL119" s="1" t="e">
        <f>TRIM(LEFT(AS119,FIND(Sheet1!$E$16,AS119)-1))</f>
        <v>#VALUE!</v>
      </c>
      <c r="AM119" s="1" t="e">
        <f>TRIM(LEFT(AT119,FIND(Sheet1!$E$16,AT119)-1))</f>
        <v>#VALUE!</v>
      </c>
      <c r="AN119" s="1" t="e">
        <f>TRIM(LEFT(AU119,FIND(Sheet1!$E$16,AU119)-1))</f>
        <v>#VALUE!</v>
      </c>
      <c r="AO119" s="1" t="e">
        <f>TRIM(LEFT(AV119,FIND(Sheet1!$E$16,AV119)-1))</f>
        <v>#VALUE!</v>
      </c>
      <c r="AP119" s="14" t="s">
        <v>182</v>
      </c>
      <c r="AQ119" s="14" t="s">
        <v>183</v>
      </c>
      <c r="AX119" s="1">
        <v>2000450202</v>
      </c>
      <c r="AY119" s="1" t="s">
        <v>47</v>
      </c>
      <c r="AZ119" s="1" t="str">
        <f t="shared" si="35"/>
        <v>2000450202击退</v>
      </c>
      <c r="BA119" s="1">
        <f>COUNTIFS($AZ$2:AZ119,AZ119,$AZ$2:AZ119,"&gt;&lt;")</f>
        <v>2</v>
      </c>
      <c r="BB119" t="b">
        <f>IFERROR(AND(VLOOKUP(AX119,[2]英雄技能定义!$A:$F,6,0)="普攻",AY119=$AY$2),FALSE)</f>
        <v>0</v>
      </c>
    </row>
    <row r="120" spans="1:54">
      <c r="A120" s="1" t="e">
        <f>#REF!</f>
        <v>#REF!</v>
      </c>
      <c r="B120" s="1" t="e">
        <f>#REF!</f>
        <v>#REF!</v>
      </c>
      <c r="C120" s="1" t="e">
        <f>#REF!</f>
        <v>#REF!</v>
      </c>
      <c r="D120" s="1" t="s">
        <v>88</v>
      </c>
      <c r="E120" s="1" t="e">
        <f>#REF!</f>
        <v>#REF!</v>
      </c>
      <c r="F120" s="1" t="e">
        <f t="shared" si="36"/>
        <v>#REF!</v>
      </c>
      <c r="G120" s="1">
        <f>SUMIFS(Sheet1!$F$17:$F$30,Sheet1!$E$17:$E$30,D120)</f>
        <v>2</v>
      </c>
      <c r="H120" s="1" t="e">
        <f>ROUND(ABS(SUMIFS(#REF!,#REF!,$C120,#REF!,#REF!,#REF!,$E120)),)</f>
        <v>#REF!</v>
      </c>
      <c r="I120" s="1" t="e">
        <f>_xlfn.IFS(OR(B120=#REF!,B120=#REF!,B120=#REF!),ROUND(#REF!,3),TRUE,0)</f>
        <v>#REF!</v>
      </c>
      <c r="J120" s="1">
        <v>0</v>
      </c>
      <c r="K120" s="1" t="e">
        <f>ROUND(ABS(SUMIFS(#REF!,#REF!,$C120,#REF!,#REF!,#REF!,$E120,#REF!,#REF!)),3)</f>
        <v>#REF!</v>
      </c>
      <c r="L120" s="1" t="e">
        <f>ROUND(ABS(SUMIFS(#REF!,#REF!,$C120,#REF!,#REF!,#REF!,$E120,#REF!,#REF!)),3)</f>
        <v>#REF!</v>
      </c>
      <c r="M120" s="1">
        <v>0</v>
      </c>
      <c r="N120" s="1" t="e">
        <f>ROUND(ABS(SUMIFS(#REF!,#REF!,$C120,#REF!,#REF!,#REF!,$E120,#REF!,#REF!)),3)</f>
        <v>#REF!</v>
      </c>
      <c r="O120" s="1" t="e">
        <f>ABS(SUMIFS(#REF!,#REF!,$C120,#REF!,$E120,#REF!,#REF!))</f>
        <v>#REF!</v>
      </c>
      <c r="P120" s="1" t="e">
        <f>#REF!</f>
        <v>#REF!</v>
      </c>
      <c r="Q120" s="1" t="e">
        <f>_xlfn.IFS(OR(B120=#REF!,B120=#REF!),#REF!*100,TRUE,0)</f>
        <v>#REF!</v>
      </c>
      <c r="S120" s="14" t="str">
        <f t="shared" si="20"/>
        <v>2000450202受击光效2</v>
      </c>
      <c r="T120" s="14" t="str">
        <f ca="1">IF(OFFSET($BB$1,MATCH($S120,S:S,0)-1,),$BC$1,
_xlfn.TEXTJOIN(Sheet1!$D$16,1,U120:AA120))</f>
        <v>1</v>
      </c>
      <c r="U120" s="14" t="str">
        <f t="shared" ca="1" si="21"/>
        <v>1</v>
      </c>
      <c r="V120" s="14" t="str">
        <f t="shared" ca="1" si="22"/>
        <v/>
      </c>
      <c r="W120" s="14" t="str">
        <f t="shared" ca="1" si="23"/>
        <v/>
      </c>
      <c r="X120" s="14" t="str">
        <f t="shared" ca="1" si="24"/>
        <v/>
      </c>
      <c r="Y120" s="14" t="str">
        <f t="shared" ca="1" si="25"/>
        <v/>
      </c>
      <c r="Z120" s="14" t="str">
        <f t="shared" ca="1" si="26"/>
        <v/>
      </c>
      <c r="AA120" s="14" t="str">
        <f t="shared" ca="1" si="27"/>
        <v/>
      </c>
      <c r="AB120" s="1">
        <f t="shared" si="28"/>
        <v>1</v>
      </c>
      <c r="AC120" s="1" t="e">
        <f t="shared" si="29"/>
        <v>#N/A</v>
      </c>
      <c r="AD120" s="1" t="e">
        <f t="shared" si="30"/>
        <v>#N/A</v>
      </c>
      <c r="AE120" s="1" t="e">
        <f t="shared" si="31"/>
        <v>#N/A</v>
      </c>
      <c r="AF120" s="1" t="e">
        <f t="shared" si="32"/>
        <v>#N/A</v>
      </c>
      <c r="AG120" s="1" t="e">
        <f t="shared" si="33"/>
        <v>#N/A</v>
      </c>
      <c r="AH120" s="1" t="e">
        <f t="shared" si="34"/>
        <v>#N/A</v>
      </c>
      <c r="AI120" s="1" t="e">
        <f>TRIM(LEFT(AP120,FIND(Sheet1!$E$16,AP120)-1))</f>
        <v>#VALUE!</v>
      </c>
      <c r="AJ120" s="1" t="e">
        <f>TRIM(LEFT(AQ120,FIND(Sheet1!$E$16,AQ120)-1))</f>
        <v>#VALUE!</v>
      </c>
      <c r="AK120" s="1" t="e">
        <f>TRIM(LEFT(AR120,FIND(Sheet1!$E$16,AR120)-1))</f>
        <v>#VALUE!</v>
      </c>
      <c r="AL120" s="1" t="e">
        <f>TRIM(LEFT(AS120,FIND(Sheet1!$E$16,AS120)-1))</f>
        <v>#VALUE!</v>
      </c>
      <c r="AM120" s="1" t="e">
        <f>TRIM(LEFT(AT120,FIND(Sheet1!$E$16,AT120)-1))</f>
        <v>#VALUE!</v>
      </c>
      <c r="AN120" s="1" t="e">
        <f>TRIM(LEFT(AU120,FIND(Sheet1!$E$16,AU120)-1))</f>
        <v>#VALUE!</v>
      </c>
      <c r="AO120" s="1" t="e">
        <f>TRIM(LEFT(AV120,FIND(Sheet1!$E$16,AV120)-1))</f>
        <v>#VALUE!</v>
      </c>
      <c r="AP120" s="14">
        <v>1</v>
      </c>
      <c r="AX120" s="1">
        <v>2000450202</v>
      </c>
      <c r="AY120" s="1" t="s">
        <v>91</v>
      </c>
      <c r="AZ120" s="1" t="str">
        <f t="shared" si="35"/>
        <v>2000450202受击光效</v>
      </c>
      <c r="BA120" s="1">
        <f>COUNTIFS($AZ$2:AZ120,AZ120,$AZ$2:AZ120,"&gt;&lt;")</f>
        <v>2</v>
      </c>
      <c r="BB120" t="b">
        <f>IFERROR(AND(VLOOKUP(AX120,[2]英雄技能定义!$A:$F,6,0)="普攻",AY120=$AY$2),FALSE)</f>
        <v>0</v>
      </c>
    </row>
    <row r="121" spans="1:54">
      <c r="A121" s="1" t="e">
        <f>#REF!</f>
        <v>#REF!</v>
      </c>
      <c r="B121" s="1" t="e">
        <f>#REF!</f>
        <v>#REF!</v>
      </c>
      <c r="C121" s="1" t="e">
        <f>#REF!</f>
        <v>#REF!</v>
      </c>
      <c r="D121" s="1" t="s">
        <v>88</v>
      </c>
      <c r="E121" s="1" t="e">
        <f>#REF!</f>
        <v>#REF!</v>
      </c>
      <c r="F121" s="1" t="e">
        <f t="shared" si="36"/>
        <v>#REF!</v>
      </c>
      <c r="G121" s="1">
        <f>SUMIFS(Sheet1!$F$17:$F$30,Sheet1!$E$17:$E$30,D121)</f>
        <v>2</v>
      </c>
      <c r="H121" s="1" t="e">
        <f>ROUND(ABS(SUMIFS(#REF!,#REF!,$C121,#REF!,#REF!,#REF!,$E121)),)</f>
        <v>#REF!</v>
      </c>
      <c r="I121" s="1" t="e">
        <f>_xlfn.IFS(OR(B121=#REF!,B121=#REF!,B121=#REF!),ROUND(#REF!,3),TRUE,0)</f>
        <v>#REF!</v>
      </c>
      <c r="J121" s="1">
        <v>0</v>
      </c>
      <c r="K121" s="1" t="e">
        <f>ROUND(ABS(SUMIFS(#REF!,#REF!,$C121,#REF!,#REF!,#REF!,$E121,#REF!,#REF!)),3)</f>
        <v>#REF!</v>
      </c>
      <c r="L121" s="1" t="e">
        <f>ROUND(ABS(SUMIFS(#REF!,#REF!,$C121,#REF!,#REF!,#REF!,$E121,#REF!,#REF!)),3)</f>
        <v>#REF!</v>
      </c>
      <c r="M121" s="1">
        <v>0</v>
      </c>
      <c r="N121" s="1" t="e">
        <f>ROUND(ABS(SUMIFS(#REF!,#REF!,$C121,#REF!,#REF!,#REF!,$E121,#REF!,#REF!)),3)</f>
        <v>#REF!</v>
      </c>
      <c r="O121" s="1" t="e">
        <f>ABS(SUMIFS(#REF!,#REF!,$C121,#REF!,$E121,#REF!,#REF!))</f>
        <v>#REF!</v>
      </c>
      <c r="P121" s="1" t="e">
        <f>#REF!</f>
        <v>#REF!</v>
      </c>
      <c r="Q121" s="1" t="e">
        <f>_xlfn.IFS(OR(B121=#REF!,B121=#REF!),#REF!*100,TRUE,0)</f>
        <v>#REF!</v>
      </c>
      <c r="S121" s="14" t="str">
        <f t="shared" si="20"/>
        <v>2000450203加buff1</v>
      </c>
      <c r="T121" s="14" t="str">
        <f ca="1">IF(OFFSET($BB$1,MATCH($S121,S:S,0)-1,),$BC$1,
_xlfn.TEXTJOIN(Sheet1!$D$16,1,U121:AA121))</f>
        <v>duration=1,effectIds={1000010,1000011}</v>
      </c>
      <c r="U121" s="14" t="str">
        <f t="shared" ca="1" si="21"/>
        <v>duration=1</v>
      </c>
      <c r="V121" s="14" t="str">
        <f t="shared" ca="1" si="22"/>
        <v>effectIds={1000010</v>
      </c>
      <c r="W121" s="14" t="str">
        <f t="shared" ca="1" si="23"/>
        <v>1000011}</v>
      </c>
      <c r="X121" s="14" t="str">
        <f t="shared" ca="1" si="24"/>
        <v/>
      </c>
      <c r="Y121" s="14" t="str">
        <f t="shared" ca="1" si="25"/>
        <v/>
      </c>
      <c r="Z121" s="14" t="str">
        <f t="shared" ca="1" si="26"/>
        <v/>
      </c>
      <c r="AA121" s="14" t="str">
        <f t="shared" ca="1" si="27"/>
        <v/>
      </c>
      <c r="AB121" s="1">
        <f t="shared" si="28"/>
        <v>1</v>
      </c>
      <c r="AC121" s="1" t="e">
        <f t="shared" si="29"/>
        <v>#N/A</v>
      </c>
      <c r="AD121" s="1" t="e">
        <f t="shared" si="30"/>
        <v>#N/A</v>
      </c>
      <c r="AE121" s="1" t="e">
        <f t="shared" si="31"/>
        <v>#N/A</v>
      </c>
      <c r="AF121" s="1" t="e">
        <f t="shared" si="32"/>
        <v>#N/A</v>
      </c>
      <c r="AG121" s="1" t="e">
        <f t="shared" si="33"/>
        <v>#N/A</v>
      </c>
      <c r="AH121" s="1" t="e">
        <f t="shared" si="34"/>
        <v>#N/A</v>
      </c>
      <c r="AI121" s="1" t="str">
        <f>TRIM(LEFT(AP121,FIND(Sheet1!$E$16,AP121)-1))</f>
        <v>duration</v>
      </c>
      <c r="AJ121" s="1" t="str">
        <f>TRIM(LEFT(AQ121,FIND(Sheet1!$E$16,AQ121)-1))</f>
        <v>effectIds</v>
      </c>
      <c r="AK121" s="1" t="e">
        <f>TRIM(LEFT(AR121,FIND(Sheet1!$E$16,AR121)-1))</f>
        <v>#VALUE!</v>
      </c>
      <c r="AL121" s="1" t="e">
        <f>TRIM(LEFT(AS121,FIND(Sheet1!$E$16,AS121)-1))</f>
        <v>#VALUE!</v>
      </c>
      <c r="AM121" s="1" t="e">
        <f>TRIM(LEFT(AT121,FIND(Sheet1!$E$16,AT121)-1))</f>
        <v>#VALUE!</v>
      </c>
      <c r="AN121" s="1" t="e">
        <f>TRIM(LEFT(AU121,FIND(Sheet1!$E$16,AU121)-1))</f>
        <v>#VALUE!</v>
      </c>
      <c r="AO121" s="1" t="e">
        <f>TRIM(LEFT(AV121,FIND(Sheet1!$E$16,AV121)-1))</f>
        <v>#VALUE!</v>
      </c>
      <c r="AP121" s="14" t="s">
        <v>211</v>
      </c>
      <c r="AQ121" s="14" t="s">
        <v>232</v>
      </c>
      <c r="AR121" s="14" t="s">
        <v>233</v>
      </c>
      <c r="AX121" s="1">
        <v>2000450203</v>
      </c>
      <c r="AY121" s="1" t="s">
        <v>88</v>
      </c>
      <c r="AZ121" s="1" t="str">
        <f t="shared" si="35"/>
        <v>2000450203加buff</v>
      </c>
      <c r="BA121" s="1">
        <f>COUNTIFS($AZ$2:AZ121,AZ121,$AZ$2:AZ121,"&gt;&lt;")</f>
        <v>1</v>
      </c>
      <c r="BB121" t="b">
        <f>IFERROR(AND(VLOOKUP(AX121,[2]英雄技能定义!$A:$F,6,0)="普攻",AY121=$AY$2),FALSE)</f>
        <v>0</v>
      </c>
    </row>
    <row r="122" spans="1:54">
      <c r="A122" s="1" t="e">
        <f>#REF!</f>
        <v>#REF!</v>
      </c>
      <c r="B122" s="1" t="e">
        <f>#REF!</f>
        <v>#REF!</v>
      </c>
      <c r="C122" s="1" t="e">
        <f>#REF!</f>
        <v>#REF!</v>
      </c>
      <c r="D122" s="1" t="s">
        <v>88</v>
      </c>
      <c r="E122" s="1" t="e">
        <f>#REF!</f>
        <v>#REF!</v>
      </c>
      <c r="F122" s="1" t="e">
        <f t="shared" si="36"/>
        <v>#REF!</v>
      </c>
      <c r="G122" s="1">
        <f>SUMIFS(Sheet1!$F$17:$F$30,Sheet1!$E$17:$E$30,D122)</f>
        <v>2</v>
      </c>
      <c r="H122" s="1" t="e">
        <f>ROUND(ABS(SUMIFS(#REF!,#REF!,$C122,#REF!,#REF!,#REF!,$E122)),)</f>
        <v>#REF!</v>
      </c>
      <c r="I122" s="1" t="e">
        <f>_xlfn.IFS(OR(B122=#REF!,B122=#REF!,B122=#REF!),ROUND(#REF!,3),TRUE,0)</f>
        <v>#REF!</v>
      </c>
      <c r="J122" s="1">
        <v>0</v>
      </c>
      <c r="K122" s="1" t="e">
        <f>ROUND(ABS(SUMIFS(#REF!,#REF!,$C122,#REF!,#REF!,#REF!,$E122,#REF!,#REF!)),3)</f>
        <v>#REF!</v>
      </c>
      <c r="L122" s="1" t="e">
        <f>ROUND(ABS(SUMIFS(#REF!,#REF!,$C122,#REF!,#REF!,#REF!,$E122,#REF!,#REF!)),3)</f>
        <v>#REF!</v>
      </c>
      <c r="M122" s="1">
        <v>0</v>
      </c>
      <c r="N122" s="1" t="e">
        <f>ROUND(ABS(SUMIFS(#REF!,#REF!,$C122,#REF!,#REF!,#REF!,$E122,#REF!,#REF!)),3)</f>
        <v>#REF!</v>
      </c>
      <c r="O122" s="1" t="e">
        <f>ABS(SUMIFS(#REF!,#REF!,$C122,#REF!,$E122,#REF!,#REF!))</f>
        <v>#REF!</v>
      </c>
      <c r="P122" s="1" t="e">
        <f>#REF!</f>
        <v>#REF!</v>
      </c>
      <c r="Q122" s="1" t="e">
        <f>_xlfn.IFS(OR(B122=#REF!,B122=#REF!),#REF!*100,TRUE,0)</f>
        <v>#REF!</v>
      </c>
      <c r="S122" s="14" t="str">
        <f t="shared" si="20"/>
        <v>2000450203伤血1</v>
      </c>
      <c r="T122" s="14" t="str">
        <f ca="1">IF(OFFSET($BB$1,MATCH($S122,S:S,0)-1,),$BC$1,
_xlfn.TEXTJOIN(Sheet1!$D$16,1,U122:AA122))</f>
        <v>ratio=0.64,fixed=100</v>
      </c>
      <c r="U122" s="14" t="str">
        <f t="shared" ca="1" si="21"/>
        <v>ratio=0.64</v>
      </c>
      <c r="V122" s="14" t="str">
        <f t="shared" ca="1" si="22"/>
        <v>fixed=100</v>
      </c>
      <c r="W122" s="14" t="str">
        <f t="shared" ca="1" si="23"/>
        <v/>
      </c>
      <c r="X122" s="14" t="str">
        <f t="shared" ca="1" si="24"/>
        <v/>
      </c>
      <c r="Y122" s="14" t="str">
        <f t="shared" ca="1" si="25"/>
        <v/>
      </c>
      <c r="Z122" s="14" t="str">
        <f t="shared" ca="1" si="26"/>
        <v/>
      </c>
      <c r="AA122" s="14" t="str">
        <f t="shared" ca="1" si="27"/>
        <v/>
      </c>
      <c r="AB122" s="1">
        <f t="shared" si="28"/>
        <v>0.64</v>
      </c>
      <c r="AC122" s="1">
        <f t="shared" si="29"/>
        <v>100</v>
      </c>
      <c r="AD122" s="1" t="e">
        <f t="shared" si="30"/>
        <v>#N/A</v>
      </c>
      <c r="AE122" s="1" t="e">
        <f t="shared" si="31"/>
        <v>#N/A</v>
      </c>
      <c r="AF122" s="1" t="e">
        <f t="shared" si="32"/>
        <v>#N/A</v>
      </c>
      <c r="AG122" s="1" t="e">
        <f t="shared" si="33"/>
        <v>#N/A</v>
      </c>
      <c r="AH122" s="1" t="e">
        <f t="shared" si="34"/>
        <v>#N/A</v>
      </c>
      <c r="AI122" s="1" t="str">
        <f>TRIM(LEFT(AP122,FIND(Sheet1!$E$16,AP122)-1))</f>
        <v>ratio</v>
      </c>
      <c r="AJ122" s="1" t="str">
        <f>TRIM(LEFT(AQ122,FIND(Sheet1!$E$16,AQ122)-1))</f>
        <v>fixed</v>
      </c>
      <c r="AK122" s="1" t="e">
        <f>TRIM(LEFT(AR122,FIND(Sheet1!$E$16,AR122)-1))</f>
        <v>#VALUE!</v>
      </c>
      <c r="AL122" s="1" t="e">
        <f>TRIM(LEFT(AS122,FIND(Sheet1!$E$16,AS122)-1))</f>
        <v>#VALUE!</v>
      </c>
      <c r="AM122" s="1" t="e">
        <f>TRIM(LEFT(AT122,FIND(Sheet1!$E$16,AT122)-1))</f>
        <v>#VALUE!</v>
      </c>
      <c r="AN122" s="1" t="e">
        <f>TRIM(LEFT(AU122,FIND(Sheet1!$E$16,AU122)-1))</f>
        <v>#VALUE!</v>
      </c>
      <c r="AO122" s="1" t="e">
        <f>TRIM(LEFT(AV122,FIND(Sheet1!$E$16,AV122)-1))</f>
        <v>#VALUE!</v>
      </c>
      <c r="AP122" s="14" t="s">
        <v>234</v>
      </c>
      <c r="AQ122" s="14" t="s">
        <v>170</v>
      </c>
      <c r="AX122" s="1">
        <v>2000450203</v>
      </c>
      <c r="AY122" s="1" t="s">
        <v>86</v>
      </c>
      <c r="AZ122" s="1" t="str">
        <f t="shared" si="35"/>
        <v>2000450203伤血</v>
      </c>
      <c r="BA122" s="1">
        <f>COUNTIFS($AZ$2:AZ122,AZ122,$AZ$2:AZ122,"&gt;&lt;")</f>
        <v>1</v>
      </c>
      <c r="BB122" t="b">
        <f>IFERROR(AND(VLOOKUP(AX122,[2]英雄技能定义!$A:$F,6,0)="普攻",AY122=$AY$2),FALSE)</f>
        <v>0</v>
      </c>
    </row>
    <row r="123" spans="1:54">
      <c r="A123" s="1" t="e">
        <f>#REF!</f>
        <v>#REF!</v>
      </c>
      <c r="B123" s="1" t="e">
        <f>#REF!</f>
        <v>#REF!</v>
      </c>
      <c r="C123" s="1" t="e">
        <f>#REF!</f>
        <v>#REF!</v>
      </c>
      <c r="D123" s="1" t="s">
        <v>86</v>
      </c>
      <c r="E123" s="1" t="e">
        <f>#REF!</f>
        <v>#REF!</v>
      </c>
      <c r="F123" s="1" t="e">
        <f t="shared" si="36"/>
        <v>#REF!</v>
      </c>
      <c r="G123" s="1">
        <f>SUMIFS(Sheet1!$F$17:$F$30,Sheet1!$E$17:$E$30,D123)</f>
        <v>1</v>
      </c>
      <c r="H123" s="1" t="e">
        <f>ROUND(ABS(SUMIFS(#REF!,#REF!,$C123,#REF!,#REF!,#REF!,$E123)),)</f>
        <v>#REF!</v>
      </c>
      <c r="I123" s="1" t="e">
        <f>_xlfn.IFS(OR(B123=#REF!,B123=#REF!,B123=#REF!),ROUND(#REF!,3),TRUE,0)</f>
        <v>#REF!</v>
      </c>
      <c r="J123" s="1">
        <v>0</v>
      </c>
      <c r="K123" s="1" t="e">
        <f>ROUND(ABS(SUMIFS(#REF!,#REF!,$C123,#REF!,#REF!,#REF!,$E123,#REF!,#REF!)),3)</f>
        <v>#REF!</v>
      </c>
      <c r="L123" s="1" t="e">
        <f>ROUND(ABS(SUMIFS(#REF!,#REF!,$C123,#REF!,#REF!,#REF!,$E123,#REF!,#REF!)),3)</f>
        <v>#REF!</v>
      </c>
      <c r="M123" s="1">
        <v>0</v>
      </c>
      <c r="N123" s="1" t="e">
        <f>ROUND(ABS(SUMIFS(#REF!,#REF!,$C123,#REF!,#REF!,#REF!,$E123,#REF!,#REF!)),3)</f>
        <v>#REF!</v>
      </c>
      <c r="O123" s="1" t="e">
        <f>ABS(SUMIFS(#REF!,#REF!,$C123,#REF!,$E123,#REF!,#REF!))</f>
        <v>#REF!</v>
      </c>
      <c r="P123" s="1" t="e">
        <f>#REF!</f>
        <v>#REF!</v>
      </c>
      <c r="Q123" s="1" t="e">
        <f>_xlfn.IFS(OR(B123=#REF!,B123=#REF!),#REF!*100,TRUE,0)</f>
        <v>#REF!</v>
      </c>
      <c r="S123" s="14" t="str">
        <f t="shared" si="20"/>
        <v>2000450203受击光效1</v>
      </c>
      <c r="T123" s="14" t="str">
        <f ca="1">IF(OFFSET($BB$1,MATCH($S123,S:S,0)-1,),$BC$1,
_xlfn.TEXTJOIN(Sheet1!$D$16,1,U123:AA123))</f>
        <v>1</v>
      </c>
      <c r="U123" s="14" t="str">
        <f t="shared" ca="1" si="21"/>
        <v>1</v>
      </c>
      <c r="V123" s="14" t="str">
        <f t="shared" ca="1" si="22"/>
        <v/>
      </c>
      <c r="W123" s="14" t="str">
        <f t="shared" ca="1" si="23"/>
        <v/>
      </c>
      <c r="X123" s="14" t="str">
        <f t="shared" ca="1" si="24"/>
        <v/>
      </c>
      <c r="Y123" s="14" t="str">
        <f t="shared" ca="1" si="25"/>
        <v/>
      </c>
      <c r="Z123" s="14" t="str">
        <f t="shared" ca="1" si="26"/>
        <v/>
      </c>
      <c r="AA123" s="14" t="str">
        <f t="shared" ca="1" si="27"/>
        <v/>
      </c>
      <c r="AB123" s="1">
        <f t="shared" si="28"/>
        <v>1</v>
      </c>
      <c r="AC123" s="1" t="e">
        <f t="shared" si="29"/>
        <v>#N/A</v>
      </c>
      <c r="AD123" s="1" t="e">
        <f t="shared" si="30"/>
        <v>#N/A</v>
      </c>
      <c r="AE123" s="1" t="e">
        <f t="shared" si="31"/>
        <v>#N/A</v>
      </c>
      <c r="AF123" s="1" t="e">
        <f t="shared" si="32"/>
        <v>#N/A</v>
      </c>
      <c r="AG123" s="1" t="e">
        <f t="shared" si="33"/>
        <v>#N/A</v>
      </c>
      <c r="AH123" s="1" t="e">
        <f t="shared" si="34"/>
        <v>#N/A</v>
      </c>
      <c r="AI123" s="1" t="e">
        <f>TRIM(LEFT(AP123,FIND(Sheet1!$E$16,AP123)-1))</f>
        <v>#VALUE!</v>
      </c>
      <c r="AJ123" s="1" t="e">
        <f>TRIM(LEFT(AQ123,FIND(Sheet1!$E$16,AQ123)-1))</f>
        <v>#VALUE!</v>
      </c>
      <c r="AK123" s="1" t="e">
        <f>TRIM(LEFT(AR123,FIND(Sheet1!$E$16,AR123)-1))</f>
        <v>#VALUE!</v>
      </c>
      <c r="AL123" s="1" t="e">
        <f>TRIM(LEFT(AS123,FIND(Sheet1!$E$16,AS123)-1))</f>
        <v>#VALUE!</v>
      </c>
      <c r="AM123" s="1" t="e">
        <f>TRIM(LEFT(AT123,FIND(Sheet1!$E$16,AT123)-1))</f>
        <v>#VALUE!</v>
      </c>
      <c r="AN123" s="1" t="e">
        <f>TRIM(LEFT(AU123,FIND(Sheet1!$E$16,AU123)-1))</f>
        <v>#VALUE!</v>
      </c>
      <c r="AO123" s="1" t="e">
        <f>TRIM(LEFT(AV123,FIND(Sheet1!$E$16,AV123)-1))</f>
        <v>#VALUE!</v>
      </c>
      <c r="AP123" s="14">
        <v>1</v>
      </c>
      <c r="AX123" s="1">
        <v>2000450203</v>
      </c>
      <c r="AY123" s="1" t="s">
        <v>91</v>
      </c>
      <c r="AZ123" s="1" t="str">
        <f t="shared" si="35"/>
        <v>2000450203受击光效</v>
      </c>
      <c r="BA123" s="1">
        <f>COUNTIFS($AZ$2:AZ123,AZ123,$AZ$2:AZ123,"&gt;&lt;")</f>
        <v>1</v>
      </c>
      <c r="BB123" t="b">
        <f>IFERROR(AND(VLOOKUP(AX123,[2]英雄技能定义!$A:$F,6,0)="普攻",AY123=$AY$2),FALSE)</f>
        <v>0</v>
      </c>
    </row>
    <row r="124" spans="1:54">
      <c r="A124" s="1" t="e">
        <f>#REF!</f>
        <v>#REF!</v>
      </c>
      <c r="B124" s="1" t="e">
        <f>#REF!</f>
        <v>#REF!</v>
      </c>
      <c r="C124" s="1" t="e">
        <f>#REF!</f>
        <v>#REF!</v>
      </c>
      <c r="D124" s="1" t="s">
        <v>86</v>
      </c>
      <c r="E124" s="1" t="e">
        <f>#REF!</f>
        <v>#REF!</v>
      </c>
      <c r="F124" s="1" t="e">
        <f t="shared" si="36"/>
        <v>#REF!</v>
      </c>
      <c r="G124" s="1">
        <f>SUMIFS(Sheet1!$F$17:$F$30,Sheet1!$E$17:$E$30,D124)</f>
        <v>1</v>
      </c>
      <c r="H124" s="1" t="e">
        <f>ROUND(ABS(SUMIFS(#REF!,#REF!,$C124,#REF!,#REF!,#REF!,$E124)),)</f>
        <v>#REF!</v>
      </c>
      <c r="I124" s="1" t="e">
        <f>_xlfn.IFS(OR(B124=#REF!,B124=#REF!,B124=#REF!),ROUND(#REF!,3),TRUE,0)</f>
        <v>#REF!</v>
      </c>
      <c r="J124" s="1">
        <v>0</v>
      </c>
      <c r="K124" s="1" t="e">
        <f>ROUND(ABS(SUMIFS(#REF!,#REF!,$C124,#REF!,#REF!,#REF!,$E124,#REF!,#REF!)),3)</f>
        <v>#REF!</v>
      </c>
      <c r="L124" s="1" t="e">
        <f>ROUND(ABS(SUMIFS(#REF!,#REF!,$C124,#REF!,#REF!,#REF!,$E124,#REF!,#REF!)),3)</f>
        <v>#REF!</v>
      </c>
      <c r="M124" s="1">
        <v>0</v>
      </c>
      <c r="N124" s="1" t="e">
        <f>ROUND(ABS(SUMIFS(#REF!,#REF!,$C124,#REF!,#REF!,#REF!,$E124,#REF!,#REF!)),3)</f>
        <v>#REF!</v>
      </c>
      <c r="O124" s="1" t="e">
        <f>ABS(SUMIFS(#REF!,#REF!,$C124,#REF!,$E124,#REF!,#REF!))</f>
        <v>#REF!</v>
      </c>
      <c r="P124" s="1" t="e">
        <f>#REF!</f>
        <v>#REF!</v>
      </c>
      <c r="Q124" s="1" t="e">
        <f>_xlfn.IFS(OR(B124=#REF!,B124=#REF!),#REF!*100,TRUE,0)</f>
        <v>#REF!</v>
      </c>
      <c r="S124" s="14" t="str">
        <f t="shared" si="20"/>
        <v>2000450203击飞1</v>
      </c>
      <c r="T124" s="14" t="str">
        <f ca="1">IF(OFFSET($BB$1,MATCH($S124,S:S,0)-1,),$BC$1,
_xlfn.TEXTJOIN(Sheet1!$D$16,1,U124:AA124))</f>
        <v>speed=300,duration=0.5</v>
      </c>
      <c r="U124" s="14" t="str">
        <f t="shared" ca="1" si="21"/>
        <v>speed=300</v>
      </c>
      <c r="V124" s="14" t="str">
        <f t="shared" ca="1" si="22"/>
        <v>duration=0.5</v>
      </c>
      <c r="W124" s="14" t="str">
        <f t="shared" ca="1" si="23"/>
        <v/>
      </c>
      <c r="X124" s="14" t="str">
        <f t="shared" ca="1" si="24"/>
        <v/>
      </c>
      <c r="Y124" s="14" t="str">
        <f t="shared" ca="1" si="25"/>
        <v/>
      </c>
      <c r="Z124" s="14" t="str">
        <f t="shared" ca="1" si="26"/>
        <v/>
      </c>
      <c r="AA124" s="14" t="str">
        <f t="shared" ca="1" si="27"/>
        <v/>
      </c>
      <c r="AB124" s="1">
        <f t="shared" si="28"/>
        <v>300</v>
      </c>
      <c r="AC124" s="1">
        <f t="shared" si="29"/>
        <v>0.5</v>
      </c>
      <c r="AD124" s="1" t="e">
        <f t="shared" si="30"/>
        <v>#N/A</v>
      </c>
      <c r="AE124" s="1" t="e">
        <f t="shared" si="31"/>
        <v>#N/A</v>
      </c>
      <c r="AF124" s="1" t="e">
        <f t="shared" si="32"/>
        <v>#N/A</v>
      </c>
      <c r="AG124" s="1" t="e">
        <f t="shared" si="33"/>
        <v>#N/A</v>
      </c>
      <c r="AH124" s="1" t="e">
        <f t="shared" si="34"/>
        <v>#N/A</v>
      </c>
      <c r="AI124" s="1" t="str">
        <f>TRIM(LEFT(AP124,FIND(Sheet1!$E$16,AP124)-1))</f>
        <v>speed</v>
      </c>
      <c r="AJ124" s="1" t="str">
        <f>TRIM(LEFT(AQ124,FIND(Sheet1!$E$16,AQ124)-1))</f>
        <v>duration</v>
      </c>
      <c r="AK124" s="1" t="e">
        <f>TRIM(LEFT(AR124,FIND(Sheet1!$E$16,AR124)-1))</f>
        <v>#VALUE!</v>
      </c>
      <c r="AL124" s="1" t="e">
        <f>TRIM(LEFT(AS124,FIND(Sheet1!$E$16,AS124)-1))</f>
        <v>#VALUE!</v>
      </c>
      <c r="AM124" s="1" t="e">
        <f>TRIM(LEFT(AT124,FIND(Sheet1!$E$16,AT124)-1))</f>
        <v>#VALUE!</v>
      </c>
      <c r="AN124" s="1" t="e">
        <f>TRIM(LEFT(AU124,FIND(Sheet1!$E$16,AU124)-1))</f>
        <v>#VALUE!</v>
      </c>
      <c r="AO124" s="1" t="e">
        <f>TRIM(LEFT(AV124,FIND(Sheet1!$E$16,AV124)-1))</f>
        <v>#VALUE!</v>
      </c>
      <c r="AP124" s="14" t="s">
        <v>187</v>
      </c>
      <c r="AQ124" s="14" t="s">
        <v>188</v>
      </c>
      <c r="AX124" s="1">
        <v>2000450203</v>
      </c>
      <c r="AY124" s="1" t="s">
        <v>96</v>
      </c>
      <c r="AZ124" s="1" t="str">
        <f t="shared" si="35"/>
        <v>2000450203击飞</v>
      </c>
      <c r="BA124" s="1">
        <f>COUNTIFS($AZ$2:AZ124,AZ124,$AZ$2:AZ124,"&gt;&lt;")</f>
        <v>1</v>
      </c>
      <c r="BB124" t="b">
        <f>IFERROR(AND(VLOOKUP(AX124,[2]英雄技能定义!$A:$F,6,0)="普攻",AY124=$AY$2),FALSE)</f>
        <v>0</v>
      </c>
    </row>
    <row r="125" spans="1:54">
      <c r="A125" s="1" t="e">
        <f>#REF!</f>
        <v>#REF!</v>
      </c>
      <c r="B125" s="1" t="e">
        <f>#REF!</f>
        <v>#REF!</v>
      </c>
      <c r="C125" s="1" t="e">
        <f>#REF!</f>
        <v>#REF!</v>
      </c>
      <c r="D125" s="1" t="s">
        <v>88</v>
      </c>
      <c r="E125" s="1" t="e">
        <f>#REF!</f>
        <v>#REF!</v>
      </c>
      <c r="F125" s="1" t="e">
        <f t="shared" si="36"/>
        <v>#REF!</v>
      </c>
      <c r="G125" s="1">
        <f>SUMIFS(Sheet1!$F$17:$F$30,Sheet1!$E$17:$E$30,D125)</f>
        <v>2</v>
      </c>
      <c r="H125" s="1" t="e">
        <f>ROUND(ABS(SUMIFS(#REF!,#REF!,$C125,#REF!,#REF!,#REF!,$E125)),)</f>
        <v>#REF!</v>
      </c>
      <c r="I125" s="1" t="e">
        <f>_xlfn.IFS(OR(B125=#REF!,B125=#REF!,B125=#REF!),ROUND(#REF!,3),TRUE,0)</f>
        <v>#REF!</v>
      </c>
      <c r="J125" s="1">
        <v>0</v>
      </c>
      <c r="K125" s="1" t="e">
        <f>ROUND(ABS(SUMIFS(#REF!,#REF!,$C125,#REF!,#REF!,#REF!,$E125,#REF!,#REF!)),3)</f>
        <v>#REF!</v>
      </c>
      <c r="L125" s="1" t="e">
        <f>ROUND(ABS(SUMIFS(#REF!,#REF!,$C125,#REF!,#REF!,#REF!,$E125,#REF!,#REF!)),3)</f>
        <v>#REF!</v>
      </c>
      <c r="M125" s="1">
        <v>0</v>
      </c>
      <c r="N125" s="1" t="e">
        <f>ROUND(ABS(SUMIFS(#REF!,#REF!,$C125,#REF!,#REF!,#REF!,$E125,#REF!,#REF!)),3)</f>
        <v>#REF!</v>
      </c>
      <c r="O125" s="1" t="e">
        <f>ABS(SUMIFS(#REF!,#REF!,$C125,#REF!,$E125,#REF!,#REF!))</f>
        <v>#REF!</v>
      </c>
      <c r="P125" s="1" t="e">
        <f>#REF!</f>
        <v>#REF!</v>
      </c>
      <c r="Q125" s="1" t="e">
        <f>_xlfn.IFS(OR(B125=#REF!,B125=#REF!),#REF!*100,TRUE,0)</f>
        <v>#REF!</v>
      </c>
      <c r="S125" s="14" t="str">
        <f t="shared" si="20"/>
        <v>2000450204恢复血量1</v>
      </c>
      <c r="T125" s="14" t="str">
        <f ca="1">IF(OFFSET($BB$1,MATCH($S125,S:S,0)-1,),$BC$1,
_xlfn.TEXTJOIN(Sheet1!$D$16,1,U125:AA125))</f>
        <v>fixed=100,ratio=1.21+attackerParams('extreasure1')</v>
      </c>
      <c r="U125" s="14" t="str">
        <f t="shared" ca="1" si="21"/>
        <v>fixed=100</v>
      </c>
      <c r="V125" s="14" t="str">
        <f t="shared" ca="1" si="22"/>
        <v>ratio=1.21+attackerParams('extreasure1')</v>
      </c>
      <c r="W125" s="14" t="str">
        <f t="shared" ca="1" si="23"/>
        <v/>
      </c>
      <c r="X125" s="14" t="str">
        <f t="shared" ca="1" si="24"/>
        <v/>
      </c>
      <c r="Y125" s="14" t="str">
        <f t="shared" ca="1" si="25"/>
        <v/>
      </c>
      <c r="Z125" s="14" t="str">
        <f t="shared" ca="1" si="26"/>
        <v/>
      </c>
      <c r="AA125" s="14" t="str">
        <f t="shared" ca="1" si="27"/>
        <v/>
      </c>
      <c r="AB125" s="1">
        <f t="shared" si="28"/>
        <v>100</v>
      </c>
      <c r="AC125" s="1">
        <f t="shared" si="29"/>
        <v>1.21</v>
      </c>
      <c r="AD125" s="1" t="e">
        <f t="shared" si="30"/>
        <v>#N/A</v>
      </c>
      <c r="AE125" s="1" t="e">
        <f t="shared" si="31"/>
        <v>#N/A</v>
      </c>
      <c r="AF125" s="1" t="e">
        <f t="shared" si="32"/>
        <v>#N/A</v>
      </c>
      <c r="AG125" s="1" t="e">
        <f t="shared" si="33"/>
        <v>#N/A</v>
      </c>
      <c r="AH125" s="1" t="e">
        <f t="shared" si="34"/>
        <v>#N/A</v>
      </c>
      <c r="AI125" s="1" t="str">
        <f>TRIM(LEFT(AP125,FIND(Sheet1!$E$16,AP125)-1))</f>
        <v>fixed</v>
      </c>
      <c r="AJ125" s="1" t="str">
        <f>TRIM(LEFT(AQ125,FIND(Sheet1!$E$16,AQ125)-1))</f>
        <v>ratio</v>
      </c>
      <c r="AK125" s="1" t="e">
        <f>TRIM(LEFT(AR125,FIND(Sheet1!$E$16,AR125)-1))</f>
        <v>#VALUE!</v>
      </c>
      <c r="AL125" s="1" t="e">
        <f>TRIM(LEFT(AS125,FIND(Sheet1!$E$16,AS125)-1))</f>
        <v>#VALUE!</v>
      </c>
      <c r="AM125" s="1" t="e">
        <f>TRIM(LEFT(AT125,FIND(Sheet1!$E$16,AT125)-1))</f>
        <v>#VALUE!</v>
      </c>
      <c r="AN125" s="1" t="e">
        <f>TRIM(LEFT(AU125,FIND(Sheet1!$E$16,AU125)-1))</f>
        <v>#VALUE!</v>
      </c>
      <c r="AO125" s="1" t="e">
        <f>TRIM(LEFT(AV125,FIND(Sheet1!$E$16,AV125)-1))</f>
        <v>#VALUE!</v>
      </c>
      <c r="AP125" s="14" t="s">
        <v>170</v>
      </c>
      <c r="AQ125" s="14" t="s">
        <v>235</v>
      </c>
      <c r="AX125" s="1">
        <v>2000450204</v>
      </c>
      <c r="AY125" s="1" t="s">
        <v>92</v>
      </c>
      <c r="AZ125" s="1" t="str">
        <f t="shared" si="35"/>
        <v>2000450204恢复血量</v>
      </c>
      <c r="BA125" s="1">
        <f>COUNTIFS($AZ$2:AZ125,AZ125,$AZ$2:AZ125,"&gt;&lt;")</f>
        <v>1</v>
      </c>
      <c r="BB125" t="b">
        <f>IFERROR(AND(VLOOKUP(AX125,[2]英雄技能定义!$A:$F,6,0)="普攻",AY125=$AY$2),FALSE)</f>
        <v>0</v>
      </c>
    </row>
    <row r="126" spans="1:54">
      <c r="A126" s="1" t="e">
        <f>#REF!</f>
        <v>#REF!</v>
      </c>
      <c r="B126" s="1" t="e">
        <f>#REF!</f>
        <v>#REF!</v>
      </c>
      <c r="C126" s="1" t="e">
        <f>#REF!</f>
        <v>#REF!</v>
      </c>
      <c r="D126" s="1" t="s">
        <v>86</v>
      </c>
      <c r="E126" s="1" t="e">
        <f>#REF!</f>
        <v>#REF!</v>
      </c>
      <c r="F126" s="1" t="e">
        <f t="shared" si="36"/>
        <v>#REF!</v>
      </c>
      <c r="G126" s="1">
        <f>SUMIFS(Sheet1!$F$17:$F$30,Sheet1!$E$17:$E$30,D126)</f>
        <v>1</v>
      </c>
      <c r="H126" s="1" t="e">
        <f>ROUND(ABS(SUMIFS(#REF!,#REF!,$C126,#REF!,#REF!,#REF!,$E126)),)</f>
        <v>#REF!</v>
      </c>
      <c r="I126" s="1" t="e">
        <f>_xlfn.IFS(OR(B126=#REF!,B126=#REF!,B126=#REF!),ROUND(#REF!,3),TRUE,0)</f>
        <v>#REF!</v>
      </c>
      <c r="J126" s="1">
        <v>0</v>
      </c>
      <c r="K126" s="1" t="e">
        <f>ROUND(ABS(SUMIFS(#REF!,#REF!,$C126,#REF!,#REF!,#REF!,$E126,#REF!,#REF!)),3)</f>
        <v>#REF!</v>
      </c>
      <c r="L126" s="1" t="e">
        <f>ROUND(ABS(SUMIFS(#REF!,#REF!,$C126,#REF!,#REF!,#REF!,$E126,#REF!,#REF!)),3)</f>
        <v>#REF!</v>
      </c>
      <c r="M126" s="1">
        <v>0</v>
      </c>
      <c r="N126" s="1" t="e">
        <f>ROUND(ABS(SUMIFS(#REF!,#REF!,$C126,#REF!,#REF!,#REF!,$E126,#REF!,#REF!)),3)</f>
        <v>#REF!</v>
      </c>
      <c r="O126" s="1" t="e">
        <f>ABS(SUMIFS(#REF!,#REF!,$C126,#REF!,$E126,#REF!,#REF!))</f>
        <v>#REF!</v>
      </c>
      <c r="P126" s="1" t="e">
        <f>#REF!</f>
        <v>#REF!</v>
      </c>
      <c r="Q126" s="1" t="e">
        <f>_xlfn.IFS(OR(B126=#REF!,B126=#REF!),#REF!*100,TRUE,0)</f>
        <v>#REF!</v>
      </c>
      <c r="S126" s="14" t="str">
        <f t="shared" si="20"/>
        <v>2000450204加buff1</v>
      </c>
      <c r="T126" s="14" t="str">
        <f ca="1">IF(OFFSET($BB$1,MATCH($S126,S:S,0)-1,),$BC$1,
_xlfn.TEXTJOIN(Sheet1!$D$16,1,U126:AA126))</f>
        <v>duration=6+attackerParams('step10a'),lightEffects={23,24},effectIds={1000012,1000013}</v>
      </c>
      <c r="U126" s="14" t="str">
        <f t="shared" ca="1" si="21"/>
        <v>duration=6+attackerParams('step10a')</v>
      </c>
      <c r="V126" s="14" t="str">
        <f t="shared" ca="1" si="22"/>
        <v>lightEffects={23</v>
      </c>
      <c r="W126" s="14" t="str">
        <f t="shared" ca="1" si="23"/>
        <v>24}</v>
      </c>
      <c r="X126" s="14" t="str">
        <f t="shared" ca="1" si="24"/>
        <v>effectIds={1000012</v>
      </c>
      <c r="Y126" s="14" t="str">
        <f t="shared" ca="1" si="25"/>
        <v>1000013}</v>
      </c>
      <c r="Z126" s="14" t="str">
        <f t="shared" ca="1" si="26"/>
        <v/>
      </c>
      <c r="AA126" s="14" t="str">
        <f t="shared" ca="1" si="27"/>
        <v/>
      </c>
      <c r="AB126" s="1">
        <f t="shared" si="28"/>
        <v>6</v>
      </c>
      <c r="AC126" s="1" t="e">
        <f t="shared" si="29"/>
        <v>#N/A</v>
      </c>
      <c r="AD126" s="1" t="e">
        <f t="shared" si="30"/>
        <v>#N/A</v>
      </c>
      <c r="AE126" s="1" t="e">
        <f t="shared" si="31"/>
        <v>#N/A</v>
      </c>
      <c r="AF126" s="1" t="e">
        <f t="shared" si="32"/>
        <v>#N/A</v>
      </c>
      <c r="AG126" s="1" t="e">
        <f t="shared" si="33"/>
        <v>#N/A</v>
      </c>
      <c r="AH126" s="1" t="e">
        <f t="shared" si="34"/>
        <v>#N/A</v>
      </c>
      <c r="AI126" s="1" t="str">
        <f>TRIM(LEFT(AP126,FIND(Sheet1!$E$16,AP126)-1))</f>
        <v>duration</v>
      </c>
      <c r="AJ126" s="1" t="str">
        <f>TRIM(LEFT(AQ126,FIND(Sheet1!$E$16,AQ126)-1))</f>
        <v>lightEffects</v>
      </c>
      <c r="AK126" s="1" t="e">
        <f>TRIM(LEFT(AR126,FIND(Sheet1!$E$16,AR126)-1))</f>
        <v>#VALUE!</v>
      </c>
      <c r="AL126" s="1" t="str">
        <f>TRIM(LEFT(AS126,FIND(Sheet1!$E$16,AS126)-1))</f>
        <v>effectIds</v>
      </c>
      <c r="AM126" s="1" t="e">
        <f>TRIM(LEFT(AT126,FIND(Sheet1!$E$16,AT126)-1))</f>
        <v>#VALUE!</v>
      </c>
      <c r="AN126" s="1" t="e">
        <f>TRIM(LEFT(AU126,FIND(Sheet1!$E$16,AU126)-1))</f>
        <v>#VALUE!</v>
      </c>
      <c r="AO126" s="1" t="e">
        <f>TRIM(LEFT(AV126,FIND(Sheet1!$E$16,AV126)-1))</f>
        <v>#VALUE!</v>
      </c>
      <c r="AP126" s="14" t="s">
        <v>236</v>
      </c>
      <c r="AQ126" s="14" t="s">
        <v>237</v>
      </c>
      <c r="AR126" s="14" t="s">
        <v>238</v>
      </c>
      <c r="AS126" s="14" t="s">
        <v>239</v>
      </c>
      <c r="AT126" s="14" t="s">
        <v>240</v>
      </c>
      <c r="AX126" s="1">
        <v>2000450204</v>
      </c>
      <c r="AY126" s="1" t="s">
        <v>88</v>
      </c>
      <c r="AZ126" s="1" t="str">
        <f t="shared" si="35"/>
        <v>2000450204加buff</v>
      </c>
      <c r="BA126" s="1">
        <f>COUNTIFS($AZ$2:AZ126,AZ126,$AZ$2:AZ126,"&gt;&lt;")</f>
        <v>1</v>
      </c>
      <c r="BB126" t="b">
        <f>IFERROR(AND(VLOOKUP(AX126,[2]英雄技能定义!$A:$F,6,0)="普攻",AY126=$AY$2),FALSE)</f>
        <v>0</v>
      </c>
    </row>
    <row r="127" spans="1:54">
      <c r="A127" s="1" t="e">
        <f>#REF!</f>
        <v>#REF!</v>
      </c>
      <c r="B127" s="1" t="e">
        <f>#REF!</f>
        <v>#REF!</v>
      </c>
      <c r="C127" s="1" t="e">
        <f>#REF!</f>
        <v>#REF!</v>
      </c>
      <c r="D127" s="1" t="s">
        <v>86</v>
      </c>
      <c r="E127" s="1" t="e">
        <f>#REF!</f>
        <v>#REF!</v>
      </c>
      <c r="F127" s="1" t="e">
        <f t="shared" si="36"/>
        <v>#REF!</v>
      </c>
      <c r="G127" s="1">
        <f>SUMIFS(Sheet1!$F$17:$F$30,Sheet1!$E$17:$E$30,D127)</f>
        <v>1</v>
      </c>
      <c r="H127" s="1" t="e">
        <f>ROUND(ABS(SUMIFS(#REF!,#REF!,$C127,#REF!,#REF!,#REF!,$E127)),)</f>
        <v>#REF!</v>
      </c>
      <c r="I127" s="1" t="e">
        <f>_xlfn.IFS(OR(B127=#REF!,B127=#REF!,B127=#REF!),ROUND(#REF!,3),TRUE,0)</f>
        <v>#REF!</v>
      </c>
      <c r="J127" s="1">
        <v>0</v>
      </c>
      <c r="K127" s="1" t="e">
        <f>ROUND(ABS(SUMIFS(#REF!,#REF!,$C127,#REF!,#REF!,#REF!,$E127,#REF!,#REF!)),3)</f>
        <v>#REF!</v>
      </c>
      <c r="L127" s="1" t="e">
        <f>ROUND(ABS(SUMIFS(#REF!,#REF!,$C127,#REF!,#REF!,#REF!,$E127,#REF!,#REF!)),3)</f>
        <v>#REF!</v>
      </c>
      <c r="M127" s="1">
        <v>0</v>
      </c>
      <c r="N127" s="1" t="e">
        <f>ROUND(ABS(SUMIFS(#REF!,#REF!,$C127,#REF!,#REF!,#REF!,$E127,#REF!,#REF!)),3)</f>
        <v>#REF!</v>
      </c>
      <c r="O127" s="1" t="e">
        <f>ABS(SUMIFS(#REF!,#REF!,$C127,#REF!,$E127,#REF!,#REF!))</f>
        <v>#REF!</v>
      </c>
      <c r="P127" s="1" t="e">
        <f>#REF!</f>
        <v>#REF!</v>
      </c>
      <c r="Q127" s="1" t="e">
        <f>_xlfn.IFS(OR(B127=#REF!,B127=#REF!),#REF!*100,TRUE,0)</f>
        <v>#REF!</v>
      </c>
      <c r="S127" s="14" t="str">
        <f t="shared" si="20"/>
        <v>2000450204加buff2</v>
      </c>
      <c r="T127" s="14" t="str">
        <f ca="1">IF(OFFSET($BB$1,MATCH($S127,S:S,0)-1,),$BC$1,
_xlfn.TEXTJOIN(Sheet1!$D$16,1,U127:AA127))</f>
        <v>duration=6,effectIds={1000146}</v>
      </c>
      <c r="U127" s="14" t="str">
        <f t="shared" ca="1" si="21"/>
        <v>duration=6</v>
      </c>
      <c r="V127" s="14" t="str">
        <f t="shared" ca="1" si="22"/>
        <v>effectIds={1000146}</v>
      </c>
      <c r="W127" s="14" t="str">
        <f t="shared" ca="1" si="23"/>
        <v/>
      </c>
      <c r="X127" s="14" t="str">
        <f t="shared" ca="1" si="24"/>
        <v/>
      </c>
      <c r="Y127" s="14" t="str">
        <f t="shared" ca="1" si="25"/>
        <v/>
      </c>
      <c r="Z127" s="14" t="str">
        <f t="shared" ca="1" si="26"/>
        <v/>
      </c>
      <c r="AA127" s="14" t="str">
        <f t="shared" ca="1" si="27"/>
        <v/>
      </c>
      <c r="AB127" s="1">
        <f t="shared" si="28"/>
        <v>6</v>
      </c>
      <c r="AC127" s="1" t="e">
        <f t="shared" si="29"/>
        <v>#N/A</v>
      </c>
      <c r="AD127" s="1" t="e">
        <f t="shared" si="30"/>
        <v>#N/A</v>
      </c>
      <c r="AE127" s="1" t="e">
        <f t="shared" si="31"/>
        <v>#N/A</v>
      </c>
      <c r="AF127" s="1" t="e">
        <f t="shared" si="32"/>
        <v>#N/A</v>
      </c>
      <c r="AG127" s="1" t="e">
        <f t="shared" si="33"/>
        <v>#N/A</v>
      </c>
      <c r="AH127" s="1" t="e">
        <f t="shared" si="34"/>
        <v>#N/A</v>
      </c>
      <c r="AI127" s="1" t="str">
        <f>TRIM(LEFT(AP127,FIND(Sheet1!$E$16,AP127)-1))</f>
        <v>duration</v>
      </c>
      <c r="AJ127" s="1" t="str">
        <f>TRIM(LEFT(AQ127,FIND(Sheet1!$E$16,AQ127)-1))</f>
        <v>effectIds</v>
      </c>
      <c r="AK127" s="1" t="e">
        <f>TRIM(LEFT(AR127,FIND(Sheet1!$E$16,AR127)-1))</f>
        <v>#VALUE!</v>
      </c>
      <c r="AL127" s="1" t="e">
        <f>TRIM(LEFT(AS127,FIND(Sheet1!$E$16,AS127)-1))</f>
        <v>#VALUE!</v>
      </c>
      <c r="AM127" s="1" t="e">
        <f>TRIM(LEFT(AT127,FIND(Sheet1!$E$16,AT127)-1))</f>
        <v>#VALUE!</v>
      </c>
      <c r="AN127" s="1" t="e">
        <f>TRIM(LEFT(AU127,FIND(Sheet1!$E$16,AU127)-1))</f>
        <v>#VALUE!</v>
      </c>
      <c r="AO127" s="1" t="e">
        <f>TRIM(LEFT(AV127,FIND(Sheet1!$E$16,AV127)-1))</f>
        <v>#VALUE!</v>
      </c>
      <c r="AP127" s="14" t="s">
        <v>185</v>
      </c>
      <c r="AQ127" s="14" t="s">
        <v>241</v>
      </c>
      <c r="AX127" s="1">
        <v>2000450204</v>
      </c>
      <c r="AY127" s="1" t="s">
        <v>88</v>
      </c>
      <c r="AZ127" s="1" t="str">
        <f t="shared" si="35"/>
        <v>2000450204加buff</v>
      </c>
      <c r="BA127" s="1">
        <f>COUNTIFS($AZ$2:AZ127,AZ127,$AZ$2:AZ127,"&gt;&lt;")</f>
        <v>2</v>
      </c>
      <c r="BB127" t="b">
        <f>IFERROR(AND(VLOOKUP(AX127,[2]英雄技能定义!$A:$F,6,0)="普攻",AY127=$AY$2),FALSE)</f>
        <v>0</v>
      </c>
    </row>
    <row r="128" spans="1:54">
      <c r="A128" s="1" t="e">
        <f>#REF!</f>
        <v>#REF!</v>
      </c>
      <c r="B128" s="1" t="e">
        <f>#REF!</f>
        <v>#REF!</v>
      </c>
      <c r="C128" s="1" t="e">
        <f>#REF!</f>
        <v>#REF!</v>
      </c>
      <c r="D128" s="1" t="s">
        <v>88</v>
      </c>
      <c r="E128" s="1" t="e">
        <f>#REF!</f>
        <v>#REF!</v>
      </c>
      <c r="F128" s="1" t="e">
        <f t="shared" si="36"/>
        <v>#REF!</v>
      </c>
      <c r="G128" s="1">
        <f>SUMIFS(Sheet1!$F$17:$F$30,Sheet1!$E$17:$E$30,D128)</f>
        <v>2</v>
      </c>
      <c r="H128" s="1" t="e">
        <f>ROUND(ABS(SUMIFS(#REF!,#REF!,$C128,#REF!,#REF!,#REF!,$E128)),)</f>
        <v>#REF!</v>
      </c>
      <c r="I128" s="1" t="e">
        <f>_xlfn.IFS(OR(B128=#REF!,B128=#REF!,B128=#REF!),ROUND(#REF!,3),TRUE,0)</f>
        <v>#REF!</v>
      </c>
      <c r="J128" s="1">
        <v>0</v>
      </c>
      <c r="K128" s="1" t="e">
        <f>ROUND(ABS(SUMIFS(#REF!,#REF!,$C128,#REF!,#REF!,#REF!,$E128,#REF!,#REF!)),3)</f>
        <v>#REF!</v>
      </c>
      <c r="L128" s="1" t="e">
        <f>ROUND(ABS(SUMIFS(#REF!,#REF!,$C128,#REF!,#REF!,#REF!,$E128,#REF!,#REF!)),3)</f>
        <v>#REF!</v>
      </c>
      <c r="M128" s="1">
        <v>0</v>
      </c>
      <c r="N128" s="1" t="e">
        <f>ROUND(ABS(SUMIFS(#REF!,#REF!,$C128,#REF!,#REF!,#REF!,$E128,#REF!,#REF!)),3)</f>
        <v>#REF!</v>
      </c>
      <c r="O128" s="1" t="e">
        <f>ABS(SUMIFS(#REF!,#REF!,$C128,#REF!,$E128,#REF!,#REF!))</f>
        <v>#REF!</v>
      </c>
      <c r="P128" s="1" t="e">
        <f>#REF!</f>
        <v>#REF!</v>
      </c>
      <c r="Q128" s="1" t="e">
        <f>_xlfn.IFS(OR(B128=#REF!,B128=#REF!),#REF!*100,TRUE,0)</f>
        <v>#REF!</v>
      </c>
      <c r="S128" s="14" t="str">
        <f t="shared" si="20"/>
        <v>2000350101伤血1</v>
      </c>
      <c r="T128" s="14" t="str">
        <f ca="1">IF(OFFSET($BB$1,MATCH($S128,S:S,0)-1,),$BC$1,
_xlfn.TEXTJOIN(Sheet1!$D$16,1,U128:AA128))</f>
        <v>ratio=0.4,fixed=0</v>
      </c>
      <c r="U128" s="14" t="str">
        <f t="shared" ca="1" si="21"/>
        <v>ratio=0.4</v>
      </c>
      <c r="V128" s="14" t="str">
        <f t="shared" ca="1" si="22"/>
        <v>fixed=10</v>
      </c>
      <c r="W128" s="14" t="str">
        <f t="shared" ca="1" si="23"/>
        <v/>
      </c>
      <c r="X128" s="14" t="str">
        <f t="shared" ca="1" si="24"/>
        <v/>
      </c>
      <c r="Y128" s="14" t="str">
        <f t="shared" ca="1" si="25"/>
        <v/>
      </c>
      <c r="Z128" s="14" t="str">
        <f t="shared" ca="1" si="26"/>
        <v/>
      </c>
      <c r="AA128" s="14" t="str">
        <f t="shared" ca="1" si="27"/>
        <v/>
      </c>
      <c r="AB128" s="1">
        <f t="shared" si="28"/>
        <v>0.4</v>
      </c>
      <c r="AC128" s="1">
        <f t="shared" si="29"/>
        <v>10</v>
      </c>
      <c r="AD128" s="1" t="e">
        <f t="shared" si="30"/>
        <v>#N/A</v>
      </c>
      <c r="AE128" s="1" t="e">
        <f t="shared" si="31"/>
        <v>#N/A</v>
      </c>
      <c r="AF128" s="1" t="e">
        <f t="shared" si="32"/>
        <v>#N/A</v>
      </c>
      <c r="AG128" s="1" t="e">
        <f t="shared" si="33"/>
        <v>#N/A</v>
      </c>
      <c r="AH128" s="1" t="e">
        <f t="shared" si="34"/>
        <v>#N/A</v>
      </c>
      <c r="AI128" s="1" t="str">
        <f>TRIM(LEFT(AP128,FIND(Sheet1!$E$16,AP128)-1))</f>
        <v>ratio</v>
      </c>
      <c r="AJ128" s="1" t="str">
        <f>TRIM(LEFT(AQ128,FIND(Sheet1!$E$16,AQ128)-1))</f>
        <v>fixed</v>
      </c>
      <c r="AK128" s="1" t="e">
        <f>TRIM(LEFT(AR128,FIND(Sheet1!$E$16,AR128)-1))</f>
        <v>#VALUE!</v>
      </c>
      <c r="AL128" s="1" t="e">
        <f>TRIM(LEFT(AS128,FIND(Sheet1!$E$16,AS128)-1))</f>
        <v>#VALUE!</v>
      </c>
      <c r="AM128" s="1" t="e">
        <f>TRIM(LEFT(AT128,FIND(Sheet1!$E$16,AT128)-1))</f>
        <v>#VALUE!</v>
      </c>
      <c r="AN128" s="1" t="e">
        <f>TRIM(LEFT(AU128,FIND(Sheet1!$E$16,AU128)-1))</f>
        <v>#VALUE!</v>
      </c>
      <c r="AO128" s="1" t="e">
        <f>TRIM(LEFT(AV128,FIND(Sheet1!$E$16,AV128)-1))</f>
        <v>#VALUE!</v>
      </c>
      <c r="AP128" s="14" t="s">
        <v>167</v>
      </c>
      <c r="AQ128" s="14" t="s">
        <v>168</v>
      </c>
      <c r="AX128" s="1">
        <v>2000350101</v>
      </c>
      <c r="AY128" s="1" t="s">
        <v>86</v>
      </c>
      <c r="AZ128" s="1" t="str">
        <f t="shared" si="35"/>
        <v>2000350101伤血</v>
      </c>
      <c r="BA128" s="1">
        <f>COUNTIFS($AZ$2:AZ128,AZ128,$AZ$2:AZ128,"&gt;&lt;")</f>
        <v>1</v>
      </c>
      <c r="BB128" t="b">
        <f>IFERROR(AND(VLOOKUP(AX128,[2]英雄技能定义!$A:$F,6,0)="普攻",AY128=$AY$2),FALSE)</f>
        <v>1</v>
      </c>
    </row>
    <row r="129" spans="1:54">
      <c r="A129" s="1" t="e">
        <f>#REF!</f>
        <v>#REF!</v>
      </c>
      <c r="B129" s="1" t="e">
        <f>#REF!</f>
        <v>#REF!</v>
      </c>
      <c r="C129" s="1" t="e">
        <f>#REF!</f>
        <v>#REF!</v>
      </c>
      <c r="D129" s="1" t="s">
        <v>86</v>
      </c>
      <c r="E129" s="1" t="e">
        <f>#REF!</f>
        <v>#REF!</v>
      </c>
      <c r="F129" s="1" t="e">
        <f t="shared" si="36"/>
        <v>#REF!</v>
      </c>
      <c r="G129" s="1">
        <f>SUMIFS(Sheet1!$F$17:$F$30,Sheet1!$E$17:$E$30,D129)</f>
        <v>1</v>
      </c>
      <c r="H129" s="1" t="e">
        <f>ROUND(ABS(SUMIFS(#REF!,#REF!,$C129,#REF!,#REF!,#REF!,$E129)),)</f>
        <v>#REF!</v>
      </c>
      <c r="I129" s="1" t="e">
        <f>_xlfn.IFS(OR(B129=#REF!,B129=#REF!,B129=#REF!),ROUND(#REF!,3),TRUE,0)</f>
        <v>#REF!</v>
      </c>
      <c r="J129" s="1">
        <v>0</v>
      </c>
      <c r="K129" s="1" t="e">
        <f>ROUND(ABS(SUMIFS(#REF!,#REF!,$C129,#REF!,#REF!,#REF!,$E129,#REF!,#REF!)),3)</f>
        <v>#REF!</v>
      </c>
      <c r="L129" s="1" t="e">
        <f>ROUND(ABS(SUMIFS(#REF!,#REF!,$C129,#REF!,#REF!,#REF!,$E129,#REF!,#REF!)),3)</f>
        <v>#REF!</v>
      </c>
      <c r="M129" s="1">
        <v>0</v>
      </c>
      <c r="N129" s="1" t="e">
        <f>ROUND(ABS(SUMIFS(#REF!,#REF!,$C129,#REF!,#REF!,#REF!,$E129,#REF!,#REF!)),3)</f>
        <v>#REF!</v>
      </c>
      <c r="O129" s="1" t="e">
        <f>ABS(SUMIFS(#REF!,#REF!,$C129,#REF!,$E129,#REF!,#REF!))</f>
        <v>#REF!</v>
      </c>
      <c r="P129" s="1" t="e">
        <f>#REF!</f>
        <v>#REF!</v>
      </c>
      <c r="Q129" s="1" t="e">
        <f>_xlfn.IFS(OR(B129=#REF!,B129=#REF!),#REF!*100,TRUE,0)</f>
        <v>#REF!</v>
      </c>
      <c r="S129" s="14" t="str">
        <f t="shared" si="20"/>
        <v>2000350101受击光效1</v>
      </c>
      <c r="T129" s="14" t="str">
        <f ca="1">IF(OFFSET($BB$1,MATCH($S129,S:S,0)-1,),$BC$1,
_xlfn.TEXTJOIN(Sheet1!$D$16,1,U129:AA129))</f>
        <v>1</v>
      </c>
      <c r="U129" s="14" t="str">
        <f t="shared" ca="1" si="21"/>
        <v>1</v>
      </c>
      <c r="V129" s="14" t="str">
        <f t="shared" ca="1" si="22"/>
        <v/>
      </c>
      <c r="W129" s="14" t="str">
        <f t="shared" ca="1" si="23"/>
        <v/>
      </c>
      <c r="X129" s="14" t="str">
        <f t="shared" ca="1" si="24"/>
        <v/>
      </c>
      <c r="Y129" s="14" t="str">
        <f t="shared" ca="1" si="25"/>
        <v/>
      </c>
      <c r="Z129" s="14" t="str">
        <f t="shared" ca="1" si="26"/>
        <v/>
      </c>
      <c r="AA129" s="14" t="str">
        <f t="shared" ca="1" si="27"/>
        <v/>
      </c>
      <c r="AB129" s="1">
        <f t="shared" si="28"/>
        <v>1</v>
      </c>
      <c r="AC129" s="1" t="e">
        <f t="shared" si="29"/>
        <v>#N/A</v>
      </c>
      <c r="AD129" s="1" t="e">
        <f t="shared" si="30"/>
        <v>#N/A</v>
      </c>
      <c r="AE129" s="1" t="e">
        <f t="shared" si="31"/>
        <v>#N/A</v>
      </c>
      <c r="AF129" s="1" t="e">
        <f t="shared" si="32"/>
        <v>#N/A</v>
      </c>
      <c r="AG129" s="1" t="e">
        <f t="shared" si="33"/>
        <v>#N/A</v>
      </c>
      <c r="AH129" s="1" t="e">
        <f t="shared" si="34"/>
        <v>#N/A</v>
      </c>
      <c r="AI129" s="1" t="e">
        <f>TRIM(LEFT(AP129,FIND(Sheet1!$E$16,AP129)-1))</f>
        <v>#VALUE!</v>
      </c>
      <c r="AJ129" s="1" t="e">
        <f>TRIM(LEFT(AQ129,FIND(Sheet1!$E$16,AQ129)-1))</f>
        <v>#VALUE!</v>
      </c>
      <c r="AK129" s="1" t="e">
        <f>TRIM(LEFT(AR129,FIND(Sheet1!$E$16,AR129)-1))</f>
        <v>#VALUE!</v>
      </c>
      <c r="AL129" s="1" t="e">
        <f>TRIM(LEFT(AS129,FIND(Sheet1!$E$16,AS129)-1))</f>
        <v>#VALUE!</v>
      </c>
      <c r="AM129" s="1" t="e">
        <f>TRIM(LEFT(AT129,FIND(Sheet1!$E$16,AT129)-1))</f>
        <v>#VALUE!</v>
      </c>
      <c r="AN129" s="1" t="e">
        <f>TRIM(LEFT(AU129,FIND(Sheet1!$E$16,AU129)-1))</f>
        <v>#VALUE!</v>
      </c>
      <c r="AO129" s="1" t="e">
        <f>TRIM(LEFT(AV129,FIND(Sheet1!$E$16,AV129)-1))</f>
        <v>#VALUE!</v>
      </c>
      <c r="AP129" s="14">
        <v>1</v>
      </c>
      <c r="AX129" s="1">
        <v>2000350101</v>
      </c>
      <c r="AY129" s="1" t="s">
        <v>91</v>
      </c>
      <c r="AZ129" s="1" t="str">
        <f t="shared" si="35"/>
        <v>2000350101受击光效</v>
      </c>
      <c r="BA129" s="1">
        <f>COUNTIFS($AZ$2:AZ129,AZ129,$AZ$2:AZ129,"&gt;&lt;")</f>
        <v>1</v>
      </c>
      <c r="BB129" t="b">
        <f>IFERROR(AND(VLOOKUP(AX129,[2]英雄技能定义!$A:$F,6,0)="普攻",AY129=$AY$2),FALSE)</f>
        <v>0</v>
      </c>
    </row>
    <row r="130" spans="1:54">
      <c r="A130" s="1" t="e">
        <f>#REF!</f>
        <v>#REF!</v>
      </c>
      <c r="B130" s="1" t="e">
        <f>#REF!</f>
        <v>#REF!</v>
      </c>
      <c r="C130" s="1" t="e">
        <f>#REF!</f>
        <v>#REF!</v>
      </c>
      <c r="D130" s="1" t="s">
        <v>88</v>
      </c>
      <c r="E130" s="1" t="e">
        <f>#REF!</f>
        <v>#REF!</v>
      </c>
      <c r="F130" s="1" t="e">
        <f t="shared" si="36"/>
        <v>#REF!</v>
      </c>
      <c r="G130" s="1">
        <f>SUMIFS(Sheet1!$F$17:$F$30,Sheet1!$E$17:$E$30,D130)</f>
        <v>2</v>
      </c>
      <c r="H130" s="1" t="e">
        <f>ROUND(ABS(SUMIFS(#REF!,#REF!,$C130,#REF!,#REF!,#REF!,$E130)),)</f>
        <v>#REF!</v>
      </c>
      <c r="I130" s="1" t="e">
        <f>_xlfn.IFS(OR(B130=#REF!,B130=#REF!,B130=#REF!),ROUND(#REF!,3),TRUE,0)</f>
        <v>#REF!</v>
      </c>
      <c r="J130" s="1">
        <v>0</v>
      </c>
      <c r="K130" s="1" t="e">
        <f>ROUND(ABS(SUMIFS(#REF!,#REF!,$C130,#REF!,#REF!,#REF!,$E130,#REF!,#REF!)),3)</f>
        <v>#REF!</v>
      </c>
      <c r="L130" s="1" t="e">
        <f>ROUND(ABS(SUMIFS(#REF!,#REF!,$C130,#REF!,#REF!,#REF!,$E130,#REF!,#REF!)),3)</f>
        <v>#REF!</v>
      </c>
      <c r="M130" s="1">
        <v>0</v>
      </c>
      <c r="N130" s="1" t="e">
        <f>ROUND(ABS(SUMIFS(#REF!,#REF!,$C130,#REF!,#REF!,#REF!,$E130,#REF!,#REF!)),3)</f>
        <v>#REF!</v>
      </c>
      <c r="O130" s="1" t="e">
        <f>ABS(SUMIFS(#REF!,#REF!,$C130,#REF!,$E130,#REF!,#REF!))</f>
        <v>#REF!</v>
      </c>
      <c r="P130" s="1" t="e">
        <f>#REF!</f>
        <v>#REF!</v>
      </c>
      <c r="Q130" s="1" t="e">
        <f>_xlfn.IFS(OR(B130=#REF!,B130=#REF!),#REF!*100,TRUE,0)</f>
        <v>#REF!</v>
      </c>
      <c r="S130" s="14" t="str">
        <f t="shared" ref="S130:S193" si="37">AZ130&amp;BA130</f>
        <v>2000350102伤血1</v>
      </c>
      <c r="T130" s="14" t="str">
        <f ca="1">IF(OFFSET($BB$1,MATCH($S130,S:S,0)-1,),$BC$1,
_xlfn.TEXTJOIN(Sheet1!$D$16,1,U130:AA130))</f>
        <v>ratio=1.7,fixed=100</v>
      </c>
      <c r="U130" s="14" t="str">
        <f t="shared" ref="U130:U193" ca="1" si="38">IFERROR(SUBSTITUTE(AP130,AB130,INDEX(OFFSET($H$1:$Q$1,MATCH($S130,$F:$F,0)-1,0),MATCH(AI130,$H$1:$Q$1,0))),AP130&amp;"")</f>
        <v>ratio=1.7</v>
      </c>
      <c r="V130" s="14" t="str">
        <f t="shared" ref="V130:V193" ca="1" si="39">IFERROR(SUBSTITUTE(AQ130,AC130,INDEX(OFFSET($H$1:$Q$1,MATCH($S130,$F:$F,0)-1,0),MATCH(AJ130,$H$1:$Q$1,0))),AQ130&amp;"")</f>
        <v>fixed=100</v>
      </c>
      <c r="W130" s="14" t="str">
        <f t="shared" ref="W130:W193" ca="1" si="40">IFERROR(SUBSTITUTE(AR130,AD130,INDEX(OFFSET($H$1:$Q$1,MATCH($S130,$F:$F,0)-1,0),MATCH(AK130,$H$1:$Q$1,0))),AR130&amp;"")</f>
        <v/>
      </c>
      <c r="X130" s="14" t="str">
        <f t="shared" ref="X130:X193" ca="1" si="41">IFERROR(SUBSTITUTE(AS130,AE130,INDEX(OFFSET($H$1:$Q$1,MATCH($S130,$F:$F,0)-1,0),MATCH(AL130,$H$1:$Q$1,0))),AS130&amp;"")</f>
        <v/>
      </c>
      <c r="Y130" s="14" t="str">
        <f t="shared" ref="Y130:Y193" ca="1" si="42">IFERROR(SUBSTITUTE(AT130,AF130,INDEX(OFFSET($H$1:$Q$1,MATCH($S130,$F:$F,0)-1,0),MATCH(AM130,$H$1:$Q$1,0))),AT130&amp;"")</f>
        <v/>
      </c>
      <c r="Z130" s="14" t="str">
        <f t="shared" ref="Z130:Z193" ca="1" si="43">IFERROR(SUBSTITUTE(AU130,AG130,INDEX(OFFSET($H$1:$Q$1,MATCH($S130,$F:$F,0)-1,0),MATCH(AN130,$H$1:$Q$1,0))),AU130&amp;"")</f>
        <v/>
      </c>
      <c r="AA130" s="14" t="str">
        <f t="shared" ref="AA130:AA193" ca="1" si="44">IFERROR(SUBSTITUTE(AV130,AH130,INDEX(OFFSET($H$1:$Q$1,MATCH($S130,$F:$F,0)-1,0),MATCH(AO130,$H$1:$Q$1,0))),AV130&amp;"")</f>
        <v/>
      </c>
      <c r="AB130" s="1">
        <f t="shared" ref="AB130:AB193" si="45">LOOKUP(9E+307,(--(TRIM(MID(SUBSTITUTE(SUBSTITUTE(SUBSTITUTE(SUBSTITUTE(SUBSTITUTE(AP130,"=","+"),"*","+"),"/","+"),"-","+"),"+",REPT(" ",99)),ROW($1:$100)*99-98,99)))))</f>
        <v>1.7</v>
      </c>
      <c r="AC130" s="1">
        <f t="shared" ref="AC130:AC193" si="46">LOOKUP(9E+307,(--(TRIM(MID(SUBSTITUTE(SUBSTITUTE(SUBSTITUTE(SUBSTITUTE(SUBSTITUTE(AQ130,"=","+"),"*","+"),"/","+"),"-","+"),"+",REPT(" ",99)),ROW($1:$100)*99-98,99)))))</f>
        <v>100</v>
      </c>
      <c r="AD130" s="1" t="e">
        <f t="shared" ref="AD130:AD193" si="47">LOOKUP(9E+307,(--(TRIM(MID(SUBSTITUTE(SUBSTITUTE(SUBSTITUTE(SUBSTITUTE(SUBSTITUTE(AR130,"=","+"),"*","+"),"/","+"),"-","+"),"+",REPT(" ",99)),ROW($1:$100)*99-98,99)))))</f>
        <v>#N/A</v>
      </c>
      <c r="AE130" s="1" t="e">
        <f t="shared" ref="AE130:AE193" si="48">LOOKUP(9E+307,(--(TRIM(MID(SUBSTITUTE(SUBSTITUTE(SUBSTITUTE(SUBSTITUTE(SUBSTITUTE(AS130,"=","+"),"*","+"),"/","+"),"-","+"),"+",REPT(" ",99)),ROW($1:$100)*99-98,99)))))</f>
        <v>#N/A</v>
      </c>
      <c r="AF130" s="1" t="e">
        <f t="shared" ref="AF130:AF193" si="49">LOOKUP(9E+307,(--(TRIM(MID(SUBSTITUTE(SUBSTITUTE(SUBSTITUTE(SUBSTITUTE(SUBSTITUTE(AT130,"=","+"),"*","+"),"/","+"),"-","+"),"+",REPT(" ",99)),ROW($1:$100)*99-98,99)))))</f>
        <v>#N/A</v>
      </c>
      <c r="AG130" s="1" t="e">
        <f t="shared" ref="AG130:AG193" si="50">LOOKUP(9E+307,(--(TRIM(MID(SUBSTITUTE(SUBSTITUTE(SUBSTITUTE(SUBSTITUTE(SUBSTITUTE(AU130,"=","+"),"*","+"),"/","+"),"-","+"),"+",REPT(" ",99)),ROW($1:$100)*99-98,99)))))</f>
        <v>#N/A</v>
      </c>
      <c r="AH130" s="1" t="e">
        <f t="shared" ref="AH130:AH193" si="51">LOOKUP(9E+307,(--(TRIM(MID(SUBSTITUTE(SUBSTITUTE(SUBSTITUTE(SUBSTITUTE(SUBSTITUTE(AV130,"=","+"),"*","+"),"/","+"),"-","+"),"+",REPT(" ",99)),ROW($1:$100)*99-98,99)))))</f>
        <v>#N/A</v>
      </c>
      <c r="AI130" s="1" t="str">
        <f>TRIM(LEFT(AP130,FIND(Sheet1!$E$16,AP130)-1))</f>
        <v>ratio</v>
      </c>
      <c r="AJ130" s="1" t="str">
        <f>TRIM(LEFT(AQ130,FIND(Sheet1!$E$16,AQ130)-1))</f>
        <v>fixed</v>
      </c>
      <c r="AK130" s="1" t="e">
        <f>TRIM(LEFT(AR130,FIND(Sheet1!$E$16,AR130)-1))</f>
        <v>#VALUE!</v>
      </c>
      <c r="AL130" s="1" t="e">
        <f>TRIM(LEFT(AS130,FIND(Sheet1!$E$16,AS130)-1))</f>
        <v>#VALUE!</v>
      </c>
      <c r="AM130" s="1" t="e">
        <f>TRIM(LEFT(AT130,FIND(Sheet1!$E$16,AT130)-1))</f>
        <v>#VALUE!</v>
      </c>
      <c r="AN130" s="1" t="e">
        <f>TRIM(LEFT(AU130,FIND(Sheet1!$E$16,AU130)-1))</f>
        <v>#VALUE!</v>
      </c>
      <c r="AO130" s="1" t="e">
        <f>TRIM(LEFT(AV130,FIND(Sheet1!$E$16,AV130)-1))</f>
        <v>#VALUE!</v>
      </c>
      <c r="AP130" s="14" t="s">
        <v>242</v>
      </c>
      <c r="AQ130" s="14" t="s">
        <v>170</v>
      </c>
      <c r="AX130" s="1">
        <v>2000350102</v>
      </c>
      <c r="AY130" s="1" t="s">
        <v>86</v>
      </c>
      <c r="AZ130" s="1" t="str">
        <f t="shared" si="35"/>
        <v>2000350102伤血</v>
      </c>
      <c r="BA130" s="1">
        <f>COUNTIFS($AZ$2:AZ130,AZ130,$AZ$2:AZ130,"&gt;&lt;")</f>
        <v>1</v>
      </c>
      <c r="BB130" t="b">
        <f>IFERROR(AND(VLOOKUP(AX130,[2]英雄技能定义!$A:$F,6,0)="普攻",AY130=$AY$2),FALSE)</f>
        <v>0</v>
      </c>
    </row>
    <row r="131" spans="1:54">
      <c r="A131" s="1" t="e">
        <f>#REF!</f>
        <v>#REF!</v>
      </c>
      <c r="B131" s="1" t="e">
        <f>#REF!</f>
        <v>#REF!</v>
      </c>
      <c r="C131" s="1">
        <v>9100007201</v>
      </c>
      <c r="D131" s="1" t="s">
        <v>92</v>
      </c>
      <c r="E131" s="1" t="e">
        <f>#REF!</f>
        <v>#REF!</v>
      </c>
      <c r="F131" s="1" t="e">
        <f t="shared" si="36"/>
        <v>#REF!</v>
      </c>
      <c r="G131" s="1">
        <f>SUMIFS(Sheet1!$F$17:$F$30,Sheet1!$E$17:$E$30,D131)</f>
        <v>5</v>
      </c>
      <c r="H131" s="1" t="e">
        <f>ROUND(ABS(SUMIFS(#REF!,#REF!,$C131,#REF!,#REF!,#REF!,$E131)),)</f>
        <v>#REF!</v>
      </c>
      <c r="I131" s="1" t="e">
        <f>_xlfn.IFS(OR(B131=#REF!,B131=#REF!,B131=#REF!),ROUND(#REF!,3),TRUE,0)</f>
        <v>#REF!</v>
      </c>
      <c r="J131" s="1">
        <v>0</v>
      </c>
      <c r="K131" s="1" t="e">
        <f>ROUND(ABS(SUMIFS(#REF!,#REF!,$C131,#REF!,#REF!,#REF!,$E131,#REF!,#REF!)),3)</f>
        <v>#REF!</v>
      </c>
      <c r="L131" s="1" t="e">
        <f>ROUND(ABS(SUMIFS(#REF!,#REF!,$C131,#REF!,#REF!,#REF!,$E131,#REF!,#REF!)),3)</f>
        <v>#REF!</v>
      </c>
      <c r="M131" s="1">
        <v>0</v>
      </c>
      <c r="N131" s="1" t="e">
        <f>ROUND(ABS(SUMIFS(#REF!,#REF!,$C131,#REF!,#REF!,#REF!,$E131,#REF!,#REF!)),3)</f>
        <v>#REF!</v>
      </c>
      <c r="O131" s="1" t="e">
        <f>ABS(SUMIFS(#REF!,#REF!,$C131,#REF!,$E131,#REF!,#REF!))</f>
        <v>#REF!</v>
      </c>
      <c r="P131" s="1" t="e">
        <f>#REF!</f>
        <v>#REF!</v>
      </c>
      <c r="Q131" s="1" t="e">
        <f>_xlfn.IFS(OR(B131=#REF!,B131=#REF!),#REF!*100,TRUE,0)</f>
        <v>#REF!</v>
      </c>
      <c r="S131" s="14" t="str">
        <f t="shared" si="37"/>
        <v>2000350102受击光效1</v>
      </c>
      <c r="T131" s="14" t="str">
        <f ca="1">IF(OFFSET($BB$1,MATCH($S131,S:S,0)-1,),$BC$1,
_xlfn.TEXTJOIN(Sheet1!$D$16,1,U131:AA131))</f>
        <v>1</v>
      </c>
      <c r="U131" s="14" t="str">
        <f t="shared" ca="1" si="38"/>
        <v>1</v>
      </c>
      <c r="V131" s="14" t="str">
        <f t="shared" ca="1" si="39"/>
        <v/>
      </c>
      <c r="W131" s="14" t="str">
        <f t="shared" ca="1" si="40"/>
        <v/>
      </c>
      <c r="X131" s="14" t="str">
        <f t="shared" ca="1" si="41"/>
        <v/>
      </c>
      <c r="Y131" s="14" t="str">
        <f t="shared" ca="1" si="42"/>
        <v/>
      </c>
      <c r="Z131" s="14" t="str">
        <f t="shared" ca="1" si="43"/>
        <v/>
      </c>
      <c r="AA131" s="14" t="str">
        <f t="shared" ca="1" si="44"/>
        <v/>
      </c>
      <c r="AB131" s="1">
        <f t="shared" si="45"/>
        <v>1</v>
      </c>
      <c r="AC131" s="1" t="e">
        <f t="shared" si="46"/>
        <v>#N/A</v>
      </c>
      <c r="AD131" s="1" t="e">
        <f t="shared" si="47"/>
        <v>#N/A</v>
      </c>
      <c r="AE131" s="1" t="e">
        <f t="shared" si="48"/>
        <v>#N/A</v>
      </c>
      <c r="AF131" s="1" t="e">
        <f t="shared" si="49"/>
        <v>#N/A</v>
      </c>
      <c r="AG131" s="1" t="e">
        <f t="shared" si="50"/>
        <v>#N/A</v>
      </c>
      <c r="AH131" s="1" t="e">
        <f t="shared" si="51"/>
        <v>#N/A</v>
      </c>
      <c r="AI131" s="1" t="e">
        <f>TRIM(LEFT(AP131,FIND(Sheet1!$E$16,AP131)-1))</f>
        <v>#VALUE!</v>
      </c>
      <c r="AJ131" s="1" t="e">
        <f>TRIM(LEFT(AQ131,FIND(Sheet1!$E$16,AQ131)-1))</f>
        <v>#VALUE!</v>
      </c>
      <c r="AK131" s="1" t="e">
        <f>TRIM(LEFT(AR131,FIND(Sheet1!$E$16,AR131)-1))</f>
        <v>#VALUE!</v>
      </c>
      <c r="AL131" s="1" t="e">
        <f>TRIM(LEFT(AS131,FIND(Sheet1!$E$16,AS131)-1))</f>
        <v>#VALUE!</v>
      </c>
      <c r="AM131" s="1" t="e">
        <f>TRIM(LEFT(AT131,FIND(Sheet1!$E$16,AT131)-1))</f>
        <v>#VALUE!</v>
      </c>
      <c r="AN131" s="1" t="e">
        <f>TRIM(LEFT(AU131,FIND(Sheet1!$E$16,AU131)-1))</f>
        <v>#VALUE!</v>
      </c>
      <c r="AO131" s="1" t="e">
        <f>TRIM(LEFT(AV131,FIND(Sheet1!$E$16,AV131)-1))</f>
        <v>#VALUE!</v>
      </c>
      <c r="AP131" s="14">
        <v>1</v>
      </c>
      <c r="AX131" s="1">
        <v>2000350102</v>
      </c>
      <c r="AY131" s="1" t="s">
        <v>91</v>
      </c>
      <c r="AZ131" s="1" t="str">
        <f t="shared" ref="AZ131:AZ194" si="52">AX131&amp;AY131</f>
        <v>2000350102受击光效</v>
      </c>
      <c r="BA131" s="1">
        <f>COUNTIFS($AZ$2:AZ131,AZ131,$AZ$2:AZ131,"&gt;&lt;")</f>
        <v>1</v>
      </c>
      <c r="BB131" t="b">
        <f>IFERROR(AND(VLOOKUP(AX131,[2]英雄技能定义!$A:$F,6,0)="普攻",AY131=$AY$2),FALSE)</f>
        <v>0</v>
      </c>
    </row>
    <row r="132" spans="1:54">
      <c r="A132" s="1" t="e">
        <f>#REF!</f>
        <v>#REF!</v>
      </c>
      <c r="B132" s="1" t="e">
        <f>#REF!</f>
        <v>#REF!</v>
      </c>
      <c r="C132" s="1" t="e">
        <f>#REF!</f>
        <v>#REF!</v>
      </c>
      <c r="D132" s="1" t="s">
        <v>88</v>
      </c>
      <c r="E132" s="1" t="e">
        <f>#REF!</f>
        <v>#REF!</v>
      </c>
      <c r="F132" s="1" t="e">
        <f t="shared" si="36"/>
        <v>#REF!</v>
      </c>
      <c r="G132" s="1">
        <f>SUMIFS(Sheet1!$F$17:$F$30,Sheet1!$E$17:$E$30,D132)</f>
        <v>2</v>
      </c>
      <c r="H132" s="1" t="e">
        <f>ROUND(ABS(SUMIFS(#REF!,#REF!,$C132,#REF!,#REF!,#REF!,$E132)),)</f>
        <v>#REF!</v>
      </c>
      <c r="I132" s="1" t="e">
        <f>_xlfn.IFS(OR(B132=#REF!,B132=#REF!,B132=#REF!),ROUND(#REF!,3),TRUE,0)</f>
        <v>#REF!</v>
      </c>
      <c r="J132" s="1">
        <v>0</v>
      </c>
      <c r="K132" s="1" t="e">
        <f>ROUND(ABS(SUMIFS(#REF!,#REF!,$C132,#REF!,#REF!,#REF!,$E132,#REF!,#REF!)),3)</f>
        <v>#REF!</v>
      </c>
      <c r="L132" s="1" t="e">
        <f>ROUND(ABS(SUMIFS(#REF!,#REF!,$C132,#REF!,#REF!,#REF!,$E132,#REF!,#REF!)),3)</f>
        <v>#REF!</v>
      </c>
      <c r="M132" s="1">
        <v>0</v>
      </c>
      <c r="N132" s="1" t="e">
        <f>ROUND(ABS(SUMIFS(#REF!,#REF!,$C132,#REF!,#REF!,#REF!,$E132,#REF!,#REF!)),3)</f>
        <v>#REF!</v>
      </c>
      <c r="O132" s="1" t="e">
        <f>ABS(SUMIFS(#REF!,#REF!,$C132,#REF!,$E132,#REF!,#REF!))</f>
        <v>#REF!</v>
      </c>
      <c r="P132" s="1" t="e">
        <f>#REF!</f>
        <v>#REF!</v>
      </c>
      <c r="Q132" s="1" t="e">
        <f>_xlfn.IFS(OR(B132=#REF!,B132=#REF!),#REF!*100,TRUE,0)</f>
        <v>#REF!</v>
      </c>
      <c r="S132" s="14" t="str">
        <f t="shared" si="37"/>
        <v>2000350102击退1</v>
      </c>
      <c r="T132" s="14" t="str">
        <f ca="1">IF(OFFSET($BB$1,MATCH($S132,S:S,0)-1,),$BC$1,
_xlfn.TEXTJOIN(Sheet1!$D$16,1,U132:AA132))</f>
        <v>speed=1000,duration=0.1</v>
      </c>
      <c r="U132" s="14" t="str">
        <f t="shared" ca="1" si="38"/>
        <v>speed=1000</v>
      </c>
      <c r="V132" s="14" t="str">
        <f t="shared" ca="1" si="39"/>
        <v>duration=0.1</v>
      </c>
      <c r="W132" s="14" t="str">
        <f t="shared" ca="1" si="40"/>
        <v/>
      </c>
      <c r="X132" s="14" t="str">
        <f t="shared" ca="1" si="41"/>
        <v/>
      </c>
      <c r="Y132" s="14" t="str">
        <f t="shared" ca="1" si="42"/>
        <v/>
      </c>
      <c r="Z132" s="14" t="str">
        <f t="shared" ca="1" si="43"/>
        <v/>
      </c>
      <c r="AA132" s="14" t="str">
        <f t="shared" ca="1" si="44"/>
        <v/>
      </c>
      <c r="AB132" s="1">
        <f t="shared" si="45"/>
        <v>1000</v>
      </c>
      <c r="AC132" s="1">
        <f t="shared" si="46"/>
        <v>0.1</v>
      </c>
      <c r="AD132" s="1" t="e">
        <f t="shared" si="47"/>
        <v>#N/A</v>
      </c>
      <c r="AE132" s="1" t="e">
        <f t="shared" si="48"/>
        <v>#N/A</v>
      </c>
      <c r="AF132" s="1" t="e">
        <f t="shared" si="49"/>
        <v>#N/A</v>
      </c>
      <c r="AG132" s="1" t="e">
        <f t="shared" si="50"/>
        <v>#N/A</v>
      </c>
      <c r="AH132" s="1" t="e">
        <f t="shared" si="51"/>
        <v>#N/A</v>
      </c>
      <c r="AI132" s="1" t="str">
        <f>TRIM(LEFT(AP132,FIND(Sheet1!$E$16,AP132)-1))</f>
        <v>speed</v>
      </c>
      <c r="AJ132" s="1" t="str">
        <f>TRIM(LEFT(AQ132,FIND(Sheet1!$E$16,AQ132)-1))</f>
        <v>duration</v>
      </c>
      <c r="AK132" s="1" t="e">
        <f>TRIM(LEFT(AR132,FIND(Sheet1!$E$16,AR132)-1))</f>
        <v>#VALUE!</v>
      </c>
      <c r="AL132" s="1" t="e">
        <f>TRIM(LEFT(AS132,FIND(Sheet1!$E$16,AS132)-1))</f>
        <v>#VALUE!</v>
      </c>
      <c r="AM132" s="1" t="e">
        <f>TRIM(LEFT(AT132,FIND(Sheet1!$E$16,AT132)-1))</f>
        <v>#VALUE!</v>
      </c>
      <c r="AN132" s="1" t="e">
        <f>TRIM(LEFT(AU132,FIND(Sheet1!$E$16,AU132)-1))</f>
        <v>#VALUE!</v>
      </c>
      <c r="AO132" s="1" t="e">
        <f>TRIM(LEFT(AV132,FIND(Sheet1!$E$16,AV132)-1))</f>
        <v>#VALUE!</v>
      </c>
      <c r="AP132" s="14" t="s">
        <v>182</v>
      </c>
      <c r="AQ132" s="14" t="s">
        <v>183</v>
      </c>
      <c r="AX132" s="1">
        <v>2000350102</v>
      </c>
      <c r="AY132" s="1" t="s">
        <v>47</v>
      </c>
      <c r="AZ132" s="1" t="str">
        <f t="shared" si="52"/>
        <v>2000350102击退</v>
      </c>
      <c r="BA132" s="1">
        <f>COUNTIFS($AZ$2:AZ132,AZ132,$AZ$2:AZ132,"&gt;&lt;")</f>
        <v>1</v>
      </c>
      <c r="BB132" t="b">
        <f>IFERROR(AND(VLOOKUP(AX132,[2]英雄技能定义!$A:$F,6,0)="普攻",AY132=$AY$2),FALSE)</f>
        <v>0</v>
      </c>
    </row>
    <row r="133" spans="1:54">
      <c r="A133" s="1" t="e">
        <f>#REF!</f>
        <v>#REF!</v>
      </c>
      <c r="B133" s="1" t="e">
        <f>#REF!</f>
        <v>#REF!</v>
      </c>
      <c r="C133" s="1" t="e">
        <f>#REF!</f>
        <v>#REF!</v>
      </c>
      <c r="D133" s="1" t="s">
        <v>86</v>
      </c>
      <c r="E133" s="1" t="e">
        <f>#REF!</f>
        <v>#REF!</v>
      </c>
      <c r="F133" s="1" t="e">
        <f t="shared" si="36"/>
        <v>#REF!</v>
      </c>
      <c r="G133" s="1">
        <f>SUMIFS(Sheet1!$F$17:$F$30,Sheet1!$E$17:$E$30,D133)</f>
        <v>1</v>
      </c>
      <c r="H133" s="1" t="e">
        <f>ROUND(ABS(SUMIFS(#REF!,#REF!,$C133,#REF!,#REF!,#REF!,$E133)),)</f>
        <v>#REF!</v>
      </c>
      <c r="I133" s="1" t="e">
        <f>_xlfn.IFS(OR(B133=#REF!,B133=#REF!,B133=#REF!),ROUND(#REF!,3),TRUE,0)</f>
        <v>#REF!</v>
      </c>
      <c r="J133" s="1">
        <v>0</v>
      </c>
      <c r="K133" s="1" t="e">
        <f>ROUND(ABS(SUMIFS(#REF!,#REF!,$C133,#REF!,#REF!,#REF!,$E133,#REF!,#REF!)),3)</f>
        <v>#REF!</v>
      </c>
      <c r="L133" s="1" t="e">
        <f>ROUND(ABS(SUMIFS(#REF!,#REF!,$C133,#REF!,#REF!,#REF!,$E133,#REF!,#REF!)),3)</f>
        <v>#REF!</v>
      </c>
      <c r="M133" s="1">
        <v>0</v>
      </c>
      <c r="N133" s="1" t="e">
        <f>ROUND(ABS(SUMIFS(#REF!,#REF!,$C133,#REF!,#REF!,#REF!,$E133,#REF!,#REF!)),3)</f>
        <v>#REF!</v>
      </c>
      <c r="O133" s="1" t="e">
        <f>ABS(SUMIFS(#REF!,#REF!,$C133,#REF!,$E133,#REF!,#REF!))</f>
        <v>#REF!</v>
      </c>
      <c r="P133" s="1" t="e">
        <f>#REF!</f>
        <v>#REF!</v>
      </c>
      <c r="Q133" s="1" t="e">
        <f>_xlfn.IFS(OR(B133=#REF!,B133=#REF!),#REF!*100,TRUE,0)</f>
        <v>#REF!</v>
      </c>
      <c r="S133" s="14" t="str">
        <f t="shared" si="37"/>
        <v>2000350102加buff1</v>
      </c>
      <c r="T133" s="14" t="str">
        <f ca="1">IF(OFFSET($BB$1,MATCH($S133,S:S,0)-1,),$BC$1,
_xlfn.TEXTJOIN(Sheet1!$D$16,1,U133:AA133))</f>
        <v>duration=6,effectIds={1000023}</v>
      </c>
      <c r="U133" s="14" t="str">
        <f t="shared" ca="1" si="38"/>
        <v>duration=6</v>
      </c>
      <c r="V133" s="14" t="str">
        <f t="shared" ca="1" si="39"/>
        <v>effectIds={1000023}</v>
      </c>
      <c r="W133" s="14" t="str">
        <f t="shared" ca="1" si="40"/>
        <v/>
      </c>
      <c r="X133" s="14" t="str">
        <f t="shared" ca="1" si="41"/>
        <v/>
      </c>
      <c r="Y133" s="14" t="str">
        <f t="shared" ca="1" si="42"/>
        <v/>
      </c>
      <c r="Z133" s="14" t="str">
        <f t="shared" ca="1" si="43"/>
        <v/>
      </c>
      <c r="AA133" s="14" t="str">
        <f t="shared" ca="1" si="44"/>
        <v/>
      </c>
      <c r="AB133" s="1">
        <f t="shared" si="45"/>
        <v>6</v>
      </c>
      <c r="AC133" s="1" t="e">
        <f t="shared" si="46"/>
        <v>#N/A</v>
      </c>
      <c r="AD133" s="1" t="e">
        <f t="shared" si="47"/>
        <v>#N/A</v>
      </c>
      <c r="AE133" s="1" t="e">
        <f t="shared" si="48"/>
        <v>#N/A</v>
      </c>
      <c r="AF133" s="1" t="e">
        <f t="shared" si="49"/>
        <v>#N/A</v>
      </c>
      <c r="AG133" s="1" t="e">
        <f t="shared" si="50"/>
        <v>#N/A</v>
      </c>
      <c r="AH133" s="1" t="e">
        <f t="shared" si="51"/>
        <v>#N/A</v>
      </c>
      <c r="AI133" s="1" t="str">
        <f>TRIM(LEFT(AP133,FIND(Sheet1!$E$16,AP133)-1))</f>
        <v>duration</v>
      </c>
      <c r="AJ133" s="1" t="str">
        <f>TRIM(LEFT(AQ133,FIND(Sheet1!$E$16,AQ133)-1))</f>
        <v>effectIds</v>
      </c>
      <c r="AK133" s="1" t="e">
        <f>TRIM(LEFT(AR133,FIND(Sheet1!$E$16,AR133)-1))</f>
        <v>#VALUE!</v>
      </c>
      <c r="AL133" s="1" t="e">
        <f>TRIM(LEFT(AS133,FIND(Sheet1!$E$16,AS133)-1))</f>
        <v>#VALUE!</v>
      </c>
      <c r="AM133" s="1" t="e">
        <f>TRIM(LEFT(AT133,FIND(Sheet1!$E$16,AT133)-1))</f>
        <v>#VALUE!</v>
      </c>
      <c r="AN133" s="1" t="e">
        <f>TRIM(LEFT(AU133,FIND(Sheet1!$E$16,AU133)-1))</f>
        <v>#VALUE!</v>
      </c>
      <c r="AO133" s="1" t="e">
        <f>TRIM(LEFT(AV133,FIND(Sheet1!$E$16,AV133)-1))</f>
        <v>#VALUE!</v>
      </c>
      <c r="AP133" s="14" t="s">
        <v>185</v>
      </c>
      <c r="AQ133" s="14" t="s">
        <v>243</v>
      </c>
      <c r="AX133" s="1">
        <v>2000350102</v>
      </c>
      <c r="AY133" s="1" t="s">
        <v>88</v>
      </c>
      <c r="AZ133" s="1" t="str">
        <f t="shared" si="52"/>
        <v>2000350102加buff</v>
      </c>
      <c r="BA133" s="1">
        <f>COUNTIFS($AZ$2:AZ133,AZ133,$AZ$2:AZ133,"&gt;&lt;")</f>
        <v>1</v>
      </c>
      <c r="BB133" t="b">
        <f>IFERROR(AND(VLOOKUP(AX133,[2]英雄技能定义!$A:$F,6,0)="普攻",AY133=$AY$2),FALSE)</f>
        <v>0</v>
      </c>
    </row>
    <row r="134" spans="1:54">
      <c r="A134" s="1" t="e">
        <f>#REF!</f>
        <v>#REF!</v>
      </c>
      <c r="B134" s="1" t="e">
        <f>#REF!</f>
        <v>#REF!</v>
      </c>
      <c r="C134" s="1" t="e">
        <f>#REF!</f>
        <v>#REF!</v>
      </c>
      <c r="D134" s="1" t="s">
        <v>88</v>
      </c>
      <c r="E134" s="1" t="e">
        <f>#REF!</f>
        <v>#REF!</v>
      </c>
      <c r="F134" s="1" t="e">
        <f t="shared" si="36"/>
        <v>#REF!</v>
      </c>
      <c r="G134" s="1">
        <f>SUMIFS(Sheet1!$F$17:$F$30,Sheet1!$E$17:$E$30,D134)</f>
        <v>2</v>
      </c>
      <c r="H134" s="1" t="e">
        <f>ROUND(ABS(SUMIFS(#REF!,#REF!,$C134,#REF!,#REF!,#REF!,$E134)),)</f>
        <v>#REF!</v>
      </c>
      <c r="I134" s="1" t="e">
        <f>_xlfn.IFS(OR(B134=#REF!,B134=#REF!,B134=#REF!),ROUND(#REF!,3),TRUE,0)</f>
        <v>#REF!</v>
      </c>
      <c r="J134" s="1">
        <v>0</v>
      </c>
      <c r="K134" s="1" t="e">
        <f>ROUND(ABS(SUMIFS(#REF!,#REF!,$C134,#REF!,#REF!,#REF!,$E134,#REF!,#REF!)),3)</f>
        <v>#REF!</v>
      </c>
      <c r="L134" s="1" t="e">
        <f>ROUND(ABS(SUMIFS(#REF!,#REF!,$C134,#REF!,#REF!,#REF!,$E134,#REF!,#REF!)),3)</f>
        <v>#REF!</v>
      </c>
      <c r="M134" s="1">
        <v>0</v>
      </c>
      <c r="N134" s="1" t="e">
        <f>ROUND(ABS(SUMIFS(#REF!,#REF!,$C134,#REF!,#REF!,#REF!,$E134,#REF!,#REF!)),3)</f>
        <v>#REF!</v>
      </c>
      <c r="O134" s="1" t="e">
        <f>ABS(SUMIFS(#REF!,#REF!,$C134,#REF!,$E134,#REF!,#REF!))</f>
        <v>#REF!</v>
      </c>
      <c r="P134" s="1" t="e">
        <f>#REF!</f>
        <v>#REF!</v>
      </c>
      <c r="Q134" s="1" t="e">
        <f>_xlfn.IFS(OR(B134=#REF!,B134=#REF!),#REF!*100,TRUE,0)</f>
        <v>#REF!</v>
      </c>
      <c r="S134" s="14" t="str">
        <f t="shared" si="37"/>
        <v>2000350103伤血1</v>
      </c>
      <c r="T134" s="14" t="str">
        <f ca="1">IF(OFFSET($BB$1,MATCH($S134,S:S,0)-1,),$BC$1,
_xlfn.TEXTJOIN(Sheet1!$D$16,1,U134:AA134))</f>
        <v>ratio=1.2,fixed=100</v>
      </c>
      <c r="U134" s="14" t="str">
        <f t="shared" ca="1" si="38"/>
        <v>ratio=1.2</v>
      </c>
      <c r="V134" s="14" t="str">
        <f t="shared" ca="1" si="39"/>
        <v>fixed=100</v>
      </c>
      <c r="W134" s="14" t="str">
        <f t="shared" ca="1" si="40"/>
        <v/>
      </c>
      <c r="X134" s="14" t="str">
        <f t="shared" ca="1" si="41"/>
        <v/>
      </c>
      <c r="Y134" s="14" t="str">
        <f t="shared" ca="1" si="42"/>
        <v/>
      </c>
      <c r="Z134" s="14" t="str">
        <f t="shared" ca="1" si="43"/>
        <v/>
      </c>
      <c r="AA134" s="14" t="str">
        <f t="shared" ca="1" si="44"/>
        <v/>
      </c>
      <c r="AB134" s="1">
        <f t="shared" si="45"/>
        <v>1.2</v>
      </c>
      <c r="AC134" s="1">
        <f t="shared" si="46"/>
        <v>100</v>
      </c>
      <c r="AD134" s="1" t="e">
        <f t="shared" si="47"/>
        <v>#N/A</v>
      </c>
      <c r="AE134" s="1" t="e">
        <f t="shared" si="48"/>
        <v>#N/A</v>
      </c>
      <c r="AF134" s="1" t="e">
        <f t="shared" si="49"/>
        <v>#N/A</v>
      </c>
      <c r="AG134" s="1" t="e">
        <f t="shared" si="50"/>
        <v>#N/A</v>
      </c>
      <c r="AH134" s="1" t="e">
        <f t="shared" si="51"/>
        <v>#N/A</v>
      </c>
      <c r="AI134" s="1" t="str">
        <f>TRIM(LEFT(AP134,FIND(Sheet1!$E$16,AP134)-1))</f>
        <v>ratio</v>
      </c>
      <c r="AJ134" s="1" t="str">
        <f>TRIM(LEFT(AQ134,FIND(Sheet1!$E$16,AQ134)-1))</f>
        <v>fixed</v>
      </c>
      <c r="AK134" s="1" t="e">
        <f>TRIM(LEFT(AR134,FIND(Sheet1!$E$16,AR134)-1))</f>
        <v>#VALUE!</v>
      </c>
      <c r="AL134" s="1" t="e">
        <f>TRIM(LEFT(AS134,FIND(Sheet1!$E$16,AS134)-1))</f>
        <v>#VALUE!</v>
      </c>
      <c r="AM134" s="1" t="e">
        <f>TRIM(LEFT(AT134,FIND(Sheet1!$E$16,AT134)-1))</f>
        <v>#VALUE!</v>
      </c>
      <c r="AN134" s="1" t="e">
        <f>TRIM(LEFT(AU134,FIND(Sheet1!$E$16,AU134)-1))</f>
        <v>#VALUE!</v>
      </c>
      <c r="AO134" s="1" t="e">
        <f>TRIM(LEFT(AV134,FIND(Sheet1!$E$16,AV134)-1))</f>
        <v>#VALUE!</v>
      </c>
      <c r="AP134" s="14" t="s">
        <v>244</v>
      </c>
      <c r="AQ134" s="14" t="s">
        <v>170</v>
      </c>
      <c r="AX134" s="1">
        <v>2000350103</v>
      </c>
      <c r="AY134" s="1" t="s">
        <v>86</v>
      </c>
      <c r="AZ134" s="1" t="str">
        <f t="shared" si="52"/>
        <v>2000350103伤血</v>
      </c>
      <c r="BA134" s="1">
        <f>COUNTIFS($AZ$2:AZ134,AZ134,$AZ$2:AZ134,"&gt;&lt;")</f>
        <v>1</v>
      </c>
      <c r="BB134" t="b">
        <f>IFERROR(AND(VLOOKUP(AX134,[2]英雄技能定义!$A:$F,6,0)="普攻",AY134=$AY$2),FALSE)</f>
        <v>0</v>
      </c>
    </row>
    <row r="135" spans="1:54">
      <c r="A135" s="1" t="e">
        <f>#REF!</f>
        <v>#REF!</v>
      </c>
      <c r="B135" s="1" t="e">
        <f>#REF!</f>
        <v>#REF!</v>
      </c>
      <c r="C135" s="1" t="e">
        <f>#REF!</f>
        <v>#REF!</v>
      </c>
      <c r="D135" s="1" t="s">
        <v>88</v>
      </c>
      <c r="E135" s="1" t="e">
        <f>#REF!</f>
        <v>#REF!</v>
      </c>
      <c r="F135" s="1" t="e">
        <f t="shared" ref="F135:F136" si="53">_xlfn.CONCAT(C135,D135,E135)</f>
        <v>#REF!</v>
      </c>
      <c r="G135" s="1">
        <f>SUMIFS(Sheet1!$F$17:$F$30,Sheet1!$E$17:$E$30,D135)</f>
        <v>2</v>
      </c>
      <c r="H135" s="1" t="e">
        <f>ROUND(ABS(SUMIFS(#REF!,#REF!,$C135,#REF!,#REF!,#REF!,$E135)),)</f>
        <v>#REF!</v>
      </c>
      <c r="I135" s="1" t="e">
        <f>_xlfn.IFS(OR(B135=#REF!,B135=#REF!,B135=#REF!),ROUND(#REF!,3),TRUE,0)</f>
        <v>#REF!</v>
      </c>
      <c r="J135" s="1">
        <v>0</v>
      </c>
      <c r="K135" s="1" t="e">
        <f>ROUND(ABS(SUMIFS(#REF!,#REF!,$C135,#REF!,#REF!,#REF!,$E135,#REF!,#REF!)),3)</f>
        <v>#REF!</v>
      </c>
      <c r="L135" s="1" t="e">
        <f>ROUND(ABS(SUMIFS(#REF!,#REF!,$C135,#REF!,#REF!,#REF!,$E135,#REF!,#REF!)),3)</f>
        <v>#REF!</v>
      </c>
      <c r="M135" s="1">
        <v>0</v>
      </c>
      <c r="N135" s="1" t="e">
        <f>ROUND(ABS(SUMIFS(#REF!,#REF!,$C135,#REF!,#REF!,#REF!,$E135,#REF!,#REF!)),3)</f>
        <v>#REF!</v>
      </c>
      <c r="O135" s="1" t="e">
        <f>ABS(SUMIFS(#REF!,#REF!,$C135,#REF!,$E135,#REF!,#REF!))</f>
        <v>#REF!</v>
      </c>
      <c r="P135" s="1" t="e">
        <f>#REF!</f>
        <v>#REF!</v>
      </c>
      <c r="Q135" s="1" t="e">
        <f>_xlfn.IFS(OR(B135=#REF!,B135=#REF!),#REF!*100,TRUE,0)</f>
        <v>#REF!</v>
      </c>
      <c r="S135" s="14" t="str">
        <f t="shared" si="37"/>
        <v>2000350103受击光效1</v>
      </c>
      <c r="T135" s="14" t="str">
        <f ca="1">IF(OFFSET($BB$1,MATCH($S135,S:S,0)-1,),$BC$1,
_xlfn.TEXTJOIN(Sheet1!$D$16,1,U135:AA135))</f>
        <v>1</v>
      </c>
      <c r="U135" s="14" t="str">
        <f t="shared" ca="1" si="38"/>
        <v>1</v>
      </c>
      <c r="V135" s="14" t="str">
        <f t="shared" ca="1" si="39"/>
        <v/>
      </c>
      <c r="W135" s="14" t="str">
        <f t="shared" ca="1" si="40"/>
        <v/>
      </c>
      <c r="X135" s="14" t="str">
        <f t="shared" ca="1" si="41"/>
        <v/>
      </c>
      <c r="Y135" s="14" t="str">
        <f t="shared" ca="1" si="42"/>
        <v/>
      </c>
      <c r="Z135" s="14" t="str">
        <f t="shared" ca="1" si="43"/>
        <v/>
      </c>
      <c r="AA135" s="14" t="str">
        <f t="shared" ca="1" si="44"/>
        <v/>
      </c>
      <c r="AB135" s="1">
        <f t="shared" si="45"/>
        <v>1</v>
      </c>
      <c r="AC135" s="1" t="e">
        <f t="shared" si="46"/>
        <v>#N/A</v>
      </c>
      <c r="AD135" s="1" t="e">
        <f t="shared" si="47"/>
        <v>#N/A</v>
      </c>
      <c r="AE135" s="1" t="e">
        <f t="shared" si="48"/>
        <v>#N/A</v>
      </c>
      <c r="AF135" s="1" t="e">
        <f t="shared" si="49"/>
        <v>#N/A</v>
      </c>
      <c r="AG135" s="1" t="e">
        <f t="shared" si="50"/>
        <v>#N/A</v>
      </c>
      <c r="AH135" s="1" t="e">
        <f t="shared" si="51"/>
        <v>#N/A</v>
      </c>
      <c r="AI135" s="1" t="e">
        <f>TRIM(LEFT(AP135,FIND(Sheet1!$E$16,AP135)-1))</f>
        <v>#VALUE!</v>
      </c>
      <c r="AJ135" s="1" t="e">
        <f>TRIM(LEFT(AQ135,FIND(Sheet1!$E$16,AQ135)-1))</f>
        <v>#VALUE!</v>
      </c>
      <c r="AK135" s="1" t="e">
        <f>TRIM(LEFT(AR135,FIND(Sheet1!$E$16,AR135)-1))</f>
        <v>#VALUE!</v>
      </c>
      <c r="AL135" s="1" t="e">
        <f>TRIM(LEFT(AS135,FIND(Sheet1!$E$16,AS135)-1))</f>
        <v>#VALUE!</v>
      </c>
      <c r="AM135" s="1" t="e">
        <f>TRIM(LEFT(AT135,FIND(Sheet1!$E$16,AT135)-1))</f>
        <v>#VALUE!</v>
      </c>
      <c r="AN135" s="1" t="e">
        <f>TRIM(LEFT(AU135,FIND(Sheet1!$E$16,AU135)-1))</f>
        <v>#VALUE!</v>
      </c>
      <c r="AO135" s="1" t="e">
        <f>TRIM(LEFT(AV135,FIND(Sheet1!$E$16,AV135)-1))</f>
        <v>#VALUE!</v>
      </c>
      <c r="AP135" s="14">
        <v>1</v>
      </c>
      <c r="AX135" s="1">
        <v>2000350103</v>
      </c>
      <c r="AY135" s="1" t="s">
        <v>91</v>
      </c>
      <c r="AZ135" s="1" t="str">
        <f t="shared" si="52"/>
        <v>2000350103受击光效</v>
      </c>
      <c r="BA135" s="1">
        <f>COUNTIFS($AZ$2:AZ135,AZ135,$AZ$2:AZ135,"&gt;&lt;")</f>
        <v>1</v>
      </c>
      <c r="BB135" t="b">
        <f>IFERROR(AND(VLOOKUP(AX135,[2]英雄技能定义!$A:$F,6,0)="普攻",AY135=$AY$2),FALSE)</f>
        <v>0</v>
      </c>
    </row>
    <row r="136" spans="1:54">
      <c r="A136" s="1" t="e">
        <f>#REF!</f>
        <v>#REF!</v>
      </c>
      <c r="B136" s="1" t="e">
        <f>#REF!</f>
        <v>#REF!</v>
      </c>
      <c r="C136" s="1" t="e">
        <f>#REF!</f>
        <v>#REF!</v>
      </c>
      <c r="D136" s="1" t="s">
        <v>88</v>
      </c>
      <c r="E136" s="1" t="e">
        <f>#REF!</f>
        <v>#REF!</v>
      </c>
      <c r="F136" s="1" t="e">
        <f t="shared" si="53"/>
        <v>#REF!</v>
      </c>
      <c r="G136" s="1">
        <f>SUMIFS(Sheet1!$F$17:$F$30,Sheet1!$E$17:$E$30,D136)</f>
        <v>2</v>
      </c>
      <c r="H136" s="1" t="e">
        <f>ROUND(ABS(SUMIFS(#REF!,#REF!,$C136,#REF!,#REF!,#REF!,$E136)),)</f>
        <v>#REF!</v>
      </c>
      <c r="I136" s="1" t="e">
        <f>_xlfn.IFS(OR(B136=#REF!,B136=#REF!,B136=#REF!),ROUND(#REF!,3),TRUE,0)</f>
        <v>#REF!</v>
      </c>
      <c r="J136" s="1">
        <v>0</v>
      </c>
      <c r="K136" s="1" t="e">
        <f>ROUND(ABS(SUMIFS(#REF!,#REF!,$C136,#REF!,#REF!,#REF!,$E136,#REF!,#REF!)),3)</f>
        <v>#REF!</v>
      </c>
      <c r="L136" s="1" t="e">
        <f>ROUND(ABS(SUMIFS(#REF!,#REF!,$C136,#REF!,#REF!,#REF!,$E136,#REF!,#REF!)),3)</f>
        <v>#REF!</v>
      </c>
      <c r="M136" s="1">
        <v>0</v>
      </c>
      <c r="N136" s="1" t="e">
        <f>ROUND(ABS(SUMIFS(#REF!,#REF!,$C136,#REF!,#REF!,#REF!,$E136,#REF!,#REF!)),3)</f>
        <v>#REF!</v>
      </c>
      <c r="O136" s="1" t="e">
        <f>ABS(SUMIFS(#REF!,#REF!,$C136,#REF!,$E136,#REF!,#REF!))</f>
        <v>#REF!</v>
      </c>
      <c r="P136" s="1" t="e">
        <f>#REF!</f>
        <v>#REF!</v>
      </c>
      <c r="Q136" s="1" t="e">
        <f>_xlfn.IFS(OR(B136=#REF!,B136=#REF!),#REF!*100,TRUE,0)</f>
        <v>#REF!</v>
      </c>
      <c r="S136" s="14" t="str">
        <f t="shared" si="37"/>
        <v>2000350103击退1</v>
      </c>
      <c r="T136" s="14" t="str">
        <f ca="1">IF(OFFSET($BB$1,MATCH($S136,S:S,0)-1,),$BC$1,
_xlfn.TEXTJOIN(Sheet1!$D$16,1,U136:AA136))</f>
        <v>speed=1500,duration=0.1</v>
      </c>
      <c r="U136" s="14" t="str">
        <f t="shared" ca="1" si="38"/>
        <v>speed=1500</v>
      </c>
      <c r="V136" s="14" t="str">
        <f t="shared" ca="1" si="39"/>
        <v>duration=0.1</v>
      </c>
      <c r="W136" s="14" t="str">
        <f t="shared" ca="1" si="40"/>
        <v/>
      </c>
      <c r="X136" s="14" t="str">
        <f t="shared" ca="1" si="41"/>
        <v/>
      </c>
      <c r="Y136" s="14" t="str">
        <f t="shared" ca="1" si="42"/>
        <v/>
      </c>
      <c r="Z136" s="14" t="str">
        <f t="shared" ca="1" si="43"/>
        <v/>
      </c>
      <c r="AA136" s="14" t="str">
        <f t="shared" ca="1" si="44"/>
        <v/>
      </c>
      <c r="AB136" s="1">
        <f t="shared" si="45"/>
        <v>1500</v>
      </c>
      <c r="AC136" s="1">
        <f t="shared" si="46"/>
        <v>0.1</v>
      </c>
      <c r="AD136" s="1" t="e">
        <f t="shared" si="47"/>
        <v>#N/A</v>
      </c>
      <c r="AE136" s="1" t="e">
        <f t="shared" si="48"/>
        <v>#N/A</v>
      </c>
      <c r="AF136" s="1" t="e">
        <f t="shared" si="49"/>
        <v>#N/A</v>
      </c>
      <c r="AG136" s="1" t="e">
        <f t="shared" si="50"/>
        <v>#N/A</v>
      </c>
      <c r="AH136" s="1" t="e">
        <f t="shared" si="51"/>
        <v>#N/A</v>
      </c>
      <c r="AI136" s="1" t="str">
        <f>TRIM(LEFT(AP136,FIND(Sheet1!$E$16,AP136)-1))</f>
        <v>speed</v>
      </c>
      <c r="AJ136" s="1" t="str">
        <f>TRIM(LEFT(AQ136,FIND(Sheet1!$E$16,AQ136)-1))</f>
        <v>duration</v>
      </c>
      <c r="AK136" s="1" t="e">
        <f>TRIM(LEFT(AR136,FIND(Sheet1!$E$16,AR136)-1))</f>
        <v>#VALUE!</v>
      </c>
      <c r="AL136" s="1" t="e">
        <f>TRIM(LEFT(AS136,FIND(Sheet1!$E$16,AS136)-1))</f>
        <v>#VALUE!</v>
      </c>
      <c r="AM136" s="1" t="e">
        <f>TRIM(LEFT(AT136,FIND(Sheet1!$E$16,AT136)-1))</f>
        <v>#VALUE!</v>
      </c>
      <c r="AN136" s="1" t="e">
        <f>TRIM(LEFT(AU136,FIND(Sheet1!$E$16,AU136)-1))</f>
        <v>#VALUE!</v>
      </c>
      <c r="AO136" s="1" t="e">
        <f>TRIM(LEFT(AV136,FIND(Sheet1!$E$16,AV136)-1))</f>
        <v>#VALUE!</v>
      </c>
      <c r="AP136" s="14" t="s">
        <v>213</v>
      </c>
      <c r="AQ136" s="14" t="s">
        <v>183</v>
      </c>
      <c r="AX136" s="1">
        <v>2000350103</v>
      </c>
      <c r="AY136" s="1" t="s">
        <v>47</v>
      </c>
      <c r="AZ136" s="1" t="str">
        <f t="shared" si="52"/>
        <v>2000350103击退</v>
      </c>
      <c r="BA136" s="1">
        <f>COUNTIFS($AZ$2:AZ136,AZ136,$AZ$2:AZ136,"&gt;&lt;")</f>
        <v>1</v>
      </c>
      <c r="BB136" t="b">
        <f>IFERROR(AND(VLOOKUP(AX136,[2]英雄技能定义!$A:$F,6,0)="普攻",AY136=$AY$2),FALSE)</f>
        <v>0</v>
      </c>
    </row>
    <row r="137" spans="1:54">
      <c r="A137" s="1" t="e">
        <f>#REF!</f>
        <v>#REF!</v>
      </c>
      <c r="B137" s="1" t="e">
        <f>#REF!</f>
        <v>#REF!</v>
      </c>
      <c r="C137" s="1" t="e">
        <f>#REF!</f>
        <v>#REF!</v>
      </c>
      <c r="D137" s="1" t="s">
        <v>88</v>
      </c>
      <c r="E137" s="1" t="e">
        <f>#REF!</f>
        <v>#REF!</v>
      </c>
      <c r="F137" s="1" t="e">
        <f t="shared" si="36"/>
        <v>#REF!</v>
      </c>
      <c r="G137" s="1">
        <f>SUMIFS(Sheet1!$F$17:$F$30,Sheet1!$E$17:$E$30,D137)</f>
        <v>2</v>
      </c>
      <c r="H137" s="1" t="e">
        <f>ROUND(ABS(SUMIFS(#REF!,#REF!,$C137,#REF!,#REF!,#REF!,$E137)),)</f>
        <v>#REF!</v>
      </c>
      <c r="I137" s="1" t="e">
        <f>_xlfn.IFS(OR(B137=#REF!,B137=#REF!,B137=#REF!),ROUND(#REF!,3),TRUE,0)</f>
        <v>#REF!</v>
      </c>
      <c r="J137" s="1">
        <v>0</v>
      </c>
      <c r="K137" s="1" t="e">
        <f>ROUND(ABS(SUMIFS(#REF!,#REF!,$C137,#REF!,#REF!,#REF!,$E137,#REF!,#REF!)),3)</f>
        <v>#REF!</v>
      </c>
      <c r="L137" s="1" t="e">
        <f>ROUND(ABS(SUMIFS(#REF!,#REF!,$C137,#REF!,#REF!,#REF!,$E137,#REF!,#REF!)),3)</f>
        <v>#REF!</v>
      </c>
      <c r="M137" s="1">
        <v>0</v>
      </c>
      <c r="N137" s="1" t="e">
        <f>ROUND(ABS(SUMIFS(#REF!,#REF!,$C137,#REF!,#REF!,#REF!,$E137,#REF!,#REF!)),3)</f>
        <v>#REF!</v>
      </c>
      <c r="O137" s="1" t="e">
        <f>ABS(SUMIFS(#REF!,#REF!,$C137,#REF!,$E137,#REF!,#REF!))</f>
        <v>#REF!</v>
      </c>
      <c r="P137" s="1" t="e">
        <f>#REF!</f>
        <v>#REF!</v>
      </c>
      <c r="Q137" s="1" t="e">
        <f>_xlfn.IFS(OR(B137=#REF!,B137=#REF!),#REF!*100,TRUE,0)</f>
        <v>#REF!</v>
      </c>
      <c r="S137" s="14" t="str">
        <f t="shared" si="37"/>
        <v>2000350104受击光效1</v>
      </c>
      <c r="T137" s="14" t="str">
        <f ca="1">IF(OFFSET($BB$1,MATCH($S137,S:S,0)-1,),$BC$1,
_xlfn.TEXTJOIN(Sheet1!$D$16,1,U137:AA137))</f>
        <v>1</v>
      </c>
      <c r="U137" s="14" t="str">
        <f t="shared" ca="1" si="38"/>
        <v>1</v>
      </c>
      <c r="V137" s="14" t="str">
        <f t="shared" ca="1" si="39"/>
        <v/>
      </c>
      <c r="W137" s="14" t="str">
        <f t="shared" ca="1" si="40"/>
        <v/>
      </c>
      <c r="X137" s="14" t="str">
        <f t="shared" ca="1" si="41"/>
        <v/>
      </c>
      <c r="Y137" s="14" t="str">
        <f t="shared" ca="1" si="42"/>
        <v/>
      </c>
      <c r="Z137" s="14" t="str">
        <f t="shared" ca="1" si="43"/>
        <v/>
      </c>
      <c r="AA137" s="14" t="str">
        <f t="shared" ca="1" si="44"/>
        <v/>
      </c>
      <c r="AB137" s="1">
        <f t="shared" si="45"/>
        <v>1</v>
      </c>
      <c r="AC137" s="1" t="e">
        <f t="shared" si="46"/>
        <v>#N/A</v>
      </c>
      <c r="AD137" s="1" t="e">
        <f t="shared" si="47"/>
        <v>#N/A</v>
      </c>
      <c r="AE137" s="1" t="e">
        <f t="shared" si="48"/>
        <v>#N/A</v>
      </c>
      <c r="AF137" s="1" t="e">
        <f t="shared" si="49"/>
        <v>#N/A</v>
      </c>
      <c r="AG137" s="1" t="e">
        <f t="shared" si="50"/>
        <v>#N/A</v>
      </c>
      <c r="AH137" s="1" t="e">
        <f t="shared" si="51"/>
        <v>#N/A</v>
      </c>
      <c r="AI137" s="1" t="e">
        <f>TRIM(LEFT(AP137,FIND(Sheet1!$E$16,AP137)-1))</f>
        <v>#VALUE!</v>
      </c>
      <c r="AJ137" s="1" t="e">
        <f>TRIM(LEFT(AQ137,FIND(Sheet1!$E$16,AQ137)-1))</f>
        <v>#VALUE!</v>
      </c>
      <c r="AK137" s="1" t="e">
        <f>TRIM(LEFT(AR137,FIND(Sheet1!$E$16,AR137)-1))</f>
        <v>#VALUE!</v>
      </c>
      <c r="AL137" s="1" t="e">
        <f>TRIM(LEFT(AS137,FIND(Sheet1!$E$16,AS137)-1))</f>
        <v>#VALUE!</v>
      </c>
      <c r="AM137" s="1" t="e">
        <f>TRIM(LEFT(AT137,FIND(Sheet1!$E$16,AT137)-1))</f>
        <v>#VALUE!</v>
      </c>
      <c r="AN137" s="1" t="e">
        <f>TRIM(LEFT(AU137,FIND(Sheet1!$E$16,AU137)-1))</f>
        <v>#VALUE!</v>
      </c>
      <c r="AO137" s="1" t="e">
        <f>TRIM(LEFT(AV137,FIND(Sheet1!$E$16,AV137)-1))</f>
        <v>#VALUE!</v>
      </c>
      <c r="AP137" s="14">
        <v>1</v>
      </c>
      <c r="AX137" s="1">
        <v>2000350104</v>
      </c>
      <c r="AY137" s="1" t="s">
        <v>91</v>
      </c>
      <c r="AZ137" s="1" t="str">
        <f t="shared" si="52"/>
        <v>2000350104受击光效</v>
      </c>
      <c r="BA137" s="1">
        <f>COUNTIFS($AZ$2:AZ137,AZ137,$AZ$2:AZ137,"&gt;&lt;")</f>
        <v>1</v>
      </c>
      <c r="BB137" t="b">
        <f>IFERROR(AND(VLOOKUP(AX137,[2]英雄技能定义!$A:$F,6,0)="普攻",AY137=$AY$2),FALSE)</f>
        <v>0</v>
      </c>
    </row>
    <row r="138" spans="1:54">
      <c r="A138" s="1" t="e">
        <f>#REF!</f>
        <v>#REF!</v>
      </c>
      <c r="B138" s="1" t="e">
        <f>#REF!</f>
        <v>#REF!</v>
      </c>
      <c r="C138" s="1" t="e">
        <f>#REF!</f>
        <v>#REF!</v>
      </c>
      <c r="D138" s="1" t="s">
        <v>88</v>
      </c>
      <c r="E138" s="1" t="e">
        <f>#REF!</f>
        <v>#REF!</v>
      </c>
      <c r="F138" s="1" t="e">
        <f t="shared" si="36"/>
        <v>#REF!</v>
      </c>
      <c r="G138" s="1">
        <f>SUMIFS(Sheet1!$F$17:$F$30,Sheet1!$E$17:$E$30,D138)</f>
        <v>2</v>
      </c>
      <c r="H138" s="1" t="e">
        <f>ROUND(ABS(SUMIFS(#REF!,#REF!,$C138,#REF!,#REF!,#REF!,$E138)),)</f>
        <v>#REF!</v>
      </c>
      <c r="I138" s="1" t="e">
        <f>_xlfn.IFS(OR(B138=#REF!,B138=#REF!,B138=#REF!),ROUND(#REF!,3),TRUE,0)</f>
        <v>#REF!</v>
      </c>
      <c r="J138" s="1">
        <v>0</v>
      </c>
      <c r="K138" s="1" t="e">
        <f>ROUND(ABS(SUMIFS(#REF!,#REF!,$C138,#REF!,#REF!,#REF!,$E138,#REF!,#REF!)),3)</f>
        <v>#REF!</v>
      </c>
      <c r="L138" s="1" t="e">
        <f>ROUND(ABS(SUMIFS(#REF!,#REF!,$C138,#REF!,#REF!,#REF!,$E138,#REF!,#REF!)),3)</f>
        <v>#REF!</v>
      </c>
      <c r="M138" s="1">
        <v>0</v>
      </c>
      <c r="N138" s="1" t="e">
        <f>ROUND(ABS(SUMIFS(#REF!,#REF!,$C138,#REF!,#REF!,#REF!,$E138,#REF!,#REF!)),3)</f>
        <v>#REF!</v>
      </c>
      <c r="O138" s="1" t="e">
        <f>ABS(SUMIFS(#REF!,#REF!,$C138,#REF!,$E138,#REF!,#REF!))</f>
        <v>#REF!</v>
      </c>
      <c r="P138" s="1" t="e">
        <f>#REF!</f>
        <v>#REF!</v>
      </c>
      <c r="Q138" s="1" t="e">
        <f>_xlfn.IFS(OR(B138=#REF!,B138=#REF!),#REF!*100,TRUE,0)</f>
        <v>#REF!</v>
      </c>
      <c r="S138" s="14" t="str">
        <f t="shared" si="37"/>
        <v>2000350104伤血1</v>
      </c>
      <c r="T138" s="14" t="str">
        <f ca="1">IF(OFFSET($BB$1,MATCH($S138,S:S,0)-1,),$BC$1,
_xlfn.TEXTJOIN(Sheet1!$D$16,1,U138:AA138))</f>
        <v>ratio=1.53+attackerParams('step10a'),fixed=100</v>
      </c>
      <c r="U138" s="14" t="str">
        <f t="shared" ca="1" si="38"/>
        <v>ratio=1.53+attackerParams('step10a')</v>
      </c>
      <c r="V138" s="14" t="str">
        <f t="shared" ca="1" si="39"/>
        <v>fixed=100</v>
      </c>
      <c r="W138" s="14" t="str">
        <f t="shared" ca="1" si="40"/>
        <v/>
      </c>
      <c r="X138" s="14" t="str">
        <f t="shared" ca="1" si="41"/>
        <v/>
      </c>
      <c r="Y138" s="14" t="str">
        <f t="shared" ca="1" si="42"/>
        <v/>
      </c>
      <c r="Z138" s="14" t="str">
        <f t="shared" ca="1" si="43"/>
        <v/>
      </c>
      <c r="AA138" s="14" t="str">
        <f t="shared" ca="1" si="44"/>
        <v/>
      </c>
      <c r="AB138" s="1">
        <f t="shared" si="45"/>
        <v>1.53</v>
      </c>
      <c r="AC138" s="1">
        <f t="shared" si="46"/>
        <v>100</v>
      </c>
      <c r="AD138" s="1" t="e">
        <f t="shared" si="47"/>
        <v>#N/A</v>
      </c>
      <c r="AE138" s="1" t="e">
        <f t="shared" si="48"/>
        <v>#N/A</v>
      </c>
      <c r="AF138" s="1" t="e">
        <f t="shared" si="49"/>
        <v>#N/A</v>
      </c>
      <c r="AG138" s="1" t="e">
        <f t="shared" si="50"/>
        <v>#N/A</v>
      </c>
      <c r="AH138" s="1" t="e">
        <f t="shared" si="51"/>
        <v>#N/A</v>
      </c>
      <c r="AI138" s="1" t="str">
        <f>TRIM(LEFT(AP138,FIND(Sheet1!$E$16,AP138)-1))</f>
        <v>ratio</v>
      </c>
      <c r="AJ138" s="1" t="str">
        <f>TRIM(LEFT(AQ138,FIND(Sheet1!$E$16,AQ138)-1))</f>
        <v>fixed</v>
      </c>
      <c r="AK138" s="1" t="e">
        <f>TRIM(LEFT(AR138,FIND(Sheet1!$E$16,AR138)-1))</f>
        <v>#VALUE!</v>
      </c>
      <c r="AL138" s="1" t="e">
        <f>TRIM(LEFT(AS138,FIND(Sheet1!$E$16,AS138)-1))</f>
        <v>#VALUE!</v>
      </c>
      <c r="AM138" s="1" t="e">
        <f>TRIM(LEFT(AT138,FIND(Sheet1!$E$16,AT138)-1))</f>
        <v>#VALUE!</v>
      </c>
      <c r="AN138" s="1" t="e">
        <f>TRIM(LEFT(AU138,FIND(Sheet1!$E$16,AU138)-1))</f>
        <v>#VALUE!</v>
      </c>
      <c r="AO138" s="1" t="e">
        <f>TRIM(LEFT(AV138,FIND(Sheet1!$E$16,AV138)-1))</f>
        <v>#VALUE!</v>
      </c>
      <c r="AP138" s="14" t="s">
        <v>198</v>
      </c>
      <c r="AQ138" s="14" t="s">
        <v>170</v>
      </c>
      <c r="AX138" s="1">
        <v>2000350104</v>
      </c>
      <c r="AY138" s="1" t="s">
        <v>86</v>
      </c>
      <c r="AZ138" s="1" t="str">
        <f t="shared" si="52"/>
        <v>2000350104伤血</v>
      </c>
      <c r="BA138" s="1">
        <f>COUNTIFS($AZ$2:AZ138,AZ138,$AZ$2:AZ138,"&gt;&lt;")</f>
        <v>1</v>
      </c>
      <c r="BB138" t="b">
        <f>IFERROR(AND(VLOOKUP(AX138,[2]英雄技能定义!$A:$F,6,0)="普攻",AY138=$AY$2),FALSE)</f>
        <v>0</v>
      </c>
    </row>
    <row r="139" spans="1:54">
      <c r="A139" s="1" t="e">
        <f>#REF!</f>
        <v>#REF!</v>
      </c>
      <c r="B139" s="1" t="e">
        <f>#REF!</f>
        <v>#REF!</v>
      </c>
      <c r="C139" s="1" t="e">
        <f>#REF!</f>
        <v>#REF!</v>
      </c>
      <c r="D139" s="1" t="s">
        <v>92</v>
      </c>
      <c r="E139" s="1" t="e">
        <f>#REF!</f>
        <v>#REF!</v>
      </c>
      <c r="F139" s="1" t="e">
        <f t="shared" si="36"/>
        <v>#REF!</v>
      </c>
      <c r="G139" s="1">
        <f>SUMIFS(Sheet1!$F$17:$F$30,Sheet1!$E$17:$E$30,D139)</f>
        <v>5</v>
      </c>
      <c r="H139" s="1" t="e">
        <f>ROUND(ABS(SUMIFS(#REF!,#REF!,$C139,#REF!,#REF!,#REF!,$E139)),)</f>
        <v>#REF!</v>
      </c>
      <c r="I139" s="1" t="e">
        <f>_xlfn.IFS(OR(B139=#REF!,B139=#REF!,B139=#REF!),ROUND(#REF!,3),TRUE,0)</f>
        <v>#REF!</v>
      </c>
      <c r="J139" s="1">
        <v>0</v>
      </c>
      <c r="K139" s="1" t="e">
        <f>ROUND(ABS(SUMIFS(#REF!,#REF!,$C139,#REF!,#REF!,#REF!,$E139,#REF!,#REF!)),3)</f>
        <v>#REF!</v>
      </c>
      <c r="L139" s="1" t="e">
        <f>ROUND(ABS(SUMIFS(#REF!,#REF!,$C139,#REF!,#REF!,#REF!,$E139,#REF!,#REF!)),3)</f>
        <v>#REF!</v>
      </c>
      <c r="M139" s="1">
        <v>0</v>
      </c>
      <c r="N139" s="1" t="e">
        <f>ROUND(ABS(SUMIFS(#REF!,#REF!,$C139,#REF!,#REF!,#REF!,$E139,#REF!,#REF!)),3)</f>
        <v>#REF!</v>
      </c>
      <c r="O139" s="1" t="e">
        <f>ABS(SUMIFS(#REF!,#REF!,$C139,#REF!,$E139,#REF!,#REF!))</f>
        <v>#REF!</v>
      </c>
      <c r="P139" s="1" t="e">
        <f>#REF!</f>
        <v>#REF!</v>
      </c>
      <c r="Q139" s="1" t="e">
        <f>_xlfn.IFS(OR(B139=#REF!,B139=#REF!),#REF!*100,TRUE,0)</f>
        <v>#REF!</v>
      </c>
      <c r="S139" s="14" t="str">
        <f t="shared" si="37"/>
        <v>2000350104加buff1</v>
      </c>
      <c r="T139" s="14" t="str">
        <f ca="1">IF(OFFSET($BB$1,MATCH($S139,S:S,0)-1,),$BC$1,
_xlfn.TEXTJOIN(Sheet1!$D$16,1,U139:AA139))</f>
        <v>duration=1+attackerParams('step10b'),effectIds={1000024}</v>
      </c>
      <c r="U139" s="14" t="str">
        <f t="shared" ca="1" si="38"/>
        <v>duration=1+attackerParams('step10b')</v>
      </c>
      <c r="V139" s="14" t="str">
        <f t="shared" ca="1" si="39"/>
        <v>effectIds={1000024}</v>
      </c>
      <c r="W139" s="14" t="str">
        <f t="shared" ca="1" si="40"/>
        <v/>
      </c>
      <c r="X139" s="14" t="str">
        <f t="shared" ca="1" si="41"/>
        <v/>
      </c>
      <c r="Y139" s="14" t="str">
        <f t="shared" ca="1" si="42"/>
        <v/>
      </c>
      <c r="Z139" s="14" t="str">
        <f t="shared" ca="1" si="43"/>
        <v/>
      </c>
      <c r="AA139" s="14" t="str">
        <f t="shared" ca="1" si="44"/>
        <v/>
      </c>
      <c r="AB139" s="1">
        <f t="shared" si="45"/>
        <v>1</v>
      </c>
      <c r="AC139" s="1" t="e">
        <f t="shared" si="46"/>
        <v>#N/A</v>
      </c>
      <c r="AD139" s="1" t="e">
        <f t="shared" si="47"/>
        <v>#N/A</v>
      </c>
      <c r="AE139" s="1" t="e">
        <f t="shared" si="48"/>
        <v>#N/A</v>
      </c>
      <c r="AF139" s="1" t="e">
        <f t="shared" si="49"/>
        <v>#N/A</v>
      </c>
      <c r="AG139" s="1" t="e">
        <f t="shared" si="50"/>
        <v>#N/A</v>
      </c>
      <c r="AH139" s="1" t="e">
        <f t="shared" si="51"/>
        <v>#N/A</v>
      </c>
      <c r="AI139" s="1" t="str">
        <f>TRIM(LEFT(AP139,FIND(Sheet1!$E$16,AP139)-1))</f>
        <v>duration</v>
      </c>
      <c r="AJ139" s="1" t="str">
        <f>TRIM(LEFT(AQ139,FIND(Sheet1!$E$16,AQ139)-1))</f>
        <v>effectIds</v>
      </c>
      <c r="AK139" s="1" t="e">
        <f>TRIM(LEFT(AR139,FIND(Sheet1!$E$16,AR139)-1))</f>
        <v>#VALUE!</v>
      </c>
      <c r="AL139" s="1" t="e">
        <f>TRIM(LEFT(AS139,FIND(Sheet1!$E$16,AS139)-1))</f>
        <v>#VALUE!</v>
      </c>
      <c r="AM139" s="1" t="e">
        <f>TRIM(LEFT(AT139,FIND(Sheet1!$E$16,AT139)-1))</f>
        <v>#VALUE!</v>
      </c>
      <c r="AN139" s="1" t="e">
        <f>TRIM(LEFT(AU139,FIND(Sheet1!$E$16,AU139)-1))</f>
        <v>#VALUE!</v>
      </c>
      <c r="AO139" s="1" t="e">
        <f>TRIM(LEFT(AV139,FIND(Sheet1!$E$16,AV139)-1))</f>
        <v>#VALUE!</v>
      </c>
      <c r="AP139" s="14" t="s">
        <v>199</v>
      </c>
      <c r="AQ139" s="14" t="s">
        <v>245</v>
      </c>
      <c r="AX139" s="1">
        <v>2000350104</v>
      </c>
      <c r="AY139" s="1" t="s">
        <v>88</v>
      </c>
      <c r="AZ139" s="1" t="str">
        <f t="shared" si="52"/>
        <v>2000350104加buff</v>
      </c>
      <c r="BA139" s="1">
        <f>COUNTIFS($AZ$2:AZ139,AZ139,$AZ$2:AZ139,"&gt;&lt;")</f>
        <v>1</v>
      </c>
      <c r="BB139" t="b">
        <f>IFERROR(AND(VLOOKUP(AX139,[2]英雄技能定义!$A:$F,6,0)="普攻",AY139=$AY$2),FALSE)</f>
        <v>0</v>
      </c>
    </row>
    <row r="140" spans="1:54">
      <c r="A140" s="1" t="e">
        <f>#REF!</f>
        <v>#REF!</v>
      </c>
      <c r="B140" s="1" t="e">
        <f>#REF!</f>
        <v>#REF!</v>
      </c>
      <c r="C140" s="1" t="e">
        <f>#REF!</f>
        <v>#REF!</v>
      </c>
      <c r="D140" s="1" t="s">
        <v>86</v>
      </c>
      <c r="E140" s="1" t="e">
        <f>#REF!</f>
        <v>#REF!</v>
      </c>
      <c r="F140" s="1" t="e">
        <f t="shared" ref="F140:F148" si="54">_xlfn.CONCAT(C140,D140,E140)</f>
        <v>#REF!</v>
      </c>
      <c r="G140" s="1">
        <f>SUMIFS(Sheet1!$F$17:$F$30,Sheet1!$E$17:$E$30,D140)</f>
        <v>1</v>
      </c>
      <c r="H140" s="1" t="e">
        <f>ROUND(ABS(SUMIFS(#REF!,#REF!,$C140,#REF!,#REF!,#REF!,$E140)),)</f>
        <v>#REF!</v>
      </c>
      <c r="I140" s="1" t="e">
        <f>_xlfn.IFS(OR(B140=#REF!,B140=#REF!,B140=#REF!),ROUND(#REF!,3),TRUE,0)</f>
        <v>#REF!</v>
      </c>
      <c r="J140" s="1">
        <v>0</v>
      </c>
      <c r="K140" s="1" t="e">
        <f>ROUND(ABS(SUMIFS(#REF!,#REF!,$C140,#REF!,#REF!,#REF!,$E140,#REF!,#REF!)),3)</f>
        <v>#REF!</v>
      </c>
      <c r="L140" s="1" t="e">
        <f>ROUND(ABS(SUMIFS(#REF!,#REF!,$C140,#REF!,#REF!,#REF!,$E140,#REF!,#REF!)),3)</f>
        <v>#REF!</v>
      </c>
      <c r="M140" s="1">
        <v>0</v>
      </c>
      <c r="N140" s="1" t="e">
        <f>ROUND(ABS(SUMIFS(#REF!,#REF!,$C140,#REF!,#REF!,#REF!,$E140,#REF!,#REF!)),3)</f>
        <v>#REF!</v>
      </c>
      <c r="O140" s="1" t="e">
        <f>ABS(SUMIFS(#REF!,#REF!,$C140,#REF!,$E140,#REF!,#REF!))</f>
        <v>#REF!</v>
      </c>
      <c r="P140" s="1" t="e">
        <f>#REF!</f>
        <v>#REF!</v>
      </c>
      <c r="Q140" s="1" t="e">
        <f>_xlfn.IFS(OR(B140=#REF!,B140=#REF!),#REF!*100,TRUE,0)</f>
        <v>#REF!</v>
      </c>
      <c r="S140" s="14" t="str">
        <f t="shared" si="37"/>
        <v>2000350104击退1</v>
      </c>
      <c r="T140" s="14" t="str">
        <f ca="1">IF(OFFSET($BB$1,MATCH($S140,S:S,0)-1,),$BC$1,
_xlfn.TEXTJOIN(Sheet1!$D$16,1,U140:AA140))</f>
        <v>speed=1500,duration=0.05</v>
      </c>
      <c r="U140" s="14" t="str">
        <f t="shared" ca="1" si="38"/>
        <v>speed=1500</v>
      </c>
      <c r="V140" s="14" t="str">
        <f t="shared" ca="1" si="39"/>
        <v>duration=0.05</v>
      </c>
      <c r="W140" s="14" t="str">
        <f t="shared" ca="1" si="40"/>
        <v/>
      </c>
      <c r="X140" s="14" t="str">
        <f t="shared" ca="1" si="41"/>
        <v/>
      </c>
      <c r="Y140" s="14" t="str">
        <f t="shared" ca="1" si="42"/>
        <v/>
      </c>
      <c r="Z140" s="14" t="str">
        <f t="shared" ca="1" si="43"/>
        <v/>
      </c>
      <c r="AA140" s="14" t="str">
        <f t="shared" ca="1" si="44"/>
        <v/>
      </c>
      <c r="AB140" s="1">
        <f t="shared" si="45"/>
        <v>1500</v>
      </c>
      <c r="AC140" s="1">
        <f t="shared" si="46"/>
        <v>0.05</v>
      </c>
      <c r="AD140" s="1" t="e">
        <f t="shared" si="47"/>
        <v>#N/A</v>
      </c>
      <c r="AE140" s="1" t="e">
        <f t="shared" si="48"/>
        <v>#N/A</v>
      </c>
      <c r="AF140" s="1" t="e">
        <f t="shared" si="49"/>
        <v>#N/A</v>
      </c>
      <c r="AG140" s="1" t="e">
        <f t="shared" si="50"/>
        <v>#N/A</v>
      </c>
      <c r="AH140" s="1" t="e">
        <f t="shared" si="51"/>
        <v>#N/A</v>
      </c>
      <c r="AI140" s="1" t="str">
        <f>TRIM(LEFT(AP140,FIND(Sheet1!$E$16,AP140)-1))</f>
        <v>speed</v>
      </c>
      <c r="AJ140" s="1" t="str">
        <f>TRIM(LEFT(AQ140,FIND(Sheet1!$E$16,AQ140)-1))</f>
        <v>duration</v>
      </c>
      <c r="AK140" s="1" t="e">
        <f>TRIM(LEFT(AR140,FIND(Sheet1!$E$16,AR140)-1))</f>
        <v>#VALUE!</v>
      </c>
      <c r="AL140" s="1" t="e">
        <f>TRIM(LEFT(AS140,FIND(Sheet1!$E$16,AS140)-1))</f>
        <v>#VALUE!</v>
      </c>
      <c r="AM140" s="1" t="e">
        <f>TRIM(LEFT(AT140,FIND(Sheet1!$E$16,AT140)-1))</f>
        <v>#VALUE!</v>
      </c>
      <c r="AN140" s="1" t="e">
        <f>TRIM(LEFT(AU140,FIND(Sheet1!$E$16,AU140)-1))</f>
        <v>#VALUE!</v>
      </c>
      <c r="AO140" s="1" t="e">
        <f>TRIM(LEFT(AV140,FIND(Sheet1!$E$16,AV140)-1))</f>
        <v>#VALUE!</v>
      </c>
      <c r="AP140" s="14" t="s">
        <v>213</v>
      </c>
      <c r="AQ140" s="14" t="s">
        <v>214</v>
      </c>
      <c r="AX140" s="1">
        <v>2000350104</v>
      </c>
      <c r="AY140" s="1" t="s">
        <v>47</v>
      </c>
      <c r="AZ140" s="1" t="str">
        <f t="shared" si="52"/>
        <v>2000350104击退</v>
      </c>
      <c r="BA140" s="1">
        <f>COUNTIFS($AZ$2:AZ140,AZ140,$AZ$2:AZ140,"&gt;&lt;")</f>
        <v>1</v>
      </c>
      <c r="BB140" t="b">
        <f>IFERROR(AND(VLOOKUP(AX140,[2]英雄技能定义!$A:$F,6,0)="普攻",AY140=$AY$2),FALSE)</f>
        <v>0</v>
      </c>
    </row>
    <row r="141" spans="1:54">
      <c r="A141" s="1" t="e">
        <f>#REF!</f>
        <v>#REF!</v>
      </c>
      <c r="B141" s="1" t="e">
        <f>#REF!</f>
        <v>#REF!</v>
      </c>
      <c r="C141" s="1" t="e">
        <f>#REF!</f>
        <v>#REF!</v>
      </c>
      <c r="D141" s="1" t="s">
        <v>88</v>
      </c>
      <c r="E141" s="1" t="e">
        <f>#REF!</f>
        <v>#REF!</v>
      </c>
      <c r="F141" s="1" t="e">
        <f t="shared" si="54"/>
        <v>#REF!</v>
      </c>
      <c r="G141" s="1">
        <f>SUMIFS(Sheet1!$F$17:$F$30,Sheet1!$E$17:$E$30,D141)</f>
        <v>2</v>
      </c>
      <c r="H141" s="1" t="e">
        <f>ROUND(ABS(SUMIFS(#REF!,#REF!,$C141,#REF!,#REF!,#REF!,$E141)),)</f>
        <v>#REF!</v>
      </c>
      <c r="I141" s="1" t="e">
        <f>_xlfn.IFS(OR(B141=#REF!,B141=#REF!,B141=#REF!),ROUND(#REF!,3),TRUE,0)</f>
        <v>#REF!</v>
      </c>
      <c r="J141" s="1">
        <v>0</v>
      </c>
      <c r="K141" s="1" t="e">
        <f>ROUND(ABS(SUMIFS(#REF!,#REF!,$C141,#REF!,#REF!,#REF!,$E141,#REF!,#REF!)),3)</f>
        <v>#REF!</v>
      </c>
      <c r="L141" s="1" t="e">
        <f>ROUND(ABS(SUMIFS(#REF!,#REF!,$C141,#REF!,#REF!,#REF!,$E141,#REF!,#REF!)),3)</f>
        <v>#REF!</v>
      </c>
      <c r="M141" s="1">
        <v>0</v>
      </c>
      <c r="N141" s="1" t="e">
        <f>ROUND(ABS(SUMIFS(#REF!,#REF!,$C141,#REF!,#REF!,#REF!,$E141,#REF!,#REF!)),3)</f>
        <v>#REF!</v>
      </c>
      <c r="O141" s="1" t="e">
        <f>ABS(SUMIFS(#REF!,#REF!,$C141,#REF!,$E141,#REF!,#REF!))</f>
        <v>#REF!</v>
      </c>
      <c r="P141" s="1" t="e">
        <f>#REF!</f>
        <v>#REF!</v>
      </c>
      <c r="Q141" s="1" t="e">
        <f>_xlfn.IFS(OR(B141=#REF!,B141=#REF!),#REF!*100,TRUE,0)</f>
        <v>#REF!</v>
      </c>
      <c r="S141" s="14" t="str">
        <f t="shared" si="37"/>
        <v>2000350104加buff2</v>
      </c>
      <c r="T141" s="14" t="str">
        <f ca="1">IF(OFFSET($BB$1,MATCH($S141,S:S,0)-1,),$BC$1,
_xlfn.TEXTJOIN(Sheet1!$D$16,1,U141:AA141))</f>
        <v>duration=4,effectIds={1000135}</v>
      </c>
      <c r="U141" s="14" t="str">
        <f t="shared" ca="1" si="38"/>
        <v>duration=4</v>
      </c>
      <c r="V141" s="14" t="str">
        <f t="shared" ca="1" si="39"/>
        <v>effectIds={1000135}</v>
      </c>
      <c r="W141" s="14" t="str">
        <f t="shared" ca="1" si="40"/>
        <v/>
      </c>
      <c r="X141" s="14" t="str">
        <f t="shared" ca="1" si="41"/>
        <v/>
      </c>
      <c r="Y141" s="14" t="str">
        <f t="shared" ca="1" si="42"/>
        <v/>
      </c>
      <c r="Z141" s="14" t="str">
        <f t="shared" ca="1" si="43"/>
        <v/>
      </c>
      <c r="AA141" s="14" t="str">
        <f t="shared" ca="1" si="44"/>
        <v/>
      </c>
      <c r="AB141" s="1">
        <f t="shared" si="45"/>
        <v>4</v>
      </c>
      <c r="AC141" s="1" t="e">
        <f t="shared" si="46"/>
        <v>#N/A</v>
      </c>
      <c r="AD141" s="1" t="e">
        <f t="shared" si="47"/>
        <v>#N/A</v>
      </c>
      <c r="AE141" s="1" t="e">
        <f t="shared" si="48"/>
        <v>#N/A</v>
      </c>
      <c r="AF141" s="1" t="e">
        <f t="shared" si="49"/>
        <v>#N/A</v>
      </c>
      <c r="AG141" s="1" t="e">
        <f t="shared" si="50"/>
        <v>#N/A</v>
      </c>
      <c r="AH141" s="1" t="e">
        <f t="shared" si="51"/>
        <v>#N/A</v>
      </c>
      <c r="AI141" s="1" t="str">
        <f>TRIM(LEFT(AP141,FIND(Sheet1!$E$16,AP141)-1))</f>
        <v>duration</v>
      </c>
      <c r="AJ141" s="1" t="str">
        <f>TRIM(LEFT(AQ141,FIND(Sheet1!$E$16,AQ141)-1))</f>
        <v>effectIds</v>
      </c>
      <c r="AK141" s="1" t="e">
        <f>TRIM(LEFT(AR141,FIND(Sheet1!$E$16,AR141)-1))</f>
        <v>#VALUE!</v>
      </c>
      <c r="AL141" s="1" t="e">
        <f>TRIM(LEFT(AS141,FIND(Sheet1!$E$16,AS141)-1))</f>
        <v>#VALUE!</v>
      </c>
      <c r="AM141" s="1" t="e">
        <f>TRIM(LEFT(AT141,FIND(Sheet1!$E$16,AT141)-1))</f>
        <v>#VALUE!</v>
      </c>
      <c r="AN141" s="1" t="e">
        <f>TRIM(LEFT(AU141,FIND(Sheet1!$E$16,AU141)-1))</f>
        <v>#VALUE!</v>
      </c>
      <c r="AO141" s="1" t="e">
        <f>TRIM(LEFT(AV141,FIND(Sheet1!$E$16,AV141)-1))</f>
        <v>#VALUE!</v>
      </c>
      <c r="AP141" s="14" t="s">
        <v>207</v>
      </c>
      <c r="AQ141" s="14" t="s">
        <v>246</v>
      </c>
      <c r="AX141" s="1">
        <v>2000350104</v>
      </c>
      <c r="AY141" s="1" t="s">
        <v>88</v>
      </c>
      <c r="AZ141" s="1" t="str">
        <f t="shared" si="52"/>
        <v>2000350104加buff</v>
      </c>
      <c r="BA141" s="1">
        <f>COUNTIFS($AZ$2:AZ141,AZ141,$AZ$2:AZ141,"&gt;&lt;")</f>
        <v>2</v>
      </c>
      <c r="BB141" t="b">
        <f>IFERROR(AND(VLOOKUP(AX141,[2]英雄技能定义!$A:$F,6,0)="普攻",AY141=$AY$2),FALSE)</f>
        <v>0</v>
      </c>
    </row>
    <row r="142" spans="1:54">
      <c r="A142" s="1" t="e">
        <f>#REF!</f>
        <v>#REF!</v>
      </c>
      <c r="B142" s="1" t="e">
        <f>#REF!</f>
        <v>#REF!</v>
      </c>
      <c r="C142" s="1" t="e">
        <f>#REF!</f>
        <v>#REF!</v>
      </c>
      <c r="D142" s="1" t="s">
        <v>86</v>
      </c>
      <c r="E142" s="1" t="e">
        <f>#REF!</f>
        <v>#REF!</v>
      </c>
      <c r="F142" s="1" t="e">
        <f t="shared" si="54"/>
        <v>#REF!</v>
      </c>
      <c r="G142" s="1">
        <f>SUMIFS(Sheet1!$F$17:$F$30,Sheet1!$E$17:$E$30,D142)</f>
        <v>1</v>
      </c>
      <c r="H142" s="1" t="e">
        <f>ROUND(ABS(SUMIFS(#REF!,#REF!,$C142,#REF!,#REF!,#REF!,$E142)),)</f>
        <v>#REF!</v>
      </c>
      <c r="I142" s="1" t="e">
        <f>_xlfn.IFS(OR(B142=#REF!,B142=#REF!,B142=#REF!),ROUND(#REF!,3),TRUE,0)</f>
        <v>#REF!</v>
      </c>
      <c r="J142" s="1">
        <v>0</v>
      </c>
      <c r="K142" s="1" t="e">
        <f>ROUND(ABS(SUMIFS(#REF!,#REF!,$C142,#REF!,#REF!,#REF!,$E142,#REF!,#REF!)),3)</f>
        <v>#REF!</v>
      </c>
      <c r="L142" s="1" t="e">
        <f>ROUND(ABS(SUMIFS(#REF!,#REF!,$C142,#REF!,#REF!,#REF!,$E142,#REF!,#REF!)),3)</f>
        <v>#REF!</v>
      </c>
      <c r="M142" s="1">
        <v>0</v>
      </c>
      <c r="N142" s="1" t="e">
        <f>ROUND(ABS(SUMIFS(#REF!,#REF!,$C142,#REF!,#REF!,#REF!,$E142,#REF!,#REF!)),3)</f>
        <v>#REF!</v>
      </c>
      <c r="O142" s="1" t="e">
        <f>ABS(SUMIFS(#REF!,#REF!,$C142,#REF!,$E142,#REF!,#REF!))</f>
        <v>#REF!</v>
      </c>
      <c r="P142" s="1" t="e">
        <f>#REF!</f>
        <v>#REF!</v>
      </c>
      <c r="Q142" s="1" t="e">
        <f>_xlfn.IFS(OR(B142=#REF!,B142=#REF!),#REF!*100,TRUE,0)</f>
        <v>#REF!</v>
      </c>
      <c r="S142" s="14" t="str">
        <f t="shared" si="37"/>
        <v>2000350104加buff3</v>
      </c>
      <c r="T142" s="14" t="str">
        <f ca="1">IF(OFFSET($BB$1,MATCH($S142,S:S,0)-1,),$BC$1,
_xlfn.TEXTJOIN(Sheet1!$D$16,1,U142:AA142))</f>
        <v>duration=4,effectIds={1000136}</v>
      </c>
      <c r="U142" s="14" t="str">
        <f t="shared" ca="1" si="38"/>
        <v>duration=4</v>
      </c>
      <c r="V142" s="14" t="str">
        <f t="shared" ca="1" si="39"/>
        <v>effectIds={1000136}</v>
      </c>
      <c r="W142" s="14" t="str">
        <f t="shared" ca="1" si="40"/>
        <v/>
      </c>
      <c r="X142" s="14" t="str">
        <f t="shared" ca="1" si="41"/>
        <v/>
      </c>
      <c r="Y142" s="14" t="str">
        <f t="shared" ca="1" si="42"/>
        <v/>
      </c>
      <c r="Z142" s="14" t="str">
        <f t="shared" ca="1" si="43"/>
        <v/>
      </c>
      <c r="AA142" s="14" t="str">
        <f t="shared" ca="1" si="44"/>
        <v/>
      </c>
      <c r="AB142" s="1">
        <f t="shared" si="45"/>
        <v>4</v>
      </c>
      <c r="AC142" s="1" t="e">
        <f t="shared" si="46"/>
        <v>#N/A</v>
      </c>
      <c r="AD142" s="1" t="e">
        <f t="shared" si="47"/>
        <v>#N/A</v>
      </c>
      <c r="AE142" s="1" t="e">
        <f t="shared" si="48"/>
        <v>#N/A</v>
      </c>
      <c r="AF142" s="1" t="e">
        <f t="shared" si="49"/>
        <v>#N/A</v>
      </c>
      <c r="AG142" s="1" t="e">
        <f t="shared" si="50"/>
        <v>#N/A</v>
      </c>
      <c r="AH142" s="1" t="e">
        <f t="shared" si="51"/>
        <v>#N/A</v>
      </c>
      <c r="AI142" s="1" t="str">
        <f>TRIM(LEFT(AP142,FIND(Sheet1!$E$16,AP142)-1))</f>
        <v>duration</v>
      </c>
      <c r="AJ142" s="1" t="str">
        <f>TRIM(LEFT(AQ142,FIND(Sheet1!$E$16,AQ142)-1))</f>
        <v>effectIds</v>
      </c>
      <c r="AK142" s="1" t="e">
        <f>TRIM(LEFT(AR142,FIND(Sheet1!$E$16,AR142)-1))</f>
        <v>#VALUE!</v>
      </c>
      <c r="AL142" s="1" t="e">
        <f>TRIM(LEFT(AS142,FIND(Sheet1!$E$16,AS142)-1))</f>
        <v>#VALUE!</v>
      </c>
      <c r="AM142" s="1" t="e">
        <f>TRIM(LEFT(AT142,FIND(Sheet1!$E$16,AT142)-1))</f>
        <v>#VALUE!</v>
      </c>
      <c r="AN142" s="1" t="e">
        <f>TRIM(LEFT(AU142,FIND(Sheet1!$E$16,AU142)-1))</f>
        <v>#VALUE!</v>
      </c>
      <c r="AO142" s="1" t="e">
        <f>TRIM(LEFT(AV142,FIND(Sheet1!$E$16,AV142)-1))</f>
        <v>#VALUE!</v>
      </c>
      <c r="AP142" s="14" t="s">
        <v>207</v>
      </c>
      <c r="AQ142" s="14" t="s">
        <v>247</v>
      </c>
      <c r="AX142" s="1">
        <v>2000350104</v>
      </c>
      <c r="AY142" s="1" t="s">
        <v>88</v>
      </c>
      <c r="AZ142" s="1" t="str">
        <f t="shared" si="52"/>
        <v>2000350104加buff</v>
      </c>
      <c r="BA142" s="1">
        <f>COUNTIFS($AZ$2:AZ142,AZ142,$AZ$2:AZ142,"&gt;&lt;")</f>
        <v>3</v>
      </c>
      <c r="BB142" t="b">
        <f>IFERROR(AND(VLOOKUP(AX142,[2]英雄技能定义!$A:$F,6,0)="普攻",AY142=$AY$2),FALSE)</f>
        <v>0</v>
      </c>
    </row>
    <row r="143" spans="1:54">
      <c r="A143" s="1" t="e">
        <f>#REF!</f>
        <v>#REF!</v>
      </c>
      <c r="B143" s="1" t="e">
        <f>#REF!</f>
        <v>#REF!</v>
      </c>
      <c r="C143" s="1" t="e">
        <f>#REF!</f>
        <v>#REF!</v>
      </c>
      <c r="D143" s="1" t="s">
        <v>88</v>
      </c>
      <c r="E143" s="1" t="e">
        <f>#REF!</f>
        <v>#REF!</v>
      </c>
      <c r="F143" s="1" t="e">
        <f t="shared" si="54"/>
        <v>#REF!</v>
      </c>
      <c r="G143" s="1">
        <f>SUMIFS(Sheet1!$F$17:$F$30,Sheet1!$E$17:$E$30,D143)</f>
        <v>2</v>
      </c>
      <c r="H143" s="1" t="e">
        <f>ROUND(ABS(SUMIFS(#REF!,#REF!,$C143,#REF!,#REF!,#REF!,$E143)),)</f>
        <v>#REF!</v>
      </c>
      <c r="I143" s="1" t="e">
        <f>_xlfn.IFS(OR(B143=#REF!,B143=#REF!,B143=#REF!),ROUND(#REF!,3),TRUE,0)</f>
        <v>#REF!</v>
      </c>
      <c r="J143" s="1">
        <v>0</v>
      </c>
      <c r="K143" s="1" t="e">
        <f>ROUND(ABS(SUMIFS(#REF!,#REF!,$C143,#REF!,#REF!,#REF!,$E143,#REF!,#REF!)),3)</f>
        <v>#REF!</v>
      </c>
      <c r="L143" s="1" t="e">
        <f>ROUND(ABS(SUMIFS(#REF!,#REF!,$C143,#REF!,#REF!,#REF!,$E143,#REF!,#REF!)),3)</f>
        <v>#REF!</v>
      </c>
      <c r="M143" s="1">
        <v>0</v>
      </c>
      <c r="N143" s="1" t="e">
        <f>ROUND(ABS(SUMIFS(#REF!,#REF!,$C143,#REF!,#REF!,#REF!,$E143,#REF!,#REF!)),3)</f>
        <v>#REF!</v>
      </c>
      <c r="O143" s="1" t="e">
        <f>ABS(SUMIFS(#REF!,#REF!,$C143,#REF!,$E143,#REF!,#REF!))</f>
        <v>#REF!</v>
      </c>
      <c r="P143" s="1" t="e">
        <f>#REF!</f>
        <v>#REF!</v>
      </c>
      <c r="Q143" s="1" t="e">
        <f>_xlfn.IFS(OR(B143=#REF!,B143=#REF!),#REF!*100,TRUE,0)</f>
        <v>#REF!</v>
      </c>
      <c r="S143" s="14" t="str">
        <f t="shared" si="37"/>
        <v>2000350801伤血1</v>
      </c>
      <c r="T143" s="14" t="str">
        <f ca="1">IF(OFFSET($BB$1,MATCH($S143,S:S,0)-1,),$BC$1,
_xlfn.TEXTJOIN(Sheet1!$D$16,1,U143:AA143))</f>
        <v>ratio=0.4,fixed=0</v>
      </c>
      <c r="U143" s="14" t="str">
        <f t="shared" ca="1" si="38"/>
        <v>ratio=0.4</v>
      </c>
      <c r="V143" s="14" t="str">
        <f t="shared" ca="1" si="39"/>
        <v>fixed=10</v>
      </c>
      <c r="W143" s="14" t="str">
        <f t="shared" ca="1" si="40"/>
        <v/>
      </c>
      <c r="X143" s="14" t="str">
        <f t="shared" ca="1" si="41"/>
        <v/>
      </c>
      <c r="Y143" s="14" t="str">
        <f t="shared" ca="1" si="42"/>
        <v/>
      </c>
      <c r="Z143" s="14" t="str">
        <f t="shared" ca="1" si="43"/>
        <v/>
      </c>
      <c r="AA143" s="14" t="str">
        <f t="shared" ca="1" si="44"/>
        <v/>
      </c>
      <c r="AB143" s="1">
        <f t="shared" si="45"/>
        <v>0.4</v>
      </c>
      <c r="AC143" s="1">
        <f t="shared" si="46"/>
        <v>10</v>
      </c>
      <c r="AD143" s="1" t="e">
        <f t="shared" si="47"/>
        <v>#N/A</v>
      </c>
      <c r="AE143" s="1" t="e">
        <f t="shared" si="48"/>
        <v>#N/A</v>
      </c>
      <c r="AF143" s="1" t="e">
        <f t="shared" si="49"/>
        <v>#N/A</v>
      </c>
      <c r="AG143" s="1" t="e">
        <f t="shared" si="50"/>
        <v>#N/A</v>
      </c>
      <c r="AH143" s="1" t="e">
        <f t="shared" si="51"/>
        <v>#N/A</v>
      </c>
      <c r="AI143" s="1" t="str">
        <f>TRIM(LEFT(AP143,FIND(Sheet1!$E$16,AP143)-1))</f>
        <v>ratio</v>
      </c>
      <c r="AJ143" s="1" t="str">
        <f>TRIM(LEFT(AQ143,FIND(Sheet1!$E$16,AQ143)-1))</f>
        <v>fixed</v>
      </c>
      <c r="AK143" s="1" t="e">
        <f>TRIM(LEFT(AR143,FIND(Sheet1!$E$16,AR143)-1))</f>
        <v>#VALUE!</v>
      </c>
      <c r="AL143" s="1" t="e">
        <f>TRIM(LEFT(AS143,FIND(Sheet1!$E$16,AS143)-1))</f>
        <v>#VALUE!</v>
      </c>
      <c r="AM143" s="1" t="e">
        <f>TRIM(LEFT(AT143,FIND(Sheet1!$E$16,AT143)-1))</f>
        <v>#VALUE!</v>
      </c>
      <c r="AN143" s="1" t="e">
        <f>TRIM(LEFT(AU143,FIND(Sheet1!$E$16,AU143)-1))</f>
        <v>#VALUE!</v>
      </c>
      <c r="AO143" s="1" t="e">
        <f>TRIM(LEFT(AV143,FIND(Sheet1!$E$16,AV143)-1))</f>
        <v>#VALUE!</v>
      </c>
      <c r="AP143" s="14" t="s">
        <v>167</v>
      </c>
      <c r="AQ143" s="14" t="s">
        <v>168</v>
      </c>
      <c r="AX143" s="1">
        <v>2000350801</v>
      </c>
      <c r="AY143" s="1" t="s">
        <v>86</v>
      </c>
      <c r="AZ143" s="1" t="str">
        <f t="shared" si="52"/>
        <v>2000350801伤血</v>
      </c>
      <c r="BA143" s="1">
        <f>COUNTIFS($AZ$2:AZ143,AZ143,$AZ$2:AZ143,"&gt;&lt;")</f>
        <v>1</v>
      </c>
      <c r="BB143" t="b">
        <f>IFERROR(AND(VLOOKUP(AX143,[2]英雄技能定义!$A:$F,6,0)="普攻",AY143=$AY$2),FALSE)</f>
        <v>1</v>
      </c>
    </row>
    <row r="144" spans="1:54">
      <c r="A144" s="1" t="e">
        <f>#REF!</f>
        <v>#REF!</v>
      </c>
      <c r="B144" s="1" t="e">
        <f>#REF!</f>
        <v>#REF!</v>
      </c>
      <c r="C144" s="1" t="e">
        <f>#REF!</f>
        <v>#REF!</v>
      </c>
      <c r="D144" s="1" t="s">
        <v>88</v>
      </c>
      <c r="E144" s="1" t="e">
        <f>#REF!</f>
        <v>#REF!</v>
      </c>
      <c r="F144" s="1" t="e">
        <f t="shared" si="54"/>
        <v>#REF!</v>
      </c>
      <c r="G144" s="1">
        <f>SUMIFS(Sheet1!$F$17:$F$30,Sheet1!$E$17:$E$30,D144)</f>
        <v>2</v>
      </c>
      <c r="H144" s="1" t="e">
        <f>ROUND(ABS(SUMIFS(#REF!,#REF!,$C144,#REF!,#REF!,#REF!,$E144)),)</f>
        <v>#REF!</v>
      </c>
      <c r="I144" s="1" t="e">
        <f>_xlfn.IFS(OR(B144=#REF!,B144=#REF!,B144=#REF!),ROUND(#REF!,3),TRUE,0)</f>
        <v>#REF!</v>
      </c>
      <c r="J144" s="1">
        <v>0</v>
      </c>
      <c r="K144" s="1" t="e">
        <f>ROUND(ABS(SUMIFS(#REF!,#REF!,$C144,#REF!,#REF!,#REF!,$E144,#REF!,#REF!)),3)</f>
        <v>#REF!</v>
      </c>
      <c r="L144" s="1" t="e">
        <f>ROUND(ABS(SUMIFS(#REF!,#REF!,$C144,#REF!,#REF!,#REF!,$E144,#REF!,#REF!)),3)</f>
        <v>#REF!</v>
      </c>
      <c r="M144" s="1">
        <v>0</v>
      </c>
      <c r="N144" s="1" t="e">
        <f>ROUND(ABS(SUMIFS(#REF!,#REF!,$C144,#REF!,#REF!,#REF!,$E144,#REF!,#REF!)),3)</f>
        <v>#REF!</v>
      </c>
      <c r="O144" s="1" t="e">
        <f>ABS(SUMIFS(#REF!,#REF!,$C144,#REF!,$E144,#REF!,#REF!))</f>
        <v>#REF!</v>
      </c>
      <c r="P144" s="1" t="e">
        <f>#REF!</f>
        <v>#REF!</v>
      </c>
      <c r="Q144" s="1" t="e">
        <f>_xlfn.IFS(OR(B144=#REF!,B144=#REF!),#REF!*100,TRUE,0)</f>
        <v>#REF!</v>
      </c>
      <c r="S144" s="14" t="str">
        <f t="shared" si="37"/>
        <v>2000350801受击光效1</v>
      </c>
      <c r="T144" s="14" t="str">
        <f ca="1">IF(OFFSET($BB$1,MATCH($S144,S:S,0)-1,),$BC$1,
_xlfn.TEXTJOIN(Sheet1!$D$16,1,U144:AA144))</f>
        <v>1</v>
      </c>
      <c r="U144" s="14" t="str">
        <f t="shared" ca="1" si="38"/>
        <v>1</v>
      </c>
      <c r="V144" s="14" t="str">
        <f t="shared" ca="1" si="39"/>
        <v/>
      </c>
      <c r="W144" s="14" t="str">
        <f t="shared" ca="1" si="40"/>
        <v/>
      </c>
      <c r="X144" s="14" t="str">
        <f t="shared" ca="1" si="41"/>
        <v/>
      </c>
      <c r="Y144" s="14" t="str">
        <f t="shared" ca="1" si="42"/>
        <v/>
      </c>
      <c r="Z144" s="14" t="str">
        <f t="shared" ca="1" si="43"/>
        <v/>
      </c>
      <c r="AA144" s="14" t="str">
        <f t="shared" ca="1" si="44"/>
        <v/>
      </c>
      <c r="AB144" s="1">
        <f t="shared" si="45"/>
        <v>1</v>
      </c>
      <c r="AC144" s="1" t="e">
        <f t="shared" si="46"/>
        <v>#N/A</v>
      </c>
      <c r="AD144" s="1" t="e">
        <f t="shared" si="47"/>
        <v>#N/A</v>
      </c>
      <c r="AE144" s="1" t="e">
        <f t="shared" si="48"/>
        <v>#N/A</v>
      </c>
      <c r="AF144" s="1" t="e">
        <f t="shared" si="49"/>
        <v>#N/A</v>
      </c>
      <c r="AG144" s="1" t="e">
        <f t="shared" si="50"/>
        <v>#N/A</v>
      </c>
      <c r="AH144" s="1" t="e">
        <f t="shared" si="51"/>
        <v>#N/A</v>
      </c>
      <c r="AI144" s="1" t="e">
        <f>TRIM(LEFT(AP144,FIND(Sheet1!$E$16,AP144)-1))</f>
        <v>#VALUE!</v>
      </c>
      <c r="AJ144" s="1" t="e">
        <f>TRIM(LEFT(AQ144,FIND(Sheet1!$E$16,AQ144)-1))</f>
        <v>#VALUE!</v>
      </c>
      <c r="AK144" s="1" t="e">
        <f>TRIM(LEFT(AR144,FIND(Sheet1!$E$16,AR144)-1))</f>
        <v>#VALUE!</v>
      </c>
      <c r="AL144" s="1" t="e">
        <f>TRIM(LEFT(AS144,FIND(Sheet1!$E$16,AS144)-1))</f>
        <v>#VALUE!</v>
      </c>
      <c r="AM144" s="1" t="e">
        <f>TRIM(LEFT(AT144,FIND(Sheet1!$E$16,AT144)-1))</f>
        <v>#VALUE!</v>
      </c>
      <c r="AN144" s="1" t="e">
        <f>TRIM(LEFT(AU144,FIND(Sheet1!$E$16,AU144)-1))</f>
        <v>#VALUE!</v>
      </c>
      <c r="AO144" s="1" t="e">
        <f>TRIM(LEFT(AV144,FIND(Sheet1!$E$16,AV144)-1))</f>
        <v>#VALUE!</v>
      </c>
      <c r="AP144" s="14">
        <v>1</v>
      </c>
      <c r="AX144" s="1">
        <v>2000350801</v>
      </c>
      <c r="AY144" s="1" t="s">
        <v>91</v>
      </c>
      <c r="AZ144" s="1" t="str">
        <f t="shared" si="52"/>
        <v>2000350801受击光效</v>
      </c>
      <c r="BA144" s="1">
        <f>COUNTIFS($AZ$2:AZ144,AZ144,$AZ$2:AZ144,"&gt;&lt;")</f>
        <v>1</v>
      </c>
      <c r="BB144" t="b">
        <f>IFERROR(AND(VLOOKUP(AX144,[2]英雄技能定义!$A:$F,6,0)="普攻",AY144=$AY$2),FALSE)</f>
        <v>0</v>
      </c>
    </row>
    <row r="145" spans="1:54">
      <c r="A145" s="1" t="e">
        <f>#REF!</f>
        <v>#REF!</v>
      </c>
      <c r="B145" s="1" t="e">
        <f>#REF!</f>
        <v>#REF!</v>
      </c>
      <c r="C145" s="1" t="e">
        <f>#REF!</f>
        <v>#REF!</v>
      </c>
      <c r="D145" s="1" t="s">
        <v>88</v>
      </c>
      <c r="E145" s="1" t="e">
        <f>#REF!</f>
        <v>#REF!</v>
      </c>
      <c r="F145" s="1" t="e">
        <f t="shared" si="54"/>
        <v>#REF!</v>
      </c>
      <c r="G145" s="1">
        <f>SUMIFS(Sheet1!$F$17:$F$30,Sheet1!$E$17:$E$30,D145)</f>
        <v>2</v>
      </c>
      <c r="H145" s="1" t="e">
        <f>ROUND(ABS(SUMIFS(#REF!,#REF!,$C145,#REF!,#REF!,#REF!,$E145)),)</f>
        <v>#REF!</v>
      </c>
      <c r="I145" s="1" t="e">
        <f>_xlfn.IFS(OR(B145=#REF!,B145=#REF!,B145=#REF!),ROUND(#REF!,3),TRUE,0)</f>
        <v>#REF!</v>
      </c>
      <c r="J145" s="1">
        <v>0</v>
      </c>
      <c r="K145" s="1" t="e">
        <f>ROUND(ABS(SUMIFS(#REF!,#REF!,$C145,#REF!,#REF!,#REF!,$E145,#REF!,#REF!)),3)</f>
        <v>#REF!</v>
      </c>
      <c r="L145" s="1" t="e">
        <f>ROUND(ABS(SUMIFS(#REF!,#REF!,$C145,#REF!,#REF!,#REF!,$E145,#REF!,#REF!)),3)</f>
        <v>#REF!</v>
      </c>
      <c r="M145" s="1">
        <v>0</v>
      </c>
      <c r="N145" s="1" t="e">
        <f>ROUND(ABS(SUMIFS(#REF!,#REF!,$C145,#REF!,#REF!,#REF!,$E145,#REF!,#REF!)),3)</f>
        <v>#REF!</v>
      </c>
      <c r="O145" s="1" t="e">
        <f>ABS(SUMIFS(#REF!,#REF!,$C145,#REF!,$E145,#REF!,#REF!))</f>
        <v>#REF!</v>
      </c>
      <c r="P145" s="1" t="e">
        <f>#REF!</f>
        <v>#REF!</v>
      </c>
      <c r="Q145" s="1" t="e">
        <f>_xlfn.IFS(OR(B145=#REF!,B145=#REF!),#REF!*100,TRUE,0)</f>
        <v>#REF!</v>
      </c>
      <c r="S145" s="14" t="str">
        <f t="shared" si="37"/>
        <v>2000350802伤血1</v>
      </c>
      <c r="T145" s="14" t="str">
        <f ca="1">IF(OFFSET($BB$1,MATCH($S145,S:S,0)-1,),$BC$1,
_xlfn.TEXTJOIN(Sheet1!$D$16,1,U145:AA145))</f>
        <v>ratio=3.4,fixed=100</v>
      </c>
      <c r="U145" s="14" t="str">
        <f t="shared" ca="1" si="38"/>
        <v>ratio=3.4</v>
      </c>
      <c r="V145" s="14" t="str">
        <f t="shared" ca="1" si="39"/>
        <v>fixed=100</v>
      </c>
      <c r="W145" s="14" t="str">
        <f t="shared" ca="1" si="40"/>
        <v/>
      </c>
      <c r="X145" s="14" t="str">
        <f t="shared" ca="1" si="41"/>
        <v/>
      </c>
      <c r="Y145" s="14" t="str">
        <f t="shared" ca="1" si="42"/>
        <v/>
      </c>
      <c r="Z145" s="14" t="str">
        <f t="shared" ca="1" si="43"/>
        <v/>
      </c>
      <c r="AA145" s="14" t="str">
        <f t="shared" ca="1" si="44"/>
        <v/>
      </c>
      <c r="AB145" s="1">
        <f t="shared" si="45"/>
        <v>3.4</v>
      </c>
      <c r="AC145" s="1">
        <f t="shared" si="46"/>
        <v>100</v>
      </c>
      <c r="AD145" s="1" t="e">
        <f t="shared" si="47"/>
        <v>#N/A</v>
      </c>
      <c r="AE145" s="1" t="e">
        <f t="shared" si="48"/>
        <v>#N/A</v>
      </c>
      <c r="AF145" s="1" t="e">
        <f t="shared" si="49"/>
        <v>#N/A</v>
      </c>
      <c r="AG145" s="1" t="e">
        <f t="shared" si="50"/>
        <v>#N/A</v>
      </c>
      <c r="AH145" s="1" t="e">
        <f t="shared" si="51"/>
        <v>#N/A</v>
      </c>
      <c r="AI145" s="1" t="str">
        <f>TRIM(LEFT(AP145,FIND(Sheet1!$E$16,AP145)-1))</f>
        <v>ratio</v>
      </c>
      <c r="AJ145" s="1" t="str">
        <f>TRIM(LEFT(AQ145,FIND(Sheet1!$E$16,AQ145)-1))</f>
        <v>fixed</v>
      </c>
      <c r="AK145" s="1" t="e">
        <f>TRIM(LEFT(AR145,FIND(Sheet1!$E$16,AR145)-1))</f>
        <v>#VALUE!</v>
      </c>
      <c r="AL145" s="1" t="e">
        <f>TRIM(LEFT(AS145,FIND(Sheet1!$E$16,AS145)-1))</f>
        <v>#VALUE!</v>
      </c>
      <c r="AM145" s="1" t="e">
        <f>TRIM(LEFT(AT145,FIND(Sheet1!$E$16,AT145)-1))</f>
        <v>#VALUE!</v>
      </c>
      <c r="AN145" s="1" t="e">
        <f>TRIM(LEFT(AU145,FIND(Sheet1!$E$16,AU145)-1))</f>
        <v>#VALUE!</v>
      </c>
      <c r="AO145" s="1" t="e">
        <f>TRIM(LEFT(AV145,FIND(Sheet1!$E$16,AV145)-1))</f>
        <v>#VALUE!</v>
      </c>
      <c r="AP145" s="14" t="s">
        <v>248</v>
      </c>
      <c r="AQ145" s="14" t="s">
        <v>170</v>
      </c>
      <c r="AX145" s="1">
        <v>2000350802</v>
      </c>
      <c r="AY145" s="1" t="s">
        <v>86</v>
      </c>
      <c r="AZ145" s="1" t="str">
        <f t="shared" si="52"/>
        <v>2000350802伤血</v>
      </c>
      <c r="BA145" s="1">
        <f>COUNTIFS($AZ$2:AZ145,AZ145,$AZ$2:AZ145,"&gt;&lt;")</f>
        <v>1</v>
      </c>
      <c r="BB145" t="b">
        <f>IFERROR(AND(VLOOKUP(AX145,[2]英雄技能定义!$A:$F,6,0)="普攻",AY145=$AY$2),FALSE)</f>
        <v>0</v>
      </c>
    </row>
    <row r="146" spans="1:54">
      <c r="A146" s="1" t="e">
        <f>#REF!</f>
        <v>#REF!</v>
      </c>
      <c r="B146" s="1" t="e">
        <f>#REF!</f>
        <v>#REF!</v>
      </c>
      <c r="C146" s="1" t="e">
        <f>#REF!</f>
        <v>#REF!</v>
      </c>
      <c r="D146" s="1" t="s">
        <v>86</v>
      </c>
      <c r="E146" s="1" t="e">
        <f>#REF!</f>
        <v>#REF!</v>
      </c>
      <c r="F146" s="1" t="e">
        <f t="shared" si="54"/>
        <v>#REF!</v>
      </c>
      <c r="G146" s="1">
        <f>SUMIFS(Sheet1!$F$17:$F$30,Sheet1!$E$17:$E$30,D146)</f>
        <v>1</v>
      </c>
      <c r="H146" s="1" t="e">
        <f>ROUND(ABS(SUMIFS(#REF!,#REF!,$C146,#REF!,#REF!,#REF!,$E146)),)</f>
        <v>#REF!</v>
      </c>
      <c r="I146" s="1" t="e">
        <f>_xlfn.IFS(OR(B146=#REF!,B146=#REF!,B146=#REF!),ROUND(#REF!,3),TRUE,0)</f>
        <v>#REF!</v>
      </c>
      <c r="J146" s="1">
        <v>0</v>
      </c>
      <c r="K146" s="1" t="e">
        <f>ROUND(ABS(SUMIFS(#REF!,#REF!,$C146,#REF!,#REF!,#REF!,$E146,#REF!,#REF!)),3)</f>
        <v>#REF!</v>
      </c>
      <c r="L146" s="1" t="e">
        <f>ROUND(ABS(SUMIFS(#REF!,#REF!,$C146,#REF!,#REF!,#REF!,$E146,#REF!,#REF!)),3)</f>
        <v>#REF!</v>
      </c>
      <c r="M146" s="1">
        <v>0</v>
      </c>
      <c r="N146" s="1" t="e">
        <f>ROUND(ABS(SUMIFS(#REF!,#REF!,$C146,#REF!,#REF!,#REF!,$E146,#REF!,#REF!)),3)</f>
        <v>#REF!</v>
      </c>
      <c r="O146" s="1" t="e">
        <f>ABS(SUMIFS(#REF!,#REF!,$C146,#REF!,$E146,#REF!,#REF!))</f>
        <v>#REF!</v>
      </c>
      <c r="P146" s="1" t="e">
        <f>#REF!</f>
        <v>#REF!</v>
      </c>
      <c r="Q146" s="1" t="e">
        <f>_xlfn.IFS(OR(B146=#REF!,B146=#REF!),#REF!*100,TRUE,0)</f>
        <v>#REF!</v>
      </c>
      <c r="S146" s="14" t="str">
        <f t="shared" si="37"/>
        <v>2000350802受击光效1</v>
      </c>
      <c r="T146" s="14" t="str">
        <f ca="1">IF(OFFSET($BB$1,MATCH($S146,S:S,0)-1,),$BC$1,
_xlfn.TEXTJOIN(Sheet1!$D$16,1,U146:AA146))</f>
        <v>1</v>
      </c>
      <c r="U146" s="14" t="str">
        <f t="shared" ca="1" si="38"/>
        <v>1</v>
      </c>
      <c r="V146" s="14" t="str">
        <f t="shared" ca="1" si="39"/>
        <v/>
      </c>
      <c r="W146" s="14" t="str">
        <f t="shared" ca="1" si="40"/>
        <v/>
      </c>
      <c r="X146" s="14" t="str">
        <f t="shared" ca="1" si="41"/>
        <v/>
      </c>
      <c r="Y146" s="14" t="str">
        <f t="shared" ca="1" si="42"/>
        <v/>
      </c>
      <c r="Z146" s="14" t="str">
        <f t="shared" ca="1" si="43"/>
        <v/>
      </c>
      <c r="AA146" s="14" t="str">
        <f t="shared" ca="1" si="44"/>
        <v/>
      </c>
      <c r="AB146" s="1">
        <f t="shared" si="45"/>
        <v>1</v>
      </c>
      <c r="AC146" s="1" t="e">
        <f t="shared" si="46"/>
        <v>#N/A</v>
      </c>
      <c r="AD146" s="1" t="e">
        <f t="shared" si="47"/>
        <v>#N/A</v>
      </c>
      <c r="AE146" s="1" t="e">
        <f t="shared" si="48"/>
        <v>#N/A</v>
      </c>
      <c r="AF146" s="1" t="e">
        <f t="shared" si="49"/>
        <v>#N/A</v>
      </c>
      <c r="AG146" s="1" t="e">
        <f t="shared" si="50"/>
        <v>#N/A</v>
      </c>
      <c r="AH146" s="1" t="e">
        <f t="shared" si="51"/>
        <v>#N/A</v>
      </c>
      <c r="AI146" s="1" t="e">
        <f>TRIM(LEFT(AP146,FIND(Sheet1!$E$16,AP146)-1))</f>
        <v>#VALUE!</v>
      </c>
      <c r="AJ146" s="1" t="e">
        <f>TRIM(LEFT(AQ146,FIND(Sheet1!$E$16,AQ146)-1))</f>
        <v>#VALUE!</v>
      </c>
      <c r="AK146" s="1" t="e">
        <f>TRIM(LEFT(AR146,FIND(Sheet1!$E$16,AR146)-1))</f>
        <v>#VALUE!</v>
      </c>
      <c r="AL146" s="1" t="e">
        <f>TRIM(LEFT(AS146,FIND(Sheet1!$E$16,AS146)-1))</f>
        <v>#VALUE!</v>
      </c>
      <c r="AM146" s="1" t="e">
        <f>TRIM(LEFT(AT146,FIND(Sheet1!$E$16,AT146)-1))</f>
        <v>#VALUE!</v>
      </c>
      <c r="AN146" s="1" t="e">
        <f>TRIM(LEFT(AU146,FIND(Sheet1!$E$16,AU146)-1))</f>
        <v>#VALUE!</v>
      </c>
      <c r="AO146" s="1" t="e">
        <f>TRIM(LEFT(AV146,FIND(Sheet1!$E$16,AV146)-1))</f>
        <v>#VALUE!</v>
      </c>
      <c r="AP146" s="14">
        <v>1</v>
      </c>
      <c r="AX146" s="1">
        <v>2000350802</v>
      </c>
      <c r="AY146" s="1" t="s">
        <v>91</v>
      </c>
      <c r="AZ146" s="1" t="str">
        <f t="shared" si="52"/>
        <v>2000350802受击光效</v>
      </c>
      <c r="BA146" s="1">
        <f>COUNTIFS($AZ$2:AZ146,AZ146,$AZ$2:AZ146,"&gt;&lt;")</f>
        <v>1</v>
      </c>
      <c r="BB146" t="b">
        <f>IFERROR(AND(VLOOKUP(AX146,[2]英雄技能定义!$A:$F,6,0)="普攻",AY146=$AY$2),FALSE)</f>
        <v>0</v>
      </c>
    </row>
    <row r="147" spans="1:54">
      <c r="A147" s="1" t="e">
        <f>#REF!</f>
        <v>#REF!</v>
      </c>
      <c r="B147" s="1" t="e">
        <f>#REF!</f>
        <v>#REF!</v>
      </c>
      <c r="C147" s="1" t="e">
        <f>#REF!</f>
        <v>#REF!</v>
      </c>
      <c r="D147" s="1" t="s">
        <v>88</v>
      </c>
      <c r="E147" s="1" t="e">
        <f>#REF!</f>
        <v>#REF!</v>
      </c>
      <c r="F147" s="1" t="e">
        <f t="shared" si="54"/>
        <v>#REF!</v>
      </c>
      <c r="G147" s="1">
        <f>SUMIFS(Sheet1!$F$17:$F$30,Sheet1!$E$17:$E$30,D147)</f>
        <v>2</v>
      </c>
      <c r="H147" s="1" t="e">
        <f>ROUND(ABS(SUMIFS(#REF!,#REF!,$C147,#REF!,#REF!,#REF!,$E147)),)</f>
        <v>#REF!</v>
      </c>
      <c r="I147" s="1" t="e">
        <f>_xlfn.IFS(OR(B147=#REF!,B147=#REF!,B147=#REF!),ROUND(#REF!,3),TRUE,0)</f>
        <v>#REF!</v>
      </c>
      <c r="J147" s="1">
        <v>0</v>
      </c>
      <c r="K147" s="1" t="e">
        <f>ROUND(ABS(SUMIFS(#REF!,#REF!,$C147,#REF!,#REF!,#REF!,$E147,#REF!,#REF!)),3)</f>
        <v>#REF!</v>
      </c>
      <c r="L147" s="1" t="e">
        <f>ROUND(ABS(SUMIFS(#REF!,#REF!,$C147,#REF!,#REF!,#REF!,$E147,#REF!,#REF!)),3)</f>
        <v>#REF!</v>
      </c>
      <c r="M147" s="1">
        <v>0</v>
      </c>
      <c r="N147" s="1" t="e">
        <f>ROUND(ABS(SUMIFS(#REF!,#REF!,$C147,#REF!,#REF!,#REF!,$E147,#REF!,#REF!)),3)</f>
        <v>#REF!</v>
      </c>
      <c r="O147" s="1" t="e">
        <f>ABS(SUMIFS(#REF!,#REF!,$C147,#REF!,$E147,#REF!,#REF!))</f>
        <v>#REF!</v>
      </c>
      <c r="P147" s="1" t="e">
        <f>#REF!</f>
        <v>#REF!</v>
      </c>
      <c r="Q147" s="1" t="e">
        <f>_xlfn.IFS(OR(B147=#REF!,B147=#REF!),#REF!*100,TRUE,0)</f>
        <v>#REF!</v>
      </c>
      <c r="S147" s="14" t="str">
        <f t="shared" si="37"/>
        <v>2000350802加buff1</v>
      </c>
      <c r="T147" s="14" t="str">
        <f ca="1">IF(OFFSET($BB$1,MATCH($S147,S:S,0)-1,),$BC$1,
_xlfn.TEXTJOIN(Sheet1!$D$16,1,U147:AA147))</f>
        <v>duration=2,effectIds={1000005}</v>
      </c>
      <c r="U147" s="14" t="str">
        <f t="shared" ca="1" si="38"/>
        <v>duration=2</v>
      </c>
      <c r="V147" s="14" t="str">
        <f t="shared" ca="1" si="39"/>
        <v>effectIds={1000005}</v>
      </c>
      <c r="W147" s="14" t="str">
        <f t="shared" ca="1" si="40"/>
        <v/>
      </c>
      <c r="X147" s="14" t="str">
        <f t="shared" ca="1" si="41"/>
        <v/>
      </c>
      <c r="Y147" s="14" t="str">
        <f t="shared" ca="1" si="42"/>
        <v/>
      </c>
      <c r="Z147" s="14" t="str">
        <f t="shared" ca="1" si="43"/>
        <v/>
      </c>
      <c r="AA147" s="14" t="str">
        <f t="shared" ca="1" si="44"/>
        <v/>
      </c>
      <c r="AB147" s="1">
        <f t="shared" si="45"/>
        <v>2</v>
      </c>
      <c r="AC147" s="1" t="e">
        <f t="shared" si="46"/>
        <v>#N/A</v>
      </c>
      <c r="AD147" s="1" t="e">
        <f t="shared" si="47"/>
        <v>#N/A</v>
      </c>
      <c r="AE147" s="1" t="e">
        <f t="shared" si="48"/>
        <v>#N/A</v>
      </c>
      <c r="AF147" s="1" t="e">
        <f t="shared" si="49"/>
        <v>#N/A</v>
      </c>
      <c r="AG147" s="1" t="e">
        <f t="shared" si="50"/>
        <v>#N/A</v>
      </c>
      <c r="AH147" s="1" t="e">
        <f t="shared" si="51"/>
        <v>#N/A</v>
      </c>
      <c r="AI147" s="1" t="str">
        <f>TRIM(LEFT(AP147,FIND(Sheet1!$E$16,AP147)-1))</f>
        <v>duration</v>
      </c>
      <c r="AJ147" s="1" t="str">
        <f>TRIM(LEFT(AQ147,FIND(Sheet1!$E$16,AQ147)-1))</f>
        <v>effectIds</v>
      </c>
      <c r="AK147" s="1" t="e">
        <f>TRIM(LEFT(AR147,FIND(Sheet1!$E$16,AR147)-1))</f>
        <v>#VALUE!</v>
      </c>
      <c r="AL147" s="1" t="e">
        <f>TRIM(LEFT(AS147,FIND(Sheet1!$E$16,AS147)-1))</f>
        <v>#VALUE!</v>
      </c>
      <c r="AM147" s="1" t="e">
        <f>TRIM(LEFT(AT147,FIND(Sheet1!$E$16,AT147)-1))</f>
        <v>#VALUE!</v>
      </c>
      <c r="AN147" s="1" t="e">
        <f>TRIM(LEFT(AU147,FIND(Sheet1!$E$16,AU147)-1))</f>
        <v>#VALUE!</v>
      </c>
      <c r="AO147" s="1" t="e">
        <f>TRIM(LEFT(AV147,FIND(Sheet1!$E$16,AV147)-1))</f>
        <v>#VALUE!</v>
      </c>
      <c r="AP147" s="14" t="s">
        <v>249</v>
      </c>
      <c r="AQ147" s="14" t="s">
        <v>250</v>
      </c>
      <c r="AX147" s="1">
        <v>2000350802</v>
      </c>
      <c r="AY147" s="1" t="s">
        <v>88</v>
      </c>
      <c r="AZ147" s="1" t="str">
        <f t="shared" si="52"/>
        <v>2000350802加buff</v>
      </c>
      <c r="BA147" s="1">
        <f>COUNTIFS($AZ$2:AZ147,AZ147,$AZ$2:AZ147,"&gt;&lt;")</f>
        <v>1</v>
      </c>
      <c r="BB147" t="b">
        <f>IFERROR(AND(VLOOKUP(AX147,[2]英雄技能定义!$A:$F,6,0)="普攻",AY147=$AY$2),FALSE)</f>
        <v>0</v>
      </c>
    </row>
    <row r="148" spans="1:54">
      <c r="A148" s="1" t="e">
        <f>#REF!</f>
        <v>#REF!</v>
      </c>
      <c r="B148" s="1" t="e">
        <f>#REF!</f>
        <v>#REF!</v>
      </c>
      <c r="C148" s="1" t="e">
        <f>#REF!</f>
        <v>#REF!</v>
      </c>
      <c r="D148" s="1" t="s">
        <v>86</v>
      </c>
      <c r="E148" s="1" t="e">
        <f>#REF!</f>
        <v>#REF!</v>
      </c>
      <c r="F148" s="1" t="e">
        <f t="shared" si="54"/>
        <v>#REF!</v>
      </c>
      <c r="G148" s="1">
        <f>SUMIFS(Sheet1!$F$17:$F$30,Sheet1!$E$17:$E$30,D148)</f>
        <v>1</v>
      </c>
      <c r="H148" s="1" t="e">
        <f>ROUND(ABS(SUMIFS(#REF!,#REF!,$C148,#REF!,#REF!,#REF!,$E148)),)</f>
        <v>#REF!</v>
      </c>
      <c r="I148" s="1" t="e">
        <f>_xlfn.IFS(OR(B148=#REF!,B148=#REF!,B148=#REF!),ROUND(#REF!,3),TRUE,0)</f>
        <v>#REF!</v>
      </c>
      <c r="J148" s="1">
        <v>0</v>
      </c>
      <c r="K148" s="1" t="e">
        <f>ROUND(ABS(SUMIFS(#REF!,#REF!,$C148,#REF!,#REF!,#REF!,$E148,#REF!,#REF!)),3)</f>
        <v>#REF!</v>
      </c>
      <c r="L148" s="1" t="e">
        <f>ROUND(ABS(SUMIFS(#REF!,#REF!,$C148,#REF!,#REF!,#REF!,$E148,#REF!,#REF!)),3)</f>
        <v>#REF!</v>
      </c>
      <c r="M148" s="1">
        <v>0</v>
      </c>
      <c r="N148" s="1" t="e">
        <f>ROUND(ABS(SUMIFS(#REF!,#REF!,$C148,#REF!,#REF!,#REF!,$E148,#REF!,#REF!)),3)</f>
        <v>#REF!</v>
      </c>
      <c r="O148" s="1" t="e">
        <f>ABS(SUMIFS(#REF!,#REF!,$C148,#REF!,$E148,#REF!,#REF!))</f>
        <v>#REF!</v>
      </c>
      <c r="P148" s="1" t="e">
        <f>#REF!</f>
        <v>#REF!</v>
      </c>
      <c r="Q148" s="1" t="e">
        <f>_xlfn.IFS(OR(B148=#REF!,B148=#REF!),#REF!*100,TRUE,0)</f>
        <v>#REF!</v>
      </c>
      <c r="S148" s="14" t="str">
        <f t="shared" si="37"/>
        <v>2000350802击退1</v>
      </c>
      <c r="T148" s="14" t="str">
        <f ca="1">IF(OFFSET($BB$1,MATCH($S148,S:S,0)-1,),$BC$1,
_xlfn.TEXTJOIN(Sheet1!$D$16,1,U148:AA148))</f>
        <v>speed=1000,duration=0.1</v>
      </c>
      <c r="U148" s="14" t="str">
        <f t="shared" ca="1" si="38"/>
        <v>speed=1000</v>
      </c>
      <c r="V148" s="14" t="str">
        <f t="shared" ca="1" si="39"/>
        <v>duration=0.1</v>
      </c>
      <c r="W148" s="14" t="str">
        <f t="shared" ca="1" si="40"/>
        <v/>
      </c>
      <c r="X148" s="14" t="str">
        <f t="shared" ca="1" si="41"/>
        <v/>
      </c>
      <c r="Y148" s="14" t="str">
        <f t="shared" ca="1" si="42"/>
        <v/>
      </c>
      <c r="Z148" s="14" t="str">
        <f t="shared" ca="1" si="43"/>
        <v/>
      </c>
      <c r="AA148" s="14" t="str">
        <f t="shared" ca="1" si="44"/>
        <v/>
      </c>
      <c r="AB148" s="1">
        <f t="shared" si="45"/>
        <v>1000</v>
      </c>
      <c r="AC148" s="1">
        <f t="shared" si="46"/>
        <v>0.1</v>
      </c>
      <c r="AD148" s="1" t="e">
        <f t="shared" si="47"/>
        <v>#N/A</v>
      </c>
      <c r="AE148" s="1" t="e">
        <f t="shared" si="48"/>
        <v>#N/A</v>
      </c>
      <c r="AF148" s="1" t="e">
        <f t="shared" si="49"/>
        <v>#N/A</v>
      </c>
      <c r="AG148" s="1" t="e">
        <f t="shared" si="50"/>
        <v>#N/A</v>
      </c>
      <c r="AH148" s="1" t="e">
        <f t="shared" si="51"/>
        <v>#N/A</v>
      </c>
      <c r="AI148" s="1" t="str">
        <f>TRIM(LEFT(AP148,FIND(Sheet1!$E$16,AP148)-1))</f>
        <v>speed</v>
      </c>
      <c r="AJ148" s="1" t="str">
        <f>TRIM(LEFT(AQ148,FIND(Sheet1!$E$16,AQ148)-1))</f>
        <v>duration</v>
      </c>
      <c r="AK148" s="1" t="e">
        <f>TRIM(LEFT(AR148,FIND(Sheet1!$E$16,AR148)-1))</f>
        <v>#VALUE!</v>
      </c>
      <c r="AL148" s="1" t="e">
        <f>TRIM(LEFT(AS148,FIND(Sheet1!$E$16,AS148)-1))</f>
        <v>#VALUE!</v>
      </c>
      <c r="AM148" s="1" t="e">
        <f>TRIM(LEFT(AT148,FIND(Sheet1!$E$16,AT148)-1))</f>
        <v>#VALUE!</v>
      </c>
      <c r="AN148" s="1" t="e">
        <f>TRIM(LEFT(AU148,FIND(Sheet1!$E$16,AU148)-1))</f>
        <v>#VALUE!</v>
      </c>
      <c r="AO148" s="1" t="e">
        <f>TRIM(LEFT(AV148,FIND(Sheet1!$E$16,AV148)-1))</f>
        <v>#VALUE!</v>
      </c>
      <c r="AP148" s="14" t="s">
        <v>182</v>
      </c>
      <c r="AQ148" s="14" t="s">
        <v>183</v>
      </c>
      <c r="AX148" s="1">
        <v>2000350802</v>
      </c>
      <c r="AY148" s="1" t="s">
        <v>47</v>
      </c>
      <c r="AZ148" s="1" t="str">
        <f t="shared" si="52"/>
        <v>2000350802击退</v>
      </c>
      <c r="BA148" s="1">
        <f>COUNTIFS($AZ$2:AZ148,AZ148,$AZ$2:AZ148,"&gt;&lt;")</f>
        <v>1</v>
      </c>
      <c r="BB148" t="b">
        <f>IFERROR(AND(VLOOKUP(AX148,[2]英雄技能定义!$A:$F,6,0)="普攻",AY148=$AY$2),FALSE)</f>
        <v>0</v>
      </c>
    </row>
    <row r="149" spans="1:54">
      <c r="A149" s="1" t="e">
        <f>#REF!</f>
        <v>#REF!</v>
      </c>
      <c r="B149" s="1" t="e">
        <f>#REF!</f>
        <v>#REF!</v>
      </c>
      <c r="C149" s="1" t="e">
        <f>#REF!</f>
        <v>#REF!</v>
      </c>
      <c r="D149" s="1" t="s">
        <v>88</v>
      </c>
      <c r="E149" s="1" t="e">
        <f>#REF!</f>
        <v>#REF!</v>
      </c>
      <c r="F149" s="1" t="e">
        <f t="shared" si="36"/>
        <v>#REF!</v>
      </c>
      <c r="G149" s="1">
        <f>SUMIFS(Sheet1!$F$17:$F$30,Sheet1!$E$17:$E$30,D149)</f>
        <v>2</v>
      </c>
      <c r="H149" s="1" t="e">
        <f>ROUND(ABS(SUMIFS(#REF!,#REF!,$C149,#REF!,#REF!,#REF!,$E149)),)</f>
        <v>#REF!</v>
      </c>
      <c r="I149" s="1" t="e">
        <f>_xlfn.IFS(OR(B149=#REF!,B149=#REF!,B149=#REF!),ROUND(#REF!,3),TRUE,0)</f>
        <v>#REF!</v>
      </c>
      <c r="J149" s="1">
        <v>0</v>
      </c>
      <c r="K149" s="1" t="e">
        <f>ROUND(ABS(SUMIFS(#REF!,#REF!,$C149,#REF!,#REF!,#REF!,$E149,#REF!,#REF!)),3)</f>
        <v>#REF!</v>
      </c>
      <c r="L149" s="1" t="e">
        <f>ROUND(ABS(SUMIFS(#REF!,#REF!,$C149,#REF!,#REF!,#REF!,$E149,#REF!,#REF!)),3)</f>
        <v>#REF!</v>
      </c>
      <c r="M149" s="1">
        <v>0</v>
      </c>
      <c r="N149" s="1" t="e">
        <f>ROUND(ABS(SUMIFS(#REF!,#REF!,$C149,#REF!,#REF!,#REF!,$E149,#REF!,#REF!)),3)</f>
        <v>#REF!</v>
      </c>
      <c r="O149" s="1" t="e">
        <f>ABS(SUMIFS(#REF!,#REF!,$C149,#REF!,$E149,#REF!,#REF!))</f>
        <v>#REF!</v>
      </c>
      <c r="P149" s="1" t="e">
        <f>#REF!</f>
        <v>#REF!</v>
      </c>
      <c r="Q149" s="1" t="e">
        <f>_xlfn.IFS(OR(B149=#REF!,B149=#REF!),#REF!*100,TRUE,0)</f>
        <v>#REF!</v>
      </c>
      <c r="S149" s="14" t="str">
        <f t="shared" si="37"/>
        <v>2000350803伤血1</v>
      </c>
      <c r="T149" s="14" t="str">
        <f ca="1">IF(OFFSET($BB$1,MATCH($S149,S:S,0)-1,),$BC$1,
_xlfn.TEXTJOIN(Sheet1!$D$16,1,U149:AA149))</f>
        <v>ratio=0.92,fixed=100</v>
      </c>
      <c r="U149" s="14" t="str">
        <f t="shared" ca="1" si="38"/>
        <v>ratio=0.92</v>
      </c>
      <c r="V149" s="14" t="str">
        <f t="shared" ca="1" si="39"/>
        <v>fixed=100</v>
      </c>
      <c r="W149" s="14" t="str">
        <f t="shared" ca="1" si="40"/>
        <v/>
      </c>
      <c r="X149" s="14" t="str">
        <f t="shared" ca="1" si="41"/>
        <v/>
      </c>
      <c r="Y149" s="14" t="str">
        <f t="shared" ca="1" si="42"/>
        <v/>
      </c>
      <c r="Z149" s="14" t="str">
        <f t="shared" ca="1" si="43"/>
        <v/>
      </c>
      <c r="AA149" s="14" t="str">
        <f t="shared" ca="1" si="44"/>
        <v/>
      </c>
      <c r="AB149" s="1">
        <f t="shared" si="45"/>
        <v>0.92</v>
      </c>
      <c r="AC149" s="1">
        <f t="shared" si="46"/>
        <v>100</v>
      </c>
      <c r="AD149" s="1" t="e">
        <f t="shared" si="47"/>
        <v>#N/A</v>
      </c>
      <c r="AE149" s="1" t="e">
        <f t="shared" si="48"/>
        <v>#N/A</v>
      </c>
      <c r="AF149" s="1" t="e">
        <f t="shared" si="49"/>
        <v>#N/A</v>
      </c>
      <c r="AG149" s="1" t="e">
        <f t="shared" si="50"/>
        <v>#N/A</v>
      </c>
      <c r="AH149" s="1" t="e">
        <f t="shared" si="51"/>
        <v>#N/A</v>
      </c>
      <c r="AI149" s="1" t="str">
        <f>TRIM(LEFT(AP149,FIND(Sheet1!$E$16,AP149)-1))</f>
        <v>ratio</v>
      </c>
      <c r="AJ149" s="1" t="str">
        <f>TRIM(LEFT(AQ149,FIND(Sheet1!$E$16,AQ149)-1))</f>
        <v>fixed</v>
      </c>
      <c r="AK149" s="1" t="e">
        <f>TRIM(LEFT(AR149,FIND(Sheet1!$E$16,AR149)-1))</f>
        <v>#VALUE!</v>
      </c>
      <c r="AL149" s="1" t="e">
        <f>TRIM(LEFT(AS149,FIND(Sheet1!$E$16,AS149)-1))</f>
        <v>#VALUE!</v>
      </c>
      <c r="AM149" s="1" t="e">
        <f>TRIM(LEFT(AT149,FIND(Sheet1!$E$16,AT149)-1))</f>
        <v>#VALUE!</v>
      </c>
      <c r="AN149" s="1" t="e">
        <f>TRIM(LEFT(AU149,FIND(Sheet1!$E$16,AU149)-1))</f>
        <v>#VALUE!</v>
      </c>
      <c r="AO149" s="1" t="e">
        <f>TRIM(LEFT(AV149,FIND(Sheet1!$E$16,AV149)-1))</f>
        <v>#VALUE!</v>
      </c>
      <c r="AP149" s="14" t="s">
        <v>251</v>
      </c>
      <c r="AQ149" s="14" t="s">
        <v>170</v>
      </c>
      <c r="AX149" s="1">
        <v>2000350803</v>
      </c>
      <c r="AY149" s="1" t="s">
        <v>86</v>
      </c>
      <c r="AZ149" s="1" t="str">
        <f t="shared" si="52"/>
        <v>2000350803伤血</v>
      </c>
      <c r="BA149" s="1">
        <f>COUNTIFS($AZ$2:AZ149,AZ149,$AZ$2:AZ149,"&gt;&lt;")</f>
        <v>1</v>
      </c>
      <c r="BB149" t="b">
        <f>IFERROR(AND(VLOOKUP(AX149,[2]英雄技能定义!$A:$F,6,0)="普攻",AY149=$AY$2),FALSE)</f>
        <v>0</v>
      </c>
    </row>
    <row r="150" spans="1:54">
      <c r="A150" s="1" t="e">
        <f>#REF!</f>
        <v>#REF!</v>
      </c>
      <c r="B150" s="1" t="e">
        <f>#REF!</f>
        <v>#REF!</v>
      </c>
      <c r="C150" s="1" t="e">
        <f>#REF!</f>
        <v>#REF!</v>
      </c>
      <c r="D150" s="1" t="s">
        <v>86</v>
      </c>
      <c r="E150" s="1" t="e">
        <f>#REF!</f>
        <v>#REF!</v>
      </c>
      <c r="F150" s="1" t="e">
        <f t="shared" si="36"/>
        <v>#REF!</v>
      </c>
      <c r="G150" s="1">
        <f>SUMIFS(Sheet1!$F$17:$F$30,Sheet1!$E$17:$E$30,D150)</f>
        <v>1</v>
      </c>
      <c r="H150" s="1" t="e">
        <f>ROUND(ABS(SUMIFS(#REF!,#REF!,$C150,#REF!,#REF!,#REF!,$E150)),)</f>
        <v>#REF!</v>
      </c>
      <c r="I150" s="1" t="e">
        <f>_xlfn.IFS(OR(B150=#REF!,B150=#REF!,B150=#REF!),ROUND(#REF!,3),TRUE,0)</f>
        <v>#REF!</v>
      </c>
      <c r="J150" s="1">
        <v>0</v>
      </c>
      <c r="K150" s="1" t="e">
        <f>ROUND(ABS(SUMIFS(#REF!,#REF!,$C150,#REF!,#REF!,#REF!,$E150,#REF!,#REF!)),3)</f>
        <v>#REF!</v>
      </c>
      <c r="L150" s="1" t="e">
        <f>ROUND(ABS(SUMIFS(#REF!,#REF!,$C150,#REF!,#REF!,#REF!,$E150,#REF!,#REF!)),3)</f>
        <v>#REF!</v>
      </c>
      <c r="M150" s="1">
        <v>0</v>
      </c>
      <c r="N150" s="1" t="e">
        <f>ROUND(ABS(SUMIFS(#REF!,#REF!,$C150,#REF!,#REF!,#REF!,$E150,#REF!,#REF!)),3)</f>
        <v>#REF!</v>
      </c>
      <c r="O150" s="1" t="e">
        <f>ABS(SUMIFS(#REF!,#REF!,$C150,#REF!,$E150,#REF!,#REF!))</f>
        <v>#REF!</v>
      </c>
      <c r="P150" s="1" t="e">
        <f>#REF!</f>
        <v>#REF!</v>
      </c>
      <c r="Q150" s="1" t="e">
        <f>_xlfn.IFS(OR(B150=#REF!,B150=#REF!),#REF!*100,TRUE,0)</f>
        <v>#REF!</v>
      </c>
      <c r="S150" s="14" t="str">
        <f t="shared" si="37"/>
        <v>2000350803受击光效1</v>
      </c>
      <c r="T150" s="14" t="str">
        <f ca="1">IF(OFFSET($BB$1,MATCH($S150,S:S,0)-1,),$BC$1,
_xlfn.TEXTJOIN(Sheet1!$D$16,1,U150:AA150))</f>
        <v>1</v>
      </c>
      <c r="U150" s="14" t="str">
        <f t="shared" ca="1" si="38"/>
        <v>1</v>
      </c>
      <c r="V150" s="14" t="str">
        <f t="shared" ca="1" si="39"/>
        <v/>
      </c>
      <c r="W150" s="14" t="str">
        <f t="shared" ca="1" si="40"/>
        <v/>
      </c>
      <c r="X150" s="14" t="str">
        <f t="shared" ca="1" si="41"/>
        <v/>
      </c>
      <c r="Y150" s="14" t="str">
        <f t="shared" ca="1" si="42"/>
        <v/>
      </c>
      <c r="Z150" s="14" t="str">
        <f t="shared" ca="1" si="43"/>
        <v/>
      </c>
      <c r="AA150" s="14" t="str">
        <f t="shared" ca="1" si="44"/>
        <v/>
      </c>
      <c r="AB150" s="1">
        <f t="shared" si="45"/>
        <v>1</v>
      </c>
      <c r="AC150" s="1" t="e">
        <f t="shared" si="46"/>
        <v>#N/A</v>
      </c>
      <c r="AD150" s="1" t="e">
        <f t="shared" si="47"/>
        <v>#N/A</v>
      </c>
      <c r="AE150" s="1" t="e">
        <f t="shared" si="48"/>
        <v>#N/A</v>
      </c>
      <c r="AF150" s="1" t="e">
        <f t="shared" si="49"/>
        <v>#N/A</v>
      </c>
      <c r="AG150" s="1" t="e">
        <f t="shared" si="50"/>
        <v>#N/A</v>
      </c>
      <c r="AH150" s="1" t="e">
        <f t="shared" si="51"/>
        <v>#N/A</v>
      </c>
      <c r="AI150" s="1" t="e">
        <f>TRIM(LEFT(AP150,FIND(Sheet1!$E$16,AP150)-1))</f>
        <v>#VALUE!</v>
      </c>
      <c r="AJ150" s="1" t="e">
        <f>TRIM(LEFT(AQ150,FIND(Sheet1!$E$16,AQ150)-1))</f>
        <v>#VALUE!</v>
      </c>
      <c r="AK150" s="1" t="e">
        <f>TRIM(LEFT(AR150,FIND(Sheet1!$E$16,AR150)-1))</f>
        <v>#VALUE!</v>
      </c>
      <c r="AL150" s="1" t="e">
        <f>TRIM(LEFT(AS150,FIND(Sheet1!$E$16,AS150)-1))</f>
        <v>#VALUE!</v>
      </c>
      <c r="AM150" s="1" t="e">
        <f>TRIM(LEFT(AT150,FIND(Sheet1!$E$16,AT150)-1))</f>
        <v>#VALUE!</v>
      </c>
      <c r="AN150" s="1" t="e">
        <f>TRIM(LEFT(AU150,FIND(Sheet1!$E$16,AU150)-1))</f>
        <v>#VALUE!</v>
      </c>
      <c r="AO150" s="1" t="e">
        <f>TRIM(LEFT(AV150,FIND(Sheet1!$E$16,AV150)-1))</f>
        <v>#VALUE!</v>
      </c>
      <c r="AP150" s="14">
        <v>1</v>
      </c>
      <c r="AX150" s="1">
        <v>2000350803</v>
      </c>
      <c r="AY150" s="1" t="s">
        <v>91</v>
      </c>
      <c r="AZ150" s="1" t="str">
        <f t="shared" si="52"/>
        <v>2000350803受击光效</v>
      </c>
      <c r="BA150" s="1">
        <f>COUNTIFS($AZ$2:AZ150,AZ150,$AZ$2:AZ150,"&gt;&lt;")</f>
        <v>1</v>
      </c>
      <c r="BB150" t="b">
        <f>IFERROR(AND(VLOOKUP(AX150,[2]英雄技能定义!$A:$F,6,0)="普攻",AY150=$AY$2),FALSE)</f>
        <v>0</v>
      </c>
    </row>
    <row r="151" spans="1:54">
      <c r="A151" s="1" t="e">
        <f>#REF!</f>
        <v>#REF!</v>
      </c>
      <c r="B151" s="1" t="e">
        <f>#REF!</f>
        <v>#REF!</v>
      </c>
      <c r="C151" s="1" t="e">
        <f>#REF!</f>
        <v>#REF!</v>
      </c>
      <c r="D151" s="1" t="s">
        <v>88</v>
      </c>
      <c r="E151" s="1" t="e">
        <f>#REF!</f>
        <v>#REF!</v>
      </c>
      <c r="F151" s="1" t="e">
        <f t="shared" si="36"/>
        <v>#REF!</v>
      </c>
      <c r="G151" s="1">
        <f>SUMIFS(Sheet1!$F$17:$F$30,Sheet1!$E$17:$E$30,D151)</f>
        <v>2</v>
      </c>
      <c r="H151" s="1" t="e">
        <f>ROUND(ABS(SUMIFS(#REF!,#REF!,$C151,#REF!,#REF!,#REF!,$E151)),)</f>
        <v>#REF!</v>
      </c>
      <c r="I151" s="1" t="e">
        <f>_xlfn.IFS(OR(B151=#REF!,B151=#REF!,B151=#REF!),ROUND(#REF!,3),TRUE,0)</f>
        <v>#REF!</v>
      </c>
      <c r="J151" s="1">
        <v>0</v>
      </c>
      <c r="K151" s="1" t="e">
        <f>ROUND(ABS(SUMIFS(#REF!,#REF!,$C151,#REF!,#REF!,#REF!,$E151,#REF!,#REF!)),3)</f>
        <v>#REF!</v>
      </c>
      <c r="L151" s="1" t="e">
        <f>ROUND(ABS(SUMIFS(#REF!,#REF!,$C151,#REF!,#REF!,#REF!,$E151,#REF!,#REF!)),3)</f>
        <v>#REF!</v>
      </c>
      <c r="M151" s="1">
        <v>0</v>
      </c>
      <c r="N151" s="1" t="e">
        <f>ROUND(ABS(SUMIFS(#REF!,#REF!,$C151,#REF!,#REF!,#REF!,$E151,#REF!,#REF!)),3)</f>
        <v>#REF!</v>
      </c>
      <c r="O151" s="1" t="e">
        <f>ABS(SUMIFS(#REF!,#REF!,$C151,#REF!,$E151,#REF!,#REF!))</f>
        <v>#REF!</v>
      </c>
      <c r="P151" s="1" t="e">
        <f>#REF!</f>
        <v>#REF!</v>
      </c>
      <c r="Q151" s="1" t="e">
        <f>_xlfn.IFS(OR(B151=#REF!,B151=#REF!),#REF!*100,TRUE,0)</f>
        <v>#REF!</v>
      </c>
      <c r="S151" s="14" t="str">
        <f t="shared" si="37"/>
        <v>2000350803加buff1</v>
      </c>
      <c r="T151" s="14" t="str">
        <f ca="1">IF(OFFSET($BB$1,MATCH($S151,S:S,0)-1,),$BC$1,
_xlfn.TEXTJOIN(Sheet1!$D$16,1,U151:AA151))</f>
        <v>duration=6,effectIds={1000006}</v>
      </c>
      <c r="U151" s="14" t="str">
        <f t="shared" ca="1" si="38"/>
        <v>duration=6</v>
      </c>
      <c r="V151" s="14" t="str">
        <f t="shared" ca="1" si="39"/>
        <v>effectIds={1000006}</v>
      </c>
      <c r="W151" s="14" t="str">
        <f t="shared" ca="1" si="40"/>
        <v/>
      </c>
      <c r="X151" s="14" t="str">
        <f t="shared" ca="1" si="41"/>
        <v/>
      </c>
      <c r="Y151" s="14" t="str">
        <f t="shared" ca="1" si="42"/>
        <v/>
      </c>
      <c r="Z151" s="14" t="str">
        <f t="shared" ca="1" si="43"/>
        <v/>
      </c>
      <c r="AA151" s="14" t="str">
        <f t="shared" ca="1" si="44"/>
        <v/>
      </c>
      <c r="AB151" s="1">
        <f t="shared" si="45"/>
        <v>6</v>
      </c>
      <c r="AC151" s="1" t="e">
        <f t="shared" si="46"/>
        <v>#N/A</v>
      </c>
      <c r="AD151" s="1" t="e">
        <f t="shared" si="47"/>
        <v>#N/A</v>
      </c>
      <c r="AE151" s="1" t="e">
        <f t="shared" si="48"/>
        <v>#N/A</v>
      </c>
      <c r="AF151" s="1" t="e">
        <f t="shared" si="49"/>
        <v>#N/A</v>
      </c>
      <c r="AG151" s="1" t="e">
        <f t="shared" si="50"/>
        <v>#N/A</v>
      </c>
      <c r="AH151" s="1" t="e">
        <f t="shared" si="51"/>
        <v>#N/A</v>
      </c>
      <c r="AI151" s="1" t="str">
        <f>TRIM(LEFT(AP151,FIND(Sheet1!$E$16,AP151)-1))</f>
        <v>duration</v>
      </c>
      <c r="AJ151" s="1" t="str">
        <f>TRIM(LEFT(AQ151,FIND(Sheet1!$E$16,AQ151)-1))</f>
        <v>effectIds</v>
      </c>
      <c r="AK151" s="1" t="e">
        <f>TRIM(LEFT(AR151,FIND(Sheet1!$E$16,AR151)-1))</f>
        <v>#VALUE!</v>
      </c>
      <c r="AL151" s="1" t="e">
        <f>TRIM(LEFT(AS151,FIND(Sheet1!$E$16,AS151)-1))</f>
        <v>#VALUE!</v>
      </c>
      <c r="AM151" s="1" t="e">
        <f>TRIM(LEFT(AT151,FIND(Sheet1!$E$16,AT151)-1))</f>
        <v>#VALUE!</v>
      </c>
      <c r="AN151" s="1" t="e">
        <f>TRIM(LEFT(AU151,FIND(Sheet1!$E$16,AU151)-1))</f>
        <v>#VALUE!</v>
      </c>
      <c r="AO151" s="1" t="e">
        <f>TRIM(LEFT(AV151,FIND(Sheet1!$E$16,AV151)-1))</f>
        <v>#VALUE!</v>
      </c>
      <c r="AP151" s="14" t="s">
        <v>185</v>
      </c>
      <c r="AQ151" s="14" t="s">
        <v>252</v>
      </c>
      <c r="AX151" s="1">
        <v>2000350803</v>
      </c>
      <c r="AY151" s="1" t="s">
        <v>88</v>
      </c>
      <c r="AZ151" s="1" t="str">
        <f t="shared" si="52"/>
        <v>2000350803加buff</v>
      </c>
      <c r="BA151" s="1">
        <f>COUNTIFS($AZ$2:AZ151,AZ151,$AZ$2:AZ151,"&gt;&lt;")</f>
        <v>1</v>
      </c>
      <c r="BB151" t="b">
        <f>IFERROR(AND(VLOOKUP(AX151,[2]英雄技能定义!$A:$F,6,0)="普攻",AY151=$AY$2),FALSE)</f>
        <v>0</v>
      </c>
    </row>
    <row r="152" spans="1:54">
      <c r="A152" s="1" t="e">
        <f>#REF!</f>
        <v>#REF!</v>
      </c>
      <c r="B152" s="1" t="e">
        <f>#REF!</f>
        <v>#REF!</v>
      </c>
      <c r="C152" s="1" t="e">
        <f>#REF!</f>
        <v>#REF!</v>
      </c>
      <c r="D152" s="1" t="s">
        <v>88</v>
      </c>
      <c r="E152" s="1" t="e">
        <f>#REF!</f>
        <v>#REF!</v>
      </c>
      <c r="F152" s="1" t="e">
        <f t="shared" si="36"/>
        <v>#REF!</v>
      </c>
      <c r="G152" s="1">
        <f>SUMIFS(Sheet1!$F$17:$F$30,Sheet1!$E$17:$E$30,D152)</f>
        <v>2</v>
      </c>
      <c r="H152" s="1" t="e">
        <f>ROUND(ABS(SUMIFS(#REF!,#REF!,$C152,#REF!,#REF!,#REF!,$E152)),)</f>
        <v>#REF!</v>
      </c>
      <c r="I152" s="1" t="e">
        <f>_xlfn.IFS(OR(B152=#REF!,B152=#REF!,B152=#REF!),ROUND(#REF!,3),TRUE,0)</f>
        <v>#REF!</v>
      </c>
      <c r="J152" s="1">
        <v>0</v>
      </c>
      <c r="K152" s="1" t="e">
        <f>ROUND(ABS(SUMIFS(#REF!,#REF!,$C152,#REF!,#REF!,#REF!,$E152,#REF!,#REF!)),3)</f>
        <v>#REF!</v>
      </c>
      <c r="L152" s="1" t="e">
        <f>ROUND(ABS(SUMIFS(#REF!,#REF!,$C152,#REF!,#REF!,#REF!,$E152,#REF!,#REF!)),3)</f>
        <v>#REF!</v>
      </c>
      <c r="M152" s="1">
        <v>0</v>
      </c>
      <c r="N152" s="1" t="e">
        <f>ROUND(ABS(SUMIFS(#REF!,#REF!,$C152,#REF!,#REF!,#REF!,$E152,#REF!,#REF!)),3)</f>
        <v>#REF!</v>
      </c>
      <c r="O152" s="1" t="e">
        <f>ABS(SUMIFS(#REF!,#REF!,$C152,#REF!,$E152,#REF!,#REF!))</f>
        <v>#REF!</v>
      </c>
      <c r="P152" s="1" t="e">
        <f>#REF!</f>
        <v>#REF!</v>
      </c>
      <c r="Q152" s="1" t="e">
        <f>_xlfn.IFS(OR(B152=#REF!,B152=#REF!),#REF!*100,TRUE,0)</f>
        <v>#REF!</v>
      </c>
      <c r="S152" s="14" t="str">
        <f t="shared" si="37"/>
        <v>2000350803击退1</v>
      </c>
      <c r="T152" s="14" t="str">
        <f ca="1">IF(OFFSET($BB$1,MATCH($S152,S:S,0)-1,),$BC$1,
_xlfn.TEXTJOIN(Sheet1!$D$16,1,U152:AA152))</f>
        <v>speed=1500,duration=0.05</v>
      </c>
      <c r="U152" s="14" t="str">
        <f t="shared" ca="1" si="38"/>
        <v>speed=1500</v>
      </c>
      <c r="V152" s="14" t="str">
        <f t="shared" ca="1" si="39"/>
        <v>duration=0.05</v>
      </c>
      <c r="W152" s="14" t="str">
        <f t="shared" ca="1" si="40"/>
        <v/>
      </c>
      <c r="X152" s="14" t="str">
        <f t="shared" ca="1" si="41"/>
        <v/>
      </c>
      <c r="Y152" s="14" t="str">
        <f t="shared" ca="1" si="42"/>
        <v/>
      </c>
      <c r="Z152" s="14" t="str">
        <f t="shared" ca="1" si="43"/>
        <v/>
      </c>
      <c r="AA152" s="14" t="str">
        <f t="shared" ca="1" si="44"/>
        <v/>
      </c>
      <c r="AB152" s="1">
        <f t="shared" si="45"/>
        <v>1500</v>
      </c>
      <c r="AC152" s="1">
        <f t="shared" si="46"/>
        <v>0.05</v>
      </c>
      <c r="AD152" s="1" t="e">
        <f t="shared" si="47"/>
        <v>#N/A</v>
      </c>
      <c r="AE152" s="1" t="e">
        <f t="shared" si="48"/>
        <v>#N/A</v>
      </c>
      <c r="AF152" s="1" t="e">
        <f t="shared" si="49"/>
        <v>#N/A</v>
      </c>
      <c r="AG152" s="1" t="e">
        <f t="shared" si="50"/>
        <v>#N/A</v>
      </c>
      <c r="AH152" s="1" t="e">
        <f t="shared" si="51"/>
        <v>#N/A</v>
      </c>
      <c r="AI152" s="1" t="str">
        <f>TRIM(LEFT(AP152,FIND(Sheet1!$E$16,AP152)-1))</f>
        <v>speed</v>
      </c>
      <c r="AJ152" s="1" t="str">
        <f>TRIM(LEFT(AQ152,FIND(Sheet1!$E$16,AQ152)-1))</f>
        <v>duration</v>
      </c>
      <c r="AK152" s="1" t="e">
        <f>TRIM(LEFT(AR152,FIND(Sheet1!$E$16,AR152)-1))</f>
        <v>#VALUE!</v>
      </c>
      <c r="AL152" s="1" t="e">
        <f>TRIM(LEFT(AS152,FIND(Sheet1!$E$16,AS152)-1))</f>
        <v>#VALUE!</v>
      </c>
      <c r="AM152" s="1" t="e">
        <f>TRIM(LEFT(AT152,FIND(Sheet1!$E$16,AT152)-1))</f>
        <v>#VALUE!</v>
      </c>
      <c r="AN152" s="1" t="e">
        <f>TRIM(LEFT(AU152,FIND(Sheet1!$E$16,AU152)-1))</f>
        <v>#VALUE!</v>
      </c>
      <c r="AO152" s="1" t="e">
        <f>TRIM(LEFT(AV152,FIND(Sheet1!$E$16,AV152)-1))</f>
        <v>#VALUE!</v>
      </c>
      <c r="AP152" s="14" t="s">
        <v>213</v>
      </c>
      <c r="AQ152" s="14" t="s">
        <v>214</v>
      </c>
      <c r="AX152" s="1">
        <v>2000350803</v>
      </c>
      <c r="AY152" s="1" t="s">
        <v>47</v>
      </c>
      <c r="AZ152" s="1" t="str">
        <f t="shared" si="52"/>
        <v>2000350803击退</v>
      </c>
      <c r="BA152" s="1">
        <f>COUNTIFS($AZ$2:AZ152,AZ152,$AZ$2:AZ152,"&gt;&lt;")</f>
        <v>1</v>
      </c>
      <c r="BB152" t="b">
        <f>IFERROR(AND(VLOOKUP(AX152,[2]英雄技能定义!$A:$F,6,0)="普攻",AY152=$AY$2),FALSE)</f>
        <v>0</v>
      </c>
    </row>
    <row r="153" spans="1:54">
      <c r="A153" s="1" t="e">
        <f>#REF!</f>
        <v>#REF!</v>
      </c>
      <c r="B153" s="1" t="e">
        <f>#REF!</f>
        <v>#REF!</v>
      </c>
      <c r="C153" s="1" t="e">
        <f>#REF!</f>
        <v>#REF!</v>
      </c>
      <c r="D153" s="1" t="s">
        <v>92</v>
      </c>
      <c r="E153" s="1" t="e">
        <f>#REF!</f>
        <v>#REF!</v>
      </c>
      <c r="F153" s="1" t="e">
        <f t="shared" si="36"/>
        <v>#REF!</v>
      </c>
      <c r="G153" s="1">
        <f>SUMIFS(Sheet1!$F$17:$F$30,Sheet1!$E$17:$E$30,D153)</f>
        <v>5</v>
      </c>
      <c r="H153" s="1" t="e">
        <f>ROUND(ABS(SUMIFS(#REF!,#REF!,$C153,#REF!,#REF!,#REF!,$E153)),)</f>
        <v>#REF!</v>
      </c>
      <c r="I153" s="1" t="e">
        <f>_xlfn.IFS(OR(B153=#REF!,B153=#REF!,B153=#REF!),ROUND(#REF!,3),TRUE,0)</f>
        <v>#REF!</v>
      </c>
      <c r="J153" s="1">
        <v>0</v>
      </c>
      <c r="K153" s="1" t="e">
        <f>ROUND(ABS(SUMIFS(#REF!,#REF!,$C153,#REF!,#REF!,#REF!,$E153,#REF!,#REF!)),3)</f>
        <v>#REF!</v>
      </c>
      <c r="L153" s="1" t="e">
        <f>ROUND(ABS(SUMIFS(#REF!,#REF!,$C153,#REF!,#REF!,#REF!,$E153,#REF!,#REF!)),3)</f>
        <v>#REF!</v>
      </c>
      <c r="M153" s="1">
        <v>0</v>
      </c>
      <c r="N153" s="1" t="e">
        <f>ROUND(ABS(SUMIFS(#REF!,#REF!,$C153,#REF!,#REF!,#REF!,$E153,#REF!,#REF!)),3)</f>
        <v>#REF!</v>
      </c>
      <c r="O153" s="1" t="e">
        <f>ABS(SUMIFS(#REF!,#REF!,$C153,#REF!,$E153,#REF!,#REF!))</f>
        <v>#REF!</v>
      </c>
      <c r="P153" s="1" t="e">
        <f>#REF!</f>
        <v>#REF!</v>
      </c>
      <c r="Q153" s="1" t="e">
        <f>_xlfn.IFS(OR(B153=#REF!,B153=#REF!),#REF!*100,TRUE,0)</f>
        <v>#REF!</v>
      </c>
      <c r="S153" s="14" t="str">
        <f t="shared" si="37"/>
        <v>2000350803伤血2</v>
      </c>
      <c r="T153" s="14" t="str">
        <f ca="1">IF(OFFSET($BB$1,MATCH($S153,S:S,0)-1,),$BC$1,
_xlfn.TEXTJOIN(Sheet1!$D$16,1,U153:AA153))</f>
        <v>ratio=0.92,fixed=100</v>
      </c>
      <c r="U153" s="14" t="str">
        <f t="shared" ca="1" si="38"/>
        <v>ratio=0.92</v>
      </c>
      <c r="V153" s="14" t="str">
        <f t="shared" ca="1" si="39"/>
        <v>fixed=100</v>
      </c>
      <c r="W153" s="14" t="str">
        <f t="shared" ca="1" si="40"/>
        <v/>
      </c>
      <c r="X153" s="14" t="str">
        <f t="shared" ca="1" si="41"/>
        <v/>
      </c>
      <c r="Y153" s="14" t="str">
        <f t="shared" ca="1" si="42"/>
        <v/>
      </c>
      <c r="Z153" s="14" t="str">
        <f t="shared" ca="1" si="43"/>
        <v/>
      </c>
      <c r="AA153" s="14" t="str">
        <f t="shared" ca="1" si="44"/>
        <v/>
      </c>
      <c r="AB153" s="1">
        <f t="shared" si="45"/>
        <v>0.92</v>
      </c>
      <c r="AC153" s="1">
        <f t="shared" si="46"/>
        <v>100</v>
      </c>
      <c r="AD153" s="1" t="e">
        <f t="shared" si="47"/>
        <v>#N/A</v>
      </c>
      <c r="AE153" s="1" t="e">
        <f t="shared" si="48"/>
        <v>#N/A</v>
      </c>
      <c r="AF153" s="1" t="e">
        <f t="shared" si="49"/>
        <v>#N/A</v>
      </c>
      <c r="AG153" s="1" t="e">
        <f t="shared" si="50"/>
        <v>#N/A</v>
      </c>
      <c r="AH153" s="1" t="e">
        <f t="shared" si="51"/>
        <v>#N/A</v>
      </c>
      <c r="AI153" s="1" t="str">
        <f>TRIM(LEFT(AP153,FIND(Sheet1!$E$16,AP153)-1))</f>
        <v>ratio</v>
      </c>
      <c r="AJ153" s="1" t="str">
        <f>TRIM(LEFT(AQ153,FIND(Sheet1!$E$16,AQ153)-1))</f>
        <v>fixed</v>
      </c>
      <c r="AK153" s="1" t="e">
        <f>TRIM(LEFT(AR153,FIND(Sheet1!$E$16,AR153)-1))</f>
        <v>#VALUE!</v>
      </c>
      <c r="AL153" s="1" t="e">
        <f>TRIM(LEFT(AS153,FIND(Sheet1!$E$16,AS153)-1))</f>
        <v>#VALUE!</v>
      </c>
      <c r="AM153" s="1" t="e">
        <f>TRIM(LEFT(AT153,FIND(Sheet1!$E$16,AT153)-1))</f>
        <v>#VALUE!</v>
      </c>
      <c r="AN153" s="1" t="e">
        <f>TRIM(LEFT(AU153,FIND(Sheet1!$E$16,AU153)-1))</f>
        <v>#VALUE!</v>
      </c>
      <c r="AO153" s="1" t="e">
        <f>TRIM(LEFT(AV153,FIND(Sheet1!$E$16,AV153)-1))</f>
        <v>#VALUE!</v>
      </c>
      <c r="AP153" s="14" t="s">
        <v>251</v>
      </c>
      <c r="AQ153" s="14" t="s">
        <v>170</v>
      </c>
      <c r="AX153" s="1">
        <v>2000350803</v>
      </c>
      <c r="AY153" s="1" t="s">
        <v>86</v>
      </c>
      <c r="AZ153" s="1" t="str">
        <f t="shared" si="52"/>
        <v>2000350803伤血</v>
      </c>
      <c r="BA153" s="1">
        <f>COUNTIFS($AZ$2:AZ153,AZ153,$AZ$2:AZ153,"&gt;&lt;")</f>
        <v>2</v>
      </c>
      <c r="BB153" t="b">
        <f>IFERROR(AND(VLOOKUP(AX153,[2]英雄技能定义!$A:$F,6,0)="普攻",AY153=$AY$2),FALSE)</f>
        <v>0</v>
      </c>
    </row>
    <row r="154" spans="1:54">
      <c r="A154" s="1" t="e">
        <f>#REF!</f>
        <v>#REF!</v>
      </c>
      <c r="B154" s="1" t="e">
        <f>#REF!</f>
        <v>#REF!</v>
      </c>
      <c r="C154" s="1" t="e">
        <f>#REF!</f>
        <v>#REF!</v>
      </c>
      <c r="D154" s="1" t="s">
        <v>95</v>
      </c>
      <c r="E154" s="1" t="e">
        <f>#REF!</f>
        <v>#REF!</v>
      </c>
      <c r="F154" s="1" t="e">
        <f t="shared" si="36"/>
        <v>#REF!</v>
      </c>
      <c r="G154" s="1">
        <f>SUMIFS(Sheet1!$F$17:$F$30,Sheet1!$E$17:$E$30,D154)</f>
        <v>7</v>
      </c>
      <c r="H154" s="1" t="e">
        <f>ROUND(ABS(SUMIFS(#REF!,#REF!,$C154,#REF!,#REF!,#REF!,$E154)),)</f>
        <v>#REF!</v>
      </c>
      <c r="I154" s="1" t="e">
        <f>_xlfn.IFS(OR(B154=#REF!,B154=#REF!,B154=#REF!),ROUND(#REF!,3),TRUE,0)</f>
        <v>#REF!</v>
      </c>
      <c r="J154" s="1">
        <v>0</v>
      </c>
      <c r="K154" s="1" t="e">
        <f>ROUND(ABS(SUMIFS(#REF!,#REF!,$C154,#REF!,#REF!,#REF!,$E154,#REF!,#REF!)),3)</f>
        <v>#REF!</v>
      </c>
      <c r="L154" s="1" t="e">
        <f>ROUND(ABS(SUMIFS(#REF!,#REF!,$C154,#REF!,#REF!,#REF!,$E154,#REF!,#REF!)),3)</f>
        <v>#REF!</v>
      </c>
      <c r="M154" s="1">
        <v>0</v>
      </c>
      <c r="N154" s="1" t="e">
        <f>ROUND(ABS(SUMIFS(#REF!,#REF!,$C154,#REF!,#REF!,#REF!,$E154,#REF!,#REF!)),3)</f>
        <v>#REF!</v>
      </c>
      <c r="O154" s="1" t="e">
        <f>ABS(SUMIFS(#REF!,#REF!,$C154,#REF!,$E154,#REF!,#REF!))</f>
        <v>#REF!</v>
      </c>
      <c r="P154" s="1" t="e">
        <f>#REF!</f>
        <v>#REF!</v>
      </c>
      <c r="Q154" s="1" t="e">
        <f>_xlfn.IFS(OR(B154=#REF!,B154=#REF!),#REF!*100,TRUE,0)</f>
        <v>#REF!</v>
      </c>
      <c r="S154" s="14" t="str">
        <f t="shared" si="37"/>
        <v>2000350803受击光效2</v>
      </c>
      <c r="T154" s="14" t="str">
        <f ca="1">IF(OFFSET($BB$1,MATCH($S154,S:S,0)-1,),$BC$1,
_xlfn.TEXTJOIN(Sheet1!$D$16,1,U154:AA154))</f>
        <v>1</v>
      </c>
      <c r="U154" s="14" t="str">
        <f t="shared" ca="1" si="38"/>
        <v>1</v>
      </c>
      <c r="V154" s="14" t="str">
        <f t="shared" ca="1" si="39"/>
        <v/>
      </c>
      <c r="W154" s="14" t="str">
        <f t="shared" ca="1" si="40"/>
        <v/>
      </c>
      <c r="X154" s="14" t="str">
        <f t="shared" ca="1" si="41"/>
        <v/>
      </c>
      <c r="Y154" s="14" t="str">
        <f t="shared" ca="1" si="42"/>
        <v/>
      </c>
      <c r="Z154" s="14" t="str">
        <f t="shared" ca="1" si="43"/>
        <v/>
      </c>
      <c r="AA154" s="14" t="str">
        <f t="shared" ca="1" si="44"/>
        <v/>
      </c>
      <c r="AB154" s="1">
        <f t="shared" si="45"/>
        <v>1</v>
      </c>
      <c r="AC154" s="1" t="e">
        <f t="shared" si="46"/>
        <v>#N/A</v>
      </c>
      <c r="AD154" s="1" t="e">
        <f t="shared" si="47"/>
        <v>#N/A</v>
      </c>
      <c r="AE154" s="1" t="e">
        <f t="shared" si="48"/>
        <v>#N/A</v>
      </c>
      <c r="AF154" s="1" t="e">
        <f t="shared" si="49"/>
        <v>#N/A</v>
      </c>
      <c r="AG154" s="1" t="e">
        <f t="shared" si="50"/>
        <v>#N/A</v>
      </c>
      <c r="AH154" s="1" t="e">
        <f t="shared" si="51"/>
        <v>#N/A</v>
      </c>
      <c r="AI154" s="1" t="e">
        <f>TRIM(LEFT(AP154,FIND(Sheet1!$E$16,AP154)-1))</f>
        <v>#VALUE!</v>
      </c>
      <c r="AJ154" s="1" t="e">
        <f>TRIM(LEFT(AQ154,FIND(Sheet1!$E$16,AQ154)-1))</f>
        <v>#VALUE!</v>
      </c>
      <c r="AK154" s="1" t="e">
        <f>TRIM(LEFT(AR154,FIND(Sheet1!$E$16,AR154)-1))</f>
        <v>#VALUE!</v>
      </c>
      <c r="AL154" s="1" t="e">
        <f>TRIM(LEFT(AS154,FIND(Sheet1!$E$16,AS154)-1))</f>
        <v>#VALUE!</v>
      </c>
      <c r="AM154" s="1" t="e">
        <f>TRIM(LEFT(AT154,FIND(Sheet1!$E$16,AT154)-1))</f>
        <v>#VALUE!</v>
      </c>
      <c r="AN154" s="1" t="e">
        <f>TRIM(LEFT(AU154,FIND(Sheet1!$E$16,AU154)-1))</f>
        <v>#VALUE!</v>
      </c>
      <c r="AO154" s="1" t="e">
        <f>TRIM(LEFT(AV154,FIND(Sheet1!$E$16,AV154)-1))</f>
        <v>#VALUE!</v>
      </c>
      <c r="AP154" s="14">
        <v>1</v>
      </c>
      <c r="AX154" s="1">
        <v>2000350803</v>
      </c>
      <c r="AY154" s="1" t="s">
        <v>91</v>
      </c>
      <c r="AZ154" s="1" t="str">
        <f t="shared" si="52"/>
        <v>2000350803受击光效</v>
      </c>
      <c r="BA154" s="1">
        <f>COUNTIFS($AZ$2:AZ154,AZ154,$AZ$2:AZ154,"&gt;&lt;")</f>
        <v>2</v>
      </c>
      <c r="BB154" t="b">
        <f>IFERROR(AND(VLOOKUP(AX154,[2]英雄技能定义!$A:$F,6,0)="普攻",AY154=$AY$2),FALSE)</f>
        <v>0</v>
      </c>
    </row>
    <row r="155" spans="1:54">
      <c r="A155" s="1" t="e">
        <f>#REF!</f>
        <v>#REF!</v>
      </c>
      <c r="B155" s="1" t="e">
        <f>#REF!</f>
        <v>#REF!</v>
      </c>
      <c r="C155" s="1" t="e">
        <f>#REF!</f>
        <v>#REF!</v>
      </c>
      <c r="D155" s="1" t="s">
        <v>92</v>
      </c>
      <c r="E155" s="1" t="e">
        <f>#REF!</f>
        <v>#REF!</v>
      </c>
      <c r="F155" s="1" t="e">
        <f t="shared" si="36"/>
        <v>#REF!</v>
      </c>
      <c r="G155" s="1">
        <f>SUMIFS(Sheet1!$F$17:$F$30,Sheet1!$E$17:$E$30,D155)</f>
        <v>5</v>
      </c>
      <c r="H155" s="1" t="e">
        <f>ROUND(ABS(SUMIFS(#REF!,#REF!,$C155,#REF!,#REF!,#REF!,$E155)),)</f>
        <v>#REF!</v>
      </c>
      <c r="I155" s="1" t="e">
        <f>_xlfn.IFS(OR(B155=#REF!,B155=#REF!,B155=#REF!),ROUND(#REF!,3),TRUE,0)</f>
        <v>#REF!</v>
      </c>
      <c r="J155" s="1">
        <v>0</v>
      </c>
      <c r="K155" s="1" t="e">
        <f>ROUND(ABS(SUMIFS(#REF!,#REF!,$C155,#REF!,#REF!,#REF!,$E155,#REF!,#REF!)),3)</f>
        <v>#REF!</v>
      </c>
      <c r="L155" s="1" t="e">
        <f>ROUND(ABS(SUMIFS(#REF!,#REF!,$C155,#REF!,#REF!,#REF!,$E155,#REF!,#REF!)),3)</f>
        <v>#REF!</v>
      </c>
      <c r="M155" s="1">
        <v>0</v>
      </c>
      <c r="N155" s="1" t="e">
        <f>ROUND(ABS(SUMIFS(#REF!,#REF!,$C155,#REF!,#REF!,#REF!,$E155,#REF!,#REF!)),3)</f>
        <v>#REF!</v>
      </c>
      <c r="O155" s="1" t="e">
        <f>ABS(SUMIFS(#REF!,#REF!,$C155,#REF!,$E155,#REF!,#REF!))</f>
        <v>#REF!</v>
      </c>
      <c r="P155" s="1" t="e">
        <f>#REF!</f>
        <v>#REF!</v>
      </c>
      <c r="Q155" s="1" t="e">
        <f>_xlfn.IFS(OR(B155=#REF!,B155=#REF!),#REF!*100,TRUE,0)</f>
        <v>#REF!</v>
      </c>
      <c r="S155" s="14" t="str">
        <f t="shared" si="37"/>
        <v>2000350803击退2</v>
      </c>
      <c r="T155" s="14" t="str">
        <f ca="1">IF(OFFSET($BB$1,MATCH($S155,S:S,0)-1,),$BC$1,
_xlfn.TEXTJOIN(Sheet1!$D$16,1,U155:AA155))</f>
        <v>speed=1000,duration=0.1</v>
      </c>
      <c r="U155" s="14" t="str">
        <f t="shared" ca="1" si="38"/>
        <v>speed=1000</v>
      </c>
      <c r="V155" s="14" t="str">
        <f t="shared" ca="1" si="39"/>
        <v>duration=0.1</v>
      </c>
      <c r="W155" s="14" t="str">
        <f t="shared" ca="1" si="40"/>
        <v/>
      </c>
      <c r="X155" s="14" t="str">
        <f t="shared" ca="1" si="41"/>
        <v/>
      </c>
      <c r="Y155" s="14" t="str">
        <f t="shared" ca="1" si="42"/>
        <v/>
      </c>
      <c r="Z155" s="14" t="str">
        <f t="shared" ca="1" si="43"/>
        <v/>
      </c>
      <c r="AA155" s="14" t="str">
        <f t="shared" ca="1" si="44"/>
        <v/>
      </c>
      <c r="AB155" s="1">
        <f t="shared" si="45"/>
        <v>1000</v>
      </c>
      <c r="AC155" s="1">
        <f t="shared" si="46"/>
        <v>0.1</v>
      </c>
      <c r="AD155" s="1" t="e">
        <f t="shared" si="47"/>
        <v>#N/A</v>
      </c>
      <c r="AE155" s="1" t="e">
        <f t="shared" si="48"/>
        <v>#N/A</v>
      </c>
      <c r="AF155" s="1" t="e">
        <f t="shared" si="49"/>
        <v>#N/A</v>
      </c>
      <c r="AG155" s="1" t="e">
        <f t="shared" si="50"/>
        <v>#N/A</v>
      </c>
      <c r="AH155" s="1" t="e">
        <f t="shared" si="51"/>
        <v>#N/A</v>
      </c>
      <c r="AI155" s="1" t="str">
        <f>TRIM(LEFT(AP155,FIND(Sheet1!$E$16,AP155)-1))</f>
        <v>speed</v>
      </c>
      <c r="AJ155" s="1" t="str">
        <f>TRIM(LEFT(AQ155,FIND(Sheet1!$E$16,AQ155)-1))</f>
        <v>duration</v>
      </c>
      <c r="AK155" s="1" t="e">
        <f>TRIM(LEFT(AR155,FIND(Sheet1!$E$16,AR155)-1))</f>
        <v>#VALUE!</v>
      </c>
      <c r="AL155" s="1" t="e">
        <f>TRIM(LEFT(AS155,FIND(Sheet1!$E$16,AS155)-1))</f>
        <v>#VALUE!</v>
      </c>
      <c r="AM155" s="1" t="e">
        <f>TRIM(LEFT(AT155,FIND(Sheet1!$E$16,AT155)-1))</f>
        <v>#VALUE!</v>
      </c>
      <c r="AN155" s="1" t="e">
        <f>TRIM(LEFT(AU155,FIND(Sheet1!$E$16,AU155)-1))</f>
        <v>#VALUE!</v>
      </c>
      <c r="AO155" s="1" t="e">
        <f>TRIM(LEFT(AV155,FIND(Sheet1!$E$16,AV155)-1))</f>
        <v>#VALUE!</v>
      </c>
      <c r="AP155" s="14" t="s">
        <v>182</v>
      </c>
      <c r="AQ155" s="14" t="s">
        <v>183</v>
      </c>
      <c r="AX155" s="1">
        <v>2000350803</v>
      </c>
      <c r="AY155" s="1" t="s">
        <v>47</v>
      </c>
      <c r="AZ155" s="1" t="str">
        <f t="shared" si="52"/>
        <v>2000350803击退</v>
      </c>
      <c r="BA155" s="1">
        <f>COUNTIFS($AZ$2:AZ155,AZ155,$AZ$2:AZ155,"&gt;&lt;")</f>
        <v>2</v>
      </c>
      <c r="BB155" t="b">
        <f>IFERROR(AND(VLOOKUP(AX155,[2]英雄技能定义!$A:$F,6,0)="普攻",AY155=$AY$2),FALSE)</f>
        <v>0</v>
      </c>
    </row>
    <row r="156" spans="1:54">
      <c r="A156" s="1" t="e">
        <f>#REF!</f>
        <v>#REF!</v>
      </c>
      <c r="B156" s="1" t="e">
        <f>#REF!</f>
        <v>#REF!</v>
      </c>
      <c r="C156" s="1" t="e">
        <f>#REF!</f>
        <v>#REF!</v>
      </c>
      <c r="D156" s="1" t="s">
        <v>86</v>
      </c>
      <c r="E156" s="1" t="e">
        <f>#REF!</f>
        <v>#REF!</v>
      </c>
      <c r="F156" s="1" t="e">
        <f t="shared" si="36"/>
        <v>#REF!</v>
      </c>
      <c r="G156" s="1">
        <f>SUMIFS(Sheet1!$F$17:$F$30,Sheet1!$E$17:$E$30,D156)</f>
        <v>1</v>
      </c>
      <c r="H156" s="1" t="e">
        <f>ROUND(ABS(SUMIFS(#REF!,#REF!,$C156,#REF!,#REF!,#REF!,$E156)),)</f>
        <v>#REF!</v>
      </c>
      <c r="I156" s="1" t="e">
        <f>_xlfn.IFS(OR(B156=#REF!,B156=#REF!,B156=#REF!),ROUND(#REF!,3),TRUE,0)</f>
        <v>#REF!</v>
      </c>
      <c r="J156" s="1">
        <v>0</v>
      </c>
      <c r="K156" s="1" t="e">
        <f>ROUND(ABS(SUMIFS(#REF!,#REF!,$C156,#REF!,#REF!,#REF!,$E156,#REF!,#REF!)),3)</f>
        <v>#REF!</v>
      </c>
      <c r="L156" s="1" t="e">
        <f>ROUND(ABS(SUMIFS(#REF!,#REF!,$C156,#REF!,#REF!,#REF!,$E156,#REF!,#REF!)),3)</f>
        <v>#REF!</v>
      </c>
      <c r="M156" s="1">
        <v>0</v>
      </c>
      <c r="N156" s="1" t="e">
        <f>ROUND(ABS(SUMIFS(#REF!,#REF!,$C156,#REF!,#REF!,#REF!,$E156,#REF!,#REF!)),3)</f>
        <v>#REF!</v>
      </c>
      <c r="O156" s="1" t="e">
        <f>ABS(SUMIFS(#REF!,#REF!,$C156,#REF!,$E156,#REF!,#REF!))</f>
        <v>#REF!</v>
      </c>
      <c r="P156" s="1" t="e">
        <f>#REF!</f>
        <v>#REF!</v>
      </c>
      <c r="Q156" s="1" t="e">
        <f>_xlfn.IFS(OR(B156=#REF!,B156=#REF!),#REF!*100,TRUE,0)</f>
        <v>#REF!</v>
      </c>
      <c r="S156" s="14" t="str">
        <f t="shared" si="37"/>
        <v>2000350804伤血1</v>
      </c>
      <c r="T156" s="14" t="str">
        <f ca="1">IF(OFFSET($BB$1,MATCH($S156,S:S,0)-1,),$BC$1,
_xlfn.TEXTJOIN(Sheet1!$D$16,1,U156:AA156))</f>
        <v>ratio=1.3+attackerParams('extreasure2')+attackerParams('step10a'),fixed=100,finalAddP=table.contains(attackerSelector('et&amp;hh:2'),defender()) and attackerParams('extreasure3') or 0</v>
      </c>
      <c r="U156" s="14" t="str">
        <f t="shared" ca="1" si="38"/>
        <v>ratio=1.3+attackerParams('extreasure2')+attackerParams('step10a')</v>
      </c>
      <c r="V156" s="14" t="str">
        <f t="shared" ca="1" si="39"/>
        <v>fixed=100</v>
      </c>
      <c r="W156" s="14" t="str">
        <f t="shared" ca="1" si="40"/>
        <v>finalAddP=table.contains(attackerSelector('et&amp;hh:2')</v>
      </c>
      <c r="X156" s="14" t="str">
        <f t="shared" ca="1" si="41"/>
        <v>defender()) and attackerParams('extreasure3') or 0</v>
      </c>
      <c r="Y156" s="14" t="str">
        <f t="shared" ca="1" si="42"/>
        <v/>
      </c>
      <c r="Z156" s="14" t="str">
        <f t="shared" ca="1" si="43"/>
        <v/>
      </c>
      <c r="AA156" s="14" t="str">
        <f t="shared" ca="1" si="44"/>
        <v/>
      </c>
      <c r="AB156" s="1">
        <f t="shared" si="45"/>
        <v>1.3</v>
      </c>
      <c r="AC156" s="1">
        <f t="shared" si="46"/>
        <v>100</v>
      </c>
      <c r="AD156" s="1" t="e">
        <f t="shared" si="47"/>
        <v>#N/A</v>
      </c>
      <c r="AE156" s="1" t="e">
        <f t="shared" si="48"/>
        <v>#N/A</v>
      </c>
      <c r="AF156" s="1" t="e">
        <f t="shared" si="49"/>
        <v>#N/A</v>
      </c>
      <c r="AG156" s="1" t="e">
        <f t="shared" si="50"/>
        <v>#N/A</v>
      </c>
      <c r="AH156" s="1" t="e">
        <f t="shared" si="51"/>
        <v>#N/A</v>
      </c>
      <c r="AI156" s="1" t="str">
        <f>TRIM(LEFT(AP156,FIND(Sheet1!$E$16,AP156)-1))</f>
        <v>ratio</v>
      </c>
      <c r="AJ156" s="1" t="str">
        <f>TRIM(LEFT(AQ156,FIND(Sheet1!$E$16,AQ156)-1))</f>
        <v>fixed</v>
      </c>
      <c r="AK156" s="1" t="str">
        <f>TRIM(LEFT(AR156,FIND(Sheet1!$E$16,AR156)-1))</f>
        <v>finalAddP</v>
      </c>
      <c r="AL156" s="1" t="e">
        <f>TRIM(LEFT(AS156,FIND(Sheet1!$E$16,AS156)-1))</f>
        <v>#VALUE!</v>
      </c>
      <c r="AM156" s="1" t="e">
        <f>TRIM(LEFT(AT156,FIND(Sheet1!$E$16,AT156)-1))</f>
        <v>#VALUE!</v>
      </c>
      <c r="AN156" s="1" t="e">
        <f>TRIM(LEFT(AU156,FIND(Sheet1!$E$16,AU156)-1))</f>
        <v>#VALUE!</v>
      </c>
      <c r="AO156" s="1" t="e">
        <f>TRIM(LEFT(AV156,FIND(Sheet1!$E$16,AV156)-1))</f>
        <v>#VALUE!</v>
      </c>
      <c r="AP156" s="14" t="s">
        <v>253</v>
      </c>
      <c r="AQ156" s="14" t="s">
        <v>170</v>
      </c>
      <c r="AR156" s="14" t="s">
        <v>254</v>
      </c>
      <c r="AS156" s="14" t="s">
        <v>255</v>
      </c>
      <c r="AX156" s="1">
        <v>2000350804</v>
      </c>
      <c r="AY156" s="1" t="s">
        <v>86</v>
      </c>
      <c r="AZ156" s="1" t="str">
        <f t="shared" si="52"/>
        <v>2000350804伤血</v>
      </c>
      <c r="BA156" s="1">
        <f>COUNTIFS($AZ$2:AZ156,AZ156,$AZ$2:AZ156,"&gt;&lt;")</f>
        <v>1</v>
      </c>
      <c r="BB156" t="b">
        <f>IFERROR(AND(VLOOKUP(AX156,[2]英雄技能定义!$A:$F,6,0)="普攻",AY156=$AY$2),FALSE)</f>
        <v>0</v>
      </c>
    </row>
    <row r="157" spans="1:54">
      <c r="A157" s="1" t="e">
        <f>#REF!</f>
        <v>#REF!</v>
      </c>
      <c r="B157" s="1" t="e">
        <f>#REF!</f>
        <v>#REF!</v>
      </c>
      <c r="C157" s="1" t="e">
        <f>#REF!</f>
        <v>#REF!</v>
      </c>
      <c r="D157" s="1" t="s">
        <v>86</v>
      </c>
      <c r="E157" s="1" t="e">
        <f>#REF!</f>
        <v>#REF!</v>
      </c>
      <c r="F157" s="1" t="e">
        <f t="shared" si="36"/>
        <v>#REF!</v>
      </c>
      <c r="G157" s="1">
        <f>SUMIFS(Sheet1!$F$17:$F$30,Sheet1!$E$17:$E$30,D157)</f>
        <v>1</v>
      </c>
      <c r="H157" s="1" t="e">
        <f>ROUND(ABS(SUMIFS(#REF!,#REF!,$C157,#REF!,#REF!,#REF!,$E157)),)</f>
        <v>#REF!</v>
      </c>
      <c r="I157" s="1" t="e">
        <f>_xlfn.IFS(OR(B157=#REF!,B157=#REF!,B157=#REF!),ROUND(#REF!,3),TRUE,0)</f>
        <v>#REF!</v>
      </c>
      <c r="J157" s="1">
        <v>0</v>
      </c>
      <c r="K157" s="1" t="e">
        <f>ROUND(ABS(SUMIFS(#REF!,#REF!,$C157,#REF!,#REF!,#REF!,$E157,#REF!,#REF!)),3)</f>
        <v>#REF!</v>
      </c>
      <c r="L157" s="1" t="e">
        <f>ROUND(ABS(SUMIFS(#REF!,#REF!,$C157,#REF!,#REF!,#REF!,$E157,#REF!,#REF!)),3)</f>
        <v>#REF!</v>
      </c>
      <c r="M157" s="1">
        <v>0</v>
      </c>
      <c r="N157" s="1" t="e">
        <f>ROUND(ABS(SUMIFS(#REF!,#REF!,$C157,#REF!,#REF!,#REF!,$E157,#REF!,#REF!)),3)</f>
        <v>#REF!</v>
      </c>
      <c r="O157" s="1" t="e">
        <f>ABS(SUMIFS(#REF!,#REF!,$C157,#REF!,$E157,#REF!,#REF!))</f>
        <v>#REF!</v>
      </c>
      <c r="P157" s="1" t="e">
        <f>#REF!</f>
        <v>#REF!</v>
      </c>
      <c r="Q157" s="1" t="e">
        <f>_xlfn.IFS(OR(B157=#REF!,B157=#REF!),#REF!*100,TRUE,0)</f>
        <v>#REF!</v>
      </c>
      <c r="S157" s="14" t="str">
        <f t="shared" si="37"/>
        <v>2000350804受击光效1</v>
      </c>
      <c r="T157" s="14" t="str">
        <f ca="1">IF(OFFSET($BB$1,MATCH($S157,S:S,0)-1,),$BC$1,
_xlfn.TEXTJOIN(Sheet1!$D$16,1,U157:AA157))</f>
        <v>1</v>
      </c>
      <c r="U157" s="14" t="str">
        <f t="shared" ca="1" si="38"/>
        <v>1</v>
      </c>
      <c r="V157" s="14" t="str">
        <f t="shared" ca="1" si="39"/>
        <v/>
      </c>
      <c r="W157" s="14" t="str">
        <f t="shared" ca="1" si="40"/>
        <v/>
      </c>
      <c r="X157" s="14" t="str">
        <f t="shared" ca="1" si="41"/>
        <v/>
      </c>
      <c r="Y157" s="14" t="str">
        <f t="shared" ca="1" si="42"/>
        <v/>
      </c>
      <c r="Z157" s="14" t="str">
        <f t="shared" ca="1" si="43"/>
        <v/>
      </c>
      <c r="AA157" s="14" t="str">
        <f t="shared" ca="1" si="44"/>
        <v/>
      </c>
      <c r="AB157" s="1">
        <f t="shared" si="45"/>
        <v>1</v>
      </c>
      <c r="AC157" s="1" t="e">
        <f t="shared" si="46"/>
        <v>#N/A</v>
      </c>
      <c r="AD157" s="1" t="e">
        <f t="shared" si="47"/>
        <v>#N/A</v>
      </c>
      <c r="AE157" s="1" t="e">
        <f t="shared" si="48"/>
        <v>#N/A</v>
      </c>
      <c r="AF157" s="1" t="e">
        <f t="shared" si="49"/>
        <v>#N/A</v>
      </c>
      <c r="AG157" s="1" t="e">
        <f t="shared" si="50"/>
        <v>#N/A</v>
      </c>
      <c r="AH157" s="1" t="e">
        <f t="shared" si="51"/>
        <v>#N/A</v>
      </c>
      <c r="AI157" s="1" t="e">
        <f>TRIM(LEFT(AP157,FIND(Sheet1!$E$16,AP157)-1))</f>
        <v>#VALUE!</v>
      </c>
      <c r="AJ157" s="1" t="e">
        <f>TRIM(LEFT(AQ157,FIND(Sheet1!$E$16,AQ157)-1))</f>
        <v>#VALUE!</v>
      </c>
      <c r="AK157" s="1" t="e">
        <f>TRIM(LEFT(AR157,FIND(Sheet1!$E$16,AR157)-1))</f>
        <v>#VALUE!</v>
      </c>
      <c r="AL157" s="1" t="e">
        <f>TRIM(LEFT(AS157,FIND(Sheet1!$E$16,AS157)-1))</f>
        <v>#VALUE!</v>
      </c>
      <c r="AM157" s="1" t="e">
        <f>TRIM(LEFT(AT157,FIND(Sheet1!$E$16,AT157)-1))</f>
        <v>#VALUE!</v>
      </c>
      <c r="AN157" s="1" t="e">
        <f>TRIM(LEFT(AU157,FIND(Sheet1!$E$16,AU157)-1))</f>
        <v>#VALUE!</v>
      </c>
      <c r="AO157" s="1" t="e">
        <f>TRIM(LEFT(AV157,FIND(Sheet1!$E$16,AV157)-1))</f>
        <v>#VALUE!</v>
      </c>
      <c r="AP157" s="14">
        <v>1</v>
      </c>
      <c r="AX157" s="1">
        <v>2000350804</v>
      </c>
      <c r="AY157" s="1" t="s">
        <v>91</v>
      </c>
      <c r="AZ157" s="1" t="str">
        <f t="shared" si="52"/>
        <v>2000350804受击光效</v>
      </c>
      <c r="BA157" s="1">
        <f>COUNTIFS($AZ$2:AZ157,AZ157,$AZ$2:AZ157,"&gt;&lt;")</f>
        <v>1</v>
      </c>
      <c r="BB157" t="b">
        <f>IFERROR(AND(VLOOKUP(AX157,[2]英雄技能定义!$A:$F,6,0)="普攻",AY157=$AY$2),FALSE)</f>
        <v>0</v>
      </c>
    </row>
    <row r="158" spans="1:54">
      <c r="A158" s="1" t="e">
        <f>#REF!</f>
        <v>#REF!</v>
      </c>
      <c r="B158" s="1" t="e">
        <f>#REF!</f>
        <v>#REF!</v>
      </c>
      <c r="C158" s="1" t="e">
        <f>#REF!</f>
        <v>#REF!</v>
      </c>
      <c r="D158" s="1" t="s">
        <v>88</v>
      </c>
      <c r="E158" s="1" t="e">
        <f>#REF!</f>
        <v>#REF!</v>
      </c>
      <c r="F158" s="1" t="e">
        <f t="shared" si="36"/>
        <v>#REF!</v>
      </c>
      <c r="G158" s="1">
        <f>SUMIFS(Sheet1!$F$17:$F$30,Sheet1!$E$17:$E$30,D158)</f>
        <v>2</v>
      </c>
      <c r="H158" s="1" t="e">
        <f>ROUND(ABS(SUMIFS(#REF!,#REF!,$C158,#REF!,#REF!,#REF!,$E158)),)</f>
        <v>#REF!</v>
      </c>
      <c r="I158" s="1" t="e">
        <f>_xlfn.IFS(OR(B158=#REF!,B158=#REF!,B158=#REF!),ROUND(#REF!,3),TRUE,0)</f>
        <v>#REF!</v>
      </c>
      <c r="J158" s="1">
        <v>0</v>
      </c>
      <c r="K158" s="1" t="e">
        <f>ROUND(ABS(SUMIFS(#REF!,#REF!,$C158,#REF!,#REF!,#REF!,$E158,#REF!,#REF!)),3)</f>
        <v>#REF!</v>
      </c>
      <c r="L158" s="1" t="e">
        <f>ROUND(ABS(SUMIFS(#REF!,#REF!,$C158,#REF!,#REF!,#REF!,$E158,#REF!,#REF!)),3)</f>
        <v>#REF!</v>
      </c>
      <c r="M158" s="1">
        <v>0</v>
      </c>
      <c r="N158" s="1" t="e">
        <f>ROUND(ABS(SUMIFS(#REF!,#REF!,$C158,#REF!,#REF!,#REF!,$E158,#REF!,#REF!)),3)</f>
        <v>#REF!</v>
      </c>
      <c r="O158" s="1" t="e">
        <f>ABS(SUMIFS(#REF!,#REF!,$C158,#REF!,$E158,#REF!,#REF!))</f>
        <v>#REF!</v>
      </c>
      <c r="P158" s="1" t="e">
        <f>#REF!</f>
        <v>#REF!</v>
      </c>
      <c r="Q158" s="1" t="e">
        <f>_xlfn.IFS(OR(B158=#REF!,B158=#REF!),#REF!*100,TRUE,0)</f>
        <v>#REF!</v>
      </c>
      <c r="S158" s="14" t="str">
        <f t="shared" si="37"/>
        <v>2000350804击飞1</v>
      </c>
      <c r="T158" s="14" t="str">
        <f ca="1">IF(OFFSET($BB$1,MATCH($S158,S:S,0)-1,),$BC$1,
_xlfn.TEXTJOIN(Sheet1!$D$16,1,U158:AA158))</f>
        <v>speed=400,duration=0.2</v>
      </c>
      <c r="U158" s="14" t="str">
        <f t="shared" ca="1" si="38"/>
        <v>speed=400</v>
      </c>
      <c r="V158" s="14" t="str">
        <f t="shared" ca="1" si="39"/>
        <v>duration=0.2</v>
      </c>
      <c r="W158" s="14" t="str">
        <f t="shared" ca="1" si="40"/>
        <v/>
      </c>
      <c r="X158" s="14" t="str">
        <f t="shared" ca="1" si="41"/>
        <v/>
      </c>
      <c r="Y158" s="14" t="str">
        <f t="shared" ca="1" si="42"/>
        <v/>
      </c>
      <c r="Z158" s="14" t="str">
        <f t="shared" ca="1" si="43"/>
        <v/>
      </c>
      <c r="AA158" s="14" t="str">
        <f t="shared" ca="1" si="44"/>
        <v/>
      </c>
      <c r="AB158" s="1">
        <f t="shared" si="45"/>
        <v>400</v>
      </c>
      <c r="AC158" s="1">
        <f t="shared" si="46"/>
        <v>0.2</v>
      </c>
      <c r="AD158" s="1" t="e">
        <f t="shared" si="47"/>
        <v>#N/A</v>
      </c>
      <c r="AE158" s="1" t="e">
        <f t="shared" si="48"/>
        <v>#N/A</v>
      </c>
      <c r="AF158" s="1" t="e">
        <f t="shared" si="49"/>
        <v>#N/A</v>
      </c>
      <c r="AG158" s="1" t="e">
        <f t="shared" si="50"/>
        <v>#N/A</v>
      </c>
      <c r="AH158" s="1" t="e">
        <f t="shared" si="51"/>
        <v>#N/A</v>
      </c>
      <c r="AI158" s="1" t="str">
        <f>TRIM(LEFT(AP158,FIND(Sheet1!$E$16,AP158)-1))</f>
        <v>speed</v>
      </c>
      <c r="AJ158" s="1" t="str">
        <f>TRIM(LEFT(AQ158,FIND(Sheet1!$E$16,AQ158)-1))</f>
        <v>duration</v>
      </c>
      <c r="AK158" s="1" t="e">
        <f>TRIM(LEFT(AR158,FIND(Sheet1!$E$16,AR158)-1))</f>
        <v>#VALUE!</v>
      </c>
      <c r="AL158" s="1" t="e">
        <f>TRIM(LEFT(AS158,FIND(Sheet1!$E$16,AS158)-1))</f>
        <v>#VALUE!</v>
      </c>
      <c r="AM158" s="1" t="e">
        <f>TRIM(LEFT(AT158,FIND(Sheet1!$E$16,AT158)-1))</f>
        <v>#VALUE!</v>
      </c>
      <c r="AN158" s="1" t="e">
        <f>TRIM(LEFT(AU158,FIND(Sheet1!$E$16,AU158)-1))</f>
        <v>#VALUE!</v>
      </c>
      <c r="AO158" s="1" t="e">
        <f>TRIM(LEFT(AV158,FIND(Sheet1!$E$16,AV158)-1))</f>
        <v>#VALUE!</v>
      </c>
      <c r="AP158" s="14" t="s">
        <v>173</v>
      </c>
      <c r="AQ158" s="14" t="s">
        <v>174</v>
      </c>
      <c r="AX158" s="1">
        <v>2000350804</v>
      </c>
      <c r="AY158" s="1" t="s">
        <v>96</v>
      </c>
      <c r="AZ158" s="1" t="str">
        <f t="shared" si="52"/>
        <v>2000350804击飞</v>
      </c>
      <c r="BA158" s="1">
        <f>COUNTIFS($AZ$2:AZ158,AZ158,$AZ$2:AZ158,"&gt;&lt;")</f>
        <v>1</v>
      </c>
      <c r="BB158" t="b">
        <f>IFERROR(AND(VLOOKUP(AX158,[2]英雄技能定义!$A:$F,6,0)="普攻",AY158=$AY$2),FALSE)</f>
        <v>0</v>
      </c>
    </row>
    <row r="159" spans="1:54">
      <c r="A159" s="1" t="e">
        <f>#REF!</f>
        <v>#REF!</v>
      </c>
      <c r="B159" s="1" t="e">
        <f>#REF!</f>
        <v>#REF!</v>
      </c>
      <c r="C159" s="1" t="e">
        <f>#REF!</f>
        <v>#REF!</v>
      </c>
      <c r="D159" s="1" t="s">
        <v>86</v>
      </c>
      <c r="E159" s="1" t="e">
        <f>#REF!</f>
        <v>#REF!</v>
      </c>
      <c r="F159" s="1" t="e">
        <f t="shared" si="36"/>
        <v>#REF!</v>
      </c>
      <c r="G159" s="1">
        <f>SUMIFS(Sheet1!$F$17:$F$30,Sheet1!$E$17:$E$30,D159)</f>
        <v>1</v>
      </c>
      <c r="H159" s="1" t="e">
        <f>ROUND(ABS(SUMIFS(#REF!,#REF!,$C159,#REF!,#REF!,#REF!,$E159)),)</f>
        <v>#REF!</v>
      </c>
      <c r="I159" s="1" t="e">
        <f>_xlfn.IFS(OR(B159=#REF!,B159=#REF!,B159=#REF!),ROUND(#REF!,3),TRUE,0)</f>
        <v>#REF!</v>
      </c>
      <c r="J159" s="1">
        <v>0</v>
      </c>
      <c r="K159" s="1" t="e">
        <f>ROUND(ABS(SUMIFS(#REF!,#REF!,$C159,#REF!,#REF!,#REF!,$E159,#REF!,#REF!)),3)</f>
        <v>#REF!</v>
      </c>
      <c r="L159" s="1" t="e">
        <f>ROUND(ABS(SUMIFS(#REF!,#REF!,$C159,#REF!,#REF!,#REF!,$E159,#REF!,#REF!)),3)</f>
        <v>#REF!</v>
      </c>
      <c r="M159" s="1">
        <v>0</v>
      </c>
      <c r="N159" s="1" t="e">
        <f>ROUND(ABS(SUMIFS(#REF!,#REF!,$C159,#REF!,#REF!,#REF!,$E159,#REF!,#REF!)),3)</f>
        <v>#REF!</v>
      </c>
      <c r="O159" s="1" t="e">
        <f>ABS(SUMIFS(#REF!,#REF!,$C159,#REF!,$E159,#REF!,#REF!))</f>
        <v>#REF!</v>
      </c>
      <c r="P159" s="1" t="e">
        <f>#REF!</f>
        <v>#REF!</v>
      </c>
      <c r="Q159" s="1" t="e">
        <f>_xlfn.IFS(OR(B159=#REF!,B159=#REF!),#REF!*100,TRUE,0)</f>
        <v>#REF!</v>
      </c>
      <c r="S159" s="14" t="str">
        <f t="shared" si="37"/>
        <v>2000350804伤血2</v>
      </c>
      <c r="T159" s="14" t="str">
        <f ca="1">IF(OFFSET($BB$1,MATCH($S159,S:S,0)-1,),$BC$1,
_xlfn.TEXTJOIN(Sheet1!$D$16,1,U159:AA159))</f>
        <v>ratio=0.64+attackerParams('extreasure1')+attackerParams('step10b'),fixed=100</v>
      </c>
      <c r="U159" s="14" t="str">
        <f t="shared" ca="1" si="38"/>
        <v>ratio=0.64+attackerParams('extreasure1')+attackerParams('step10b')</v>
      </c>
      <c r="V159" s="14" t="str">
        <f t="shared" ca="1" si="39"/>
        <v>fixed=100</v>
      </c>
      <c r="W159" s="14" t="str">
        <f t="shared" ca="1" si="40"/>
        <v/>
      </c>
      <c r="X159" s="14" t="str">
        <f t="shared" ca="1" si="41"/>
        <v/>
      </c>
      <c r="Y159" s="14" t="str">
        <f t="shared" ca="1" si="42"/>
        <v/>
      </c>
      <c r="Z159" s="14" t="str">
        <f t="shared" ca="1" si="43"/>
        <v/>
      </c>
      <c r="AA159" s="14" t="str">
        <f t="shared" ca="1" si="44"/>
        <v/>
      </c>
      <c r="AB159" s="1">
        <f t="shared" si="45"/>
        <v>0.64</v>
      </c>
      <c r="AC159" s="1">
        <f t="shared" si="46"/>
        <v>100</v>
      </c>
      <c r="AD159" s="1" t="e">
        <f t="shared" si="47"/>
        <v>#N/A</v>
      </c>
      <c r="AE159" s="1" t="e">
        <f t="shared" si="48"/>
        <v>#N/A</v>
      </c>
      <c r="AF159" s="1" t="e">
        <f t="shared" si="49"/>
        <v>#N/A</v>
      </c>
      <c r="AG159" s="1" t="e">
        <f t="shared" si="50"/>
        <v>#N/A</v>
      </c>
      <c r="AH159" s="1" t="e">
        <f t="shared" si="51"/>
        <v>#N/A</v>
      </c>
      <c r="AI159" s="1" t="str">
        <f>TRIM(LEFT(AP159,FIND(Sheet1!$E$16,AP159)-1))</f>
        <v>ratio</v>
      </c>
      <c r="AJ159" s="1" t="str">
        <f>TRIM(LEFT(AQ159,FIND(Sheet1!$E$16,AQ159)-1))</f>
        <v>fixed</v>
      </c>
      <c r="AK159" s="1" t="e">
        <f>TRIM(LEFT(AR159,FIND(Sheet1!$E$16,AR159)-1))</f>
        <v>#VALUE!</v>
      </c>
      <c r="AL159" s="1" t="e">
        <f>TRIM(LEFT(AS159,FIND(Sheet1!$E$16,AS159)-1))</f>
        <v>#VALUE!</v>
      </c>
      <c r="AM159" s="1" t="e">
        <f>TRIM(LEFT(AT159,FIND(Sheet1!$E$16,AT159)-1))</f>
        <v>#VALUE!</v>
      </c>
      <c r="AN159" s="1" t="e">
        <f>TRIM(LEFT(AU159,FIND(Sheet1!$E$16,AU159)-1))</f>
        <v>#VALUE!</v>
      </c>
      <c r="AO159" s="1" t="e">
        <f>TRIM(LEFT(AV159,FIND(Sheet1!$E$16,AV159)-1))</f>
        <v>#VALUE!</v>
      </c>
      <c r="AP159" s="14" t="s">
        <v>256</v>
      </c>
      <c r="AQ159" s="14" t="s">
        <v>170</v>
      </c>
      <c r="AX159" s="1">
        <v>2000350804</v>
      </c>
      <c r="AY159" s="1" t="s">
        <v>86</v>
      </c>
      <c r="AZ159" s="1" t="str">
        <f t="shared" si="52"/>
        <v>2000350804伤血</v>
      </c>
      <c r="BA159" s="1">
        <f>COUNTIFS($AZ$2:AZ159,AZ159,$AZ$2:AZ159,"&gt;&lt;")</f>
        <v>2</v>
      </c>
      <c r="BB159" t="b">
        <f>IFERROR(AND(VLOOKUP(AX159,[2]英雄技能定义!$A:$F,6,0)="普攻",AY159=$AY$2),FALSE)</f>
        <v>0</v>
      </c>
    </row>
    <row r="160" spans="1:54">
      <c r="A160" s="1" t="e">
        <f>#REF!</f>
        <v>#REF!</v>
      </c>
      <c r="B160" s="1" t="e">
        <f>#REF!</f>
        <v>#REF!</v>
      </c>
      <c r="C160" s="1" t="e">
        <f>#REF!</f>
        <v>#REF!</v>
      </c>
      <c r="D160" s="1" t="s">
        <v>95</v>
      </c>
      <c r="E160" s="1" t="e">
        <f>#REF!</f>
        <v>#REF!</v>
      </c>
      <c r="F160" s="1" t="e">
        <f t="shared" si="36"/>
        <v>#REF!</v>
      </c>
      <c r="G160" s="1">
        <f>SUMIFS(Sheet1!$F$17:$F$30,Sheet1!$E$17:$E$30,D160)</f>
        <v>7</v>
      </c>
      <c r="H160" s="1" t="e">
        <f>ROUND(ABS(SUMIFS(#REF!,#REF!,$C160,#REF!,#REF!,#REF!,$E160)),)</f>
        <v>#REF!</v>
      </c>
      <c r="I160" s="1" t="e">
        <f>_xlfn.IFS(OR(B160=#REF!,B160=#REF!,B160=#REF!),ROUND(#REF!,3),TRUE,0)</f>
        <v>#REF!</v>
      </c>
      <c r="J160" s="1">
        <v>0</v>
      </c>
      <c r="K160" s="1" t="e">
        <f>ROUND(ABS(SUMIFS(#REF!,#REF!,$C160,#REF!,#REF!,#REF!,$E160,#REF!,#REF!)),3)</f>
        <v>#REF!</v>
      </c>
      <c r="L160" s="1" t="e">
        <f>ROUND(ABS(SUMIFS(#REF!,#REF!,$C160,#REF!,#REF!,#REF!,$E160,#REF!,#REF!)),3)</f>
        <v>#REF!</v>
      </c>
      <c r="M160" s="1">
        <v>0</v>
      </c>
      <c r="N160" s="1" t="e">
        <f>ROUND(ABS(SUMIFS(#REF!,#REF!,$C160,#REF!,#REF!,#REF!,$E160,#REF!,#REF!)),3)</f>
        <v>#REF!</v>
      </c>
      <c r="O160" s="1" t="e">
        <f>ABS(SUMIFS(#REF!,#REF!,$C160,#REF!,$E160,#REF!,#REF!))</f>
        <v>#REF!</v>
      </c>
      <c r="P160" s="1" t="e">
        <f>#REF!</f>
        <v>#REF!</v>
      </c>
      <c r="Q160" s="1" t="e">
        <f>_xlfn.IFS(OR(B160=#REF!,B160=#REF!),#REF!*100,TRUE,0)</f>
        <v>#REF!</v>
      </c>
      <c r="S160" s="14" t="str">
        <f t="shared" si="37"/>
        <v>2000350805伤血1</v>
      </c>
      <c r="T160" s="14" t="str">
        <f ca="1">IF(OFFSET($BB$1,MATCH($S160,S:S,0)-1,),$BC$1,
_xlfn.TEXTJOIN(Sheet1!$D$16,1,U160:AA160))</f>
        <v>ratio=1.60+attackerParams('extreasure2')+attackerParams('step10a'),fixed=100,finalAddP=table.contains(attackerSelector('et&amp;hh:2'),defender()) and attackerParams('extreasure3') or 0</v>
      </c>
      <c r="U160" s="14" t="str">
        <f t="shared" ca="1" si="38"/>
        <v>ratio=1.60+attackerParams('extreasure2')+attackerParams('step10a')</v>
      </c>
      <c r="V160" s="14" t="str">
        <f t="shared" ca="1" si="39"/>
        <v>fixed=100</v>
      </c>
      <c r="W160" s="14" t="str">
        <f t="shared" ca="1" si="40"/>
        <v>finalAddP=table.contains(attackerSelector('et&amp;hh:2')</v>
      </c>
      <c r="X160" s="14" t="str">
        <f t="shared" ca="1" si="41"/>
        <v>defender()) and attackerParams('extreasure3') or 0</v>
      </c>
      <c r="Y160" s="14" t="str">
        <f t="shared" ca="1" si="42"/>
        <v/>
      </c>
      <c r="Z160" s="14" t="str">
        <f t="shared" ca="1" si="43"/>
        <v/>
      </c>
      <c r="AA160" s="14" t="str">
        <f t="shared" ca="1" si="44"/>
        <v/>
      </c>
      <c r="AB160" s="1">
        <f t="shared" si="45"/>
        <v>1.6</v>
      </c>
      <c r="AC160" s="1">
        <f t="shared" si="46"/>
        <v>100</v>
      </c>
      <c r="AD160" s="1" t="e">
        <f t="shared" si="47"/>
        <v>#N/A</v>
      </c>
      <c r="AE160" s="1" t="e">
        <f t="shared" si="48"/>
        <v>#N/A</v>
      </c>
      <c r="AF160" s="1" t="e">
        <f t="shared" si="49"/>
        <v>#N/A</v>
      </c>
      <c r="AG160" s="1" t="e">
        <f t="shared" si="50"/>
        <v>#N/A</v>
      </c>
      <c r="AH160" s="1" t="e">
        <f t="shared" si="51"/>
        <v>#N/A</v>
      </c>
      <c r="AI160" s="1" t="str">
        <f>TRIM(LEFT(AP160,FIND(Sheet1!$E$16,AP160)-1))</f>
        <v>ratio</v>
      </c>
      <c r="AJ160" s="1" t="str">
        <f>TRIM(LEFT(AQ160,FIND(Sheet1!$E$16,AQ160)-1))</f>
        <v>fixed</v>
      </c>
      <c r="AK160" s="1" t="str">
        <f>TRIM(LEFT(AR160,FIND(Sheet1!$E$16,AR160)-1))</f>
        <v>finalAddP</v>
      </c>
      <c r="AL160" s="1" t="e">
        <f>TRIM(LEFT(AS160,FIND(Sheet1!$E$16,AS160)-1))</f>
        <v>#VALUE!</v>
      </c>
      <c r="AM160" s="1" t="e">
        <f>TRIM(LEFT(AT160,FIND(Sheet1!$E$16,AT160)-1))</f>
        <v>#VALUE!</v>
      </c>
      <c r="AN160" s="1" t="e">
        <f>TRIM(LEFT(AU160,FIND(Sheet1!$E$16,AU160)-1))</f>
        <v>#VALUE!</v>
      </c>
      <c r="AO160" s="1" t="e">
        <f>TRIM(LEFT(AV160,FIND(Sheet1!$E$16,AV160)-1))</f>
        <v>#VALUE!</v>
      </c>
      <c r="AP160" s="14" t="s">
        <v>257</v>
      </c>
      <c r="AQ160" s="14" t="s">
        <v>170</v>
      </c>
      <c r="AR160" s="14" t="s">
        <v>254</v>
      </c>
      <c r="AS160" s="14" t="s">
        <v>255</v>
      </c>
      <c r="AX160" s="1">
        <v>2000350805</v>
      </c>
      <c r="AY160" s="1" t="s">
        <v>86</v>
      </c>
      <c r="AZ160" s="1" t="str">
        <f t="shared" si="52"/>
        <v>2000350805伤血</v>
      </c>
      <c r="BA160" s="1">
        <f>COUNTIFS($AZ$2:AZ160,AZ160,$AZ$2:AZ160,"&gt;&lt;")</f>
        <v>1</v>
      </c>
      <c r="BB160" t="b">
        <f>IFERROR(AND(VLOOKUP(AX160,[2]英雄技能定义!$A:$F,6,0)="普攻",AY160=$AY$2),FALSE)</f>
        <v>0</v>
      </c>
    </row>
    <row r="161" spans="1:54">
      <c r="A161" s="1" t="e">
        <f>#REF!</f>
        <v>#REF!</v>
      </c>
      <c r="B161" s="1" t="e">
        <f>#REF!</f>
        <v>#REF!</v>
      </c>
      <c r="C161" s="1" t="e">
        <f>#REF!</f>
        <v>#REF!</v>
      </c>
      <c r="D161" s="1" t="s">
        <v>86</v>
      </c>
      <c r="E161" s="1" t="e">
        <f>#REF!</f>
        <v>#REF!</v>
      </c>
      <c r="F161" s="1" t="e">
        <f t="shared" si="36"/>
        <v>#REF!</v>
      </c>
      <c r="G161" s="1">
        <f>SUMIFS(Sheet1!$F$17:$F$30,Sheet1!$E$17:$E$30,D161)</f>
        <v>1</v>
      </c>
      <c r="H161" s="1" t="e">
        <f>ROUND(ABS(SUMIFS(#REF!,#REF!,$C161,#REF!,#REF!,#REF!,$E161)),)</f>
        <v>#REF!</v>
      </c>
      <c r="I161" s="1" t="e">
        <f>_xlfn.IFS(OR(B161=#REF!,B161=#REF!,B161=#REF!),ROUND(#REF!,3),TRUE,0)</f>
        <v>#REF!</v>
      </c>
      <c r="J161" s="1">
        <v>0</v>
      </c>
      <c r="K161" s="1" t="e">
        <f>ROUND(ABS(SUMIFS(#REF!,#REF!,$C161,#REF!,#REF!,#REF!,$E161,#REF!,#REF!)),3)</f>
        <v>#REF!</v>
      </c>
      <c r="L161" s="1" t="e">
        <f>ROUND(ABS(SUMIFS(#REF!,#REF!,$C161,#REF!,#REF!,#REF!,$E161,#REF!,#REF!)),3)</f>
        <v>#REF!</v>
      </c>
      <c r="M161" s="1">
        <v>0</v>
      </c>
      <c r="N161" s="1" t="e">
        <f>ROUND(ABS(SUMIFS(#REF!,#REF!,$C161,#REF!,#REF!,#REF!,$E161,#REF!,#REF!)),3)</f>
        <v>#REF!</v>
      </c>
      <c r="O161" s="1" t="e">
        <f>ABS(SUMIFS(#REF!,#REF!,$C161,#REF!,$E161,#REF!,#REF!))</f>
        <v>#REF!</v>
      </c>
      <c r="P161" s="1" t="e">
        <f>#REF!</f>
        <v>#REF!</v>
      </c>
      <c r="Q161" s="1" t="e">
        <f>_xlfn.IFS(OR(B161=#REF!,B161=#REF!),#REF!*100,TRUE,0)</f>
        <v>#REF!</v>
      </c>
      <c r="S161" s="14" t="str">
        <f t="shared" si="37"/>
        <v>2000350805受击光效1</v>
      </c>
      <c r="T161" s="14" t="str">
        <f ca="1">IF(OFFSET($BB$1,MATCH($S161,S:S,0)-1,),$BC$1,
_xlfn.TEXTJOIN(Sheet1!$D$16,1,U161:AA161))</f>
        <v>1</v>
      </c>
      <c r="U161" s="14" t="str">
        <f t="shared" ca="1" si="38"/>
        <v>1</v>
      </c>
      <c r="V161" s="14" t="str">
        <f t="shared" ca="1" si="39"/>
        <v/>
      </c>
      <c r="W161" s="14" t="str">
        <f t="shared" ca="1" si="40"/>
        <v/>
      </c>
      <c r="X161" s="14" t="str">
        <f t="shared" ca="1" si="41"/>
        <v/>
      </c>
      <c r="Y161" s="14" t="str">
        <f t="shared" ca="1" si="42"/>
        <v/>
      </c>
      <c r="Z161" s="14" t="str">
        <f t="shared" ca="1" si="43"/>
        <v/>
      </c>
      <c r="AA161" s="14" t="str">
        <f t="shared" ca="1" si="44"/>
        <v/>
      </c>
      <c r="AB161" s="1">
        <f t="shared" si="45"/>
        <v>1</v>
      </c>
      <c r="AC161" s="1" t="e">
        <f t="shared" si="46"/>
        <v>#N/A</v>
      </c>
      <c r="AD161" s="1" t="e">
        <f t="shared" si="47"/>
        <v>#N/A</v>
      </c>
      <c r="AE161" s="1" t="e">
        <f t="shared" si="48"/>
        <v>#N/A</v>
      </c>
      <c r="AF161" s="1" t="e">
        <f t="shared" si="49"/>
        <v>#N/A</v>
      </c>
      <c r="AG161" s="1" t="e">
        <f t="shared" si="50"/>
        <v>#N/A</v>
      </c>
      <c r="AH161" s="1" t="e">
        <f t="shared" si="51"/>
        <v>#N/A</v>
      </c>
      <c r="AI161" s="1" t="e">
        <f>TRIM(LEFT(AP161,FIND(Sheet1!$E$16,AP161)-1))</f>
        <v>#VALUE!</v>
      </c>
      <c r="AJ161" s="1" t="e">
        <f>TRIM(LEFT(AQ161,FIND(Sheet1!$E$16,AQ161)-1))</f>
        <v>#VALUE!</v>
      </c>
      <c r="AK161" s="1" t="e">
        <f>TRIM(LEFT(AR161,FIND(Sheet1!$E$16,AR161)-1))</f>
        <v>#VALUE!</v>
      </c>
      <c r="AL161" s="1" t="e">
        <f>TRIM(LEFT(AS161,FIND(Sheet1!$E$16,AS161)-1))</f>
        <v>#VALUE!</v>
      </c>
      <c r="AM161" s="1" t="e">
        <f>TRIM(LEFT(AT161,FIND(Sheet1!$E$16,AT161)-1))</f>
        <v>#VALUE!</v>
      </c>
      <c r="AN161" s="1" t="e">
        <f>TRIM(LEFT(AU161,FIND(Sheet1!$E$16,AU161)-1))</f>
        <v>#VALUE!</v>
      </c>
      <c r="AO161" s="1" t="e">
        <f>TRIM(LEFT(AV161,FIND(Sheet1!$E$16,AV161)-1))</f>
        <v>#VALUE!</v>
      </c>
      <c r="AP161" s="14">
        <v>1</v>
      </c>
      <c r="AX161" s="1">
        <v>2000350805</v>
      </c>
      <c r="AY161" s="1" t="s">
        <v>91</v>
      </c>
      <c r="AZ161" s="1" t="str">
        <f t="shared" si="52"/>
        <v>2000350805受击光效</v>
      </c>
      <c r="BA161" s="1">
        <f>COUNTIFS($AZ$2:AZ161,AZ161,$AZ$2:AZ161,"&gt;&lt;")</f>
        <v>1</v>
      </c>
      <c r="BB161" t="b">
        <f>IFERROR(AND(VLOOKUP(AX161,[2]英雄技能定义!$A:$F,6,0)="普攻",AY161=$AY$2),FALSE)</f>
        <v>0</v>
      </c>
    </row>
    <row r="162" spans="1:54">
      <c r="A162" s="1" t="e">
        <f>#REF!</f>
        <v>#REF!</v>
      </c>
      <c r="B162" s="1" t="e">
        <f>#REF!</f>
        <v>#REF!</v>
      </c>
      <c r="C162" s="1" t="e">
        <f>#REF!</f>
        <v>#REF!</v>
      </c>
      <c r="D162" s="1" t="s">
        <v>92</v>
      </c>
      <c r="E162" s="1" t="e">
        <f>#REF!</f>
        <v>#REF!</v>
      </c>
      <c r="F162" s="1" t="e">
        <f t="shared" si="36"/>
        <v>#REF!</v>
      </c>
      <c r="G162" s="1">
        <f>SUMIFS(Sheet1!$F$17:$F$30,Sheet1!$E$17:$E$30,D162)</f>
        <v>5</v>
      </c>
      <c r="H162" s="1" t="e">
        <f>ROUND(ABS(SUMIFS(#REF!,#REF!,$C162,#REF!,#REF!,#REF!,$E162)),)</f>
        <v>#REF!</v>
      </c>
      <c r="I162" s="1" t="e">
        <f>_xlfn.IFS(OR(B162=#REF!,B162=#REF!,B162=#REF!),ROUND(#REF!,3),TRUE,0)</f>
        <v>#REF!</v>
      </c>
      <c r="J162" s="1">
        <v>0</v>
      </c>
      <c r="K162" s="1" t="e">
        <f>ROUND(ABS(SUMIFS(#REF!,#REF!,$C162,#REF!,#REF!,#REF!,$E162,#REF!,#REF!)),3)</f>
        <v>#REF!</v>
      </c>
      <c r="L162" s="1" t="e">
        <f>ROUND(ABS(SUMIFS(#REF!,#REF!,$C162,#REF!,#REF!,#REF!,$E162,#REF!,#REF!)),3)</f>
        <v>#REF!</v>
      </c>
      <c r="M162" s="1">
        <v>0</v>
      </c>
      <c r="N162" s="1" t="e">
        <f>ROUND(ABS(SUMIFS(#REF!,#REF!,$C162,#REF!,#REF!,#REF!,$E162,#REF!,#REF!)),3)</f>
        <v>#REF!</v>
      </c>
      <c r="O162" s="1" t="e">
        <f>ABS(SUMIFS(#REF!,#REF!,$C162,#REF!,$E162,#REF!,#REF!))</f>
        <v>#REF!</v>
      </c>
      <c r="P162" s="1" t="e">
        <f>#REF!</f>
        <v>#REF!</v>
      </c>
      <c r="Q162" s="1" t="e">
        <f>_xlfn.IFS(OR(B162=#REF!,B162=#REF!),#REF!*100,TRUE,0)</f>
        <v>#REF!</v>
      </c>
      <c r="S162" s="14" t="str">
        <f t="shared" si="37"/>
        <v>2000350805击飞1</v>
      </c>
      <c r="T162" s="14" t="str">
        <f ca="1">IF(OFFSET($BB$1,MATCH($S162,S:S,0)-1,),$BC$1,
_xlfn.TEXTJOIN(Sheet1!$D$16,1,U162:AA162))</f>
        <v>speed=400,duration=0.2</v>
      </c>
      <c r="U162" s="14" t="str">
        <f t="shared" ca="1" si="38"/>
        <v>speed=400</v>
      </c>
      <c r="V162" s="14" t="str">
        <f t="shared" ca="1" si="39"/>
        <v>duration=0.2</v>
      </c>
      <c r="W162" s="14" t="str">
        <f t="shared" ca="1" si="40"/>
        <v/>
      </c>
      <c r="X162" s="14" t="str">
        <f t="shared" ca="1" si="41"/>
        <v/>
      </c>
      <c r="Y162" s="14" t="str">
        <f t="shared" ca="1" si="42"/>
        <v/>
      </c>
      <c r="Z162" s="14" t="str">
        <f t="shared" ca="1" si="43"/>
        <v/>
      </c>
      <c r="AA162" s="14" t="str">
        <f t="shared" ca="1" si="44"/>
        <v/>
      </c>
      <c r="AB162" s="1">
        <f t="shared" si="45"/>
        <v>400</v>
      </c>
      <c r="AC162" s="1">
        <f t="shared" si="46"/>
        <v>0.2</v>
      </c>
      <c r="AD162" s="1" t="e">
        <f t="shared" si="47"/>
        <v>#N/A</v>
      </c>
      <c r="AE162" s="1" t="e">
        <f t="shared" si="48"/>
        <v>#N/A</v>
      </c>
      <c r="AF162" s="1" t="e">
        <f t="shared" si="49"/>
        <v>#N/A</v>
      </c>
      <c r="AG162" s="1" t="e">
        <f t="shared" si="50"/>
        <v>#N/A</v>
      </c>
      <c r="AH162" s="1" t="e">
        <f t="shared" si="51"/>
        <v>#N/A</v>
      </c>
      <c r="AI162" s="1" t="str">
        <f>TRIM(LEFT(AP162,FIND(Sheet1!$E$16,AP162)-1))</f>
        <v>speed</v>
      </c>
      <c r="AJ162" s="1" t="str">
        <f>TRIM(LEFT(AQ162,FIND(Sheet1!$E$16,AQ162)-1))</f>
        <v>duration</v>
      </c>
      <c r="AK162" s="1" t="e">
        <f>TRIM(LEFT(AR162,FIND(Sheet1!$E$16,AR162)-1))</f>
        <v>#VALUE!</v>
      </c>
      <c r="AL162" s="1" t="e">
        <f>TRIM(LEFT(AS162,FIND(Sheet1!$E$16,AS162)-1))</f>
        <v>#VALUE!</v>
      </c>
      <c r="AM162" s="1" t="e">
        <f>TRIM(LEFT(AT162,FIND(Sheet1!$E$16,AT162)-1))</f>
        <v>#VALUE!</v>
      </c>
      <c r="AN162" s="1" t="e">
        <f>TRIM(LEFT(AU162,FIND(Sheet1!$E$16,AU162)-1))</f>
        <v>#VALUE!</v>
      </c>
      <c r="AO162" s="1" t="e">
        <f>TRIM(LEFT(AV162,FIND(Sheet1!$E$16,AV162)-1))</f>
        <v>#VALUE!</v>
      </c>
      <c r="AP162" s="14" t="s">
        <v>173</v>
      </c>
      <c r="AQ162" s="14" t="s">
        <v>174</v>
      </c>
      <c r="AX162" s="1">
        <v>2000350805</v>
      </c>
      <c r="AY162" s="1" t="s">
        <v>96</v>
      </c>
      <c r="AZ162" s="1" t="str">
        <f t="shared" si="52"/>
        <v>2000350805击飞</v>
      </c>
      <c r="BA162" s="1">
        <f>COUNTIFS($AZ$2:AZ162,AZ162,$AZ$2:AZ162,"&gt;&lt;")</f>
        <v>1</v>
      </c>
      <c r="BB162" t="b">
        <f>IFERROR(AND(VLOOKUP(AX162,[2]英雄技能定义!$A:$F,6,0)="普攻",AY162=$AY$2),FALSE)</f>
        <v>0</v>
      </c>
    </row>
    <row r="163" spans="1:54">
      <c r="A163" s="1" t="e">
        <f>#REF!</f>
        <v>#REF!</v>
      </c>
      <c r="B163" s="1" t="e">
        <f>#REF!</f>
        <v>#REF!</v>
      </c>
      <c r="C163" s="1" t="e">
        <f>#REF!</f>
        <v>#REF!</v>
      </c>
      <c r="D163" s="1" t="s">
        <v>86</v>
      </c>
      <c r="E163" s="1" t="e">
        <f>#REF!</f>
        <v>#REF!</v>
      </c>
      <c r="F163" s="1" t="e">
        <f t="shared" si="36"/>
        <v>#REF!</v>
      </c>
      <c r="G163" s="1">
        <f>SUMIFS(Sheet1!$F$17:$F$30,Sheet1!$E$17:$E$30,D163)</f>
        <v>1</v>
      </c>
      <c r="H163" s="1" t="e">
        <f>ROUND(ABS(SUMIFS(#REF!,#REF!,$C163,#REF!,#REF!,#REF!,$E163)),)</f>
        <v>#REF!</v>
      </c>
      <c r="I163" s="1" t="e">
        <f>_xlfn.IFS(OR(B163=#REF!,B163=#REF!,B163=#REF!),ROUND(#REF!,3),TRUE,0)</f>
        <v>#REF!</v>
      </c>
      <c r="J163" s="1">
        <v>0</v>
      </c>
      <c r="K163" s="1" t="e">
        <f>ROUND(ABS(SUMIFS(#REF!,#REF!,$C163,#REF!,#REF!,#REF!,$E163,#REF!,#REF!)),3)</f>
        <v>#REF!</v>
      </c>
      <c r="L163" s="1" t="e">
        <f>ROUND(ABS(SUMIFS(#REF!,#REF!,$C163,#REF!,#REF!,#REF!,$E163,#REF!,#REF!)),3)</f>
        <v>#REF!</v>
      </c>
      <c r="M163" s="1">
        <v>0</v>
      </c>
      <c r="N163" s="1" t="e">
        <f>ROUND(ABS(SUMIFS(#REF!,#REF!,$C163,#REF!,#REF!,#REF!,$E163,#REF!,#REF!)),3)</f>
        <v>#REF!</v>
      </c>
      <c r="O163" s="1" t="e">
        <f>ABS(SUMIFS(#REF!,#REF!,$C163,#REF!,$E163,#REF!,#REF!))</f>
        <v>#REF!</v>
      </c>
      <c r="P163" s="1" t="e">
        <f>#REF!</f>
        <v>#REF!</v>
      </c>
      <c r="Q163" s="1" t="e">
        <f>_xlfn.IFS(OR(B163=#REF!,B163=#REF!),#REF!*100,TRUE,0)</f>
        <v>#REF!</v>
      </c>
      <c r="S163" s="14" t="str">
        <f t="shared" si="37"/>
        <v>2000350805伤血2</v>
      </c>
      <c r="T163" s="14" t="str">
        <f ca="1">IF(OFFSET($BB$1,MATCH($S163,S:S,0)-1,),$BC$1,
_xlfn.TEXTJOIN(Sheet1!$D$16,1,U163:AA163))</f>
        <v>ratio=0.64+attackerParams('extreasure1')+attackerParams('step10b'),fixed=100</v>
      </c>
      <c r="U163" s="14" t="str">
        <f t="shared" ca="1" si="38"/>
        <v>ratio=0.64+attackerParams('extreasure1')+attackerParams('step10b')</v>
      </c>
      <c r="V163" s="14" t="str">
        <f t="shared" ca="1" si="39"/>
        <v>fixed=100</v>
      </c>
      <c r="W163" s="14" t="str">
        <f t="shared" ca="1" si="40"/>
        <v/>
      </c>
      <c r="X163" s="14" t="str">
        <f t="shared" ca="1" si="41"/>
        <v/>
      </c>
      <c r="Y163" s="14" t="str">
        <f t="shared" ca="1" si="42"/>
        <v/>
      </c>
      <c r="Z163" s="14" t="str">
        <f t="shared" ca="1" si="43"/>
        <v/>
      </c>
      <c r="AA163" s="14" t="str">
        <f t="shared" ca="1" si="44"/>
        <v/>
      </c>
      <c r="AB163" s="1">
        <f t="shared" si="45"/>
        <v>0.64</v>
      </c>
      <c r="AC163" s="1">
        <f t="shared" si="46"/>
        <v>100</v>
      </c>
      <c r="AD163" s="1" t="e">
        <f t="shared" si="47"/>
        <v>#N/A</v>
      </c>
      <c r="AE163" s="1" t="e">
        <f t="shared" si="48"/>
        <v>#N/A</v>
      </c>
      <c r="AF163" s="1" t="e">
        <f t="shared" si="49"/>
        <v>#N/A</v>
      </c>
      <c r="AG163" s="1" t="e">
        <f t="shared" si="50"/>
        <v>#N/A</v>
      </c>
      <c r="AH163" s="1" t="e">
        <f t="shared" si="51"/>
        <v>#N/A</v>
      </c>
      <c r="AI163" s="1" t="str">
        <f>TRIM(LEFT(AP163,FIND(Sheet1!$E$16,AP163)-1))</f>
        <v>ratio</v>
      </c>
      <c r="AJ163" s="1" t="str">
        <f>TRIM(LEFT(AQ163,FIND(Sheet1!$E$16,AQ163)-1))</f>
        <v>fixed</v>
      </c>
      <c r="AK163" s="1" t="e">
        <f>TRIM(LEFT(AR163,FIND(Sheet1!$E$16,AR163)-1))</f>
        <v>#VALUE!</v>
      </c>
      <c r="AL163" s="1" t="e">
        <f>TRIM(LEFT(AS163,FIND(Sheet1!$E$16,AS163)-1))</f>
        <v>#VALUE!</v>
      </c>
      <c r="AM163" s="1" t="e">
        <f>TRIM(LEFT(AT163,FIND(Sheet1!$E$16,AT163)-1))</f>
        <v>#VALUE!</v>
      </c>
      <c r="AN163" s="1" t="e">
        <f>TRIM(LEFT(AU163,FIND(Sheet1!$E$16,AU163)-1))</f>
        <v>#VALUE!</v>
      </c>
      <c r="AO163" s="1" t="e">
        <f>TRIM(LEFT(AV163,FIND(Sheet1!$E$16,AV163)-1))</f>
        <v>#VALUE!</v>
      </c>
      <c r="AP163" s="14" t="s">
        <v>256</v>
      </c>
      <c r="AQ163" s="14" t="s">
        <v>170</v>
      </c>
      <c r="AX163" s="1">
        <v>2000350805</v>
      </c>
      <c r="AY163" s="1" t="s">
        <v>86</v>
      </c>
      <c r="AZ163" s="1" t="str">
        <f t="shared" si="52"/>
        <v>2000350805伤血</v>
      </c>
      <c r="BA163" s="1">
        <f>COUNTIFS($AZ$2:AZ163,AZ163,$AZ$2:AZ163,"&gt;&lt;")</f>
        <v>2</v>
      </c>
      <c r="BB163" t="b">
        <f>IFERROR(AND(VLOOKUP(AX163,[2]英雄技能定义!$A:$F,6,0)="普攻",AY163=$AY$2),FALSE)</f>
        <v>0</v>
      </c>
    </row>
    <row r="164" spans="1:54">
      <c r="A164" s="1" t="e">
        <f>#REF!</f>
        <v>#REF!</v>
      </c>
      <c r="B164" s="1" t="e">
        <f>#REF!</f>
        <v>#REF!</v>
      </c>
      <c r="C164" s="1" t="e">
        <f>#REF!</f>
        <v>#REF!</v>
      </c>
      <c r="D164" s="1" t="s">
        <v>88</v>
      </c>
      <c r="E164" s="1" t="e">
        <f>#REF!</f>
        <v>#REF!</v>
      </c>
      <c r="F164" s="1" t="e">
        <f t="shared" si="36"/>
        <v>#REF!</v>
      </c>
      <c r="G164" s="1">
        <f>SUMIFS(Sheet1!$F$17:$F$30,Sheet1!$E$17:$E$30,D164)</f>
        <v>2</v>
      </c>
      <c r="H164" s="1" t="e">
        <f>ROUND(ABS(SUMIFS(#REF!,#REF!,$C164,#REF!,#REF!,#REF!,$E164)),)</f>
        <v>#REF!</v>
      </c>
      <c r="I164" s="1" t="e">
        <f>_xlfn.IFS(OR(B164=#REF!,B164=#REF!,B164=#REF!),ROUND(#REF!,3),TRUE,0)</f>
        <v>#REF!</v>
      </c>
      <c r="J164" s="1">
        <v>0</v>
      </c>
      <c r="K164" s="1" t="e">
        <f>ROUND(ABS(SUMIFS(#REF!,#REF!,$C164,#REF!,#REF!,#REF!,$E164,#REF!,#REF!)),3)</f>
        <v>#REF!</v>
      </c>
      <c r="L164" s="1" t="e">
        <f>ROUND(ABS(SUMIFS(#REF!,#REF!,$C164,#REF!,#REF!,#REF!,$E164,#REF!,#REF!)),3)</f>
        <v>#REF!</v>
      </c>
      <c r="M164" s="1">
        <v>0</v>
      </c>
      <c r="N164" s="1" t="e">
        <f>ROUND(ABS(SUMIFS(#REF!,#REF!,$C164,#REF!,#REF!,#REF!,$E164,#REF!,#REF!)),3)</f>
        <v>#REF!</v>
      </c>
      <c r="O164" s="1" t="e">
        <f>ABS(SUMIFS(#REF!,#REF!,$C164,#REF!,$E164,#REF!,#REF!))</f>
        <v>#REF!</v>
      </c>
      <c r="P164" s="1" t="e">
        <f>#REF!</f>
        <v>#REF!</v>
      </c>
      <c r="Q164" s="1" t="e">
        <f>_xlfn.IFS(OR(B164=#REF!,B164=#REF!),#REF!*100,TRUE,0)</f>
        <v>#REF!</v>
      </c>
      <c r="S164" s="14" t="str">
        <f t="shared" si="37"/>
        <v>2000450901伤血1</v>
      </c>
      <c r="T164" s="14" t="str">
        <f ca="1">IF(OFFSET($BB$1,MATCH($S164,S:S,0)-1,),$BC$1,
_xlfn.TEXTJOIN(Sheet1!$D$16,1,U164:AA164))</f>
        <v>ratio=0.4,fixed=0</v>
      </c>
      <c r="U164" s="14" t="str">
        <f t="shared" ca="1" si="38"/>
        <v>ratio=0.4</v>
      </c>
      <c r="V164" s="14" t="str">
        <f t="shared" ca="1" si="39"/>
        <v>fixed=10</v>
      </c>
      <c r="W164" s="14" t="str">
        <f t="shared" ca="1" si="40"/>
        <v/>
      </c>
      <c r="X164" s="14" t="str">
        <f t="shared" ca="1" si="41"/>
        <v/>
      </c>
      <c r="Y164" s="14" t="str">
        <f t="shared" ca="1" si="42"/>
        <v/>
      </c>
      <c r="Z164" s="14" t="str">
        <f t="shared" ca="1" si="43"/>
        <v/>
      </c>
      <c r="AA164" s="14" t="str">
        <f t="shared" ca="1" si="44"/>
        <v/>
      </c>
      <c r="AB164" s="1">
        <f t="shared" si="45"/>
        <v>0.4</v>
      </c>
      <c r="AC164" s="1">
        <f t="shared" si="46"/>
        <v>10</v>
      </c>
      <c r="AD164" s="1" t="e">
        <f t="shared" si="47"/>
        <v>#N/A</v>
      </c>
      <c r="AE164" s="1" t="e">
        <f t="shared" si="48"/>
        <v>#N/A</v>
      </c>
      <c r="AF164" s="1" t="e">
        <f t="shared" si="49"/>
        <v>#N/A</v>
      </c>
      <c r="AG164" s="1" t="e">
        <f t="shared" si="50"/>
        <v>#N/A</v>
      </c>
      <c r="AH164" s="1" t="e">
        <f t="shared" si="51"/>
        <v>#N/A</v>
      </c>
      <c r="AI164" s="1" t="str">
        <f>TRIM(LEFT(AP164,FIND(Sheet1!$E$16,AP164)-1))</f>
        <v>ratio</v>
      </c>
      <c r="AJ164" s="1" t="str">
        <f>TRIM(LEFT(AQ164,FIND(Sheet1!$E$16,AQ164)-1))</f>
        <v>fixed</v>
      </c>
      <c r="AK164" s="1" t="e">
        <f>TRIM(LEFT(AR164,FIND(Sheet1!$E$16,AR164)-1))</f>
        <v>#VALUE!</v>
      </c>
      <c r="AL164" s="1" t="e">
        <f>TRIM(LEFT(AS164,FIND(Sheet1!$E$16,AS164)-1))</f>
        <v>#VALUE!</v>
      </c>
      <c r="AM164" s="1" t="e">
        <f>TRIM(LEFT(AT164,FIND(Sheet1!$E$16,AT164)-1))</f>
        <v>#VALUE!</v>
      </c>
      <c r="AN164" s="1" t="e">
        <f>TRIM(LEFT(AU164,FIND(Sheet1!$E$16,AU164)-1))</f>
        <v>#VALUE!</v>
      </c>
      <c r="AO164" s="1" t="e">
        <f>TRIM(LEFT(AV164,FIND(Sheet1!$E$16,AV164)-1))</f>
        <v>#VALUE!</v>
      </c>
      <c r="AP164" s="14" t="s">
        <v>167</v>
      </c>
      <c r="AQ164" s="14" t="s">
        <v>168</v>
      </c>
      <c r="AX164" s="1">
        <v>2000450901</v>
      </c>
      <c r="AY164" s="1" t="s">
        <v>86</v>
      </c>
      <c r="AZ164" s="1" t="str">
        <f t="shared" si="52"/>
        <v>2000450901伤血</v>
      </c>
      <c r="BA164" s="1">
        <f>COUNTIFS($AZ$2:AZ164,AZ164,$AZ$2:AZ164,"&gt;&lt;")</f>
        <v>1</v>
      </c>
      <c r="BB164" t="b">
        <f>IFERROR(AND(VLOOKUP(AX164,[2]英雄技能定义!$A:$F,6,0)="普攻",AY164=$AY$2),FALSE)</f>
        <v>1</v>
      </c>
    </row>
    <row r="165" spans="1:54">
      <c r="A165" s="1" t="e">
        <f>#REF!</f>
        <v>#REF!</v>
      </c>
      <c r="B165" s="1" t="e">
        <f>#REF!</f>
        <v>#REF!</v>
      </c>
      <c r="C165" s="1" t="e">
        <f>#REF!</f>
        <v>#REF!</v>
      </c>
      <c r="D165" s="1" t="s">
        <v>88</v>
      </c>
      <c r="E165" s="1" t="e">
        <f>#REF!</f>
        <v>#REF!</v>
      </c>
      <c r="F165" s="1" t="e">
        <f t="shared" si="36"/>
        <v>#REF!</v>
      </c>
      <c r="G165" s="1">
        <f>SUMIFS(Sheet1!$F$17:$F$30,Sheet1!$E$17:$E$30,D165)</f>
        <v>2</v>
      </c>
      <c r="H165" s="1" t="e">
        <f>ROUND(ABS(SUMIFS(#REF!,#REF!,$C165,#REF!,#REF!,#REF!,$E165)),)</f>
        <v>#REF!</v>
      </c>
      <c r="I165" s="1" t="e">
        <f>_xlfn.IFS(OR(B165=#REF!,B165=#REF!,B165=#REF!),ROUND(#REF!,3),TRUE,0)</f>
        <v>#REF!</v>
      </c>
      <c r="J165" s="1">
        <v>0</v>
      </c>
      <c r="K165" s="1" t="e">
        <f>ROUND(ABS(SUMIFS(#REF!,#REF!,$C165,#REF!,#REF!,#REF!,$E165,#REF!,#REF!)),3)</f>
        <v>#REF!</v>
      </c>
      <c r="L165" s="1" t="e">
        <f>ROUND(ABS(SUMIFS(#REF!,#REF!,$C165,#REF!,#REF!,#REF!,$E165,#REF!,#REF!)),3)</f>
        <v>#REF!</v>
      </c>
      <c r="M165" s="1">
        <v>0</v>
      </c>
      <c r="N165" s="1" t="e">
        <f>ROUND(ABS(SUMIFS(#REF!,#REF!,$C165,#REF!,#REF!,#REF!,$E165,#REF!,#REF!)),3)</f>
        <v>#REF!</v>
      </c>
      <c r="O165" s="1" t="e">
        <f>ABS(SUMIFS(#REF!,#REF!,$C165,#REF!,$E165,#REF!,#REF!))</f>
        <v>#REF!</v>
      </c>
      <c r="P165" s="1" t="e">
        <f>#REF!</f>
        <v>#REF!</v>
      </c>
      <c r="Q165" s="1" t="e">
        <f>_xlfn.IFS(OR(B165=#REF!,B165=#REF!),#REF!*100,TRUE,0)</f>
        <v>#REF!</v>
      </c>
      <c r="S165" s="14" t="str">
        <f t="shared" si="37"/>
        <v>2000450901受击光效1</v>
      </c>
      <c r="T165" s="14" t="str">
        <f ca="1">IF(OFFSET($BB$1,MATCH($S165,S:S,0)-1,),$BC$1,
_xlfn.TEXTJOIN(Sheet1!$D$16,1,U165:AA165))</f>
        <v>1</v>
      </c>
      <c r="U165" s="14" t="str">
        <f t="shared" ca="1" si="38"/>
        <v>1</v>
      </c>
      <c r="V165" s="14" t="str">
        <f t="shared" ca="1" si="39"/>
        <v/>
      </c>
      <c r="W165" s="14" t="str">
        <f t="shared" ca="1" si="40"/>
        <v/>
      </c>
      <c r="X165" s="14" t="str">
        <f t="shared" ca="1" si="41"/>
        <v/>
      </c>
      <c r="Y165" s="14" t="str">
        <f t="shared" ca="1" si="42"/>
        <v/>
      </c>
      <c r="Z165" s="14" t="str">
        <f t="shared" ca="1" si="43"/>
        <v/>
      </c>
      <c r="AA165" s="14" t="str">
        <f t="shared" ca="1" si="44"/>
        <v/>
      </c>
      <c r="AB165" s="1">
        <f t="shared" si="45"/>
        <v>1</v>
      </c>
      <c r="AC165" s="1" t="e">
        <f t="shared" si="46"/>
        <v>#N/A</v>
      </c>
      <c r="AD165" s="1" t="e">
        <f t="shared" si="47"/>
        <v>#N/A</v>
      </c>
      <c r="AE165" s="1" t="e">
        <f t="shared" si="48"/>
        <v>#N/A</v>
      </c>
      <c r="AF165" s="1" t="e">
        <f t="shared" si="49"/>
        <v>#N/A</v>
      </c>
      <c r="AG165" s="1" t="e">
        <f t="shared" si="50"/>
        <v>#N/A</v>
      </c>
      <c r="AH165" s="1" t="e">
        <f t="shared" si="51"/>
        <v>#N/A</v>
      </c>
      <c r="AI165" s="1" t="e">
        <f>TRIM(LEFT(AP165,FIND(Sheet1!$E$16,AP165)-1))</f>
        <v>#VALUE!</v>
      </c>
      <c r="AJ165" s="1" t="e">
        <f>TRIM(LEFT(AQ165,FIND(Sheet1!$E$16,AQ165)-1))</f>
        <v>#VALUE!</v>
      </c>
      <c r="AK165" s="1" t="e">
        <f>TRIM(LEFT(AR165,FIND(Sheet1!$E$16,AR165)-1))</f>
        <v>#VALUE!</v>
      </c>
      <c r="AL165" s="1" t="e">
        <f>TRIM(LEFT(AS165,FIND(Sheet1!$E$16,AS165)-1))</f>
        <v>#VALUE!</v>
      </c>
      <c r="AM165" s="1" t="e">
        <f>TRIM(LEFT(AT165,FIND(Sheet1!$E$16,AT165)-1))</f>
        <v>#VALUE!</v>
      </c>
      <c r="AN165" s="1" t="e">
        <f>TRIM(LEFT(AU165,FIND(Sheet1!$E$16,AU165)-1))</f>
        <v>#VALUE!</v>
      </c>
      <c r="AO165" s="1" t="e">
        <f>TRIM(LEFT(AV165,FIND(Sheet1!$E$16,AV165)-1))</f>
        <v>#VALUE!</v>
      </c>
      <c r="AP165" s="14">
        <v>1</v>
      </c>
      <c r="AX165" s="1">
        <v>2000450901</v>
      </c>
      <c r="AY165" s="1" t="s">
        <v>91</v>
      </c>
      <c r="AZ165" s="1" t="str">
        <f t="shared" si="52"/>
        <v>2000450901受击光效</v>
      </c>
      <c r="BA165" s="1">
        <f>COUNTIFS($AZ$2:AZ165,AZ165,$AZ$2:AZ165,"&gt;&lt;")</f>
        <v>1</v>
      </c>
      <c r="BB165" t="b">
        <f>IFERROR(AND(VLOOKUP(AX165,[2]英雄技能定义!$A:$F,6,0)="普攻",AY165=$AY$2),FALSE)</f>
        <v>0</v>
      </c>
    </row>
    <row r="166" spans="1:54">
      <c r="A166" s="1" t="e">
        <f>#REF!</f>
        <v>#REF!</v>
      </c>
      <c r="B166" s="1" t="e">
        <f>#REF!</f>
        <v>#REF!</v>
      </c>
      <c r="C166" s="1" t="e">
        <f>#REF!</f>
        <v>#REF!</v>
      </c>
      <c r="D166" s="1" t="s">
        <v>92</v>
      </c>
      <c r="E166" s="1" t="e">
        <f>#REF!</f>
        <v>#REF!</v>
      </c>
      <c r="F166" s="1" t="e">
        <f t="shared" si="36"/>
        <v>#REF!</v>
      </c>
      <c r="G166" s="1">
        <f>SUMIFS(Sheet1!$F$17:$F$30,Sheet1!$E$17:$E$30,D166)</f>
        <v>5</v>
      </c>
      <c r="H166" s="1" t="e">
        <f>ROUND(ABS(SUMIFS(#REF!,#REF!,$C166,#REF!,#REF!,#REF!,$E166)),)</f>
        <v>#REF!</v>
      </c>
      <c r="I166" s="1" t="e">
        <f>_xlfn.IFS(OR(B166=#REF!,B166=#REF!,B166=#REF!),ROUND(#REF!,3),TRUE,0)</f>
        <v>#REF!</v>
      </c>
      <c r="J166" s="1">
        <v>0</v>
      </c>
      <c r="K166" s="1" t="e">
        <f>ROUND(ABS(SUMIFS(#REF!,#REF!,$C166,#REF!,#REF!,#REF!,$E166,#REF!,#REF!)),3)</f>
        <v>#REF!</v>
      </c>
      <c r="L166" s="1" t="e">
        <f>ROUND(ABS(SUMIFS(#REF!,#REF!,$C166,#REF!,#REF!,#REF!,$E166,#REF!,#REF!)),3)</f>
        <v>#REF!</v>
      </c>
      <c r="M166" s="1">
        <v>0</v>
      </c>
      <c r="N166" s="1" t="e">
        <f>ROUND(ABS(SUMIFS(#REF!,#REF!,$C166,#REF!,#REF!,#REF!,$E166,#REF!,#REF!)),3)</f>
        <v>#REF!</v>
      </c>
      <c r="O166" s="1" t="e">
        <f>ABS(SUMIFS(#REF!,#REF!,$C166,#REF!,$E166,#REF!,#REF!))</f>
        <v>#REF!</v>
      </c>
      <c r="P166" s="1" t="e">
        <f>#REF!</f>
        <v>#REF!</v>
      </c>
      <c r="Q166" s="1" t="e">
        <f>_xlfn.IFS(OR(B166=#REF!,B166=#REF!),#REF!*100,TRUE,0)</f>
        <v>#REF!</v>
      </c>
      <c r="S166" s="14" t="str">
        <f t="shared" si="37"/>
        <v>2000450902恢复血量1</v>
      </c>
      <c r="T166" s="14" t="str">
        <f ca="1">IF(OFFSET($BB$1,MATCH($S166,S:S,0)-1,),$BC$1,
_xlfn.TEXTJOIN(Sheet1!$D$16,1,U166:AA166))</f>
        <v>ratio=1.2,fixed=100</v>
      </c>
      <c r="U166" s="14" t="str">
        <f t="shared" ca="1" si="38"/>
        <v>ratio=1.2</v>
      </c>
      <c r="V166" s="14" t="str">
        <f t="shared" ca="1" si="39"/>
        <v>fixed=100</v>
      </c>
      <c r="W166" s="14" t="str">
        <f t="shared" ca="1" si="40"/>
        <v/>
      </c>
      <c r="X166" s="14" t="str">
        <f t="shared" ca="1" si="41"/>
        <v/>
      </c>
      <c r="Y166" s="14" t="str">
        <f t="shared" ca="1" si="42"/>
        <v/>
      </c>
      <c r="Z166" s="14" t="str">
        <f t="shared" ca="1" si="43"/>
        <v/>
      </c>
      <c r="AA166" s="14" t="str">
        <f t="shared" ca="1" si="44"/>
        <v/>
      </c>
      <c r="AB166" s="1">
        <f t="shared" si="45"/>
        <v>1.2</v>
      </c>
      <c r="AC166" s="1">
        <f t="shared" si="46"/>
        <v>100</v>
      </c>
      <c r="AD166" s="1" t="e">
        <f t="shared" si="47"/>
        <v>#N/A</v>
      </c>
      <c r="AE166" s="1" t="e">
        <f t="shared" si="48"/>
        <v>#N/A</v>
      </c>
      <c r="AF166" s="1" t="e">
        <f t="shared" si="49"/>
        <v>#N/A</v>
      </c>
      <c r="AG166" s="1" t="e">
        <f t="shared" si="50"/>
        <v>#N/A</v>
      </c>
      <c r="AH166" s="1" t="e">
        <f t="shared" si="51"/>
        <v>#N/A</v>
      </c>
      <c r="AI166" s="1" t="str">
        <f>TRIM(LEFT(AP166,FIND(Sheet1!$E$16,AP166)-1))</f>
        <v>ratio</v>
      </c>
      <c r="AJ166" s="1" t="str">
        <f>TRIM(LEFT(AQ166,FIND(Sheet1!$E$16,AQ166)-1))</f>
        <v>fixed</v>
      </c>
      <c r="AK166" s="1" t="e">
        <f>TRIM(LEFT(AR166,FIND(Sheet1!$E$16,AR166)-1))</f>
        <v>#VALUE!</v>
      </c>
      <c r="AL166" s="1" t="e">
        <f>TRIM(LEFT(AS166,FIND(Sheet1!$E$16,AS166)-1))</f>
        <v>#VALUE!</v>
      </c>
      <c r="AM166" s="1" t="e">
        <f>TRIM(LEFT(AT166,FIND(Sheet1!$E$16,AT166)-1))</f>
        <v>#VALUE!</v>
      </c>
      <c r="AN166" s="1" t="e">
        <f>TRIM(LEFT(AU166,FIND(Sheet1!$E$16,AU166)-1))</f>
        <v>#VALUE!</v>
      </c>
      <c r="AO166" s="1" t="e">
        <f>TRIM(LEFT(AV166,FIND(Sheet1!$E$16,AV166)-1))</f>
        <v>#VALUE!</v>
      </c>
      <c r="AP166" s="14" t="s">
        <v>244</v>
      </c>
      <c r="AQ166" s="14" t="s">
        <v>170</v>
      </c>
      <c r="AX166" s="1">
        <v>2000450902</v>
      </c>
      <c r="AY166" s="1" t="s">
        <v>92</v>
      </c>
      <c r="AZ166" s="1" t="str">
        <f t="shared" si="52"/>
        <v>2000450902恢复血量</v>
      </c>
      <c r="BA166" s="1">
        <f>COUNTIFS($AZ$2:AZ166,AZ166,$AZ$2:AZ166,"&gt;&lt;")</f>
        <v>1</v>
      </c>
      <c r="BB166" t="b">
        <f>IFERROR(AND(VLOOKUP(AX166,[2]英雄技能定义!$A:$F,6,0)="普攻",AY166=$AY$2),FALSE)</f>
        <v>0</v>
      </c>
    </row>
    <row r="167" spans="1:54">
      <c r="A167" s="1" t="e">
        <f>#REF!</f>
        <v>#REF!</v>
      </c>
      <c r="B167" s="1" t="e">
        <f>#REF!</f>
        <v>#REF!</v>
      </c>
      <c r="C167" s="1" t="e">
        <f>#REF!</f>
        <v>#REF!</v>
      </c>
      <c r="D167" s="1" t="s">
        <v>92</v>
      </c>
      <c r="E167" s="1" t="e">
        <f>#REF!</f>
        <v>#REF!</v>
      </c>
      <c r="F167" s="1" t="e">
        <f t="shared" si="36"/>
        <v>#REF!</v>
      </c>
      <c r="G167" s="1">
        <f>SUMIFS(Sheet1!$F$17:$F$30,Sheet1!$E$17:$E$30,D167)</f>
        <v>5</v>
      </c>
      <c r="H167" s="1" t="e">
        <f>ROUND(ABS(SUMIFS(#REF!,#REF!,$C167,#REF!,#REF!,#REF!,$E167)),)</f>
        <v>#REF!</v>
      </c>
      <c r="I167" s="1" t="e">
        <f>_xlfn.IFS(OR(B167=#REF!,B167=#REF!,B167=#REF!),ROUND(#REF!,3),TRUE,0)</f>
        <v>#REF!</v>
      </c>
      <c r="J167" s="1">
        <v>0</v>
      </c>
      <c r="K167" s="1" t="e">
        <f>ROUND(ABS(SUMIFS(#REF!,#REF!,$C167,#REF!,#REF!,#REF!,$E167,#REF!,#REF!)),3)</f>
        <v>#REF!</v>
      </c>
      <c r="L167" s="1" t="e">
        <f>ROUND(ABS(SUMIFS(#REF!,#REF!,$C167,#REF!,#REF!,#REF!,$E167,#REF!,#REF!)),3)</f>
        <v>#REF!</v>
      </c>
      <c r="M167" s="1">
        <v>0</v>
      </c>
      <c r="N167" s="1" t="e">
        <f>ROUND(ABS(SUMIFS(#REF!,#REF!,$C167,#REF!,#REF!,#REF!,$E167,#REF!,#REF!)),3)</f>
        <v>#REF!</v>
      </c>
      <c r="O167" s="1" t="e">
        <f>ABS(SUMIFS(#REF!,#REF!,$C167,#REF!,$E167,#REF!,#REF!))</f>
        <v>#REF!</v>
      </c>
      <c r="P167" s="1" t="e">
        <f>#REF!</f>
        <v>#REF!</v>
      </c>
      <c r="Q167" s="1" t="e">
        <f>_xlfn.IFS(OR(B167=#REF!,B167=#REF!),#REF!*100,TRUE,0)</f>
        <v>#REF!</v>
      </c>
      <c r="S167" s="14" t="str">
        <f t="shared" si="37"/>
        <v>2000450902加buff1</v>
      </c>
      <c r="T167" s="14" t="str">
        <f ca="1">IF(OFFSET($BB$1,MATCH($S167,S:S,0)-1,),$BC$1,
_xlfn.TEXTJOIN(Sheet1!$D$16,1,U167:AA167))</f>
        <v>duration=6,lightEffects={4},effectIds={1000017}</v>
      </c>
      <c r="U167" s="14" t="str">
        <f t="shared" ca="1" si="38"/>
        <v>duration=6</v>
      </c>
      <c r="V167" s="14" t="str">
        <f t="shared" ca="1" si="39"/>
        <v>lightEffects={4}</v>
      </c>
      <c r="W167" s="14" t="str">
        <f t="shared" ca="1" si="40"/>
        <v>effectIds={1000017}</v>
      </c>
      <c r="X167" s="14" t="str">
        <f t="shared" ca="1" si="41"/>
        <v/>
      </c>
      <c r="Y167" s="14" t="str">
        <f t="shared" ca="1" si="42"/>
        <v/>
      </c>
      <c r="Z167" s="14" t="str">
        <f t="shared" ca="1" si="43"/>
        <v/>
      </c>
      <c r="AA167" s="14" t="str">
        <f t="shared" ca="1" si="44"/>
        <v/>
      </c>
      <c r="AB167" s="1">
        <f t="shared" si="45"/>
        <v>6</v>
      </c>
      <c r="AC167" s="1" t="e">
        <f t="shared" si="46"/>
        <v>#N/A</v>
      </c>
      <c r="AD167" s="1" t="e">
        <f t="shared" si="47"/>
        <v>#N/A</v>
      </c>
      <c r="AE167" s="1" t="e">
        <f t="shared" si="48"/>
        <v>#N/A</v>
      </c>
      <c r="AF167" s="1" t="e">
        <f t="shared" si="49"/>
        <v>#N/A</v>
      </c>
      <c r="AG167" s="1" t="e">
        <f t="shared" si="50"/>
        <v>#N/A</v>
      </c>
      <c r="AH167" s="1" t="e">
        <f t="shared" si="51"/>
        <v>#N/A</v>
      </c>
      <c r="AI167" s="1" t="str">
        <f>TRIM(LEFT(AP167,FIND(Sheet1!$E$16,AP167)-1))</f>
        <v>duration</v>
      </c>
      <c r="AJ167" s="1" t="str">
        <f>TRIM(LEFT(AQ167,FIND(Sheet1!$E$16,AQ167)-1))</f>
        <v>lightEffects</v>
      </c>
      <c r="AK167" s="1" t="str">
        <f>TRIM(LEFT(AR167,FIND(Sheet1!$E$16,AR167)-1))</f>
        <v>effectIds</v>
      </c>
      <c r="AL167" s="1" t="e">
        <f>TRIM(LEFT(AS167,FIND(Sheet1!$E$16,AS167)-1))</f>
        <v>#VALUE!</v>
      </c>
      <c r="AM167" s="1" t="e">
        <f>TRIM(LEFT(AT167,FIND(Sheet1!$E$16,AT167)-1))</f>
        <v>#VALUE!</v>
      </c>
      <c r="AN167" s="1" t="e">
        <f>TRIM(LEFT(AU167,FIND(Sheet1!$E$16,AU167)-1))</f>
        <v>#VALUE!</v>
      </c>
      <c r="AO167" s="1" t="e">
        <f>TRIM(LEFT(AV167,FIND(Sheet1!$E$16,AV167)-1))</f>
        <v>#VALUE!</v>
      </c>
      <c r="AP167" s="14" t="s">
        <v>185</v>
      </c>
      <c r="AQ167" s="14" t="s">
        <v>258</v>
      </c>
      <c r="AR167" s="14" t="s">
        <v>259</v>
      </c>
      <c r="AX167" s="1">
        <v>2000450902</v>
      </c>
      <c r="AY167" s="1" t="s">
        <v>88</v>
      </c>
      <c r="AZ167" s="1" t="str">
        <f t="shared" si="52"/>
        <v>2000450902加buff</v>
      </c>
      <c r="BA167" s="1">
        <f>COUNTIFS($AZ$2:AZ167,AZ167,$AZ$2:AZ167,"&gt;&lt;")</f>
        <v>1</v>
      </c>
      <c r="BB167" t="b">
        <f>IFERROR(AND(VLOOKUP(AX167,[2]英雄技能定义!$A:$F,6,0)="普攻",AY167=$AY$2),FALSE)</f>
        <v>0</v>
      </c>
    </row>
    <row r="168" spans="1:54">
      <c r="A168" s="1" t="e">
        <f>#REF!</f>
        <v>#REF!</v>
      </c>
      <c r="B168" s="1" t="e">
        <f>#REF!</f>
        <v>#REF!</v>
      </c>
      <c r="C168" s="1" t="e">
        <f>#REF!</f>
        <v>#REF!</v>
      </c>
      <c r="D168" s="1" t="s">
        <v>88</v>
      </c>
      <c r="E168" s="1" t="e">
        <f>#REF!</f>
        <v>#REF!</v>
      </c>
      <c r="F168" s="1" t="e">
        <f t="shared" si="36"/>
        <v>#REF!</v>
      </c>
      <c r="G168" s="1">
        <f>SUMIFS(Sheet1!$F$17:$F$30,Sheet1!$E$17:$E$30,D168)</f>
        <v>2</v>
      </c>
      <c r="H168" s="1" t="e">
        <f>ROUND(ABS(SUMIFS(#REF!,#REF!,$C168,#REF!,#REF!,#REF!,$E168)),)</f>
        <v>#REF!</v>
      </c>
      <c r="I168" s="1" t="e">
        <f>_xlfn.IFS(OR(B168=#REF!,B168=#REF!,B168=#REF!),ROUND(#REF!,3),TRUE,0)</f>
        <v>#REF!</v>
      </c>
      <c r="J168" s="1">
        <v>0</v>
      </c>
      <c r="K168" s="1" t="e">
        <f>ROUND(ABS(SUMIFS(#REF!,#REF!,$C168,#REF!,#REF!,#REF!,$E168,#REF!,#REF!)),3)</f>
        <v>#REF!</v>
      </c>
      <c r="L168" s="1" t="e">
        <f>ROUND(ABS(SUMIFS(#REF!,#REF!,$C168,#REF!,#REF!,#REF!,$E168,#REF!,#REF!)),3)</f>
        <v>#REF!</v>
      </c>
      <c r="M168" s="1">
        <v>0</v>
      </c>
      <c r="N168" s="1" t="e">
        <f>ROUND(ABS(SUMIFS(#REF!,#REF!,$C168,#REF!,#REF!,#REF!,$E168,#REF!,#REF!)),3)</f>
        <v>#REF!</v>
      </c>
      <c r="O168" s="1" t="e">
        <f>ABS(SUMIFS(#REF!,#REF!,$C168,#REF!,$E168,#REF!,#REF!))</f>
        <v>#REF!</v>
      </c>
      <c r="P168" s="1" t="e">
        <f>#REF!</f>
        <v>#REF!</v>
      </c>
      <c r="Q168" s="1" t="e">
        <f>_xlfn.IFS(OR(B168=#REF!,B168=#REF!),#REF!*100,TRUE,0)</f>
        <v>#REF!</v>
      </c>
      <c r="S168" s="14" t="str">
        <f t="shared" si="37"/>
        <v>2000450903加buff1</v>
      </c>
      <c r="T168" s="14" t="str">
        <f ca="1">IF(OFFSET($BB$1,MATCH($S168,S:S,0)-1,),$BC$1,
_xlfn.TEXTJOIN(Sheet1!$D$16,1,U168:AA168))</f>
        <v>duration=10,lightEffects={5},effectIds={1000018}</v>
      </c>
      <c r="U168" s="14" t="str">
        <f t="shared" ca="1" si="38"/>
        <v>duration=10</v>
      </c>
      <c r="V168" s="14" t="str">
        <f t="shared" ca="1" si="39"/>
        <v>lightEffects={5}</v>
      </c>
      <c r="W168" s="14" t="str">
        <f t="shared" ca="1" si="40"/>
        <v>effectIds={1000018}</v>
      </c>
      <c r="X168" s="14" t="str">
        <f t="shared" ca="1" si="41"/>
        <v/>
      </c>
      <c r="Y168" s="14" t="str">
        <f t="shared" ca="1" si="42"/>
        <v/>
      </c>
      <c r="Z168" s="14" t="str">
        <f t="shared" ca="1" si="43"/>
        <v/>
      </c>
      <c r="AA168" s="14" t="str">
        <f t="shared" ca="1" si="44"/>
        <v/>
      </c>
      <c r="AB168" s="1">
        <f t="shared" si="45"/>
        <v>10</v>
      </c>
      <c r="AC168" s="1" t="e">
        <f t="shared" si="46"/>
        <v>#N/A</v>
      </c>
      <c r="AD168" s="1" t="e">
        <f t="shared" si="47"/>
        <v>#N/A</v>
      </c>
      <c r="AE168" s="1" t="e">
        <f t="shared" si="48"/>
        <v>#N/A</v>
      </c>
      <c r="AF168" s="1" t="e">
        <f t="shared" si="49"/>
        <v>#N/A</v>
      </c>
      <c r="AG168" s="1" t="e">
        <f t="shared" si="50"/>
        <v>#N/A</v>
      </c>
      <c r="AH168" s="1" t="e">
        <f t="shared" si="51"/>
        <v>#N/A</v>
      </c>
      <c r="AI168" s="1" t="str">
        <f>TRIM(LEFT(AP168,FIND(Sheet1!$E$16,AP168)-1))</f>
        <v>duration</v>
      </c>
      <c r="AJ168" s="1" t="str">
        <f>TRIM(LEFT(AQ168,FIND(Sheet1!$E$16,AQ168)-1))</f>
        <v>lightEffects</v>
      </c>
      <c r="AK168" s="1" t="str">
        <f>TRIM(LEFT(AR168,FIND(Sheet1!$E$16,AR168)-1))</f>
        <v>effectIds</v>
      </c>
      <c r="AL168" s="1" t="e">
        <f>TRIM(LEFT(AS168,FIND(Sheet1!$E$16,AS168)-1))</f>
        <v>#VALUE!</v>
      </c>
      <c r="AM168" s="1" t="e">
        <f>TRIM(LEFT(AT168,FIND(Sheet1!$E$16,AT168)-1))</f>
        <v>#VALUE!</v>
      </c>
      <c r="AN168" s="1" t="e">
        <f>TRIM(LEFT(AU168,FIND(Sheet1!$E$16,AU168)-1))</f>
        <v>#VALUE!</v>
      </c>
      <c r="AO168" s="1" t="e">
        <f>TRIM(LEFT(AV168,FIND(Sheet1!$E$16,AV168)-1))</f>
        <v>#VALUE!</v>
      </c>
      <c r="AP168" s="14" t="s">
        <v>260</v>
      </c>
      <c r="AQ168" s="14" t="s">
        <v>261</v>
      </c>
      <c r="AR168" s="14" t="s">
        <v>262</v>
      </c>
      <c r="AX168" s="1">
        <v>2000450903</v>
      </c>
      <c r="AY168" s="1" t="s">
        <v>88</v>
      </c>
      <c r="AZ168" s="1" t="str">
        <f t="shared" si="52"/>
        <v>2000450903加buff</v>
      </c>
      <c r="BA168" s="1">
        <f>COUNTIFS($AZ$2:AZ168,AZ168,$AZ$2:AZ168,"&gt;&lt;")</f>
        <v>1</v>
      </c>
      <c r="BB168" t="b">
        <f>IFERROR(AND(VLOOKUP(AX168,[2]英雄技能定义!$A:$F,6,0)="普攻",AY168=$AY$2),FALSE)</f>
        <v>0</v>
      </c>
    </row>
    <row r="169" spans="1:54">
      <c r="A169" s="1" t="e">
        <f>#REF!</f>
        <v>#REF!</v>
      </c>
      <c r="B169" s="1" t="e">
        <f>#REF!</f>
        <v>#REF!</v>
      </c>
      <c r="C169" s="1" t="e">
        <f>#REF!</f>
        <v>#REF!</v>
      </c>
      <c r="D169" s="1" t="s">
        <v>86</v>
      </c>
      <c r="E169" s="1" t="e">
        <f>#REF!</f>
        <v>#REF!</v>
      </c>
      <c r="F169" s="1" t="e">
        <f t="shared" si="36"/>
        <v>#REF!</v>
      </c>
      <c r="G169" s="1">
        <f>SUMIFS(Sheet1!$F$17:$F$30,Sheet1!$E$17:$E$30,D169)</f>
        <v>1</v>
      </c>
      <c r="H169" s="1" t="e">
        <f>ROUND(ABS(SUMIFS(#REF!,#REF!,$C169,#REF!,#REF!,#REF!,$E169)),)</f>
        <v>#REF!</v>
      </c>
      <c r="I169" s="1" t="e">
        <f>_xlfn.IFS(OR(B169=#REF!,B169=#REF!,B169=#REF!),ROUND(#REF!,3),TRUE,0)</f>
        <v>#REF!</v>
      </c>
      <c r="J169" s="1">
        <v>0</v>
      </c>
      <c r="K169" s="1" t="e">
        <f>ROUND(ABS(SUMIFS(#REF!,#REF!,$C169,#REF!,#REF!,#REF!,$E169,#REF!,#REF!)),3)</f>
        <v>#REF!</v>
      </c>
      <c r="L169" s="1" t="e">
        <f>ROUND(ABS(SUMIFS(#REF!,#REF!,$C169,#REF!,#REF!,#REF!,$E169,#REF!,#REF!)),3)</f>
        <v>#REF!</v>
      </c>
      <c r="M169" s="1">
        <v>0</v>
      </c>
      <c r="N169" s="1" t="e">
        <f>ROUND(ABS(SUMIFS(#REF!,#REF!,$C169,#REF!,#REF!,#REF!,$E169,#REF!,#REF!)),3)</f>
        <v>#REF!</v>
      </c>
      <c r="O169" s="1" t="e">
        <f>ABS(SUMIFS(#REF!,#REF!,$C169,#REF!,$E169,#REF!,#REF!))</f>
        <v>#REF!</v>
      </c>
      <c r="P169" s="1" t="e">
        <f>#REF!</f>
        <v>#REF!</v>
      </c>
      <c r="Q169" s="1" t="e">
        <f>_xlfn.IFS(OR(B169=#REF!,B169=#REF!),#REF!*100,TRUE,0)</f>
        <v>#REF!</v>
      </c>
      <c r="S169" s="14" t="str">
        <f t="shared" si="37"/>
        <v>2000450904伤血1</v>
      </c>
      <c r="T169" s="14" t="str">
        <f ca="1">IF(OFFSET($BB$1,MATCH($S169,S:S,0)-1,),$BC$1,
_xlfn.TEXTJOIN(Sheet1!$D$16,1,U169:AA169))</f>
        <v>ratio=1+attackerParams('extreasure2')+attackerParams('step10a'),fixed=100</v>
      </c>
      <c r="U169" s="14" t="str">
        <f t="shared" ca="1" si="38"/>
        <v>ratio=1+attackerParams('extreasure2')+attackerParams('step10a')</v>
      </c>
      <c r="V169" s="14" t="str">
        <f t="shared" ca="1" si="39"/>
        <v>fixed=100</v>
      </c>
      <c r="W169" s="14" t="str">
        <f t="shared" ca="1" si="40"/>
        <v/>
      </c>
      <c r="X169" s="14" t="str">
        <f t="shared" ca="1" si="41"/>
        <v/>
      </c>
      <c r="Y169" s="14" t="str">
        <f t="shared" ca="1" si="42"/>
        <v/>
      </c>
      <c r="Z169" s="14" t="str">
        <f t="shared" ca="1" si="43"/>
        <v/>
      </c>
      <c r="AA169" s="14" t="str">
        <f t="shared" ca="1" si="44"/>
        <v/>
      </c>
      <c r="AB169" s="1">
        <f t="shared" si="45"/>
        <v>1</v>
      </c>
      <c r="AC169" s="1">
        <f t="shared" si="46"/>
        <v>100</v>
      </c>
      <c r="AD169" s="1" t="e">
        <f t="shared" si="47"/>
        <v>#N/A</v>
      </c>
      <c r="AE169" s="1" t="e">
        <f t="shared" si="48"/>
        <v>#N/A</v>
      </c>
      <c r="AF169" s="1" t="e">
        <f t="shared" si="49"/>
        <v>#N/A</v>
      </c>
      <c r="AG169" s="1" t="e">
        <f t="shared" si="50"/>
        <v>#N/A</v>
      </c>
      <c r="AH169" s="1" t="e">
        <f t="shared" si="51"/>
        <v>#N/A</v>
      </c>
      <c r="AI169" s="1" t="str">
        <f>TRIM(LEFT(AP169,FIND(Sheet1!$E$16,AP169)-1))</f>
        <v>ratio</v>
      </c>
      <c r="AJ169" s="1" t="str">
        <f>TRIM(LEFT(AQ169,FIND(Sheet1!$E$16,AQ169)-1))</f>
        <v>fixed</v>
      </c>
      <c r="AK169" s="1" t="e">
        <f>TRIM(LEFT(AR169,FIND(Sheet1!$E$16,AR169)-1))</f>
        <v>#VALUE!</v>
      </c>
      <c r="AL169" s="1" t="e">
        <f>TRIM(LEFT(AS169,FIND(Sheet1!$E$16,AS169)-1))</f>
        <v>#VALUE!</v>
      </c>
      <c r="AM169" s="1" t="e">
        <f>TRIM(LEFT(AT169,FIND(Sheet1!$E$16,AT169)-1))</f>
        <v>#VALUE!</v>
      </c>
      <c r="AN169" s="1" t="e">
        <f>TRIM(LEFT(AU169,FIND(Sheet1!$E$16,AU169)-1))</f>
        <v>#VALUE!</v>
      </c>
      <c r="AO169" s="1" t="e">
        <f>TRIM(LEFT(AV169,FIND(Sheet1!$E$16,AV169)-1))</f>
        <v>#VALUE!</v>
      </c>
      <c r="AP169" s="14" t="s">
        <v>263</v>
      </c>
      <c r="AQ169" s="14" t="s">
        <v>170</v>
      </c>
      <c r="AX169" s="1">
        <v>2000450904</v>
      </c>
      <c r="AY169" s="1" t="s">
        <v>86</v>
      </c>
      <c r="AZ169" s="1" t="str">
        <f t="shared" si="52"/>
        <v>2000450904伤血</v>
      </c>
      <c r="BA169" s="1">
        <f>COUNTIFS($AZ$2:AZ169,AZ169,$AZ$2:AZ169,"&gt;&lt;")</f>
        <v>1</v>
      </c>
      <c r="BB169" t="b">
        <f>IFERROR(AND(VLOOKUP(AX169,[2]英雄技能定义!$A:$F,6,0)="普攻",AY169=$AY$2),FALSE)</f>
        <v>0</v>
      </c>
    </row>
    <row r="170" spans="1:54">
      <c r="A170" s="1" t="e">
        <f>#REF!</f>
        <v>#REF!</v>
      </c>
      <c r="B170" s="1" t="e">
        <f>#REF!</f>
        <v>#REF!</v>
      </c>
      <c r="C170" s="1" t="e">
        <f>#REF!</f>
        <v>#REF!</v>
      </c>
      <c r="D170" s="1" t="s">
        <v>86</v>
      </c>
      <c r="E170" s="1" t="e">
        <f>#REF!</f>
        <v>#REF!</v>
      </c>
      <c r="F170" s="1" t="e">
        <f t="shared" si="36"/>
        <v>#REF!</v>
      </c>
      <c r="G170" s="1">
        <f>SUMIFS(Sheet1!$F$17:$F$30,Sheet1!$E$17:$E$30,D170)</f>
        <v>1</v>
      </c>
      <c r="H170" s="1" t="e">
        <f>ROUND(ABS(SUMIFS(#REF!,#REF!,$C170,#REF!,#REF!,#REF!,$E170)),)</f>
        <v>#REF!</v>
      </c>
      <c r="I170" s="1" t="e">
        <f>_xlfn.IFS(OR(B170=#REF!,B170=#REF!,B170=#REF!),ROUND(#REF!,3),TRUE,0)</f>
        <v>#REF!</v>
      </c>
      <c r="J170" s="1">
        <v>0</v>
      </c>
      <c r="K170" s="1" t="e">
        <f>ROUND(ABS(SUMIFS(#REF!,#REF!,$C170,#REF!,#REF!,#REF!,$E170,#REF!,#REF!)),3)</f>
        <v>#REF!</v>
      </c>
      <c r="L170" s="1" t="e">
        <f>ROUND(ABS(SUMIFS(#REF!,#REF!,$C170,#REF!,#REF!,#REF!,$E170,#REF!,#REF!)),3)</f>
        <v>#REF!</v>
      </c>
      <c r="M170" s="1">
        <v>0</v>
      </c>
      <c r="N170" s="1" t="e">
        <f>ROUND(ABS(SUMIFS(#REF!,#REF!,$C170,#REF!,#REF!,#REF!,$E170,#REF!,#REF!)),3)</f>
        <v>#REF!</v>
      </c>
      <c r="O170" s="1" t="e">
        <f>ABS(SUMIFS(#REF!,#REF!,$C170,#REF!,$E170,#REF!,#REF!))</f>
        <v>#REF!</v>
      </c>
      <c r="P170" s="1" t="e">
        <f>#REF!</f>
        <v>#REF!</v>
      </c>
      <c r="Q170" s="1" t="e">
        <f>_xlfn.IFS(OR(B170=#REF!,B170=#REF!),#REF!*100,TRUE,0)</f>
        <v>#REF!</v>
      </c>
      <c r="S170" s="14" t="str">
        <f t="shared" si="37"/>
        <v>2000450904受击光效1</v>
      </c>
      <c r="T170" s="14" t="str">
        <f ca="1">IF(OFFSET($BB$1,MATCH($S170,S:S,0)-1,),$BC$1,
_xlfn.TEXTJOIN(Sheet1!$D$16,1,U170:AA170))</f>
        <v>1</v>
      </c>
      <c r="U170" s="14" t="str">
        <f t="shared" ca="1" si="38"/>
        <v>1</v>
      </c>
      <c r="V170" s="14" t="str">
        <f t="shared" ca="1" si="39"/>
        <v/>
      </c>
      <c r="W170" s="14" t="str">
        <f t="shared" ca="1" si="40"/>
        <v/>
      </c>
      <c r="X170" s="14" t="str">
        <f t="shared" ca="1" si="41"/>
        <v/>
      </c>
      <c r="Y170" s="14" t="str">
        <f t="shared" ca="1" si="42"/>
        <v/>
      </c>
      <c r="Z170" s="14" t="str">
        <f t="shared" ca="1" si="43"/>
        <v/>
      </c>
      <c r="AA170" s="14" t="str">
        <f t="shared" ca="1" si="44"/>
        <v/>
      </c>
      <c r="AB170" s="1">
        <f t="shared" si="45"/>
        <v>1</v>
      </c>
      <c r="AC170" s="1" t="e">
        <f t="shared" si="46"/>
        <v>#N/A</v>
      </c>
      <c r="AD170" s="1" t="e">
        <f t="shared" si="47"/>
        <v>#N/A</v>
      </c>
      <c r="AE170" s="1" t="e">
        <f t="shared" si="48"/>
        <v>#N/A</v>
      </c>
      <c r="AF170" s="1" t="e">
        <f t="shared" si="49"/>
        <v>#N/A</v>
      </c>
      <c r="AG170" s="1" t="e">
        <f t="shared" si="50"/>
        <v>#N/A</v>
      </c>
      <c r="AH170" s="1" t="e">
        <f t="shared" si="51"/>
        <v>#N/A</v>
      </c>
      <c r="AI170" s="1" t="e">
        <f>TRIM(LEFT(AP170,FIND(Sheet1!$E$16,AP170)-1))</f>
        <v>#VALUE!</v>
      </c>
      <c r="AJ170" s="1" t="e">
        <f>TRIM(LEFT(AQ170,FIND(Sheet1!$E$16,AQ170)-1))</f>
        <v>#VALUE!</v>
      </c>
      <c r="AK170" s="1" t="e">
        <f>TRIM(LEFT(AR170,FIND(Sheet1!$E$16,AR170)-1))</f>
        <v>#VALUE!</v>
      </c>
      <c r="AL170" s="1" t="e">
        <f>TRIM(LEFT(AS170,FIND(Sheet1!$E$16,AS170)-1))</f>
        <v>#VALUE!</v>
      </c>
      <c r="AM170" s="1" t="e">
        <f>TRIM(LEFT(AT170,FIND(Sheet1!$E$16,AT170)-1))</f>
        <v>#VALUE!</v>
      </c>
      <c r="AN170" s="1" t="e">
        <f>TRIM(LEFT(AU170,FIND(Sheet1!$E$16,AU170)-1))</f>
        <v>#VALUE!</v>
      </c>
      <c r="AO170" s="1" t="e">
        <f>TRIM(LEFT(AV170,FIND(Sheet1!$E$16,AV170)-1))</f>
        <v>#VALUE!</v>
      </c>
      <c r="AP170" s="14">
        <v>1</v>
      </c>
      <c r="AX170" s="1">
        <v>2000450904</v>
      </c>
      <c r="AY170" s="1" t="s">
        <v>91</v>
      </c>
      <c r="AZ170" s="1" t="str">
        <f t="shared" si="52"/>
        <v>2000450904受击光效</v>
      </c>
      <c r="BA170" s="1">
        <f>COUNTIFS($AZ$2:AZ170,AZ170,$AZ$2:AZ170,"&gt;&lt;")</f>
        <v>1</v>
      </c>
      <c r="BB170" t="b">
        <f>IFERROR(AND(VLOOKUP(AX170,[2]英雄技能定义!$A:$F,6,0)="普攻",AY170=$AY$2),FALSE)</f>
        <v>0</v>
      </c>
    </row>
    <row r="171" spans="1:54">
      <c r="A171" s="1" t="e">
        <f>#REF!</f>
        <v>#REF!</v>
      </c>
      <c r="B171" s="1" t="e">
        <f>#REF!</f>
        <v>#REF!</v>
      </c>
      <c r="C171" s="1" t="e">
        <f>#REF!</f>
        <v>#REF!</v>
      </c>
      <c r="D171" s="1" t="s">
        <v>86</v>
      </c>
      <c r="E171" s="1" t="e">
        <f>#REF!</f>
        <v>#REF!</v>
      </c>
      <c r="F171" s="1" t="e">
        <f t="shared" si="36"/>
        <v>#REF!</v>
      </c>
      <c r="G171" s="1">
        <f>SUMIFS(Sheet1!$F$17:$F$30,Sheet1!$E$17:$E$30,D171)</f>
        <v>1</v>
      </c>
      <c r="H171" s="1" t="e">
        <f>ROUND(ABS(SUMIFS(#REF!,#REF!,$C171,#REF!,#REF!,#REF!,$E171)),)</f>
        <v>#REF!</v>
      </c>
      <c r="I171" s="1" t="e">
        <f>_xlfn.IFS(OR(B171=#REF!,B171=#REF!,B171=#REF!),ROUND(#REF!,3),TRUE,0)</f>
        <v>#REF!</v>
      </c>
      <c r="J171" s="1">
        <v>0</v>
      </c>
      <c r="K171" s="1" t="e">
        <f>ROUND(ABS(SUMIFS(#REF!,#REF!,$C171,#REF!,#REF!,#REF!,$E171,#REF!,#REF!)),3)</f>
        <v>#REF!</v>
      </c>
      <c r="L171" s="1" t="e">
        <f>ROUND(ABS(SUMIFS(#REF!,#REF!,$C171,#REF!,#REF!,#REF!,$E171,#REF!,#REF!)),3)</f>
        <v>#REF!</v>
      </c>
      <c r="M171" s="1">
        <v>0</v>
      </c>
      <c r="N171" s="1" t="e">
        <f>ROUND(ABS(SUMIFS(#REF!,#REF!,$C171,#REF!,#REF!,#REF!,$E171,#REF!,#REF!)),3)</f>
        <v>#REF!</v>
      </c>
      <c r="O171" s="1" t="e">
        <f>ABS(SUMIFS(#REF!,#REF!,$C171,#REF!,$E171,#REF!,#REF!))</f>
        <v>#REF!</v>
      </c>
      <c r="P171" s="1" t="e">
        <f>#REF!</f>
        <v>#REF!</v>
      </c>
      <c r="Q171" s="1" t="e">
        <f>_xlfn.IFS(OR(B171=#REF!,B171=#REF!),#REF!*100,TRUE,0)</f>
        <v>#REF!</v>
      </c>
      <c r="S171" s="14" t="str">
        <f t="shared" si="37"/>
        <v>2000450904加buff1</v>
      </c>
      <c r="T171" s="14" t="str">
        <f ca="1">IF(OFFSET($BB$1,MATCH($S171,S:S,0)-1,),$BC$1,
_xlfn.TEXTJOIN(Sheet1!$D$16,1,U171:AA171))</f>
        <v>duration=6,effectIds={1000019,1000149}</v>
      </c>
      <c r="U171" s="14" t="str">
        <f t="shared" ca="1" si="38"/>
        <v>duration=6</v>
      </c>
      <c r="V171" s="14" t="str">
        <f t="shared" ca="1" si="39"/>
        <v>effectIds={1000019</v>
      </c>
      <c r="W171" s="14" t="str">
        <f t="shared" ca="1" si="40"/>
        <v>1000149}</v>
      </c>
      <c r="X171" s="14" t="str">
        <f t="shared" ca="1" si="41"/>
        <v/>
      </c>
      <c r="Y171" s="14" t="str">
        <f t="shared" ca="1" si="42"/>
        <v/>
      </c>
      <c r="Z171" s="14" t="str">
        <f t="shared" ca="1" si="43"/>
        <v/>
      </c>
      <c r="AA171" s="14" t="str">
        <f t="shared" ca="1" si="44"/>
        <v/>
      </c>
      <c r="AB171" s="1">
        <f t="shared" si="45"/>
        <v>6</v>
      </c>
      <c r="AC171" s="1" t="e">
        <f t="shared" si="46"/>
        <v>#N/A</v>
      </c>
      <c r="AD171" s="1" t="e">
        <f t="shared" si="47"/>
        <v>#N/A</v>
      </c>
      <c r="AE171" s="1" t="e">
        <f t="shared" si="48"/>
        <v>#N/A</v>
      </c>
      <c r="AF171" s="1" t="e">
        <f t="shared" si="49"/>
        <v>#N/A</v>
      </c>
      <c r="AG171" s="1" t="e">
        <f t="shared" si="50"/>
        <v>#N/A</v>
      </c>
      <c r="AH171" s="1" t="e">
        <f t="shared" si="51"/>
        <v>#N/A</v>
      </c>
      <c r="AI171" s="1" t="str">
        <f>TRIM(LEFT(AP171,FIND(Sheet1!$E$16,AP171)-1))</f>
        <v>duration</v>
      </c>
      <c r="AJ171" s="1" t="str">
        <f>TRIM(LEFT(AQ171,FIND(Sheet1!$E$16,AQ171)-1))</f>
        <v>effectIds</v>
      </c>
      <c r="AK171" s="1" t="e">
        <f>TRIM(LEFT(AR171,FIND(Sheet1!$E$16,AR171)-1))</f>
        <v>#VALUE!</v>
      </c>
      <c r="AL171" s="1" t="e">
        <f>TRIM(LEFT(AS171,FIND(Sheet1!$E$16,AS171)-1))</f>
        <v>#VALUE!</v>
      </c>
      <c r="AM171" s="1" t="e">
        <f>TRIM(LEFT(AT171,FIND(Sheet1!$E$16,AT171)-1))</f>
        <v>#VALUE!</v>
      </c>
      <c r="AN171" s="1" t="e">
        <f>TRIM(LEFT(AU171,FIND(Sheet1!$E$16,AU171)-1))</f>
        <v>#VALUE!</v>
      </c>
      <c r="AO171" s="1" t="e">
        <f>TRIM(LEFT(AV171,FIND(Sheet1!$E$16,AV171)-1))</f>
        <v>#VALUE!</v>
      </c>
      <c r="AP171" s="14" t="s">
        <v>185</v>
      </c>
      <c r="AQ171" s="14" t="s">
        <v>264</v>
      </c>
      <c r="AR171" s="14" t="s">
        <v>265</v>
      </c>
      <c r="AX171" s="1">
        <v>2000450904</v>
      </c>
      <c r="AY171" s="1" t="s">
        <v>88</v>
      </c>
      <c r="AZ171" s="1" t="str">
        <f t="shared" si="52"/>
        <v>2000450904加buff</v>
      </c>
      <c r="BA171" s="1">
        <f>COUNTIFS($AZ$2:AZ171,AZ171,$AZ$2:AZ171,"&gt;&lt;")</f>
        <v>1</v>
      </c>
      <c r="BB171" t="b">
        <f>IFERROR(AND(VLOOKUP(AX171,[2]英雄技能定义!$A:$F,6,0)="普攻",AY171=$AY$2),FALSE)</f>
        <v>0</v>
      </c>
    </row>
    <row r="172" spans="1:54">
      <c r="A172" s="1" t="e">
        <f>#REF!</f>
        <v>#REF!</v>
      </c>
      <c r="B172" s="1" t="e">
        <f>#REF!</f>
        <v>#REF!</v>
      </c>
      <c r="C172" s="1" t="e">
        <f>#REF!</f>
        <v>#REF!</v>
      </c>
      <c r="D172" s="1" t="s">
        <v>88</v>
      </c>
      <c r="E172" s="1" t="e">
        <f>#REF!</f>
        <v>#REF!</v>
      </c>
      <c r="F172" s="1" t="e">
        <f t="shared" si="36"/>
        <v>#REF!</v>
      </c>
      <c r="G172" s="1">
        <f>SUMIFS(Sheet1!$F$17:$F$30,Sheet1!$E$17:$E$30,D172)</f>
        <v>2</v>
      </c>
      <c r="H172" s="1" t="e">
        <f>ROUND(ABS(SUMIFS(#REF!,#REF!,$C172,#REF!,#REF!,#REF!,$E172)),)</f>
        <v>#REF!</v>
      </c>
      <c r="I172" s="1" t="e">
        <f>_xlfn.IFS(OR(B172=#REF!,B172=#REF!,B172=#REF!),ROUND(#REF!,3),TRUE,0)</f>
        <v>#REF!</v>
      </c>
      <c r="J172" s="1">
        <v>0</v>
      </c>
      <c r="K172" s="1" t="e">
        <f>ROUND(ABS(SUMIFS(#REF!,#REF!,$C172,#REF!,#REF!,#REF!,$E172,#REF!,#REF!)),3)</f>
        <v>#REF!</v>
      </c>
      <c r="L172" s="1" t="e">
        <f>ROUND(ABS(SUMIFS(#REF!,#REF!,$C172,#REF!,#REF!,#REF!,$E172,#REF!,#REF!)),3)</f>
        <v>#REF!</v>
      </c>
      <c r="M172" s="1">
        <v>0</v>
      </c>
      <c r="N172" s="1" t="e">
        <f>ROUND(ABS(SUMIFS(#REF!,#REF!,$C172,#REF!,#REF!,#REF!,$E172,#REF!,#REF!)),3)</f>
        <v>#REF!</v>
      </c>
      <c r="O172" s="1" t="e">
        <f>ABS(SUMIFS(#REF!,#REF!,$C172,#REF!,$E172,#REF!,#REF!))</f>
        <v>#REF!</v>
      </c>
      <c r="P172" s="1" t="e">
        <f>#REF!</f>
        <v>#REF!</v>
      </c>
      <c r="Q172" s="1" t="e">
        <f>_xlfn.IFS(OR(B172=#REF!,B172=#REF!),#REF!*100,TRUE,0)</f>
        <v>#REF!</v>
      </c>
      <c r="S172" s="14" t="str">
        <f t="shared" si="37"/>
        <v>2000450501伤血1</v>
      </c>
      <c r="T172" s="14" t="str">
        <f ca="1">IF(OFFSET($BB$1,MATCH($S172,S:S,0)-1,),$BC$1,
_xlfn.TEXTJOIN(Sheet1!$D$16,1,U172:AA172))</f>
        <v>ratio=0.4,fixed=0</v>
      </c>
      <c r="U172" s="14" t="str">
        <f t="shared" ca="1" si="38"/>
        <v>ratio=0.4</v>
      </c>
      <c r="V172" s="14" t="str">
        <f t="shared" ca="1" si="39"/>
        <v>fixed=10</v>
      </c>
      <c r="W172" s="14" t="str">
        <f t="shared" ca="1" si="40"/>
        <v/>
      </c>
      <c r="X172" s="14" t="str">
        <f t="shared" ca="1" si="41"/>
        <v/>
      </c>
      <c r="Y172" s="14" t="str">
        <f t="shared" ca="1" si="42"/>
        <v/>
      </c>
      <c r="Z172" s="14" t="str">
        <f t="shared" ca="1" si="43"/>
        <v/>
      </c>
      <c r="AA172" s="14" t="str">
        <f t="shared" ca="1" si="44"/>
        <v/>
      </c>
      <c r="AB172" s="1">
        <f t="shared" si="45"/>
        <v>0.4</v>
      </c>
      <c r="AC172" s="1">
        <f t="shared" si="46"/>
        <v>10</v>
      </c>
      <c r="AD172" s="1" t="e">
        <f t="shared" si="47"/>
        <v>#N/A</v>
      </c>
      <c r="AE172" s="1" t="e">
        <f t="shared" si="48"/>
        <v>#N/A</v>
      </c>
      <c r="AF172" s="1" t="e">
        <f t="shared" si="49"/>
        <v>#N/A</v>
      </c>
      <c r="AG172" s="1" t="e">
        <f t="shared" si="50"/>
        <v>#N/A</v>
      </c>
      <c r="AH172" s="1" t="e">
        <f t="shared" si="51"/>
        <v>#N/A</v>
      </c>
      <c r="AI172" s="1" t="str">
        <f>TRIM(LEFT(AP172,FIND(Sheet1!$E$16,AP172)-1))</f>
        <v>ratio</v>
      </c>
      <c r="AJ172" s="1" t="str">
        <f>TRIM(LEFT(AQ172,FIND(Sheet1!$E$16,AQ172)-1))</f>
        <v>fixed</v>
      </c>
      <c r="AK172" s="1" t="e">
        <f>TRIM(LEFT(AR172,FIND(Sheet1!$E$16,AR172)-1))</f>
        <v>#VALUE!</v>
      </c>
      <c r="AL172" s="1" t="e">
        <f>TRIM(LEFT(AS172,FIND(Sheet1!$E$16,AS172)-1))</f>
        <v>#VALUE!</v>
      </c>
      <c r="AM172" s="1" t="e">
        <f>TRIM(LEFT(AT172,FIND(Sheet1!$E$16,AT172)-1))</f>
        <v>#VALUE!</v>
      </c>
      <c r="AN172" s="1" t="e">
        <f>TRIM(LEFT(AU172,FIND(Sheet1!$E$16,AU172)-1))</f>
        <v>#VALUE!</v>
      </c>
      <c r="AO172" s="1" t="e">
        <f>TRIM(LEFT(AV172,FIND(Sheet1!$E$16,AV172)-1))</f>
        <v>#VALUE!</v>
      </c>
      <c r="AP172" s="14" t="s">
        <v>167</v>
      </c>
      <c r="AQ172" s="14" t="s">
        <v>168</v>
      </c>
      <c r="AX172" s="1">
        <v>2000450501</v>
      </c>
      <c r="AY172" s="1" t="s">
        <v>86</v>
      </c>
      <c r="AZ172" s="1" t="str">
        <f t="shared" si="52"/>
        <v>2000450501伤血</v>
      </c>
      <c r="BA172" s="1">
        <f>COUNTIFS($AZ$2:AZ172,AZ172,$AZ$2:AZ172,"&gt;&lt;")</f>
        <v>1</v>
      </c>
      <c r="BB172" t="b">
        <f>IFERROR(AND(VLOOKUP(AX172,[2]英雄技能定义!$A:$F,6,0)="普攻",AY172=$AY$2),FALSE)</f>
        <v>1</v>
      </c>
    </row>
    <row r="173" spans="1:54">
      <c r="A173" s="1" t="e">
        <f>#REF!</f>
        <v>#REF!</v>
      </c>
      <c r="B173" s="1" t="e">
        <f>#REF!</f>
        <v>#REF!</v>
      </c>
      <c r="C173" s="1" t="e">
        <f>#REF!</f>
        <v>#REF!</v>
      </c>
      <c r="D173" s="1" t="s">
        <v>88</v>
      </c>
      <c r="E173" s="1" t="e">
        <f>#REF!</f>
        <v>#REF!</v>
      </c>
      <c r="F173" s="1" t="e">
        <f t="shared" si="36"/>
        <v>#REF!</v>
      </c>
      <c r="G173" s="1">
        <f>SUMIFS(Sheet1!$F$17:$F$30,Sheet1!$E$17:$E$30,D173)</f>
        <v>2</v>
      </c>
      <c r="H173" s="1" t="e">
        <f>ROUND(ABS(SUMIFS(#REF!,#REF!,$C173,#REF!,#REF!,#REF!,$E173)),)</f>
        <v>#REF!</v>
      </c>
      <c r="I173" s="1" t="e">
        <f>_xlfn.IFS(OR(B173=#REF!,B173=#REF!,B173=#REF!),ROUND(#REF!,3),TRUE,0)</f>
        <v>#REF!</v>
      </c>
      <c r="J173" s="1">
        <v>0</v>
      </c>
      <c r="K173" s="1" t="e">
        <f>ROUND(ABS(SUMIFS(#REF!,#REF!,$C173,#REF!,#REF!,#REF!,$E173,#REF!,#REF!)),3)</f>
        <v>#REF!</v>
      </c>
      <c r="L173" s="1" t="e">
        <f>ROUND(ABS(SUMIFS(#REF!,#REF!,$C173,#REF!,#REF!,#REF!,$E173,#REF!,#REF!)),3)</f>
        <v>#REF!</v>
      </c>
      <c r="M173" s="1">
        <v>0</v>
      </c>
      <c r="N173" s="1" t="e">
        <f>ROUND(ABS(SUMIFS(#REF!,#REF!,$C173,#REF!,#REF!,#REF!,$E173,#REF!,#REF!)),3)</f>
        <v>#REF!</v>
      </c>
      <c r="O173" s="1" t="e">
        <f>ABS(SUMIFS(#REF!,#REF!,$C173,#REF!,$E173,#REF!,#REF!))</f>
        <v>#REF!</v>
      </c>
      <c r="P173" s="1" t="e">
        <f>#REF!</f>
        <v>#REF!</v>
      </c>
      <c r="Q173" s="1" t="e">
        <f>_xlfn.IFS(OR(B173=#REF!,B173=#REF!),#REF!*100,TRUE,0)</f>
        <v>#REF!</v>
      </c>
      <c r="S173" s="14" t="str">
        <f t="shared" si="37"/>
        <v>2000450502伤血1</v>
      </c>
      <c r="T173" s="14" t="str">
        <f ca="1">IF(OFFSET($BB$1,MATCH($S173,S:S,0)-1,),$BC$1,
_xlfn.TEXTJOIN(Sheet1!$D$16,1,U173:AA173))</f>
        <v>ratio=1.15,fixed=100</v>
      </c>
      <c r="U173" s="14" t="str">
        <f t="shared" ca="1" si="38"/>
        <v>ratio=1.15</v>
      </c>
      <c r="V173" s="14" t="str">
        <f t="shared" ca="1" si="39"/>
        <v>fixed=100</v>
      </c>
      <c r="W173" s="14" t="str">
        <f t="shared" ca="1" si="40"/>
        <v/>
      </c>
      <c r="X173" s="14" t="str">
        <f t="shared" ca="1" si="41"/>
        <v/>
      </c>
      <c r="Y173" s="14" t="str">
        <f t="shared" ca="1" si="42"/>
        <v/>
      </c>
      <c r="Z173" s="14" t="str">
        <f t="shared" ca="1" si="43"/>
        <v/>
      </c>
      <c r="AA173" s="14" t="str">
        <f t="shared" ca="1" si="44"/>
        <v/>
      </c>
      <c r="AB173" s="1">
        <f t="shared" si="45"/>
        <v>1.1499999999999999</v>
      </c>
      <c r="AC173" s="1">
        <f t="shared" si="46"/>
        <v>100</v>
      </c>
      <c r="AD173" s="1" t="e">
        <f t="shared" si="47"/>
        <v>#N/A</v>
      </c>
      <c r="AE173" s="1" t="e">
        <f t="shared" si="48"/>
        <v>#N/A</v>
      </c>
      <c r="AF173" s="1" t="e">
        <f t="shared" si="49"/>
        <v>#N/A</v>
      </c>
      <c r="AG173" s="1" t="e">
        <f t="shared" si="50"/>
        <v>#N/A</v>
      </c>
      <c r="AH173" s="1" t="e">
        <f t="shared" si="51"/>
        <v>#N/A</v>
      </c>
      <c r="AI173" s="1" t="str">
        <f>TRIM(LEFT(AP173,FIND(Sheet1!$E$16,AP173)-1))</f>
        <v>ratio</v>
      </c>
      <c r="AJ173" s="1" t="str">
        <f>TRIM(LEFT(AQ173,FIND(Sheet1!$E$16,AQ173)-1))</f>
        <v>fixed</v>
      </c>
      <c r="AK173" s="1" t="e">
        <f>TRIM(LEFT(AR173,FIND(Sheet1!$E$16,AR173)-1))</f>
        <v>#VALUE!</v>
      </c>
      <c r="AL173" s="1" t="e">
        <f>TRIM(LEFT(AS173,FIND(Sheet1!$E$16,AS173)-1))</f>
        <v>#VALUE!</v>
      </c>
      <c r="AM173" s="1" t="e">
        <f>TRIM(LEFT(AT173,FIND(Sheet1!$E$16,AT173)-1))</f>
        <v>#VALUE!</v>
      </c>
      <c r="AN173" s="1" t="e">
        <f>TRIM(LEFT(AU173,FIND(Sheet1!$E$16,AU173)-1))</f>
        <v>#VALUE!</v>
      </c>
      <c r="AO173" s="1" t="e">
        <f>TRIM(LEFT(AV173,FIND(Sheet1!$E$16,AV173)-1))</f>
        <v>#VALUE!</v>
      </c>
      <c r="AP173" s="14" t="s">
        <v>266</v>
      </c>
      <c r="AQ173" s="14" t="s">
        <v>170</v>
      </c>
      <c r="AX173" s="1">
        <v>2000450502</v>
      </c>
      <c r="AY173" s="1" t="s">
        <v>86</v>
      </c>
      <c r="AZ173" s="1" t="str">
        <f t="shared" si="52"/>
        <v>2000450502伤血</v>
      </c>
      <c r="BA173" s="1">
        <f>COUNTIFS($AZ$2:AZ173,AZ173,$AZ$2:AZ173,"&gt;&lt;")</f>
        <v>1</v>
      </c>
      <c r="BB173" t="b">
        <f>IFERROR(AND(VLOOKUP(AX173,[2]英雄技能定义!$A:$F,6,0)="普攻",AY173=$AY$2),FALSE)</f>
        <v>0</v>
      </c>
    </row>
    <row r="174" spans="1:54">
      <c r="A174" s="1" t="e">
        <f>#REF!</f>
        <v>#REF!</v>
      </c>
      <c r="B174" s="1" t="e">
        <f>#REF!</f>
        <v>#REF!</v>
      </c>
      <c r="C174" s="1" t="e">
        <f>#REF!</f>
        <v>#REF!</v>
      </c>
      <c r="D174" s="1" t="s">
        <v>86</v>
      </c>
      <c r="E174" s="1" t="e">
        <f>#REF!</f>
        <v>#REF!</v>
      </c>
      <c r="F174" s="1" t="e">
        <f t="shared" si="36"/>
        <v>#REF!</v>
      </c>
      <c r="G174" s="1">
        <f>SUMIFS(Sheet1!$F$17:$F$30,Sheet1!$E$17:$E$30,D174)</f>
        <v>1</v>
      </c>
      <c r="H174" s="1" t="e">
        <f>ROUND(ABS(SUMIFS(#REF!,#REF!,$C174,#REF!,#REF!,#REF!,$E174)),)</f>
        <v>#REF!</v>
      </c>
      <c r="I174" s="1" t="e">
        <f>_xlfn.IFS(OR(B174=#REF!,B174=#REF!,B174=#REF!),ROUND(#REF!,3),TRUE,0)</f>
        <v>#REF!</v>
      </c>
      <c r="J174" s="1">
        <v>0</v>
      </c>
      <c r="K174" s="1" t="e">
        <f>ROUND(ABS(SUMIFS(#REF!,#REF!,$C174,#REF!,#REF!,#REF!,$E174,#REF!,#REF!)),3)</f>
        <v>#REF!</v>
      </c>
      <c r="L174" s="1" t="e">
        <f>ROUND(ABS(SUMIFS(#REF!,#REF!,$C174,#REF!,#REF!,#REF!,$E174,#REF!,#REF!)),3)</f>
        <v>#REF!</v>
      </c>
      <c r="M174" s="1">
        <v>0</v>
      </c>
      <c r="N174" s="1" t="e">
        <f>ROUND(ABS(SUMIFS(#REF!,#REF!,$C174,#REF!,#REF!,#REF!,$E174,#REF!,#REF!)),3)</f>
        <v>#REF!</v>
      </c>
      <c r="O174" s="1" t="e">
        <f>ABS(SUMIFS(#REF!,#REF!,$C174,#REF!,$E174,#REF!,#REF!))</f>
        <v>#REF!</v>
      </c>
      <c r="P174" s="1" t="e">
        <f>#REF!</f>
        <v>#REF!</v>
      </c>
      <c r="Q174" s="1" t="e">
        <f>_xlfn.IFS(OR(B174=#REF!,B174=#REF!),#REF!*100,TRUE,0)</f>
        <v>#REF!</v>
      </c>
      <c r="S174" s="14" t="str">
        <f t="shared" si="37"/>
        <v>2000450502受击光效1</v>
      </c>
      <c r="T174" s="14" t="str">
        <f ca="1">IF(OFFSET($BB$1,MATCH($S174,S:S,0)-1,),$BC$1,
_xlfn.TEXTJOIN(Sheet1!$D$16,1,U174:AA174))</f>
        <v>1</v>
      </c>
      <c r="U174" s="14" t="str">
        <f t="shared" ca="1" si="38"/>
        <v>1</v>
      </c>
      <c r="V174" s="14" t="str">
        <f t="shared" ca="1" si="39"/>
        <v/>
      </c>
      <c r="W174" s="14" t="str">
        <f t="shared" ca="1" si="40"/>
        <v/>
      </c>
      <c r="X174" s="14" t="str">
        <f t="shared" ca="1" si="41"/>
        <v/>
      </c>
      <c r="Y174" s="14" t="str">
        <f t="shared" ca="1" si="42"/>
        <v/>
      </c>
      <c r="Z174" s="14" t="str">
        <f t="shared" ca="1" si="43"/>
        <v/>
      </c>
      <c r="AA174" s="14" t="str">
        <f t="shared" ca="1" si="44"/>
        <v/>
      </c>
      <c r="AB174" s="1">
        <f t="shared" si="45"/>
        <v>1</v>
      </c>
      <c r="AC174" s="1" t="e">
        <f t="shared" si="46"/>
        <v>#N/A</v>
      </c>
      <c r="AD174" s="1" t="e">
        <f t="shared" si="47"/>
        <v>#N/A</v>
      </c>
      <c r="AE174" s="1" t="e">
        <f t="shared" si="48"/>
        <v>#N/A</v>
      </c>
      <c r="AF174" s="1" t="e">
        <f t="shared" si="49"/>
        <v>#N/A</v>
      </c>
      <c r="AG174" s="1" t="e">
        <f t="shared" si="50"/>
        <v>#N/A</v>
      </c>
      <c r="AH174" s="1" t="e">
        <f t="shared" si="51"/>
        <v>#N/A</v>
      </c>
      <c r="AI174" s="1" t="e">
        <f>TRIM(LEFT(AP174,FIND(Sheet1!$E$16,AP174)-1))</f>
        <v>#VALUE!</v>
      </c>
      <c r="AJ174" s="1" t="e">
        <f>TRIM(LEFT(AQ174,FIND(Sheet1!$E$16,AQ174)-1))</f>
        <v>#VALUE!</v>
      </c>
      <c r="AK174" s="1" t="e">
        <f>TRIM(LEFT(AR174,FIND(Sheet1!$E$16,AR174)-1))</f>
        <v>#VALUE!</v>
      </c>
      <c r="AL174" s="1" t="e">
        <f>TRIM(LEFT(AS174,FIND(Sheet1!$E$16,AS174)-1))</f>
        <v>#VALUE!</v>
      </c>
      <c r="AM174" s="1" t="e">
        <f>TRIM(LEFT(AT174,FIND(Sheet1!$E$16,AT174)-1))</f>
        <v>#VALUE!</v>
      </c>
      <c r="AN174" s="1" t="e">
        <f>TRIM(LEFT(AU174,FIND(Sheet1!$E$16,AU174)-1))</f>
        <v>#VALUE!</v>
      </c>
      <c r="AO174" s="1" t="e">
        <f>TRIM(LEFT(AV174,FIND(Sheet1!$E$16,AV174)-1))</f>
        <v>#VALUE!</v>
      </c>
      <c r="AP174" s="14">
        <v>1</v>
      </c>
      <c r="AX174" s="1">
        <v>2000450502</v>
      </c>
      <c r="AY174" s="1" t="s">
        <v>91</v>
      </c>
      <c r="AZ174" s="1" t="str">
        <f t="shared" si="52"/>
        <v>2000450502受击光效</v>
      </c>
      <c r="BA174" s="1">
        <f>COUNTIFS($AZ$2:AZ174,AZ174,$AZ$2:AZ174,"&gt;&lt;")</f>
        <v>1</v>
      </c>
      <c r="BB174" t="b">
        <f>IFERROR(AND(VLOOKUP(AX174,[2]英雄技能定义!$A:$F,6,0)="普攻",AY174=$AY$2),FALSE)</f>
        <v>0</v>
      </c>
    </row>
    <row r="175" spans="1:54">
      <c r="A175" s="1" t="e">
        <f>#REF!</f>
        <v>#REF!</v>
      </c>
      <c r="B175" s="1" t="e">
        <f>#REF!</f>
        <v>#REF!</v>
      </c>
      <c r="C175" s="1" t="e">
        <f>#REF!</f>
        <v>#REF!</v>
      </c>
      <c r="D175" s="1" t="s">
        <v>88</v>
      </c>
      <c r="E175" s="1" t="e">
        <f>#REF!</f>
        <v>#REF!</v>
      </c>
      <c r="F175" s="1" t="e">
        <f t="shared" si="36"/>
        <v>#REF!</v>
      </c>
      <c r="G175" s="1">
        <f>SUMIFS(Sheet1!$F$17:$F$30,Sheet1!$E$17:$E$30,D175)</f>
        <v>2</v>
      </c>
      <c r="H175" s="1" t="e">
        <f>ROUND(ABS(SUMIFS(#REF!,#REF!,$C175,#REF!,#REF!,#REF!,$E175)),)</f>
        <v>#REF!</v>
      </c>
      <c r="I175" s="1" t="e">
        <f>_xlfn.IFS(OR(B175=#REF!,B175=#REF!,B175=#REF!),ROUND(#REF!,3),TRUE,0)</f>
        <v>#REF!</v>
      </c>
      <c r="J175" s="1">
        <v>0</v>
      </c>
      <c r="K175" s="1" t="e">
        <f>ROUND(ABS(SUMIFS(#REF!,#REF!,$C175,#REF!,#REF!,#REF!,$E175,#REF!,#REF!)),3)</f>
        <v>#REF!</v>
      </c>
      <c r="L175" s="1" t="e">
        <f>ROUND(ABS(SUMIFS(#REF!,#REF!,$C175,#REF!,#REF!,#REF!,$E175,#REF!,#REF!)),3)</f>
        <v>#REF!</v>
      </c>
      <c r="M175" s="1">
        <v>0</v>
      </c>
      <c r="N175" s="1" t="e">
        <f>ROUND(ABS(SUMIFS(#REF!,#REF!,$C175,#REF!,#REF!,#REF!,$E175,#REF!,#REF!)),3)</f>
        <v>#REF!</v>
      </c>
      <c r="O175" s="1" t="e">
        <f>ABS(SUMIFS(#REF!,#REF!,$C175,#REF!,$E175,#REF!,#REF!))</f>
        <v>#REF!</v>
      </c>
      <c r="P175" s="1" t="e">
        <f>#REF!</f>
        <v>#REF!</v>
      </c>
      <c r="Q175" s="1" t="e">
        <f>_xlfn.IFS(OR(B175=#REF!,B175=#REF!),#REF!*100,TRUE,0)</f>
        <v>#REF!</v>
      </c>
      <c r="S175" s="14" t="str">
        <f t="shared" si="37"/>
        <v>2000450502击退1</v>
      </c>
      <c r="T175" s="14" t="str">
        <f ca="1">IF(OFFSET($BB$1,MATCH($S175,S:S,0)-1,),$BC$1,
_xlfn.TEXTJOIN(Sheet1!$D$16,1,U175:AA175))</f>
        <v>speed=1000,duration=0.1</v>
      </c>
      <c r="U175" s="14" t="str">
        <f t="shared" ca="1" si="38"/>
        <v>speed=1000</v>
      </c>
      <c r="V175" s="14" t="str">
        <f t="shared" ca="1" si="39"/>
        <v>duration=0.1</v>
      </c>
      <c r="W175" s="14" t="str">
        <f t="shared" ca="1" si="40"/>
        <v/>
      </c>
      <c r="X175" s="14" t="str">
        <f t="shared" ca="1" si="41"/>
        <v/>
      </c>
      <c r="Y175" s="14" t="str">
        <f t="shared" ca="1" si="42"/>
        <v/>
      </c>
      <c r="Z175" s="14" t="str">
        <f t="shared" ca="1" si="43"/>
        <v/>
      </c>
      <c r="AA175" s="14" t="str">
        <f t="shared" ca="1" si="44"/>
        <v/>
      </c>
      <c r="AB175" s="1">
        <f t="shared" si="45"/>
        <v>1000</v>
      </c>
      <c r="AC175" s="1">
        <f t="shared" si="46"/>
        <v>0.1</v>
      </c>
      <c r="AD175" s="1" t="e">
        <f t="shared" si="47"/>
        <v>#N/A</v>
      </c>
      <c r="AE175" s="1" t="e">
        <f t="shared" si="48"/>
        <v>#N/A</v>
      </c>
      <c r="AF175" s="1" t="e">
        <f t="shared" si="49"/>
        <v>#N/A</v>
      </c>
      <c r="AG175" s="1" t="e">
        <f t="shared" si="50"/>
        <v>#N/A</v>
      </c>
      <c r="AH175" s="1" t="e">
        <f t="shared" si="51"/>
        <v>#N/A</v>
      </c>
      <c r="AI175" s="1" t="str">
        <f>TRIM(LEFT(AP175,FIND(Sheet1!$E$16,AP175)-1))</f>
        <v>speed</v>
      </c>
      <c r="AJ175" s="1" t="str">
        <f>TRIM(LEFT(AQ175,FIND(Sheet1!$E$16,AQ175)-1))</f>
        <v>duration</v>
      </c>
      <c r="AK175" s="1" t="e">
        <f>TRIM(LEFT(AR175,FIND(Sheet1!$E$16,AR175)-1))</f>
        <v>#VALUE!</v>
      </c>
      <c r="AL175" s="1" t="e">
        <f>TRIM(LEFT(AS175,FIND(Sheet1!$E$16,AS175)-1))</f>
        <v>#VALUE!</v>
      </c>
      <c r="AM175" s="1" t="e">
        <f>TRIM(LEFT(AT175,FIND(Sheet1!$E$16,AT175)-1))</f>
        <v>#VALUE!</v>
      </c>
      <c r="AN175" s="1" t="e">
        <f>TRIM(LEFT(AU175,FIND(Sheet1!$E$16,AU175)-1))</f>
        <v>#VALUE!</v>
      </c>
      <c r="AO175" s="1" t="e">
        <f>TRIM(LEFT(AV175,FIND(Sheet1!$E$16,AV175)-1))</f>
        <v>#VALUE!</v>
      </c>
      <c r="AP175" s="14" t="s">
        <v>182</v>
      </c>
      <c r="AQ175" s="14" t="s">
        <v>183</v>
      </c>
      <c r="AX175" s="1">
        <v>2000450502</v>
      </c>
      <c r="AY175" s="1" t="s">
        <v>47</v>
      </c>
      <c r="AZ175" s="1" t="str">
        <f t="shared" si="52"/>
        <v>2000450502击退</v>
      </c>
      <c r="BA175" s="1">
        <f>COUNTIFS($AZ$2:AZ175,AZ175,$AZ$2:AZ175,"&gt;&lt;")</f>
        <v>1</v>
      </c>
      <c r="BB175" t="b">
        <f>IFERROR(AND(VLOOKUP(AX175,[2]英雄技能定义!$A:$F,6,0)="普攻",AY175=$AY$2),FALSE)</f>
        <v>0</v>
      </c>
    </row>
    <row r="176" spans="1:54">
      <c r="A176" s="1" t="e">
        <f>#REF!</f>
        <v>#REF!</v>
      </c>
      <c r="B176" s="1" t="e">
        <f>#REF!</f>
        <v>#REF!</v>
      </c>
      <c r="C176" s="1" t="e">
        <f>#REF!</f>
        <v>#REF!</v>
      </c>
      <c r="D176" s="1" t="s">
        <v>86</v>
      </c>
      <c r="E176" s="1" t="e">
        <f>#REF!</f>
        <v>#REF!</v>
      </c>
      <c r="F176" s="1" t="e">
        <f t="shared" si="36"/>
        <v>#REF!</v>
      </c>
      <c r="G176" s="1">
        <f>SUMIFS(Sheet1!$F$17:$F$30,Sheet1!$E$17:$E$30,D176)</f>
        <v>1</v>
      </c>
      <c r="H176" s="1" t="e">
        <f>ROUND(ABS(SUMIFS(#REF!,#REF!,$C176,#REF!,#REF!,#REF!,$E176)),)</f>
        <v>#REF!</v>
      </c>
      <c r="I176" s="1" t="e">
        <f>_xlfn.IFS(OR(B176=#REF!,B176=#REF!,B176=#REF!),ROUND(#REF!,3),TRUE,0)</f>
        <v>#REF!</v>
      </c>
      <c r="J176" s="1">
        <v>0</v>
      </c>
      <c r="K176" s="1" t="e">
        <f>ROUND(ABS(SUMIFS(#REF!,#REF!,$C176,#REF!,#REF!,#REF!,$E176,#REF!,#REF!)),3)</f>
        <v>#REF!</v>
      </c>
      <c r="L176" s="1" t="e">
        <f>ROUND(ABS(SUMIFS(#REF!,#REF!,$C176,#REF!,#REF!,#REF!,$E176,#REF!,#REF!)),3)</f>
        <v>#REF!</v>
      </c>
      <c r="M176" s="1">
        <v>0</v>
      </c>
      <c r="N176" s="1" t="e">
        <f>ROUND(ABS(SUMIFS(#REF!,#REF!,$C176,#REF!,#REF!,#REF!,$E176,#REF!,#REF!)),3)</f>
        <v>#REF!</v>
      </c>
      <c r="O176" s="1" t="e">
        <f>ABS(SUMIFS(#REF!,#REF!,$C176,#REF!,$E176,#REF!,#REF!))</f>
        <v>#REF!</v>
      </c>
      <c r="P176" s="1" t="e">
        <f>#REF!</f>
        <v>#REF!</v>
      </c>
      <c r="Q176" s="1" t="e">
        <f>_xlfn.IFS(OR(B176=#REF!,B176=#REF!),#REF!*100,TRUE,0)</f>
        <v>#REF!</v>
      </c>
      <c r="S176" s="14" t="str">
        <f t="shared" si="37"/>
        <v>2000450503加buff1</v>
      </c>
      <c r="T176" s="14" t="str">
        <f ca="1">IF(OFFSET($BB$1,MATCH($S176,S:S,0)-1,),$BC$1,
_xlfn.TEXTJOIN(Sheet1!$D$16,1,U176:AA176))</f>
        <v>duration=6,lightEffects={6},effectIds={1000020,1000021}</v>
      </c>
      <c r="U176" s="14" t="str">
        <f t="shared" ca="1" si="38"/>
        <v>duration=6</v>
      </c>
      <c r="V176" s="14" t="str">
        <f t="shared" ca="1" si="39"/>
        <v>lightEffects={6}</v>
      </c>
      <c r="W176" s="14" t="str">
        <f t="shared" ca="1" si="40"/>
        <v>effectIds={1000020</v>
      </c>
      <c r="X176" s="14" t="str">
        <f t="shared" ca="1" si="41"/>
        <v>1000021}</v>
      </c>
      <c r="Y176" s="14" t="str">
        <f t="shared" ca="1" si="42"/>
        <v/>
      </c>
      <c r="Z176" s="14" t="str">
        <f t="shared" ca="1" si="43"/>
        <v/>
      </c>
      <c r="AA176" s="14" t="str">
        <f t="shared" ca="1" si="44"/>
        <v/>
      </c>
      <c r="AB176" s="1">
        <f t="shared" si="45"/>
        <v>6</v>
      </c>
      <c r="AC176" s="1" t="e">
        <f t="shared" si="46"/>
        <v>#N/A</v>
      </c>
      <c r="AD176" s="1" t="e">
        <f t="shared" si="47"/>
        <v>#N/A</v>
      </c>
      <c r="AE176" s="1" t="e">
        <f t="shared" si="48"/>
        <v>#N/A</v>
      </c>
      <c r="AF176" s="1" t="e">
        <f t="shared" si="49"/>
        <v>#N/A</v>
      </c>
      <c r="AG176" s="1" t="e">
        <f t="shared" si="50"/>
        <v>#N/A</v>
      </c>
      <c r="AH176" s="1" t="e">
        <f t="shared" si="51"/>
        <v>#N/A</v>
      </c>
      <c r="AI176" s="1" t="str">
        <f>TRIM(LEFT(AP176,FIND(Sheet1!$E$16,AP176)-1))</f>
        <v>duration</v>
      </c>
      <c r="AJ176" s="1" t="str">
        <f>TRIM(LEFT(AQ176,FIND(Sheet1!$E$16,AQ176)-1))</f>
        <v>lightEffects</v>
      </c>
      <c r="AK176" s="1" t="str">
        <f>TRIM(LEFT(AR176,FIND(Sheet1!$E$16,AR176)-1))</f>
        <v>effectIds</v>
      </c>
      <c r="AL176" s="1" t="e">
        <f>TRIM(LEFT(AS176,FIND(Sheet1!$E$16,AS176)-1))</f>
        <v>#VALUE!</v>
      </c>
      <c r="AM176" s="1" t="e">
        <f>TRIM(LEFT(AT176,FIND(Sheet1!$E$16,AT176)-1))</f>
        <v>#VALUE!</v>
      </c>
      <c r="AN176" s="1" t="e">
        <f>TRIM(LEFT(AU176,FIND(Sheet1!$E$16,AU176)-1))</f>
        <v>#VALUE!</v>
      </c>
      <c r="AO176" s="1" t="e">
        <f>TRIM(LEFT(AV176,FIND(Sheet1!$E$16,AV176)-1))</f>
        <v>#VALUE!</v>
      </c>
      <c r="AP176" s="14" t="s">
        <v>185</v>
      </c>
      <c r="AQ176" s="14" t="s">
        <v>267</v>
      </c>
      <c r="AR176" s="14" t="s">
        <v>268</v>
      </c>
      <c r="AS176" s="14" t="s">
        <v>269</v>
      </c>
      <c r="AX176" s="1">
        <v>2000450503</v>
      </c>
      <c r="AY176" s="1" t="s">
        <v>88</v>
      </c>
      <c r="AZ176" s="1" t="str">
        <f t="shared" si="52"/>
        <v>2000450503加buff</v>
      </c>
      <c r="BA176" s="1">
        <f>COUNTIFS($AZ$2:AZ176,AZ176,$AZ$2:AZ176,"&gt;&lt;")</f>
        <v>1</v>
      </c>
      <c r="BB176" t="b">
        <f>IFERROR(AND(VLOOKUP(AX176,[2]英雄技能定义!$A:$F,6,0)="普攻",AY176=$AY$2),FALSE)</f>
        <v>0</v>
      </c>
    </row>
    <row r="177" spans="1:54">
      <c r="A177" s="1" t="e">
        <f>#REF!</f>
        <v>#REF!</v>
      </c>
      <c r="B177" s="1" t="e">
        <f>#REF!</f>
        <v>#REF!</v>
      </c>
      <c r="C177" s="1" t="e">
        <f>#REF!</f>
        <v>#REF!</v>
      </c>
      <c r="D177" s="1" t="s">
        <v>88</v>
      </c>
      <c r="E177" s="1" t="e">
        <f>#REF!</f>
        <v>#REF!</v>
      </c>
      <c r="F177" s="1" t="e">
        <f t="shared" si="36"/>
        <v>#REF!</v>
      </c>
      <c r="G177" s="1">
        <f>SUMIFS(Sheet1!$F$17:$F$30,Sheet1!$E$17:$E$30,D177)</f>
        <v>2</v>
      </c>
      <c r="H177" s="1" t="e">
        <f>ROUND(ABS(SUMIFS(#REF!,#REF!,$C177,#REF!,#REF!,#REF!,$E177)),)</f>
        <v>#REF!</v>
      </c>
      <c r="I177" s="1" t="e">
        <f>_xlfn.IFS(OR(B177=#REF!,B177=#REF!,B177=#REF!),ROUND(#REF!,3),TRUE,0)</f>
        <v>#REF!</v>
      </c>
      <c r="J177" s="1">
        <v>0</v>
      </c>
      <c r="K177" s="1" t="e">
        <f>ROUND(ABS(SUMIFS(#REF!,#REF!,$C177,#REF!,#REF!,#REF!,$E177,#REF!,#REF!)),3)</f>
        <v>#REF!</v>
      </c>
      <c r="L177" s="1" t="e">
        <f>ROUND(ABS(SUMIFS(#REF!,#REF!,$C177,#REF!,#REF!,#REF!,$E177,#REF!,#REF!)),3)</f>
        <v>#REF!</v>
      </c>
      <c r="M177" s="1">
        <v>0</v>
      </c>
      <c r="N177" s="1" t="e">
        <f>ROUND(ABS(SUMIFS(#REF!,#REF!,$C177,#REF!,#REF!,#REF!,$E177,#REF!,#REF!)),3)</f>
        <v>#REF!</v>
      </c>
      <c r="O177" s="1" t="e">
        <f>ABS(SUMIFS(#REF!,#REF!,$C177,#REF!,$E177,#REF!,#REF!))</f>
        <v>#REF!</v>
      </c>
      <c r="P177" s="1" t="e">
        <f>#REF!</f>
        <v>#REF!</v>
      </c>
      <c r="Q177" s="1" t="e">
        <f>_xlfn.IFS(OR(B177=#REF!,B177=#REF!),#REF!*100,TRUE,0)</f>
        <v>#REF!</v>
      </c>
      <c r="S177" s="14" t="str">
        <f t="shared" si="37"/>
        <v>2000450503伤血1</v>
      </c>
      <c r="T177" s="14" t="str">
        <f ca="1">IF(OFFSET($BB$1,MATCH($S177,S:S,0)-1,),$BC$1,
_xlfn.TEXTJOIN(Sheet1!$D$16,1,U177:AA177))</f>
        <v>ratio=1.38,fixed=100</v>
      </c>
      <c r="U177" s="14" t="str">
        <f t="shared" ca="1" si="38"/>
        <v>ratio=1.38</v>
      </c>
      <c r="V177" s="14" t="str">
        <f t="shared" ca="1" si="39"/>
        <v>fixed=100</v>
      </c>
      <c r="W177" s="14" t="str">
        <f t="shared" ca="1" si="40"/>
        <v/>
      </c>
      <c r="X177" s="14" t="str">
        <f t="shared" ca="1" si="41"/>
        <v/>
      </c>
      <c r="Y177" s="14" t="str">
        <f t="shared" ca="1" si="42"/>
        <v/>
      </c>
      <c r="Z177" s="14" t="str">
        <f t="shared" ca="1" si="43"/>
        <v/>
      </c>
      <c r="AA177" s="14" t="str">
        <f t="shared" ca="1" si="44"/>
        <v/>
      </c>
      <c r="AB177" s="1">
        <f t="shared" si="45"/>
        <v>1.38</v>
      </c>
      <c r="AC177" s="1">
        <f t="shared" si="46"/>
        <v>100</v>
      </c>
      <c r="AD177" s="1" t="e">
        <f t="shared" si="47"/>
        <v>#N/A</v>
      </c>
      <c r="AE177" s="1" t="e">
        <f t="shared" si="48"/>
        <v>#N/A</v>
      </c>
      <c r="AF177" s="1" t="e">
        <f t="shared" si="49"/>
        <v>#N/A</v>
      </c>
      <c r="AG177" s="1" t="e">
        <f t="shared" si="50"/>
        <v>#N/A</v>
      </c>
      <c r="AH177" s="1" t="e">
        <f t="shared" si="51"/>
        <v>#N/A</v>
      </c>
      <c r="AI177" s="1" t="str">
        <f>TRIM(LEFT(AP177,FIND(Sheet1!$E$16,AP177)-1))</f>
        <v>ratio</v>
      </c>
      <c r="AJ177" s="1" t="str">
        <f>TRIM(LEFT(AQ177,FIND(Sheet1!$E$16,AQ177)-1))</f>
        <v>fixed</v>
      </c>
      <c r="AK177" s="1" t="e">
        <f>TRIM(LEFT(AR177,FIND(Sheet1!$E$16,AR177)-1))</f>
        <v>#VALUE!</v>
      </c>
      <c r="AL177" s="1" t="e">
        <f>TRIM(LEFT(AS177,FIND(Sheet1!$E$16,AS177)-1))</f>
        <v>#VALUE!</v>
      </c>
      <c r="AM177" s="1" t="e">
        <f>TRIM(LEFT(AT177,FIND(Sheet1!$E$16,AT177)-1))</f>
        <v>#VALUE!</v>
      </c>
      <c r="AN177" s="1" t="e">
        <f>TRIM(LEFT(AU177,FIND(Sheet1!$E$16,AU177)-1))</f>
        <v>#VALUE!</v>
      </c>
      <c r="AO177" s="1" t="e">
        <f>TRIM(LEFT(AV177,FIND(Sheet1!$E$16,AV177)-1))</f>
        <v>#VALUE!</v>
      </c>
      <c r="AP177" s="14" t="s">
        <v>270</v>
      </c>
      <c r="AQ177" s="14" t="s">
        <v>170</v>
      </c>
      <c r="AX177" s="1">
        <v>2000450503</v>
      </c>
      <c r="AY177" s="1" t="s">
        <v>86</v>
      </c>
      <c r="AZ177" s="1" t="str">
        <f t="shared" si="52"/>
        <v>2000450503伤血</v>
      </c>
      <c r="BA177" s="1">
        <f>COUNTIFS($AZ$2:AZ177,AZ177,$AZ$2:AZ177,"&gt;&lt;")</f>
        <v>1</v>
      </c>
      <c r="BB177" t="b">
        <f>IFERROR(AND(VLOOKUP(AX177,[2]英雄技能定义!$A:$F,6,0)="普攻",AY177=$AY$2),FALSE)</f>
        <v>0</v>
      </c>
    </row>
    <row r="178" spans="1:54">
      <c r="A178" s="1" t="e">
        <f>#REF!</f>
        <v>#REF!</v>
      </c>
      <c r="B178" s="1" t="e">
        <f>#REF!</f>
        <v>#REF!</v>
      </c>
      <c r="C178" s="1" t="e">
        <f>#REF!</f>
        <v>#REF!</v>
      </c>
      <c r="D178" s="1" t="s">
        <v>86</v>
      </c>
      <c r="E178" s="1" t="e">
        <f>#REF!</f>
        <v>#REF!</v>
      </c>
      <c r="F178" s="1" t="e">
        <f t="shared" si="36"/>
        <v>#REF!</v>
      </c>
      <c r="G178" s="1">
        <f>SUMIFS(Sheet1!$F$17:$F$30,Sheet1!$E$17:$E$30,D178)</f>
        <v>1</v>
      </c>
      <c r="H178" s="1" t="e">
        <f>ROUND(ABS(SUMIFS(#REF!,#REF!,$C178,#REF!,#REF!,#REF!,$E178)),)</f>
        <v>#REF!</v>
      </c>
      <c r="I178" s="1" t="e">
        <f>_xlfn.IFS(OR(B178=#REF!,B178=#REF!,B178=#REF!),ROUND(#REF!,3),TRUE,0)</f>
        <v>#REF!</v>
      </c>
      <c r="J178" s="1">
        <v>0</v>
      </c>
      <c r="K178" s="1" t="e">
        <f>ROUND(ABS(SUMIFS(#REF!,#REF!,$C178,#REF!,#REF!,#REF!,$E178,#REF!,#REF!)),3)</f>
        <v>#REF!</v>
      </c>
      <c r="L178" s="1" t="e">
        <f>ROUND(ABS(SUMIFS(#REF!,#REF!,$C178,#REF!,#REF!,#REF!,$E178,#REF!,#REF!)),3)</f>
        <v>#REF!</v>
      </c>
      <c r="M178" s="1">
        <v>0</v>
      </c>
      <c r="N178" s="1" t="e">
        <f>ROUND(ABS(SUMIFS(#REF!,#REF!,$C178,#REF!,#REF!,#REF!,$E178,#REF!,#REF!)),3)</f>
        <v>#REF!</v>
      </c>
      <c r="O178" s="1" t="e">
        <f>ABS(SUMIFS(#REF!,#REF!,$C178,#REF!,$E178,#REF!,#REF!))</f>
        <v>#REF!</v>
      </c>
      <c r="P178" s="1" t="e">
        <f>#REF!</f>
        <v>#REF!</v>
      </c>
      <c r="Q178" s="1" t="e">
        <f>_xlfn.IFS(OR(B178=#REF!,B178=#REF!),#REF!*100,TRUE,0)</f>
        <v>#REF!</v>
      </c>
      <c r="S178" s="14" t="str">
        <f t="shared" si="37"/>
        <v>2000450503受击光效1</v>
      </c>
      <c r="T178" s="14" t="str">
        <f ca="1">IF(OFFSET($BB$1,MATCH($S178,S:S,0)-1,),$BC$1,
_xlfn.TEXTJOIN(Sheet1!$D$16,1,U178:AA178))</f>
        <v>1</v>
      </c>
      <c r="U178" s="14" t="str">
        <f t="shared" ca="1" si="38"/>
        <v>1</v>
      </c>
      <c r="V178" s="14" t="str">
        <f t="shared" ca="1" si="39"/>
        <v/>
      </c>
      <c r="W178" s="14" t="str">
        <f t="shared" ca="1" si="40"/>
        <v/>
      </c>
      <c r="X178" s="14" t="str">
        <f t="shared" ca="1" si="41"/>
        <v/>
      </c>
      <c r="Y178" s="14" t="str">
        <f t="shared" ca="1" si="42"/>
        <v/>
      </c>
      <c r="Z178" s="14" t="str">
        <f t="shared" ca="1" si="43"/>
        <v/>
      </c>
      <c r="AA178" s="14" t="str">
        <f t="shared" ca="1" si="44"/>
        <v/>
      </c>
      <c r="AB178" s="1">
        <f t="shared" si="45"/>
        <v>1</v>
      </c>
      <c r="AC178" s="1" t="e">
        <f t="shared" si="46"/>
        <v>#N/A</v>
      </c>
      <c r="AD178" s="1" t="e">
        <f t="shared" si="47"/>
        <v>#N/A</v>
      </c>
      <c r="AE178" s="1" t="e">
        <f t="shared" si="48"/>
        <v>#N/A</v>
      </c>
      <c r="AF178" s="1" t="e">
        <f t="shared" si="49"/>
        <v>#N/A</v>
      </c>
      <c r="AG178" s="1" t="e">
        <f t="shared" si="50"/>
        <v>#N/A</v>
      </c>
      <c r="AH178" s="1" t="e">
        <f t="shared" si="51"/>
        <v>#N/A</v>
      </c>
      <c r="AI178" s="1" t="e">
        <f>TRIM(LEFT(AP178,FIND(Sheet1!$E$16,AP178)-1))</f>
        <v>#VALUE!</v>
      </c>
      <c r="AJ178" s="1" t="e">
        <f>TRIM(LEFT(AQ178,FIND(Sheet1!$E$16,AQ178)-1))</f>
        <v>#VALUE!</v>
      </c>
      <c r="AK178" s="1" t="e">
        <f>TRIM(LEFT(AR178,FIND(Sheet1!$E$16,AR178)-1))</f>
        <v>#VALUE!</v>
      </c>
      <c r="AL178" s="1" t="e">
        <f>TRIM(LEFT(AS178,FIND(Sheet1!$E$16,AS178)-1))</f>
        <v>#VALUE!</v>
      </c>
      <c r="AM178" s="1" t="e">
        <f>TRIM(LEFT(AT178,FIND(Sheet1!$E$16,AT178)-1))</f>
        <v>#VALUE!</v>
      </c>
      <c r="AN178" s="1" t="e">
        <f>TRIM(LEFT(AU178,FIND(Sheet1!$E$16,AU178)-1))</f>
        <v>#VALUE!</v>
      </c>
      <c r="AO178" s="1" t="e">
        <f>TRIM(LEFT(AV178,FIND(Sheet1!$E$16,AV178)-1))</f>
        <v>#VALUE!</v>
      </c>
      <c r="AP178" s="14">
        <v>1</v>
      </c>
      <c r="AX178" s="1">
        <v>2000450503</v>
      </c>
      <c r="AY178" s="1" t="s">
        <v>91</v>
      </c>
      <c r="AZ178" s="1" t="str">
        <f t="shared" si="52"/>
        <v>2000450503受击光效</v>
      </c>
      <c r="BA178" s="1">
        <f>COUNTIFS($AZ$2:AZ178,AZ178,$AZ$2:AZ178,"&gt;&lt;")</f>
        <v>1</v>
      </c>
      <c r="BB178" t="b">
        <f>IFERROR(AND(VLOOKUP(AX178,[2]英雄技能定义!$A:$F,6,0)="普攻",AY178=$AY$2),FALSE)</f>
        <v>0</v>
      </c>
    </row>
    <row r="179" spans="1:54">
      <c r="A179" s="1" t="e">
        <f>#REF!</f>
        <v>#REF!</v>
      </c>
      <c r="B179" s="1" t="e">
        <f>#REF!</f>
        <v>#REF!</v>
      </c>
      <c r="C179" s="1" t="e">
        <f>#REF!</f>
        <v>#REF!</v>
      </c>
      <c r="D179" s="1" t="s">
        <v>88</v>
      </c>
      <c r="E179" s="1" t="e">
        <f>#REF!</f>
        <v>#REF!</v>
      </c>
      <c r="F179" s="1" t="e">
        <f t="shared" si="36"/>
        <v>#REF!</v>
      </c>
      <c r="G179" s="1">
        <f>SUMIFS(Sheet1!$F$17:$F$30,Sheet1!$E$17:$E$30,D179)</f>
        <v>2</v>
      </c>
      <c r="H179" s="1" t="e">
        <f>ROUND(ABS(SUMIFS(#REF!,#REF!,$C179,#REF!,#REF!,#REF!,$E179)),)</f>
        <v>#REF!</v>
      </c>
      <c r="I179" s="1" t="e">
        <f>_xlfn.IFS(OR(B179=#REF!,B179=#REF!,B179=#REF!),ROUND(#REF!,3),TRUE,0)</f>
        <v>#REF!</v>
      </c>
      <c r="J179" s="1">
        <v>0</v>
      </c>
      <c r="K179" s="1" t="e">
        <f>ROUND(ABS(SUMIFS(#REF!,#REF!,$C179,#REF!,#REF!,#REF!,$E179,#REF!,#REF!)),3)</f>
        <v>#REF!</v>
      </c>
      <c r="L179" s="1" t="e">
        <f>ROUND(ABS(SUMIFS(#REF!,#REF!,$C179,#REF!,#REF!,#REF!,$E179,#REF!,#REF!)),3)</f>
        <v>#REF!</v>
      </c>
      <c r="M179" s="1">
        <v>0</v>
      </c>
      <c r="N179" s="1" t="e">
        <f>ROUND(ABS(SUMIFS(#REF!,#REF!,$C179,#REF!,#REF!,#REF!,$E179,#REF!,#REF!)),3)</f>
        <v>#REF!</v>
      </c>
      <c r="O179" s="1" t="e">
        <f>ABS(SUMIFS(#REF!,#REF!,$C179,#REF!,$E179,#REF!,#REF!))</f>
        <v>#REF!</v>
      </c>
      <c r="P179" s="1" t="e">
        <f>#REF!</f>
        <v>#REF!</v>
      </c>
      <c r="Q179" s="1" t="e">
        <f>_xlfn.IFS(OR(B179=#REF!,B179=#REF!),#REF!*100,TRUE,0)</f>
        <v>#REF!</v>
      </c>
      <c r="S179" s="14" t="str">
        <f t="shared" si="37"/>
        <v>2000450504伤血1</v>
      </c>
      <c r="T179" s="14" t="str">
        <f ca="1">IF(OFFSET($BB$1,MATCH($S179,S:S,0)-1,),$BC$1,
_xlfn.TEXTJOIN(Sheet1!$D$16,1,U179:AA179))</f>
        <v>ratio=1.45+attackerParams('extreasure2')+attackerParams('step10a'),fixed=100,finalAddP=math.min(0.25,sourceSkillBlackboard('hit_unit_count',0)*attackerParams('extreasure3'))</v>
      </c>
      <c r="U179" s="14" t="str">
        <f t="shared" ca="1" si="38"/>
        <v>ratio=1.45+attackerParams('extreasure2')+attackerParams('step10a')</v>
      </c>
      <c r="V179" s="14" t="str">
        <f t="shared" ca="1" si="39"/>
        <v>fixed=100</v>
      </c>
      <c r="W179" s="14" t="str">
        <f t="shared" ca="1" si="40"/>
        <v>finalAddP=math.min(0.25</v>
      </c>
      <c r="X179" s="14" t="str">
        <f t="shared" ca="1" si="41"/>
        <v>sourceSkillBlackboard('hit_unit_count'</v>
      </c>
      <c r="Y179" s="14" t="str">
        <f t="shared" ca="1" si="42"/>
        <v>0)*attackerParams('extreasure3'))</v>
      </c>
      <c r="Z179" s="14" t="str">
        <f t="shared" ca="1" si="43"/>
        <v/>
      </c>
      <c r="AA179" s="14" t="str">
        <f t="shared" ca="1" si="44"/>
        <v/>
      </c>
      <c r="AB179" s="1">
        <f t="shared" si="45"/>
        <v>1.45</v>
      </c>
      <c r="AC179" s="1">
        <f t="shared" si="46"/>
        <v>100</v>
      </c>
      <c r="AD179" s="1" t="e">
        <f t="shared" si="47"/>
        <v>#N/A</v>
      </c>
      <c r="AE179" s="1" t="e">
        <f t="shared" si="48"/>
        <v>#N/A</v>
      </c>
      <c r="AF179" s="1" t="e">
        <f t="shared" si="49"/>
        <v>#N/A</v>
      </c>
      <c r="AG179" s="1" t="e">
        <f t="shared" si="50"/>
        <v>#N/A</v>
      </c>
      <c r="AH179" s="1" t="e">
        <f t="shared" si="51"/>
        <v>#N/A</v>
      </c>
      <c r="AI179" s="1" t="str">
        <f>TRIM(LEFT(AP179,FIND(Sheet1!$E$16,AP179)-1))</f>
        <v>ratio</v>
      </c>
      <c r="AJ179" s="1" t="str">
        <f>TRIM(LEFT(AQ179,FIND(Sheet1!$E$16,AQ179)-1))</f>
        <v>fixed</v>
      </c>
      <c r="AK179" s="1" t="str">
        <f>TRIM(LEFT(AR179,FIND(Sheet1!$E$16,AR179)-1))</f>
        <v>finalAddP</v>
      </c>
      <c r="AL179" s="1" t="e">
        <f>TRIM(LEFT(AS179,FIND(Sheet1!$E$16,AS179)-1))</f>
        <v>#VALUE!</v>
      </c>
      <c r="AM179" s="1" t="e">
        <f>TRIM(LEFT(AT179,FIND(Sheet1!$E$16,AT179)-1))</f>
        <v>#VALUE!</v>
      </c>
      <c r="AN179" s="1" t="e">
        <f>TRIM(LEFT(AU179,FIND(Sheet1!$E$16,AU179)-1))</f>
        <v>#VALUE!</v>
      </c>
      <c r="AO179" s="1" t="e">
        <f>TRIM(LEFT(AV179,FIND(Sheet1!$E$16,AV179)-1))</f>
        <v>#VALUE!</v>
      </c>
      <c r="AP179" s="14" t="s">
        <v>189</v>
      </c>
      <c r="AQ179" s="14" t="s">
        <v>170</v>
      </c>
      <c r="AR179" s="14" t="s">
        <v>190</v>
      </c>
      <c r="AS179" s="14" t="s">
        <v>191</v>
      </c>
      <c r="AT179" s="14" t="s">
        <v>192</v>
      </c>
      <c r="AX179" s="1">
        <v>2000450504</v>
      </c>
      <c r="AY179" s="1" t="s">
        <v>86</v>
      </c>
      <c r="AZ179" s="1" t="str">
        <f t="shared" si="52"/>
        <v>2000450504伤血</v>
      </c>
      <c r="BA179" s="1">
        <f>COUNTIFS($AZ$2:AZ179,AZ179,$AZ$2:AZ179,"&gt;&lt;")</f>
        <v>1</v>
      </c>
      <c r="BB179" t="b">
        <f>IFERROR(AND(VLOOKUP(AX179,[2]英雄技能定义!$A:$F,6,0)="普攻",AY179=$AY$2),FALSE)</f>
        <v>0</v>
      </c>
    </row>
    <row r="180" spans="1:54">
      <c r="A180" s="1" t="e">
        <f>#REF!</f>
        <v>#REF!</v>
      </c>
      <c r="B180" s="1" t="e">
        <f>#REF!</f>
        <v>#REF!</v>
      </c>
      <c r="C180" s="1" t="e">
        <f>#REF!</f>
        <v>#REF!</v>
      </c>
      <c r="D180" s="1" t="s">
        <v>86</v>
      </c>
      <c r="E180" s="1" t="e">
        <f>#REF!</f>
        <v>#REF!</v>
      </c>
      <c r="F180" s="1" t="e">
        <f t="shared" si="36"/>
        <v>#REF!</v>
      </c>
      <c r="G180" s="1">
        <f>SUMIFS(Sheet1!$F$17:$F$30,Sheet1!$E$17:$E$30,D180)</f>
        <v>1</v>
      </c>
      <c r="H180" s="1" t="e">
        <f>ROUND(ABS(SUMIFS(#REF!,#REF!,$C180,#REF!,#REF!,#REF!,$E180)),)</f>
        <v>#REF!</v>
      </c>
      <c r="I180" s="1" t="e">
        <f>_xlfn.IFS(OR(B180=#REF!,B180=#REF!,B180=#REF!),ROUND(#REF!,3),TRUE,0)</f>
        <v>#REF!</v>
      </c>
      <c r="J180" s="1">
        <v>0</v>
      </c>
      <c r="K180" s="1" t="e">
        <f>ROUND(ABS(SUMIFS(#REF!,#REF!,$C180,#REF!,#REF!,#REF!,$E180,#REF!,#REF!)),3)</f>
        <v>#REF!</v>
      </c>
      <c r="L180" s="1" t="e">
        <f>ROUND(ABS(SUMIFS(#REF!,#REF!,$C180,#REF!,#REF!,#REF!,$E180,#REF!,#REF!)),3)</f>
        <v>#REF!</v>
      </c>
      <c r="M180" s="1">
        <v>0</v>
      </c>
      <c r="N180" s="1" t="e">
        <f>ROUND(ABS(SUMIFS(#REF!,#REF!,$C180,#REF!,#REF!,#REF!,$E180,#REF!,#REF!)),3)</f>
        <v>#REF!</v>
      </c>
      <c r="O180" s="1" t="e">
        <f>ABS(SUMIFS(#REF!,#REF!,$C180,#REF!,$E180,#REF!,#REF!))</f>
        <v>#REF!</v>
      </c>
      <c r="P180" s="1" t="e">
        <f>#REF!</f>
        <v>#REF!</v>
      </c>
      <c r="Q180" s="1" t="e">
        <f>_xlfn.IFS(OR(B180=#REF!,B180=#REF!),#REF!*100,TRUE,0)</f>
        <v>#REF!</v>
      </c>
      <c r="S180" s="14" t="str">
        <f t="shared" si="37"/>
        <v>2000450504受击光效1</v>
      </c>
      <c r="T180" s="14" t="str">
        <f ca="1">IF(OFFSET($BB$1,MATCH($S180,S:S,0)-1,),$BC$1,
_xlfn.TEXTJOIN(Sheet1!$D$16,1,U180:AA180))</f>
        <v>1</v>
      </c>
      <c r="U180" s="14" t="str">
        <f t="shared" ca="1" si="38"/>
        <v>1</v>
      </c>
      <c r="V180" s="14" t="str">
        <f t="shared" ca="1" si="39"/>
        <v/>
      </c>
      <c r="W180" s="14" t="str">
        <f t="shared" ca="1" si="40"/>
        <v/>
      </c>
      <c r="X180" s="14" t="str">
        <f t="shared" ca="1" si="41"/>
        <v/>
      </c>
      <c r="Y180" s="14" t="str">
        <f t="shared" ca="1" si="42"/>
        <v/>
      </c>
      <c r="Z180" s="14" t="str">
        <f t="shared" ca="1" si="43"/>
        <v/>
      </c>
      <c r="AA180" s="14" t="str">
        <f t="shared" ca="1" si="44"/>
        <v/>
      </c>
      <c r="AB180" s="1">
        <f t="shared" si="45"/>
        <v>1</v>
      </c>
      <c r="AC180" s="1" t="e">
        <f t="shared" si="46"/>
        <v>#N/A</v>
      </c>
      <c r="AD180" s="1" t="e">
        <f t="shared" si="47"/>
        <v>#N/A</v>
      </c>
      <c r="AE180" s="1" t="e">
        <f t="shared" si="48"/>
        <v>#N/A</v>
      </c>
      <c r="AF180" s="1" t="e">
        <f t="shared" si="49"/>
        <v>#N/A</v>
      </c>
      <c r="AG180" s="1" t="e">
        <f t="shared" si="50"/>
        <v>#N/A</v>
      </c>
      <c r="AH180" s="1" t="e">
        <f t="shared" si="51"/>
        <v>#N/A</v>
      </c>
      <c r="AI180" s="1" t="e">
        <f>TRIM(LEFT(AP180,FIND(Sheet1!$E$16,AP180)-1))</f>
        <v>#VALUE!</v>
      </c>
      <c r="AJ180" s="1" t="e">
        <f>TRIM(LEFT(AQ180,FIND(Sheet1!$E$16,AQ180)-1))</f>
        <v>#VALUE!</v>
      </c>
      <c r="AK180" s="1" t="e">
        <f>TRIM(LEFT(AR180,FIND(Sheet1!$E$16,AR180)-1))</f>
        <v>#VALUE!</v>
      </c>
      <c r="AL180" s="1" t="e">
        <f>TRIM(LEFT(AS180,FIND(Sheet1!$E$16,AS180)-1))</f>
        <v>#VALUE!</v>
      </c>
      <c r="AM180" s="1" t="e">
        <f>TRIM(LEFT(AT180,FIND(Sheet1!$E$16,AT180)-1))</f>
        <v>#VALUE!</v>
      </c>
      <c r="AN180" s="1" t="e">
        <f>TRIM(LEFT(AU180,FIND(Sheet1!$E$16,AU180)-1))</f>
        <v>#VALUE!</v>
      </c>
      <c r="AO180" s="1" t="e">
        <f>TRIM(LEFT(AV180,FIND(Sheet1!$E$16,AV180)-1))</f>
        <v>#VALUE!</v>
      </c>
      <c r="AP180" s="14">
        <v>1</v>
      </c>
      <c r="AX180" s="1">
        <v>2000450504</v>
      </c>
      <c r="AY180" s="1" t="s">
        <v>91</v>
      </c>
      <c r="AZ180" s="1" t="str">
        <f t="shared" si="52"/>
        <v>2000450504受击光效</v>
      </c>
      <c r="BA180" s="1">
        <f>COUNTIFS($AZ$2:AZ180,AZ180,$AZ$2:AZ180,"&gt;&lt;")</f>
        <v>1</v>
      </c>
      <c r="BB180" t="b">
        <f>IFERROR(AND(VLOOKUP(AX180,[2]英雄技能定义!$A:$F,6,0)="普攻",AY180=$AY$2),FALSE)</f>
        <v>0</v>
      </c>
    </row>
    <row r="181" spans="1:54">
      <c r="A181" s="1" t="e">
        <f>#REF!</f>
        <v>#REF!</v>
      </c>
      <c r="B181" s="1" t="e">
        <f>#REF!</f>
        <v>#REF!</v>
      </c>
      <c r="C181" s="1" t="e">
        <f>#REF!</f>
        <v>#REF!</v>
      </c>
      <c r="D181" s="1" t="s">
        <v>88</v>
      </c>
      <c r="E181" s="1" t="e">
        <f>#REF!</f>
        <v>#REF!</v>
      </c>
      <c r="F181" s="1" t="e">
        <f t="shared" si="36"/>
        <v>#REF!</v>
      </c>
      <c r="G181" s="1">
        <f>SUMIFS(Sheet1!$F$17:$F$30,Sheet1!$E$17:$E$30,D181)</f>
        <v>2</v>
      </c>
      <c r="H181" s="1" t="e">
        <f>ROUND(ABS(SUMIFS(#REF!,#REF!,$C181,#REF!,#REF!,#REF!,$E181)),)</f>
        <v>#REF!</v>
      </c>
      <c r="I181" s="1" t="e">
        <f>_xlfn.IFS(OR(B181=#REF!,B181=#REF!,B181=#REF!),ROUND(#REF!,3),TRUE,0)</f>
        <v>#REF!</v>
      </c>
      <c r="J181" s="1">
        <v>0</v>
      </c>
      <c r="K181" s="1" t="e">
        <f>ROUND(ABS(SUMIFS(#REF!,#REF!,$C181,#REF!,#REF!,#REF!,$E181,#REF!,#REF!)),3)</f>
        <v>#REF!</v>
      </c>
      <c r="L181" s="1" t="e">
        <f>ROUND(ABS(SUMIFS(#REF!,#REF!,$C181,#REF!,#REF!,#REF!,$E181,#REF!,#REF!)),3)</f>
        <v>#REF!</v>
      </c>
      <c r="M181" s="1">
        <v>0</v>
      </c>
      <c r="N181" s="1" t="e">
        <f>ROUND(ABS(SUMIFS(#REF!,#REF!,$C181,#REF!,#REF!,#REF!,$E181,#REF!,#REF!)),3)</f>
        <v>#REF!</v>
      </c>
      <c r="O181" s="1" t="e">
        <f>ABS(SUMIFS(#REF!,#REF!,$C181,#REF!,$E181,#REF!,#REF!))</f>
        <v>#REF!</v>
      </c>
      <c r="P181" s="1" t="e">
        <f>#REF!</f>
        <v>#REF!</v>
      </c>
      <c r="Q181" s="1" t="e">
        <f>_xlfn.IFS(OR(B181=#REF!,B181=#REF!),#REF!*100,TRUE,0)</f>
        <v>#REF!</v>
      </c>
      <c r="S181" s="14" t="str">
        <f t="shared" si="37"/>
        <v>2000450504加buff1</v>
      </c>
      <c r="T181" s="14" t="str">
        <f ca="1">IF(OFFSET($BB$1,MATCH($S181,S:S,0)-1,),$BC$1,
_xlfn.TEXTJOIN(Sheet1!$D$16,1,U181:AA181))</f>
        <v>duration=1,effectIds={1000022}</v>
      </c>
      <c r="U181" s="14" t="str">
        <f t="shared" ca="1" si="38"/>
        <v>duration=1</v>
      </c>
      <c r="V181" s="14" t="str">
        <f t="shared" ca="1" si="39"/>
        <v>effectIds={1000022}</v>
      </c>
      <c r="W181" s="14" t="str">
        <f t="shared" ca="1" si="40"/>
        <v/>
      </c>
      <c r="X181" s="14" t="str">
        <f t="shared" ca="1" si="41"/>
        <v/>
      </c>
      <c r="Y181" s="14" t="str">
        <f t="shared" ca="1" si="42"/>
        <v/>
      </c>
      <c r="Z181" s="14" t="str">
        <f t="shared" ca="1" si="43"/>
        <v/>
      </c>
      <c r="AA181" s="14" t="str">
        <f t="shared" ca="1" si="44"/>
        <v/>
      </c>
      <c r="AB181" s="1">
        <f t="shared" si="45"/>
        <v>1</v>
      </c>
      <c r="AC181" s="1" t="e">
        <f t="shared" si="46"/>
        <v>#N/A</v>
      </c>
      <c r="AD181" s="1" t="e">
        <f t="shared" si="47"/>
        <v>#N/A</v>
      </c>
      <c r="AE181" s="1" t="e">
        <f t="shared" si="48"/>
        <v>#N/A</v>
      </c>
      <c r="AF181" s="1" t="e">
        <f t="shared" si="49"/>
        <v>#N/A</v>
      </c>
      <c r="AG181" s="1" t="e">
        <f t="shared" si="50"/>
        <v>#N/A</v>
      </c>
      <c r="AH181" s="1" t="e">
        <f t="shared" si="51"/>
        <v>#N/A</v>
      </c>
      <c r="AI181" s="1" t="str">
        <f>TRIM(LEFT(AP181,FIND(Sheet1!$E$16,AP181)-1))</f>
        <v>duration</v>
      </c>
      <c r="AJ181" s="1" t="str">
        <f>TRIM(LEFT(AQ181,FIND(Sheet1!$E$16,AQ181)-1))</f>
        <v>effectIds</v>
      </c>
      <c r="AK181" s="1" t="e">
        <f>TRIM(LEFT(AR181,FIND(Sheet1!$E$16,AR181)-1))</f>
        <v>#VALUE!</v>
      </c>
      <c r="AL181" s="1" t="e">
        <f>TRIM(LEFT(AS181,FIND(Sheet1!$E$16,AS181)-1))</f>
        <v>#VALUE!</v>
      </c>
      <c r="AM181" s="1" t="e">
        <f>TRIM(LEFT(AT181,FIND(Sheet1!$E$16,AT181)-1))</f>
        <v>#VALUE!</v>
      </c>
      <c r="AN181" s="1" t="e">
        <f>TRIM(LEFT(AU181,FIND(Sheet1!$E$16,AU181)-1))</f>
        <v>#VALUE!</v>
      </c>
      <c r="AO181" s="1" t="e">
        <f>TRIM(LEFT(AV181,FIND(Sheet1!$E$16,AV181)-1))</f>
        <v>#VALUE!</v>
      </c>
      <c r="AP181" s="14" t="s">
        <v>211</v>
      </c>
      <c r="AQ181" s="14" t="s">
        <v>271</v>
      </c>
      <c r="AX181" s="1">
        <v>2000450504</v>
      </c>
      <c r="AY181" s="1" t="s">
        <v>88</v>
      </c>
      <c r="AZ181" s="1" t="str">
        <f t="shared" si="52"/>
        <v>2000450504加buff</v>
      </c>
      <c r="BA181" s="1">
        <f>COUNTIFS($AZ$2:AZ181,AZ181,$AZ$2:AZ181,"&gt;&lt;")</f>
        <v>1</v>
      </c>
      <c r="BB181" t="b">
        <f>IFERROR(AND(VLOOKUP(AX181,[2]英雄技能定义!$A:$F,6,0)="普攻",AY181=$AY$2),FALSE)</f>
        <v>0</v>
      </c>
    </row>
    <row r="182" spans="1:54">
      <c r="A182" s="1" t="e">
        <f>#REF!</f>
        <v>#REF!</v>
      </c>
      <c r="B182" s="1" t="e">
        <f>#REF!</f>
        <v>#REF!</v>
      </c>
      <c r="C182" s="1" t="e">
        <f>#REF!</f>
        <v>#REF!</v>
      </c>
      <c r="D182" s="1" t="s">
        <v>92</v>
      </c>
      <c r="E182" s="1" t="e">
        <f>#REF!</f>
        <v>#REF!</v>
      </c>
      <c r="F182" s="1" t="e">
        <f t="shared" si="36"/>
        <v>#REF!</v>
      </c>
      <c r="G182" s="1">
        <f>SUMIFS(Sheet1!$F$17:$F$30,Sheet1!$E$17:$E$30,D182)</f>
        <v>5</v>
      </c>
      <c r="H182" s="1" t="e">
        <f>ROUND(ABS(SUMIFS(#REF!,#REF!,$C182,#REF!,#REF!,#REF!,$E182)),)</f>
        <v>#REF!</v>
      </c>
      <c r="I182" s="1" t="e">
        <f>_xlfn.IFS(OR(B182=#REF!,B182=#REF!,B182=#REF!),ROUND(#REF!,3),TRUE,0)</f>
        <v>#REF!</v>
      </c>
      <c r="J182" s="1">
        <v>0</v>
      </c>
      <c r="K182" s="1" t="e">
        <f>ROUND(ABS(SUMIFS(#REF!,#REF!,$C182,#REF!,#REF!,#REF!,$E182,#REF!,#REF!)),3)</f>
        <v>#REF!</v>
      </c>
      <c r="L182" s="1" t="e">
        <f>ROUND(ABS(SUMIFS(#REF!,#REF!,$C182,#REF!,#REF!,#REF!,$E182,#REF!,#REF!)),3)</f>
        <v>#REF!</v>
      </c>
      <c r="M182" s="1">
        <v>0</v>
      </c>
      <c r="N182" s="1" t="e">
        <f>ROUND(ABS(SUMIFS(#REF!,#REF!,$C182,#REF!,#REF!,#REF!,$E182,#REF!,#REF!)),3)</f>
        <v>#REF!</v>
      </c>
      <c r="O182" s="1" t="e">
        <f>ABS(SUMIFS(#REF!,#REF!,$C182,#REF!,$E182,#REF!,#REF!))</f>
        <v>#REF!</v>
      </c>
      <c r="P182" s="1" t="e">
        <f>#REF!</f>
        <v>#REF!</v>
      </c>
      <c r="Q182" s="1" t="e">
        <f>_xlfn.IFS(OR(B182=#REF!,B182=#REF!),#REF!*100,TRUE,0)</f>
        <v>#REF!</v>
      </c>
      <c r="S182" s="14" t="str">
        <f t="shared" si="37"/>
        <v>2000150201伤血1</v>
      </c>
      <c r="T182" s="14" t="str">
        <f ca="1">IF(OFFSET($BB$1,MATCH($S182,S:S,0)-1,),$BC$1,
_xlfn.TEXTJOIN(Sheet1!$D$16,1,U182:AA182))</f>
        <v>ratio=0.4,fixed=0</v>
      </c>
      <c r="U182" s="14" t="str">
        <f t="shared" ca="1" si="38"/>
        <v>ratio=0.4</v>
      </c>
      <c r="V182" s="14" t="str">
        <f t="shared" ca="1" si="39"/>
        <v>fixed=10</v>
      </c>
      <c r="W182" s="14" t="str">
        <f t="shared" ca="1" si="40"/>
        <v/>
      </c>
      <c r="X182" s="14" t="str">
        <f t="shared" ca="1" si="41"/>
        <v/>
      </c>
      <c r="Y182" s="14" t="str">
        <f t="shared" ca="1" si="42"/>
        <v/>
      </c>
      <c r="Z182" s="14" t="str">
        <f t="shared" ca="1" si="43"/>
        <v/>
      </c>
      <c r="AA182" s="14" t="str">
        <f t="shared" ca="1" si="44"/>
        <v/>
      </c>
      <c r="AB182" s="1">
        <f t="shared" si="45"/>
        <v>0.4</v>
      </c>
      <c r="AC182" s="1">
        <f t="shared" si="46"/>
        <v>10</v>
      </c>
      <c r="AD182" s="1" t="e">
        <f t="shared" si="47"/>
        <v>#N/A</v>
      </c>
      <c r="AE182" s="1" t="e">
        <f t="shared" si="48"/>
        <v>#N/A</v>
      </c>
      <c r="AF182" s="1" t="e">
        <f t="shared" si="49"/>
        <v>#N/A</v>
      </c>
      <c r="AG182" s="1" t="e">
        <f t="shared" si="50"/>
        <v>#N/A</v>
      </c>
      <c r="AH182" s="1" t="e">
        <f t="shared" si="51"/>
        <v>#N/A</v>
      </c>
      <c r="AI182" s="1" t="str">
        <f>TRIM(LEFT(AP182,FIND(Sheet1!$E$16,AP182)-1))</f>
        <v>ratio</v>
      </c>
      <c r="AJ182" s="1" t="str">
        <f>TRIM(LEFT(AQ182,FIND(Sheet1!$E$16,AQ182)-1))</f>
        <v>fixed</v>
      </c>
      <c r="AK182" s="1" t="e">
        <f>TRIM(LEFT(AR182,FIND(Sheet1!$E$16,AR182)-1))</f>
        <v>#VALUE!</v>
      </c>
      <c r="AL182" s="1" t="e">
        <f>TRIM(LEFT(AS182,FIND(Sheet1!$E$16,AS182)-1))</f>
        <v>#VALUE!</v>
      </c>
      <c r="AM182" s="1" t="e">
        <f>TRIM(LEFT(AT182,FIND(Sheet1!$E$16,AT182)-1))</f>
        <v>#VALUE!</v>
      </c>
      <c r="AN182" s="1" t="e">
        <f>TRIM(LEFT(AU182,FIND(Sheet1!$E$16,AU182)-1))</f>
        <v>#VALUE!</v>
      </c>
      <c r="AO182" s="1" t="e">
        <f>TRIM(LEFT(AV182,FIND(Sheet1!$E$16,AV182)-1))</f>
        <v>#VALUE!</v>
      </c>
      <c r="AP182" s="14" t="s">
        <v>167</v>
      </c>
      <c r="AQ182" s="14" t="s">
        <v>168</v>
      </c>
      <c r="AX182" s="1">
        <v>2000150201</v>
      </c>
      <c r="AY182" s="1" t="s">
        <v>86</v>
      </c>
      <c r="AZ182" s="1" t="str">
        <f t="shared" si="52"/>
        <v>2000150201伤血</v>
      </c>
      <c r="BA182" s="1">
        <f>COUNTIFS($AZ$2:AZ182,AZ182,$AZ$2:AZ182,"&gt;&lt;")</f>
        <v>1</v>
      </c>
      <c r="BB182" t="b">
        <f>IFERROR(AND(VLOOKUP(AX182,[2]英雄技能定义!$A:$F,6,0)="普攻",AY182=$AY$2),FALSE)</f>
        <v>1</v>
      </c>
    </row>
    <row r="183" spans="1:54">
      <c r="A183" s="1" t="e">
        <f>#REF!</f>
        <v>#REF!</v>
      </c>
      <c r="B183" s="1" t="e">
        <f>#REF!</f>
        <v>#REF!</v>
      </c>
      <c r="C183" s="1" t="e">
        <f>#REF!</f>
        <v>#REF!</v>
      </c>
      <c r="D183" s="1" t="s">
        <v>88</v>
      </c>
      <c r="E183" s="1" t="e">
        <f>#REF!</f>
        <v>#REF!</v>
      </c>
      <c r="F183" s="1" t="e">
        <f t="shared" ref="F183:F246" si="55">_xlfn.CONCAT(C183,D183,E183)</f>
        <v>#REF!</v>
      </c>
      <c r="G183" s="1">
        <f>SUMIFS(Sheet1!$F$17:$F$30,Sheet1!$E$17:$E$30,D183)</f>
        <v>2</v>
      </c>
      <c r="H183" s="1" t="e">
        <f>ROUND(ABS(SUMIFS(#REF!,#REF!,$C183,#REF!,#REF!,#REF!,$E183)),)</f>
        <v>#REF!</v>
      </c>
      <c r="I183" s="1" t="e">
        <f>_xlfn.IFS(OR(B183=#REF!,B183=#REF!,B183=#REF!),ROUND(#REF!,3),TRUE,0)</f>
        <v>#REF!</v>
      </c>
      <c r="J183" s="1">
        <v>0</v>
      </c>
      <c r="K183" s="1" t="e">
        <f>ROUND(ABS(SUMIFS(#REF!,#REF!,$C183,#REF!,#REF!,#REF!,$E183,#REF!,#REF!)),3)</f>
        <v>#REF!</v>
      </c>
      <c r="L183" s="1" t="e">
        <f>ROUND(ABS(SUMIFS(#REF!,#REF!,$C183,#REF!,#REF!,#REF!,$E183,#REF!,#REF!)),3)</f>
        <v>#REF!</v>
      </c>
      <c r="M183" s="1">
        <v>0</v>
      </c>
      <c r="N183" s="1" t="e">
        <f>ROUND(ABS(SUMIFS(#REF!,#REF!,$C183,#REF!,#REF!,#REF!,$E183,#REF!,#REF!)),3)</f>
        <v>#REF!</v>
      </c>
      <c r="O183" s="1" t="e">
        <f>ABS(SUMIFS(#REF!,#REF!,$C183,#REF!,$E183,#REF!,#REF!))</f>
        <v>#REF!</v>
      </c>
      <c r="P183" s="1" t="e">
        <f>#REF!</f>
        <v>#REF!</v>
      </c>
      <c r="Q183" s="1" t="e">
        <f>_xlfn.IFS(OR(B183=#REF!,B183=#REF!),#REF!*100,TRUE,0)</f>
        <v>#REF!</v>
      </c>
      <c r="S183" s="14" t="str">
        <f t="shared" si="37"/>
        <v>2000150201受击光效1</v>
      </c>
      <c r="T183" s="14" t="str">
        <f ca="1">IF(OFFSET($BB$1,MATCH($S183,S:S,0)-1,),$BC$1,
_xlfn.TEXTJOIN(Sheet1!$D$16,1,U183:AA183))</f>
        <v>1</v>
      </c>
      <c r="U183" s="14" t="str">
        <f t="shared" ca="1" si="38"/>
        <v>1</v>
      </c>
      <c r="V183" s="14" t="str">
        <f t="shared" ca="1" si="39"/>
        <v/>
      </c>
      <c r="W183" s="14" t="str">
        <f t="shared" ca="1" si="40"/>
        <v/>
      </c>
      <c r="X183" s="14" t="str">
        <f t="shared" ca="1" si="41"/>
        <v/>
      </c>
      <c r="Y183" s="14" t="str">
        <f t="shared" ca="1" si="42"/>
        <v/>
      </c>
      <c r="Z183" s="14" t="str">
        <f t="shared" ca="1" si="43"/>
        <v/>
      </c>
      <c r="AA183" s="14" t="str">
        <f t="shared" ca="1" si="44"/>
        <v/>
      </c>
      <c r="AB183" s="1">
        <f t="shared" si="45"/>
        <v>1</v>
      </c>
      <c r="AC183" s="1" t="e">
        <f t="shared" si="46"/>
        <v>#N/A</v>
      </c>
      <c r="AD183" s="1" t="e">
        <f t="shared" si="47"/>
        <v>#N/A</v>
      </c>
      <c r="AE183" s="1" t="e">
        <f t="shared" si="48"/>
        <v>#N/A</v>
      </c>
      <c r="AF183" s="1" t="e">
        <f t="shared" si="49"/>
        <v>#N/A</v>
      </c>
      <c r="AG183" s="1" t="e">
        <f t="shared" si="50"/>
        <v>#N/A</v>
      </c>
      <c r="AH183" s="1" t="e">
        <f t="shared" si="51"/>
        <v>#N/A</v>
      </c>
      <c r="AI183" s="1" t="e">
        <f>TRIM(LEFT(AP183,FIND(Sheet1!$E$16,AP183)-1))</f>
        <v>#VALUE!</v>
      </c>
      <c r="AJ183" s="1" t="e">
        <f>TRIM(LEFT(AQ183,FIND(Sheet1!$E$16,AQ183)-1))</f>
        <v>#VALUE!</v>
      </c>
      <c r="AK183" s="1" t="e">
        <f>TRIM(LEFT(AR183,FIND(Sheet1!$E$16,AR183)-1))</f>
        <v>#VALUE!</v>
      </c>
      <c r="AL183" s="1" t="e">
        <f>TRIM(LEFT(AS183,FIND(Sheet1!$E$16,AS183)-1))</f>
        <v>#VALUE!</v>
      </c>
      <c r="AM183" s="1" t="e">
        <f>TRIM(LEFT(AT183,FIND(Sheet1!$E$16,AT183)-1))</f>
        <v>#VALUE!</v>
      </c>
      <c r="AN183" s="1" t="e">
        <f>TRIM(LEFT(AU183,FIND(Sheet1!$E$16,AU183)-1))</f>
        <v>#VALUE!</v>
      </c>
      <c r="AO183" s="1" t="e">
        <f>TRIM(LEFT(AV183,FIND(Sheet1!$E$16,AV183)-1))</f>
        <v>#VALUE!</v>
      </c>
      <c r="AP183" s="14">
        <v>1</v>
      </c>
      <c r="AX183" s="1">
        <v>2000150201</v>
      </c>
      <c r="AY183" s="1" t="s">
        <v>91</v>
      </c>
      <c r="AZ183" s="1" t="str">
        <f t="shared" si="52"/>
        <v>2000150201受击光效</v>
      </c>
      <c r="BA183" s="1">
        <f>COUNTIFS($AZ$2:AZ183,AZ183,$AZ$2:AZ183,"&gt;&lt;")</f>
        <v>1</v>
      </c>
      <c r="BB183" t="b">
        <f>IFERROR(AND(VLOOKUP(AX183,[2]英雄技能定义!$A:$F,6,0)="普攻",AY183=$AY$2),FALSE)</f>
        <v>0</v>
      </c>
    </row>
    <row r="184" spans="1:54">
      <c r="A184" s="1" t="e">
        <f>#REF!</f>
        <v>#REF!</v>
      </c>
      <c r="B184" s="1" t="e">
        <f>#REF!</f>
        <v>#REF!</v>
      </c>
      <c r="C184" s="1" t="e">
        <f>#REF!</f>
        <v>#REF!</v>
      </c>
      <c r="D184" s="1" t="s">
        <v>88</v>
      </c>
      <c r="E184" s="1" t="e">
        <f>#REF!</f>
        <v>#REF!</v>
      </c>
      <c r="F184" s="1" t="e">
        <f t="shared" si="55"/>
        <v>#REF!</v>
      </c>
      <c r="G184" s="1">
        <f>SUMIFS(Sheet1!$F$17:$F$30,Sheet1!$E$17:$E$30,D184)</f>
        <v>2</v>
      </c>
      <c r="H184" s="1" t="e">
        <f>ROUND(ABS(SUMIFS(#REF!,#REF!,$C184,#REF!,#REF!,#REF!,$E184)),)</f>
        <v>#REF!</v>
      </c>
      <c r="I184" s="1" t="e">
        <f>_xlfn.IFS(OR(B184=#REF!,B184=#REF!,B184=#REF!),ROUND(#REF!,3),TRUE,0)</f>
        <v>#REF!</v>
      </c>
      <c r="J184" s="1">
        <v>0</v>
      </c>
      <c r="K184" s="1" t="e">
        <f>ROUND(ABS(SUMIFS(#REF!,#REF!,$C184,#REF!,#REF!,#REF!,$E184,#REF!,#REF!)),3)</f>
        <v>#REF!</v>
      </c>
      <c r="L184" s="1" t="e">
        <f>ROUND(ABS(SUMIFS(#REF!,#REF!,$C184,#REF!,#REF!,#REF!,$E184,#REF!,#REF!)),3)</f>
        <v>#REF!</v>
      </c>
      <c r="M184" s="1">
        <v>0</v>
      </c>
      <c r="N184" s="1" t="e">
        <f>ROUND(ABS(SUMIFS(#REF!,#REF!,$C184,#REF!,#REF!,#REF!,$E184,#REF!,#REF!)),3)</f>
        <v>#REF!</v>
      </c>
      <c r="O184" s="1" t="e">
        <f>ABS(SUMIFS(#REF!,#REF!,$C184,#REF!,$E184,#REF!,#REF!))</f>
        <v>#REF!</v>
      </c>
      <c r="P184" s="1" t="e">
        <f>#REF!</f>
        <v>#REF!</v>
      </c>
      <c r="Q184" s="1" t="e">
        <f>_xlfn.IFS(OR(B184=#REF!,B184=#REF!),#REF!*100,TRUE,0)</f>
        <v>#REF!</v>
      </c>
      <c r="S184" s="14" t="str">
        <f t="shared" si="37"/>
        <v>2000150202受击光效1</v>
      </c>
      <c r="T184" s="14" t="str">
        <f ca="1">IF(OFFSET($BB$1,MATCH($S184,S:S,0)-1,),$BC$1,
_xlfn.TEXTJOIN(Sheet1!$D$16,1,U184:AA184))</f>
        <v>1</v>
      </c>
      <c r="U184" s="14" t="str">
        <f t="shared" ca="1" si="38"/>
        <v>1</v>
      </c>
      <c r="V184" s="14" t="str">
        <f t="shared" ca="1" si="39"/>
        <v/>
      </c>
      <c r="W184" s="14" t="str">
        <f t="shared" ca="1" si="40"/>
        <v/>
      </c>
      <c r="X184" s="14" t="str">
        <f t="shared" ca="1" si="41"/>
        <v/>
      </c>
      <c r="Y184" s="14" t="str">
        <f t="shared" ca="1" si="42"/>
        <v/>
      </c>
      <c r="Z184" s="14" t="str">
        <f t="shared" ca="1" si="43"/>
        <v/>
      </c>
      <c r="AA184" s="14" t="str">
        <f t="shared" ca="1" si="44"/>
        <v/>
      </c>
      <c r="AB184" s="1">
        <f t="shared" si="45"/>
        <v>1</v>
      </c>
      <c r="AC184" s="1" t="e">
        <f t="shared" si="46"/>
        <v>#N/A</v>
      </c>
      <c r="AD184" s="1" t="e">
        <f t="shared" si="47"/>
        <v>#N/A</v>
      </c>
      <c r="AE184" s="1" t="e">
        <f t="shared" si="48"/>
        <v>#N/A</v>
      </c>
      <c r="AF184" s="1" t="e">
        <f t="shared" si="49"/>
        <v>#N/A</v>
      </c>
      <c r="AG184" s="1" t="e">
        <f t="shared" si="50"/>
        <v>#N/A</v>
      </c>
      <c r="AH184" s="1" t="e">
        <f t="shared" si="51"/>
        <v>#N/A</v>
      </c>
      <c r="AI184" s="1" t="e">
        <f>TRIM(LEFT(AP184,FIND(Sheet1!$E$16,AP184)-1))</f>
        <v>#VALUE!</v>
      </c>
      <c r="AJ184" s="1" t="e">
        <f>TRIM(LEFT(AQ184,FIND(Sheet1!$E$16,AQ184)-1))</f>
        <v>#VALUE!</v>
      </c>
      <c r="AK184" s="1" t="e">
        <f>TRIM(LEFT(AR184,FIND(Sheet1!$E$16,AR184)-1))</f>
        <v>#VALUE!</v>
      </c>
      <c r="AL184" s="1" t="e">
        <f>TRIM(LEFT(AS184,FIND(Sheet1!$E$16,AS184)-1))</f>
        <v>#VALUE!</v>
      </c>
      <c r="AM184" s="1" t="e">
        <f>TRIM(LEFT(AT184,FIND(Sheet1!$E$16,AT184)-1))</f>
        <v>#VALUE!</v>
      </c>
      <c r="AN184" s="1" t="e">
        <f>TRIM(LEFT(AU184,FIND(Sheet1!$E$16,AU184)-1))</f>
        <v>#VALUE!</v>
      </c>
      <c r="AO184" s="1" t="e">
        <f>TRIM(LEFT(AV184,FIND(Sheet1!$E$16,AV184)-1))</f>
        <v>#VALUE!</v>
      </c>
      <c r="AP184" s="14">
        <v>1</v>
      </c>
      <c r="AX184" s="1">
        <v>2000150202</v>
      </c>
      <c r="AY184" s="1" t="s">
        <v>91</v>
      </c>
      <c r="AZ184" s="1" t="str">
        <f t="shared" si="52"/>
        <v>2000150202受击光效</v>
      </c>
      <c r="BA184" s="1">
        <f>COUNTIFS($AZ$2:AZ184,AZ184,$AZ$2:AZ184,"&gt;&lt;")</f>
        <v>1</v>
      </c>
      <c r="BB184" t="b">
        <f>IFERROR(AND(VLOOKUP(AX184,[2]英雄技能定义!$A:$F,6,0)="普攻",AY184=$AY$2),FALSE)</f>
        <v>0</v>
      </c>
    </row>
    <row r="185" spans="1:54">
      <c r="A185" s="1" t="e">
        <f>#REF!</f>
        <v>#REF!</v>
      </c>
      <c r="B185" s="1" t="e">
        <f>#REF!</f>
        <v>#REF!</v>
      </c>
      <c r="C185" s="1" t="e">
        <f>#REF!</f>
        <v>#REF!</v>
      </c>
      <c r="D185" s="1" t="s">
        <v>88</v>
      </c>
      <c r="E185" s="1" t="e">
        <f>#REF!</f>
        <v>#REF!</v>
      </c>
      <c r="F185" s="1" t="e">
        <f t="shared" si="55"/>
        <v>#REF!</v>
      </c>
      <c r="G185" s="1">
        <f>SUMIFS(Sheet1!$F$17:$F$30,Sheet1!$E$17:$E$30,D185)</f>
        <v>2</v>
      </c>
      <c r="H185" s="1" t="e">
        <f>ROUND(ABS(SUMIFS(#REF!,#REF!,$C185,#REF!,#REF!,#REF!,$E185)),)</f>
        <v>#REF!</v>
      </c>
      <c r="I185" s="1" t="e">
        <f>_xlfn.IFS(OR(B185=#REF!,B185=#REF!,B185=#REF!),ROUND(#REF!,3),TRUE,0)</f>
        <v>#REF!</v>
      </c>
      <c r="J185" s="1">
        <v>0</v>
      </c>
      <c r="K185" s="1" t="e">
        <f>ROUND(ABS(SUMIFS(#REF!,#REF!,$C185,#REF!,#REF!,#REF!,$E185,#REF!,#REF!)),3)</f>
        <v>#REF!</v>
      </c>
      <c r="L185" s="1" t="e">
        <f>ROUND(ABS(SUMIFS(#REF!,#REF!,$C185,#REF!,#REF!,#REF!,$E185,#REF!,#REF!)),3)</f>
        <v>#REF!</v>
      </c>
      <c r="M185" s="1">
        <v>0</v>
      </c>
      <c r="N185" s="1" t="e">
        <f>ROUND(ABS(SUMIFS(#REF!,#REF!,$C185,#REF!,#REF!,#REF!,$E185,#REF!,#REF!)),3)</f>
        <v>#REF!</v>
      </c>
      <c r="O185" s="1" t="e">
        <f>ABS(SUMIFS(#REF!,#REF!,$C185,#REF!,$E185,#REF!,#REF!))</f>
        <v>#REF!</v>
      </c>
      <c r="P185" s="1" t="e">
        <f>#REF!</f>
        <v>#REF!</v>
      </c>
      <c r="Q185" s="1" t="e">
        <f>_xlfn.IFS(OR(B185=#REF!,B185=#REF!),#REF!*100,TRUE,0)</f>
        <v>#REF!</v>
      </c>
      <c r="S185" s="14" t="str">
        <f t="shared" si="37"/>
        <v>2000150202伤血1</v>
      </c>
      <c r="T185" s="14" t="str">
        <f ca="1">IF(OFFSET($BB$1,MATCH($S185,S:S,0)-1,),$BC$1,
_xlfn.TEXTJOIN(Sheet1!$D$16,1,U185:AA185))</f>
        <v>ratio=1.7,fixed=100</v>
      </c>
      <c r="U185" s="14" t="str">
        <f t="shared" ca="1" si="38"/>
        <v>ratio=1.7</v>
      </c>
      <c r="V185" s="14" t="str">
        <f t="shared" ca="1" si="39"/>
        <v>fixed=100</v>
      </c>
      <c r="W185" s="14" t="str">
        <f t="shared" ca="1" si="40"/>
        <v/>
      </c>
      <c r="X185" s="14" t="str">
        <f t="shared" ca="1" si="41"/>
        <v/>
      </c>
      <c r="Y185" s="14" t="str">
        <f t="shared" ca="1" si="42"/>
        <v/>
      </c>
      <c r="Z185" s="14" t="str">
        <f t="shared" ca="1" si="43"/>
        <v/>
      </c>
      <c r="AA185" s="14" t="str">
        <f t="shared" ca="1" si="44"/>
        <v/>
      </c>
      <c r="AB185" s="1">
        <f t="shared" si="45"/>
        <v>1.7</v>
      </c>
      <c r="AC185" s="1">
        <f t="shared" si="46"/>
        <v>100</v>
      </c>
      <c r="AD185" s="1" t="e">
        <f t="shared" si="47"/>
        <v>#N/A</v>
      </c>
      <c r="AE185" s="1" t="e">
        <f t="shared" si="48"/>
        <v>#N/A</v>
      </c>
      <c r="AF185" s="1" t="e">
        <f t="shared" si="49"/>
        <v>#N/A</v>
      </c>
      <c r="AG185" s="1" t="e">
        <f t="shared" si="50"/>
        <v>#N/A</v>
      </c>
      <c r="AH185" s="1" t="e">
        <f t="shared" si="51"/>
        <v>#N/A</v>
      </c>
      <c r="AI185" s="1" t="str">
        <f>TRIM(LEFT(AP185,FIND(Sheet1!$E$16,AP185)-1))</f>
        <v>ratio</v>
      </c>
      <c r="AJ185" s="1" t="str">
        <f>TRIM(LEFT(AQ185,FIND(Sheet1!$E$16,AQ185)-1))</f>
        <v>fixed</v>
      </c>
      <c r="AK185" s="1" t="e">
        <f>TRIM(LEFT(AR185,FIND(Sheet1!$E$16,AR185)-1))</f>
        <v>#VALUE!</v>
      </c>
      <c r="AL185" s="1" t="e">
        <f>TRIM(LEFT(AS185,FIND(Sheet1!$E$16,AS185)-1))</f>
        <v>#VALUE!</v>
      </c>
      <c r="AM185" s="1" t="e">
        <f>TRIM(LEFT(AT185,FIND(Sheet1!$E$16,AT185)-1))</f>
        <v>#VALUE!</v>
      </c>
      <c r="AN185" s="1" t="e">
        <f>TRIM(LEFT(AU185,FIND(Sheet1!$E$16,AU185)-1))</f>
        <v>#VALUE!</v>
      </c>
      <c r="AO185" s="1" t="e">
        <f>TRIM(LEFT(AV185,FIND(Sheet1!$E$16,AV185)-1))</f>
        <v>#VALUE!</v>
      </c>
      <c r="AP185" s="14" t="s">
        <v>242</v>
      </c>
      <c r="AQ185" s="14" t="s">
        <v>170</v>
      </c>
      <c r="AX185" s="1">
        <v>2000150202</v>
      </c>
      <c r="AY185" s="1" t="s">
        <v>86</v>
      </c>
      <c r="AZ185" s="1" t="str">
        <f t="shared" si="52"/>
        <v>2000150202伤血</v>
      </c>
      <c r="BA185" s="1">
        <f>COUNTIFS($AZ$2:AZ185,AZ185,$AZ$2:AZ185,"&gt;&lt;")</f>
        <v>1</v>
      </c>
      <c r="BB185" t="b">
        <f>IFERROR(AND(VLOOKUP(AX185,[2]英雄技能定义!$A:$F,6,0)="普攻",AY185=$AY$2),FALSE)</f>
        <v>0</v>
      </c>
    </row>
    <row r="186" spans="1:54">
      <c r="A186" s="1" t="e">
        <f>#REF!</f>
        <v>#REF!</v>
      </c>
      <c r="B186" s="1" t="e">
        <f>#REF!</f>
        <v>#REF!</v>
      </c>
      <c r="C186" s="1" t="e">
        <f>#REF!</f>
        <v>#REF!</v>
      </c>
      <c r="D186" s="1" t="s">
        <v>86</v>
      </c>
      <c r="E186" s="1" t="e">
        <f>#REF!</f>
        <v>#REF!</v>
      </c>
      <c r="F186" s="1" t="e">
        <f t="shared" si="55"/>
        <v>#REF!</v>
      </c>
      <c r="G186" s="1">
        <f>SUMIFS(Sheet1!$F$17:$F$30,Sheet1!$E$17:$E$30,D186)</f>
        <v>1</v>
      </c>
      <c r="H186" s="1" t="e">
        <f>ROUND(ABS(SUMIFS(#REF!,#REF!,$C186,#REF!,#REF!,#REF!,$E186)),)</f>
        <v>#REF!</v>
      </c>
      <c r="I186" s="1" t="e">
        <f>_xlfn.IFS(OR(B186=#REF!,B186=#REF!,B186=#REF!),ROUND(#REF!,3),TRUE,0)</f>
        <v>#REF!</v>
      </c>
      <c r="J186" s="1">
        <v>0</v>
      </c>
      <c r="K186" s="1" t="e">
        <f>ROUND(ABS(SUMIFS(#REF!,#REF!,$C186,#REF!,#REF!,#REF!,$E186,#REF!,#REF!)),3)</f>
        <v>#REF!</v>
      </c>
      <c r="L186" s="1" t="e">
        <f>ROUND(ABS(SUMIFS(#REF!,#REF!,$C186,#REF!,#REF!,#REF!,$E186,#REF!,#REF!)),3)</f>
        <v>#REF!</v>
      </c>
      <c r="M186" s="1">
        <v>0</v>
      </c>
      <c r="N186" s="1" t="e">
        <f>ROUND(ABS(SUMIFS(#REF!,#REF!,$C186,#REF!,#REF!,#REF!,$E186,#REF!,#REF!)),3)</f>
        <v>#REF!</v>
      </c>
      <c r="O186" s="1" t="e">
        <f>ABS(SUMIFS(#REF!,#REF!,$C186,#REF!,$E186,#REF!,#REF!))</f>
        <v>#REF!</v>
      </c>
      <c r="P186" s="1" t="e">
        <f>#REF!</f>
        <v>#REF!</v>
      </c>
      <c r="Q186" s="1" t="e">
        <f>_xlfn.IFS(OR(B186=#REF!,B186=#REF!),#REF!*100,TRUE,0)</f>
        <v>#REF!</v>
      </c>
      <c r="S186" s="14" t="str">
        <f t="shared" si="37"/>
        <v>2000150202加buff1</v>
      </c>
      <c r="T186" s="14" t="str">
        <f ca="1">IF(OFFSET($BB$1,MATCH($S186,S:S,0)-1,),$BC$1,
_xlfn.TEXTJOIN(Sheet1!$D$16,1,U186:AA186))</f>
        <v>duration=1,effectIds={1000025}</v>
      </c>
      <c r="U186" s="14" t="str">
        <f t="shared" ca="1" si="38"/>
        <v>duration=1</v>
      </c>
      <c r="V186" s="14" t="str">
        <f t="shared" ca="1" si="39"/>
        <v>effectIds={1000025}</v>
      </c>
      <c r="W186" s="14" t="str">
        <f t="shared" ca="1" si="40"/>
        <v/>
      </c>
      <c r="X186" s="14" t="str">
        <f t="shared" ca="1" si="41"/>
        <v/>
      </c>
      <c r="Y186" s="14" t="str">
        <f t="shared" ca="1" si="42"/>
        <v/>
      </c>
      <c r="Z186" s="14" t="str">
        <f t="shared" ca="1" si="43"/>
        <v/>
      </c>
      <c r="AA186" s="14" t="str">
        <f t="shared" ca="1" si="44"/>
        <v/>
      </c>
      <c r="AB186" s="1">
        <f t="shared" si="45"/>
        <v>1</v>
      </c>
      <c r="AC186" s="1" t="e">
        <f t="shared" si="46"/>
        <v>#N/A</v>
      </c>
      <c r="AD186" s="1" t="e">
        <f t="shared" si="47"/>
        <v>#N/A</v>
      </c>
      <c r="AE186" s="1" t="e">
        <f t="shared" si="48"/>
        <v>#N/A</v>
      </c>
      <c r="AF186" s="1" t="e">
        <f t="shared" si="49"/>
        <v>#N/A</v>
      </c>
      <c r="AG186" s="1" t="e">
        <f t="shared" si="50"/>
        <v>#N/A</v>
      </c>
      <c r="AH186" s="1" t="e">
        <f t="shared" si="51"/>
        <v>#N/A</v>
      </c>
      <c r="AI186" s="1" t="str">
        <f>TRIM(LEFT(AP186,FIND(Sheet1!$E$16,AP186)-1))</f>
        <v>duration</v>
      </c>
      <c r="AJ186" s="1" t="str">
        <f>TRIM(LEFT(AQ186,FIND(Sheet1!$E$16,AQ186)-1))</f>
        <v>effectIds</v>
      </c>
      <c r="AK186" s="1" t="e">
        <f>TRIM(LEFT(AR186,FIND(Sheet1!$E$16,AR186)-1))</f>
        <v>#VALUE!</v>
      </c>
      <c r="AL186" s="1" t="e">
        <f>TRIM(LEFT(AS186,FIND(Sheet1!$E$16,AS186)-1))</f>
        <v>#VALUE!</v>
      </c>
      <c r="AM186" s="1" t="e">
        <f>TRIM(LEFT(AT186,FIND(Sheet1!$E$16,AT186)-1))</f>
        <v>#VALUE!</v>
      </c>
      <c r="AN186" s="1" t="e">
        <f>TRIM(LEFT(AU186,FIND(Sheet1!$E$16,AU186)-1))</f>
        <v>#VALUE!</v>
      </c>
      <c r="AO186" s="1" t="e">
        <f>TRIM(LEFT(AV186,FIND(Sheet1!$E$16,AV186)-1))</f>
        <v>#VALUE!</v>
      </c>
      <c r="AP186" s="14" t="s">
        <v>211</v>
      </c>
      <c r="AQ186" s="14" t="s">
        <v>272</v>
      </c>
      <c r="AX186" s="1">
        <v>2000150202</v>
      </c>
      <c r="AY186" s="1" t="s">
        <v>88</v>
      </c>
      <c r="AZ186" s="1" t="str">
        <f t="shared" si="52"/>
        <v>2000150202加buff</v>
      </c>
      <c r="BA186" s="1">
        <f>COUNTIFS($AZ$2:AZ186,AZ186,$AZ$2:AZ186,"&gt;&lt;")</f>
        <v>1</v>
      </c>
      <c r="BB186" t="b">
        <f>IFERROR(AND(VLOOKUP(AX186,[2]英雄技能定义!$A:$F,6,0)="普攻",AY186=$AY$2),FALSE)</f>
        <v>0</v>
      </c>
    </row>
    <row r="187" spans="1:54">
      <c r="A187" s="1" t="e">
        <f>#REF!</f>
        <v>#REF!</v>
      </c>
      <c r="B187" s="1" t="e">
        <f>#REF!</f>
        <v>#REF!</v>
      </c>
      <c r="C187" s="1" t="e">
        <f>#REF!</f>
        <v>#REF!</v>
      </c>
      <c r="D187" s="1" t="s">
        <v>88</v>
      </c>
      <c r="E187" s="1" t="e">
        <f>#REF!</f>
        <v>#REF!</v>
      </c>
      <c r="F187" s="1" t="e">
        <f t="shared" si="55"/>
        <v>#REF!</v>
      </c>
      <c r="G187" s="1">
        <f>SUMIFS(Sheet1!$F$17:$F$30,Sheet1!$E$17:$E$30,D187)</f>
        <v>2</v>
      </c>
      <c r="H187" s="1" t="e">
        <f>ROUND(ABS(SUMIFS(#REF!,#REF!,$C187,#REF!,#REF!,#REF!,$E187)),)</f>
        <v>#REF!</v>
      </c>
      <c r="I187" s="1" t="e">
        <f>_xlfn.IFS(OR(B187=#REF!,B187=#REF!,B187=#REF!),ROUND(#REF!,3),TRUE,0)</f>
        <v>#REF!</v>
      </c>
      <c r="J187" s="1">
        <v>0</v>
      </c>
      <c r="K187" s="1" t="e">
        <f>ROUND(ABS(SUMIFS(#REF!,#REF!,$C187,#REF!,#REF!,#REF!,$E187,#REF!,#REF!)),3)</f>
        <v>#REF!</v>
      </c>
      <c r="L187" s="1" t="e">
        <f>ROUND(ABS(SUMIFS(#REF!,#REF!,$C187,#REF!,#REF!,#REF!,$E187,#REF!,#REF!)),3)</f>
        <v>#REF!</v>
      </c>
      <c r="M187" s="1">
        <v>0</v>
      </c>
      <c r="N187" s="1" t="e">
        <f>ROUND(ABS(SUMIFS(#REF!,#REF!,$C187,#REF!,#REF!,#REF!,$E187,#REF!,#REF!)),3)</f>
        <v>#REF!</v>
      </c>
      <c r="O187" s="1" t="e">
        <f>ABS(SUMIFS(#REF!,#REF!,$C187,#REF!,$E187,#REF!,#REF!))</f>
        <v>#REF!</v>
      </c>
      <c r="P187" s="1" t="e">
        <f>#REF!</f>
        <v>#REF!</v>
      </c>
      <c r="Q187" s="1" t="e">
        <f>_xlfn.IFS(OR(B187=#REF!,B187=#REF!),#REF!*100,TRUE,0)</f>
        <v>#REF!</v>
      </c>
      <c r="S187" s="14" t="str">
        <f t="shared" si="37"/>
        <v>2000150202击退1</v>
      </c>
      <c r="T187" s="14" t="str">
        <f ca="1">IF(OFFSET($BB$1,MATCH($S187,S:S,0)-1,),$BC$1,
_xlfn.TEXTJOIN(Sheet1!$D$16,1,U187:AA187))</f>
        <v>speed=1000,duration=0.1</v>
      </c>
      <c r="U187" s="14" t="str">
        <f t="shared" ca="1" si="38"/>
        <v>speed=1000</v>
      </c>
      <c r="V187" s="14" t="str">
        <f t="shared" ca="1" si="39"/>
        <v>duration=0.1</v>
      </c>
      <c r="W187" s="14" t="str">
        <f t="shared" ca="1" si="40"/>
        <v/>
      </c>
      <c r="X187" s="14" t="str">
        <f t="shared" ca="1" si="41"/>
        <v/>
      </c>
      <c r="Y187" s="14" t="str">
        <f t="shared" ca="1" si="42"/>
        <v/>
      </c>
      <c r="Z187" s="14" t="str">
        <f t="shared" ca="1" si="43"/>
        <v/>
      </c>
      <c r="AA187" s="14" t="str">
        <f t="shared" ca="1" si="44"/>
        <v/>
      </c>
      <c r="AB187" s="1">
        <f t="shared" si="45"/>
        <v>1000</v>
      </c>
      <c r="AC187" s="1">
        <f t="shared" si="46"/>
        <v>0.1</v>
      </c>
      <c r="AD187" s="1" t="e">
        <f t="shared" si="47"/>
        <v>#N/A</v>
      </c>
      <c r="AE187" s="1" t="e">
        <f t="shared" si="48"/>
        <v>#N/A</v>
      </c>
      <c r="AF187" s="1" t="e">
        <f t="shared" si="49"/>
        <v>#N/A</v>
      </c>
      <c r="AG187" s="1" t="e">
        <f t="shared" si="50"/>
        <v>#N/A</v>
      </c>
      <c r="AH187" s="1" t="e">
        <f t="shared" si="51"/>
        <v>#N/A</v>
      </c>
      <c r="AI187" s="1" t="str">
        <f>TRIM(LEFT(AP187,FIND(Sheet1!$E$16,AP187)-1))</f>
        <v>speed</v>
      </c>
      <c r="AJ187" s="1" t="str">
        <f>TRIM(LEFT(AQ187,FIND(Sheet1!$E$16,AQ187)-1))</f>
        <v>duration</v>
      </c>
      <c r="AK187" s="1" t="e">
        <f>TRIM(LEFT(AR187,FIND(Sheet1!$E$16,AR187)-1))</f>
        <v>#VALUE!</v>
      </c>
      <c r="AL187" s="1" t="e">
        <f>TRIM(LEFT(AS187,FIND(Sheet1!$E$16,AS187)-1))</f>
        <v>#VALUE!</v>
      </c>
      <c r="AM187" s="1" t="e">
        <f>TRIM(LEFT(AT187,FIND(Sheet1!$E$16,AT187)-1))</f>
        <v>#VALUE!</v>
      </c>
      <c r="AN187" s="1" t="e">
        <f>TRIM(LEFT(AU187,FIND(Sheet1!$E$16,AU187)-1))</f>
        <v>#VALUE!</v>
      </c>
      <c r="AO187" s="1" t="e">
        <f>TRIM(LEFT(AV187,FIND(Sheet1!$E$16,AV187)-1))</f>
        <v>#VALUE!</v>
      </c>
      <c r="AP187" s="14" t="s">
        <v>182</v>
      </c>
      <c r="AQ187" s="14" t="s">
        <v>183</v>
      </c>
      <c r="AX187" s="1">
        <v>2000150202</v>
      </c>
      <c r="AY187" s="1" t="s">
        <v>47</v>
      </c>
      <c r="AZ187" s="1" t="str">
        <f t="shared" si="52"/>
        <v>2000150202击退</v>
      </c>
      <c r="BA187" s="1">
        <f>COUNTIFS($AZ$2:AZ187,AZ187,$AZ$2:AZ187,"&gt;&lt;")</f>
        <v>1</v>
      </c>
      <c r="BB187" t="b">
        <f>IFERROR(AND(VLOOKUP(AX187,[2]英雄技能定义!$A:$F,6,0)="普攻",AY187=$AY$2),FALSE)</f>
        <v>0</v>
      </c>
    </row>
    <row r="188" spans="1:54">
      <c r="A188" s="1" t="e">
        <f>#REF!</f>
        <v>#REF!</v>
      </c>
      <c r="B188" s="1" t="e">
        <f>#REF!</f>
        <v>#REF!</v>
      </c>
      <c r="C188" s="1" t="e">
        <f>#REF!</f>
        <v>#REF!</v>
      </c>
      <c r="D188" s="1" t="s">
        <v>86</v>
      </c>
      <c r="E188" s="1" t="e">
        <f>#REF!</f>
        <v>#REF!</v>
      </c>
      <c r="F188" s="1" t="e">
        <f t="shared" si="55"/>
        <v>#REF!</v>
      </c>
      <c r="G188" s="1">
        <f>SUMIFS(Sheet1!$F$17:$F$30,Sheet1!$E$17:$E$30,D188)</f>
        <v>1</v>
      </c>
      <c r="H188" s="1" t="e">
        <f>ROUND(ABS(SUMIFS(#REF!,#REF!,$C188,#REF!,#REF!,#REF!,$E188)),)</f>
        <v>#REF!</v>
      </c>
      <c r="I188" s="1" t="e">
        <f>_xlfn.IFS(OR(B188=#REF!,B188=#REF!,B188=#REF!),ROUND(#REF!,3),TRUE,0)</f>
        <v>#REF!</v>
      </c>
      <c r="J188" s="1">
        <v>0</v>
      </c>
      <c r="K188" s="1" t="e">
        <f>ROUND(ABS(SUMIFS(#REF!,#REF!,$C188,#REF!,#REF!,#REF!,$E188,#REF!,#REF!)),3)</f>
        <v>#REF!</v>
      </c>
      <c r="L188" s="1" t="e">
        <f>ROUND(ABS(SUMIFS(#REF!,#REF!,$C188,#REF!,#REF!,#REF!,$E188,#REF!,#REF!)),3)</f>
        <v>#REF!</v>
      </c>
      <c r="M188" s="1">
        <v>0</v>
      </c>
      <c r="N188" s="1" t="e">
        <f>ROUND(ABS(SUMIFS(#REF!,#REF!,$C188,#REF!,#REF!,#REF!,$E188,#REF!,#REF!)),3)</f>
        <v>#REF!</v>
      </c>
      <c r="O188" s="1" t="e">
        <f>ABS(SUMIFS(#REF!,#REF!,$C188,#REF!,$E188,#REF!,#REF!))</f>
        <v>#REF!</v>
      </c>
      <c r="P188" s="1" t="e">
        <f>#REF!</f>
        <v>#REF!</v>
      </c>
      <c r="Q188" s="1" t="e">
        <f>_xlfn.IFS(OR(B188=#REF!,B188=#REF!),#REF!*100,TRUE,0)</f>
        <v>#REF!</v>
      </c>
      <c r="S188" s="14" t="str">
        <f t="shared" si="37"/>
        <v>2000150203伤血1</v>
      </c>
      <c r="T188" s="14" t="str">
        <f ca="1">IF(OFFSET($BB$1,MATCH($S188,S:S,0)-1,),$BC$1,
_xlfn.TEXTJOIN(Sheet1!$D$16,1,U188:AA188))</f>
        <v>ratio=1.2,fixed=100</v>
      </c>
      <c r="U188" s="14" t="str">
        <f t="shared" ca="1" si="38"/>
        <v>ratio=1.2</v>
      </c>
      <c r="V188" s="14" t="str">
        <f t="shared" ca="1" si="39"/>
        <v>fixed=100</v>
      </c>
      <c r="W188" s="14" t="str">
        <f t="shared" ca="1" si="40"/>
        <v/>
      </c>
      <c r="X188" s="14" t="str">
        <f t="shared" ca="1" si="41"/>
        <v/>
      </c>
      <c r="Y188" s="14" t="str">
        <f t="shared" ca="1" si="42"/>
        <v/>
      </c>
      <c r="Z188" s="14" t="str">
        <f t="shared" ca="1" si="43"/>
        <v/>
      </c>
      <c r="AA188" s="14" t="str">
        <f t="shared" ca="1" si="44"/>
        <v/>
      </c>
      <c r="AB188" s="1">
        <f t="shared" si="45"/>
        <v>1.2</v>
      </c>
      <c r="AC188" s="1">
        <f t="shared" si="46"/>
        <v>100</v>
      </c>
      <c r="AD188" s="1" t="e">
        <f t="shared" si="47"/>
        <v>#N/A</v>
      </c>
      <c r="AE188" s="1" t="e">
        <f t="shared" si="48"/>
        <v>#N/A</v>
      </c>
      <c r="AF188" s="1" t="e">
        <f t="shared" si="49"/>
        <v>#N/A</v>
      </c>
      <c r="AG188" s="1" t="e">
        <f t="shared" si="50"/>
        <v>#N/A</v>
      </c>
      <c r="AH188" s="1" t="e">
        <f t="shared" si="51"/>
        <v>#N/A</v>
      </c>
      <c r="AI188" s="1" t="str">
        <f>TRIM(LEFT(AP188,FIND(Sheet1!$E$16,AP188)-1))</f>
        <v>ratio</v>
      </c>
      <c r="AJ188" s="1" t="str">
        <f>TRIM(LEFT(AQ188,FIND(Sheet1!$E$16,AQ188)-1))</f>
        <v>fixed</v>
      </c>
      <c r="AK188" s="1" t="e">
        <f>TRIM(LEFT(AR188,FIND(Sheet1!$E$16,AR188)-1))</f>
        <v>#VALUE!</v>
      </c>
      <c r="AL188" s="1" t="e">
        <f>TRIM(LEFT(AS188,FIND(Sheet1!$E$16,AS188)-1))</f>
        <v>#VALUE!</v>
      </c>
      <c r="AM188" s="1" t="e">
        <f>TRIM(LEFT(AT188,FIND(Sheet1!$E$16,AT188)-1))</f>
        <v>#VALUE!</v>
      </c>
      <c r="AN188" s="1" t="e">
        <f>TRIM(LEFT(AU188,FIND(Sheet1!$E$16,AU188)-1))</f>
        <v>#VALUE!</v>
      </c>
      <c r="AO188" s="1" t="e">
        <f>TRIM(LEFT(AV188,FIND(Sheet1!$E$16,AV188)-1))</f>
        <v>#VALUE!</v>
      </c>
      <c r="AP188" s="14" t="s">
        <v>244</v>
      </c>
      <c r="AQ188" s="14" t="s">
        <v>170</v>
      </c>
      <c r="AX188" s="1">
        <v>2000150203</v>
      </c>
      <c r="AY188" s="1" t="s">
        <v>86</v>
      </c>
      <c r="AZ188" s="1" t="str">
        <f t="shared" si="52"/>
        <v>2000150203伤血</v>
      </c>
      <c r="BA188" s="1">
        <f>COUNTIFS($AZ$2:AZ188,AZ188,$AZ$2:AZ188,"&gt;&lt;")</f>
        <v>1</v>
      </c>
      <c r="BB188" t="b">
        <f>IFERROR(AND(VLOOKUP(AX188,[2]英雄技能定义!$A:$F,6,0)="普攻",AY188=$AY$2),FALSE)</f>
        <v>0</v>
      </c>
    </row>
    <row r="189" spans="1:54">
      <c r="A189" s="1" t="e">
        <f>#REF!</f>
        <v>#REF!</v>
      </c>
      <c r="B189" s="1" t="e">
        <f>#REF!</f>
        <v>#REF!</v>
      </c>
      <c r="C189" s="1" t="e">
        <f>#REF!</f>
        <v>#REF!</v>
      </c>
      <c r="D189" s="1" t="s">
        <v>88</v>
      </c>
      <c r="E189" s="1" t="e">
        <f>#REF!</f>
        <v>#REF!</v>
      </c>
      <c r="F189" s="1" t="e">
        <f t="shared" si="55"/>
        <v>#REF!</v>
      </c>
      <c r="G189" s="1">
        <f>SUMIFS(Sheet1!$F$17:$F$30,Sheet1!$E$17:$E$30,D189)</f>
        <v>2</v>
      </c>
      <c r="H189" s="1" t="e">
        <f>ROUND(ABS(SUMIFS(#REF!,#REF!,$C189,#REF!,#REF!,#REF!,$E189)),)</f>
        <v>#REF!</v>
      </c>
      <c r="I189" s="1" t="e">
        <f>_xlfn.IFS(OR(B189=#REF!,B189=#REF!,B189=#REF!),ROUND(#REF!,3),TRUE,0)</f>
        <v>#REF!</v>
      </c>
      <c r="J189" s="1">
        <v>0</v>
      </c>
      <c r="K189" s="1" t="e">
        <f>ROUND(ABS(SUMIFS(#REF!,#REF!,$C189,#REF!,#REF!,#REF!,$E189,#REF!,#REF!)),3)</f>
        <v>#REF!</v>
      </c>
      <c r="L189" s="1" t="e">
        <f>ROUND(ABS(SUMIFS(#REF!,#REF!,$C189,#REF!,#REF!,#REF!,$E189,#REF!,#REF!)),3)</f>
        <v>#REF!</v>
      </c>
      <c r="M189" s="1">
        <v>0</v>
      </c>
      <c r="N189" s="1" t="e">
        <f>ROUND(ABS(SUMIFS(#REF!,#REF!,$C189,#REF!,#REF!,#REF!,$E189,#REF!,#REF!)),3)</f>
        <v>#REF!</v>
      </c>
      <c r="O189" s="1" t="e">
        <f>ABS(SUMIFS(#REF!,#REF!,$C189,#REF!,$E189,#REF!,#REF!))</f>
        <v>#REF!</v>
      </c>
      <c r="P189" s="1" t="e">
        <f>#REF!</f>
        <v>#REF!</v>
      </c>
      <c r="Q189" s="1" t="e">
        <f>_xlfn.IFS(OR(B189=#REF!,B189=#REF!),#REF!*100,TRUE,0)</f>
        <v>#REF!</v>
      </c>
      <c r="S189" s="14" t="str">
        <f t="shared" si="37"/>
        <v>2000150203受击光效1</v>
      </c>
      <c r="T189" s="14" t="str">
        <f ca="1">IF(OFFSET($BB$1,MATCH($S189,S:S,0)-1,),$BC$1,
_xlfn.TEXTJOIN(Sheet1!$D$16,1,U189:AA189))</f>
        <v>1</v>
      </c>
      <c r="U189" s="14" t="str">
        <f t="shared" ca="1" si="38"/>
        <v>1</v>
      </c>
      <c r="V189" s="14" t="str">
        <f t="shared" ca="1" si="39"/>
        <v/>
      </c>
      <c r="W189" s="14" t="str">
        <f t="shared" ca="1" si="40"/>
        <v/>
      </c>
      <c r="X189" s="14" t="str">
        <f t="shared" ca="1" si="41"/>
        <v/>
      </c>
      <c r="Y189" s="14" t="str">
        <f t="shared" ca="1" si="42"/>
        <v/>
      </c>
      <c r="Z189" s="14" t="str">
        <f t="shared" ca="1" si="43"/>
        <v/>
      </c>
      <c r="AA189" s="14" t="str">
        <f t="shared" ca="1" si="44"/>
        <v/>
      </c>
      <c r="AB189" s="1">
        <f t="shared" si="45"/>
        <v>1</v>
      </c>
      <c r="AC189" s="1" t="e">
        <f t="shared" si="46"/>
        <v>#N/A</v>
      </c>
      <c r="AD189" s="1" t="e">
        <f t="shared" si="47"/>
        <v>#N/A</v>
      </c>
      <c r="AE189" s="1" t="e">
        <f t="shared" si="48"/>
        <v>#N/A</v>
      </c>
      <c r="AF189" s="1" t="e">
        <f t="shared" si="49"/>
        <v>#N/A</v>
      </c>
      <c r="AG189" s="1" t="e">
        <f t="shared" si="50"/>
        <v>#N/A</v>
      </c>
      <c r="AH189" s="1" t="e">
        <f t="shared" si="51"/>
        <v>#N/A</v>
      </c>
      <c r="AI189" s="1" t="e">
        <f>TRIM(LEFT(AP189,FIND(Sheet1!$E$16,AP189)-1))</f>
        <v>#VALUE!</v>
      </c>
      <c r="AJ189" s="1" t="e">
        <f>TRIM(LEFT(AQ189,FIND(Sheet1!$E$16,AQ189)-1))</f>
        <v>#VALUE!</v>
      </c>
      <c r="AK189" s="1" t="e">
        <f>TRIM(LEFT(AR189,FIND(Sheet1!$E$16,AR189)-1))</f>
        <v>#VALUE!</v>
      </c>
      <c r="AL189" s="1" t="e">
        <f>TRIM(LEFT(AS189,FIND(Sheet1!$E$16,AS189)-1))</f>
        <v>#VALUE!</v>
      </c>
      <c r="AM189" s="1" t="e">
        <f>TRIM(LEFT(AT189,FIND(Sheet1!$E$16,AT189)-1))</f>
        <v>#VALUE!</v>
      </c>
      <c r="AN189" s="1" t="e">
        <f>TRIM(LEFT(AU189,FIND(Sheet1!$E$16,AU189)-1))</f>
        <v>#VALUE!</v>
      </c>
      <c r="AO189" s="1" t="e">
        <f>TRIM(LEFT(AV189,FIND(Sheet1!$E$16,AV189)-1))</f>
        <v>#VALUE!</v>
      </c>
      <c r="AP189" s="14">
        <v>1</v>
      </c>
      <c r="AX189" s="1">
        <v>2000150203</v>
      </c>
      <c r="AY189" s="1" t="s">
        <v>91</v>
      </c>
      <c r="AZ189" s="1" t="str">
        <f t="shared" si="52"/>
        <v>2000150203受击光效</v>
      </c>
      <c r="BA189" s="1">
        <f>COUNTIFS($AZ$2:AZ189,AZ189,$AZ$2:AZ189,"&gt;&lt;")</f>
        <v>1</v>
      </c>
      <c r="BB189" t="b">
        <f>IFERROR(AND(VLOOKUP(AX189,[2]英雄技能定义!$A:$F,6,0)="普攻",AY189=$AY$2),FALSE)</f>
        <v>0</v>
      </c>
    </row>
    <row r="190" spans="1:54">
      <c r="A190" s="1" t="e">
        <f>#REF!</f>
        <v>#REF!</v>
      </c>
      <c r="B190" s="1" t="e">
        <f>#REF!</f>
        <v>#REF!</v>
      </c>
      <c r="C190" s="1" t="e">
        <f>#REF!</f>
        <v>#REF!</v>
      </c>
      <c r="D190" s="1" t="s">
        <v>86</v>
      </c>
      <c r="E190" s="1" t="e">
        <f>#REF!</f>
        <v>#REF!</v>
      </c>
      <c r="F190" s="1" t="e">
        <f t="shared" si="55"/>
        <v>#REF!</v>
      </c>
      <c r="G190" s="1">
        <f>SUMIFS(Sheet1!$F$17:$F$30,Sheet1!$E$17:$E$30,D190)</f>
        <v>1</v>
      </c>
      <c r="H190" s="1" t="e">
        <f>ROUND(ABS(SUMIFS(#REF!,#REF!,$C190,#REF!,#REF!,#REF!,$E190)),)</f>
        <v>#REF!</v>
      </c>
      <c r="I190" s="1" t="e">
        <f>_xlfn.IFS(OR(B190=#REF!,B190=#REF!,B190=#REF!),ROUND(#REF!,3),TRUE,0)</f>
        <v>#REF!</v>
      </c>
      <c r="J190" s="1">
        <v>0</v>
      </c>
      <c r="K190" s="1" t="e">
        <f>ROUND(ABS(SUMIFS(#REF!,#REF!,$C190,#REF!,#REF!,#REF!,$E190,#REF!,#REF!)),3)</f>
        <v>#REF!</v>
      </c>
      <c r="L190" s="1" t="e">
        <f>ROUND(ABS(SUMIFS(#REF!,#REF!,$C190,#REF!,#REF!,#REF!,$E190,#REF!,#REF!)),3)</f>
        <v>#REF!</v>
      </c>
      <c r="M190" s="1">
        <v>0</v>
      </c>
      <c r="N190" s="1" t="e">
        <f>ROUND(ABS(SUMIFS(#REF!,#REF!,$C190,#REF!,#REF!,#REF!,$E190,#REF!,#REF!)),3)</f>
        <v>#REF!</v>
      </c>
      <c r="O190" s="1" t="e">
        <f>ABS(SUMIFS(#REF!,#REF!,$C190,#REF!,$E190,#REF!,#REF!))</f>
        <v>#REF!</v>
      </c>
      <c r="P190" s="1" t="e">
        <f>#REF!</f>
        <v>#REF!</v>
      </c>
      <c r="Q190" s="1" t="e">
        <f>_xlfn.IFS(OR(B190=#REF!,B190=#REF!),#REF!*100,TRUE,0)</f>
        <v>#REF!</v>
      </c>
      <c r="S190" s="14" t="str">
        <f t="shared" si="37"/>
        <v>2000150203击退1</v>
      </c>
      <c r="T190" s="14" t="str">
        <f ca="1">IF(OFFSET($BB$1,MATCH($S190,S:S,0)-1,),$BC$1,
_xlfn.TEXTJOIN(Sheet1!$D$16,1,U190:AA190))</f>
        <v>speed=1000,duration=0.1</v>
      </c>
      <c r="U190" s="14" t="str">
        <f t="shared" ca="1" si="38"/>
        <v>speed=1000</v>
      </c>
      <c r="V190" s="14" t="str">
        <f t="shared" ca="1" si="39"/>
        <v>duration=0.1</v>
      </c>
      <c r="W190" s="14" t="str">
        <f t="shared" ca="1" si="40"/>
        <v/>
      </c>
      <c r="X190" s="14" t="str">
        <f t="shared" ca="1" si="41"/>
        <v/>
      </c>
      <c r="Y190" s="14" t="str">
        <f t="shared" ca="1" si="42"/>
        <v/>
      </c>
      <c r="Z190" s="14" t="str">
        <f t="shared" ca="1" si="43"/>
        <v/>
      </c>
      <c r="AA190" s="14" t="str">
        <f t="shared" ca="1" si="44"/>
        <v/>
      </c>
      <c r="AB190" s="1">
        <f t="shared" si="45"/>
        <v>1000</v>
      </c>
      <c r="AC190" s="1">
        <f t="shared" si="46"/>
        <v>0.1</v>
      </c>
      <c r="AD190" s="1" t="e">
        <f t="shared" si="47"/>
        <v>#N/A</v>
      </c>
      <c r="AE190" s="1" t="e">
        <f t="shared" si="48"/>
        <v>#N/A</v>
      </c>
      <c r="AF190" s="1" t="e">
        <f t="shared" si="49"/>
        <v>#N/A</v>
      </c>
      <c r="AG190" s="1" t="e">
        <f t="shared" si="50"/>
        <v>#N/A</v>
      </c>
      <c r="AH190" s="1" t="e">
        <f t="shared" si="51"/>
        <v>#N/A</v>
      </c>
      <c r="AI190" s="1" t="str">
        <f>TRIM(LEFT(AP190,FIND(Sheet1!$E$16,AP190)-1))</f>
        <v>speed</v>
      </c>
      <c r="AJ190" s="1" t="str">
        <f>TRIM(LEFT(AQ190,FIND(Sheet1!$E$16,AQ190)-1))</f>
        <v>duration</v>
      </c>
      <c r="AK190" s="1" t="e">
        <f>TRIM(LEFT(AR190,FIND(Sheet1!$E$16,AR190)-1))</f>
        <v>#VALUE!</v>
      </c>
      <c r="AL190" s="1" t="e">
        <f>TRIM(LEFT(AS190,FIND(Sheet1!$E$16,AS190)-1))</f>
        <v>#VALUE!</v>
      </c>
      <c r="AM190" s="1" t="e">
        <f>TRIM(LEFT(AT190,FIND(Sheet1!$E$16,AT190)-1))</f>
        <v>#VALUE!</v>
      </c>
      <c r="AN190" s="1" t="e">
        <f>TRIM(LEFT(AU190,FIND(Sheet1!$E$16,AU190)-1))</f>
        <v>#VALUE!</v>
      </c>
      <c r="AO190" s="1" t="e">
        <f>TRIM(LEFT(AV190,FIND(Sheet1!$E$16,AV190)-1))</f>
        <v>#VALUE!</v>
      </c>
      <c r="AP190" s="14" t="s">
        <v>182</v>
      </c>
      <c r="AQ190" s="14" t="s">
        <v>183</v>
      </c>
      <c r="AX190" s="1">
        <v>2000150203</v>
      </c>
      <c r="AY190" s="1" t="s">
        <v>47</v>
      </c>
      <c r="AZ190" s="1" t="str">
        <f t="shared" si="52"/>
        <v>2000150203击退</v>
      </c>
      <c r="BA190" s="1">
        <f>COUNTIFS($AZ$2:AZ190,AZ190,$AZ$2:AZ190,"&gt;&lt;")</f>
        <v>1</v>
      </c>
      <c r="BB190" t="b">
        <f>IFERROR(AND(VLOOKUP(AX190,[2]英雄技能定义!$A:$F,6,0)="普攻",AY190=$AY$2),FALSE)</f>
        <v>0</v>
      </c>
    </row>
    <row r="191" spans="1:54">
      <c r="A191" s="1" t="e">
        <f>#REF!</f>
        <v>#REF!</v>
      </c>
      <c r="B191" s="1" t="e">
        <f>#REF!</f>
        <v>#REF!</v>
      </c>
      <c r="C191" s="1" t="e">
        <f>#REF!</f>
        <v>#REF!</v>
      </c>
      <c r="D191" s="1" t="s">
        <v>88</v>
      </c>
      <c r="E191" s="1" t="e">
        <f>#REF!</f>
        <v>#REF!</v>
      </c>
      <c r="F191" s="1" t="e">
        <f t="shared" si="55"/>
        <v>#REF!</v>
      </c>
      <c r="G191" s="1">
        <f>SUMIFS(Sheet1!$F$17:$F$30,Sheet1!$E$17:$E$30,D191)</f>
        <v>2</v>
      </c>
      <c r="H191" s="1" t="e">
        <f>ROUND(ABS(SUMIFS(#REF!,#REF!,$C191,#REF!,#REF!,#REF!,$E191)),)</f>
        <v>#REF!</v>
      </c>
      <c r="I191" s="1" t="e">
        <f>_xlfn.IFS(OR(B191=#REF!,B191=#REF!,B191=#REF!),ROUND(#REF!,3),TRUE,0)</f>
        <v>#REF!</v>
      </c>
      <c r="J191" s="1">
        <v>0</v>
      </c>
      <c r="K191" s="1" t="e">
        <f>ROUND(ABS(SUMIFS(#REF!,#REF!,$C191,#REF!,#REF!,#REF!,$E191,#REF!,#REF!)),3)</f>
        <v>#REF!</v>
      </c>
      <c r="L191" s="1" t="e">
        <f>ROUND(ABS(SUMIFS(#REF!,#REF!,$C191,#REF!,#REF!,#REF!,$E191,#REF!,#REF!)),3)</f>
        <v>#REF!</v>
      </c>
      <c r="M191" s="1">
        <v>0</v>
      </c>
      <c r="N191" s="1" t="e">
        <f>ROUND(ABS(SUMIFS(#REF!,#REF!,$C191,#REF!,#REF!,#REF!,$E191,#REF!,#REF!)),3)</f>
        <v>#REF!</v>
      </c>
      <c r="O191" s="1" t="e">
        <f>ABS(SUMIFS(#REF!,#REF!,$C191,#REF!,$E191,#REF!,#REF!))</f>
        <v>#REF!</v>
      </c>
      <c r="P191" s="1" t="e">
        <f>#REF!</f>
        <v>#REF!</v>
      </c>
      <c r="Q191" s="1" t="e">
        <f>_xlfn.IFS(OR(B191=#REF!,B191=#REF!),#REF!*100,TRUE,0)</f>
        <v>#REF!</v>
      </c>
      <c r="S191" s="14" t="str">
        <f t="shared" si="37"/>
        <v>2000150204加buff1</v>
      </c>
      <c r="T191" s="14" t="str">
        <f ca="1">IF(OFFSET($BB$1,MATCH($S191,S:S,0)-1,),$BC$1,
_xlfn.TEXTJOIN(Sheet1!$D$16,1,U191:AA191))</f>
        <v>duration=6,lightEffects={7,8},effectIds={1000026,1000027,1000120}</v>
      </c>
      <c r="U191" s="14" t="str">
        <f t="shared" ca="1" si="38"/>
        <v>duration=6</v>
      </c>
      <c r="V191" s="14" t="str">
        <f t="shared" ca="1" si="39"/>
        <v>lightEffects={7</v>
      </c>
      <c r="W191" s="14" t="str">
        <f t="shared" ca="1" si="40"/>
        <v>8}</v>
      </c>
      <c r="X191" s="14" t="str">
        <f t="shared" ca="1" si="41"/>
        <v>effectIds={1000026</v>
      </c>
      <c r="Y191" s="14" t="str">
        <f t="shared" ca="1" si="42"/>
        <v>1000027</v>
      </c>
      <c r="Z191" s="14" t="str">
        <f t="shared" ca="1" si="43"/>
        <v>1000120}</v>
      </c>
      <c r="AA191" s="14" t="str">
        <f t="shared" ca="1" si="44"/>
        <v/>
      </c>
      <c r="AB191" s="1">
        <f t="shared" si="45"/>
        <v>6</v>
      </c>
      <c r="AC191" s="1" t="e">
        <f t="shared" si="46"/>
        <v>#N/A</v>
      </c>
      <c r="AD191" s="1" t="e">
        <f t="shared" si="47"/>
        <v>#N/A</v>
      </c>
      <c r="AE191" s="1" t="e">
        <f t="shared" si="48"/>
        <v>#N/A</v>
      </c>
      <c r="AF191" s="1">
        <f t="shared" si="49"/>
        <v>1000027</v>
      </c>
      <c r="AG191" s="1" t="e">
        <f t="shared" si="50"/>
        <v>#N/A</v>
      </c>
      <c r="AH191" s="1" t="e">
        <f t="shared" si="51"/>
        <v>#N/A</v>
      </c>
      <c r="AI191" s="1" t="str">
        <f>TRIM(LEFT(AP191,FIND(Sheet1!$E$16,AP191)-1))</f>
        <v>duration</v>
      </c>
      <c r="AJ191" s="1" t="str">
        <f>TRIM(LEFT(AQ191,FIND(Sheet1!$E$16,AQ191)-1))</f>
        <v>lightEffects</v>
      </c>
      <c r="AK191" s="1" t="e">
        <f>TRIM(LEFT(AR191,FIND(Sheet1!$E$16,AR191)-1))</f>
        <v>#VALUE!</v>
      </c>
      <c r="AL191" s="1" t="str">
        <f>TRIM(LEFT(AS191,FIND(Sheet1!$E$16,AS191)-1))</f>
        <v>effectIds</v>
      </c>
      <c r="AM191" s="1" t="e">
        <f>TRIM(LEFT(AT191,FIND(Sheet1!$E$16,AT191)-1))</f>
        <v>#VALUE!</v>
      </c>
      <c r="AN191" s="1" t="e">
        <f>TRIM(LEFT(AU191,FIND(Sheet1!$E$16,AU191)-1))</f>
        <v>#VALUE!</v>
      </c>
      <c r="AO191" s="1" t="e">
        <f>TRIM(LEFT(AV191,FIND(Sheet1!$E$16,AV191)-1))</f>
        <v>#VALUE!</v>
      </c>
      <c r="AP191" s="14" t="s">
        <v>185</v>
      </c>
      <c r="AQ191" s="14" t="s">
        <v>273</v>
      </c>
      <c r="AR191" s="14" t="s">
        <v>274</v>
      </c>
      <c r="AS191" s="14" t="s">
        <v>275</v>
      </c>
      <c r="AT191" s="14">
        <v>1000027</v>
      </c>
      <c r="AU191" s="14" t="s">
        <v>276</v>
      </c>
      <c r="AX191" s="1">
        <v>2000150204</v>
      </c>
      <c r="AY191" s="1" t="s">
        <v>88</v>
      </c>
      <c r="AZ191" s="1" t="str">
        <f t="shared" si="52"/>
        <v>2000150204加buff</v>
      </c>
      <c r="BA191" s="1">
        <f>COUNTIFS($AZ$2:AZ191,AZ191,$AZ$2:AZ191,"&gt;&lt;")</f>
        <v>1</v>
      </c>
      <c r="BB191" t="b">
        <f>IFERROR(AND(VLOOKUP(AX191,[2]英雄技能定义!$A:$F,6,0)="普攻",AY191=$AY$2),FALSE)</f>
        <v>0</v>
      </c>
    </row>
    <row r="192" spans="1:54">
      <c r="A192" s="1" t="e">
        <f>#REF!</f>
        <v>#REF!</v>
      </c>
      <c r="B192" s="1" t="e">
        <f>#REF!</f>
        <v>#REF!</v>
      </c>
      <c r="C192" s="1" t="e">
        <f>#REF!</f>
        <v>#REF!</v>
      </c>
      <c r="D192" s="1" t="s">
        <v>86</v>
      </c>
      <c r="E192" s="1" t="e">
        <f>#REF!</f>
        <v>#REF!</v>
      </c>
      <c r="F192" s="1" t="e">
        <f t="shared" si="55"/>
        <v>#REF!</v>
      </c>
      <c r="G192" s="1">
        <f>SUMIFS(Sheet1!$F$17:$F$30,Sheet1!$E$17:$E$30,D192)</f>
        <v>1</v>
      </c>
      <c r="H192" s="1" t="e">
        <f>ROUND(ABS(SUMIFS(#REF!,#REF!,$C192,#REF!,#REF!,#REF!,$E192)),)</f>
        <v>#REF!</v>
      </c>
      <c r="I192" s="1" t="e">
        <f>_xlfn.IFS(OR(B192=#REF!,B192=#REF!,B192=#REF!),ROUND(#REF!,3),TRUE,0)</f>
        <v>#REF!</v>
      </c>
      <c r="J192" s="1">
        <v>0</v>
      </c>
      <c r="K192" s="1" t="e">
        <f>ROUND(ABS(SUMIFS(#REF!,#REF!,$C192,#REF!,#REF!,#REF!,$E192,#REF!,#REF!)),3)</f>
        <v>#REF!</v>
      </c>
      <c r="L192" s="1" t="e">
        <f>ROUND(ABS(SUMIFS(#REF!,#REF!,$C192,#REF!,#REF!,#REF!,$E192,#REF!,#REF!)),3)</f>
        <v>#REF!</v>
      </c>
      <c r="M192" s="1">
        <v>0</v>
      </c>
      <c r="N192" s="1" t="e">
        <f>ROUND(ABS(SUMIFS(#REF!,#REF!,$C192,#REF!,#REF!,#REF!,$E192,#REF!,#REF!)),3)</f>
        <v>#REF!</v>
      </c>
      <c r="O192" s="1" t="e">
        <f>ABS(SUMIFS(#REF!,#REF!,$C192,#REF!,$E192,#REF!,#REF!))</f>
        <v>#REF!</v>
      </c>
      <c r="P192" s="1" t="e">
        <f>#REF!</f>
        <v>#REF!</v>
      </c>
      <c r="Q192" s="1" t="e">
        <f>_xlfn.IFS(OR(B192=#REF!,B192=#REF!),#REF!*100,TRUE,0)</f>
        <v>#REF!</v>
      </c>
      <c r="S192" s="14" t="str">
        <f t="shared" si="37"/>
        <v>2000450401伤血1</v>
      </c>
      <c r="T192" s="14" t="str">
        <f ca="1">IF(OFFSET($BB$1,MATCH($S192,S:S,0)-1,),$BC$1,
_xlfn.TEXTJOIN(Sheet1!$D$16,1,U192:AA192))</f>
        <v>ratio=0.4,fixed=0</v>
      </c>
      <c r="U192" s="14" t="str">
        <f t="shared" ca="1" si="38"/>
        <v>ratio=0.4</v>
      </c>
      <c r="V192" s="14" t="str">
        <f t="shared" ca="1" si="39"/>
        <v>fixed=10</v>
      </c>
      <c r="W192" s="14" t="str">
        <f t="shared" ca="1" si="40"/>
        <v/>
      </c>
      <c r="X192" s="14" t="str">
        <f t="shared" ca="1" si="41"/>
        <v/>
      </c>
      <c r="Y192" s="14" t="str">
        <f t="shared" ca="1" si="42"/>
        <v/>
      </c>
      <c r="Z192" s="14" t="str">
        <f t="shared" ca="1" si="43"/>
        <v/>
      </c>
      <c r="AA192" s="14" t="str">
        <f t="shared" ca="1" si="44"/>
        <v/>
      </c>
      <c r="AB192" s="1">
        <f t="shared" si="45"/>
        <v>0.4</v>
      </c>
      <c r="AC192" s="1">
        <f t="shared" si="46"/>
        <v>10</v>
      </c>
      <c r="AD192" s="1" t="e">
        <f t="shared" si="47"/>
        <v>#N/A</v>
      </c>
      <c r="AE192" s="1" t="e">
        <f t="shared" si="48"/>
        <v>#N/A</v>
      </c>
      <c r="AF192" s="1" t="e">
        <f t="shared" si="49"/>
        <v>#N/A</v>
      </c>
      <c r="AG192" s="1" t="e">
        <f t="shared" si="50"/>
        <v>#N/A</v>
      </c>
      <c r="AH192" s="1" t="e">
        <f t="shared" si="51"/>
        <v>#N/A</v>
      </c>
      <c r="AI192" s="1" t="str">
        <f>TRIM(LEFT(AP192,FIND(Sheet1!$E$16,AP192)-1))</f>
        <v>ratio</v>
      </c>
      <c r="AJ192" s="1" t="str">
        <f>TRIM(LEFT(AQ192,FIND(Sheet1!$E$16,AQ192)-1))</f>
        <v>fixed</v>
      </c>
      <c r="AK192" s="1" t="e">
        <f>TRIM(LEFT(AR192,FIND(Sheet1!$E$16,AR192)-1))</f>
        <v>#VALUE!</v>
      </c>
      <c r="AL192" s="1" t="e">
        <f>TRIM(LEFT(AS192,FIND(Sheet1!$E$16,AS192)-1))</f>
        <v>#VALUE!</v>
      </c>
      <c r="AM192" s="1" t="e">
        <f>TRIM(LEFT(AT192,FIND(Sheet1!$E$16,AT192)-1))</f>
        <v>#VALUE!</v>
      </c>
      <c r="AN192" s="1" t="e">
        <f>TRIM(LEFT(AU192,FIND(Sheet1!$E$16,AU192)-1))</f>
        <v>#VALUE!</v>
      </c>
      <c r="AO192" s="1" t="e">
        <f>TRIM(LEFT(AV192,FIND(Sheet1!$E$16,AV192)-1))</f>
        <v>#VALUE!</v>
      </c>
      <c r="AP192" s="14" t="s">
        <v>167</v>
      </c>
      <c r="AQ192" s="14" t="s">
        <v>168</v>
      </c>
      <c r="AX192" s="1">
        <v>2000450401</v>
      </c>
      <c r="AY192" s="1" t="s">
        <v>86</v>
      </c>
      <c r="AZ192" s="1" t="str">
        <f t="shared" si="52"/>
        <v>2000450401伤血</v>
      </c>
      <c r="BA192" s="1">
        <f>COUNTIFS($AZ$2:AZ192,AZ192,$AZ$2:AZ192,"&gt;&lt;")</f>
        <v>1</v>
      </c>
      <c r="BB192" t="b">
        <f>IFERROR(AND(VLOOKUP(AX192,[2]英雄技能定义!$A:$F,6,0)="普攻",AY192=$AY$2),FALSE)</f>
        <v>1</v>
      </c>
    </row>
    <row r="193" spans="1:54">
      <c r="A193" s="1" t="e">
        <f>#REF!</f>
        <v>#REF!</v>
      </c>
      <c r="B193" s="1" t="e">
        <f>#REF!</f>
        <v>#REF!</v>
      </c>
      <c r="C193" s="1" t="e">
        <f>#REF!</f>
        <v>#REF!</v>
      </c>
      <c r="D193" s="1" t="s">
        <v>86</v>
      </c>
      <c r="E193" s="1" t="e">
        <f>#REF!</f>
        <v>#REF!</v>
      </c>
      <c r="F193" s="1" t="e">
        <f t="shared" si="55"/>
        <v>#REF!</v>
      </c>
      <c r="G193" s="1">
        <f>SUMIFS(Sheet1!$F$17:$F$30,Sheet1!$E$17:$E$30,D193)</f>
        <v>1</v>
      </c>
      <c r="H193" s="1" t="e">
        <f>ROUND(ABS(SUMIFS(#REF!,#REF!,$C193,#REF!,#REF!,#REF!,$E193)),)</f>
        <v>#REF!</v>
      </c>
      <c r="I193" s="1" t="e">
        <f>_xlfn.IFS(OR(B193=#REF!,B193=#REF!,B193=#REF!),ROUND(#REF!,3),TRUE,0)</f>
        <v>#REF!</v>
      </c>
      <c r="J193" s="1">
        <v>0</v>
      </c>
      <c r="K193" s="1" t="e">
        <f>ROUND(ABS(SUMIFS(#REF!,#REF!,$C193,#REF!,#REF!,#REF!,$E193,#REF!,#REF!)),3)</f>
        <v>#REF!</v>
      </c>
      <c r="L193" s="1" t="e">
        <f>ROUND(ABS(SUMIFS(#REF!,#REF!,$C193,#REF!,#REF!,#REF!,$E193,#REF!,#REF!)),3)</f>
        <v>#REF!</v>
      </c>
      <c r="M193" s="1">
        <v>0</v>
      </c>
      <c r="N193" s="1" t="e">
        <f>ROUND(ABS(SUMIFS(#REF!,#REF!,$C193,#REF!,#REF!,#REF!,$E193,#REF!,#REF!)),3)</f>
        <v>#REF!</v>
      </c>
      <c r="O193" s="1" t="e">
        <f>ABS(SUMIFS(#REF!,#REF!,$C193,#REF!,$E193,#REF!,#REF!))</f>
        <v>#REF!</v>
      </c>
      <c r="P193" s="1" t="e">
        <f>#REF!</f>
        <v>#REF!</v>
      </c>
      <c r="Q193" s="1" t="e">
        <f>_xlfn.IFS(OR(B193=#REF!,B193=#REF!),#REF!*100,TRUE,0)</f>
        <v>#REF!</v>
      </c>
      <c r="S193" s="14" t="str">
        <f t="shared" si="37"/>
        <v>2000450401受击光效1</v>
      </c>
      <c r="T193" s="14" t="str">
        <f ca="1">IF(OFFSET($BB$1,MATCH($S193,S:S,0)-1,),$BC$1,
_xlfn.TEXTJOIN(Sheet1!$D$16,1,U193:AA193))</f>
        <v>1</v>
      </c>
      <c r="U193" s="14" t="str">
        <f t="shared" ca="1" si="38"/>
        <v>1</v>
      </c>
      <c r="V193" s="14" t="str">
        <f t="shared" ca="1" si="39"/>
        <v/>
      </c>
      <c r="W193" s="14" t="str">
        <f t="shared" ca="1" si="40"/>
        <v/>
      </c>
      <c r="X193" s="14" t="str">
        <f t="shared" ca="1" si="41"/>
        <v/>
      </c>
      <c r="Y193" s="14" t="str">
        <f t="shared" ca="1" si="42"/>
        <v/>
      </c>
      <c r="Z193" s="14" t="str">
        <f t="shared" ca="1" si="43"/>
        <v/>
      </c>
      <c r="AA193" s="14" t="str">
        <f t="shared" ca="1" si="44"/>
        <v/>
      </c>
      <c r="AB193" s="1">
        <f t="shared" si="45"/>
        <v>1</v>
      </c>
      <c r="AC193" s="1" t="e">
        <f t="shared" si="46"/>
        <v>#N/A</v>
      </c>
      <c r="AD193" s="1" t="e">
        <f t="shared" si="47"/>
        <v>#N/A</v>
      </c>
      <c r="AE193" s="1" t="e">
        <f t="shared" si="48"/>
        <v>#N/A</v>
      </c>
      <c r="AF193" s="1" t="e">
        <f t="shared" si="49"/>
        <v>#N/A</v>
      </c>
      <c r="AG193" s="1" t="e">
        <f t="shared" si="50"/>
        <v>#N/A</v>
      </c>
      <c r="AH193" s="1" t="e">
        <f t="shared" si="51"/>
        <v>#N/A</v>
      </c>
      <c r="AI193" s="1" t="e">
        <f>TRIM(LEFT(AP193,FIND(Sheet1!$E$16,AP193)-1))</f>
        <v>#VALUE!</v>
      </c>
      <c r="AJ193" s="1" t="e">
        <f>TRIM(LEFT(AQ193,FIND(Sheet1!$E$16,AQ193)-1))</f>
        <v>#VALUE!</v>
      </c>
      <c r="AK193" s="1" t="e">
        <f>TRIM(LEFT(AR193,FIND(Sheet1!$E$16,AR193)-1))</f>
        <v>#VALUE!</v>
      </c>
      <c r="AL193" s="1" t="e">
        <f>TRIM(LEFT(AS193,FIND(Sheet1!$E$16,AS193)-1))</f>
        <v>#VALUE!</v>
      </c>
      <c r="AM193" s="1" t="e">
        <f>TRIM(LEFT(AT193,FIND(Sheet1!$E$16,AT193)-1))</f>
        <v>#VALUE!</v>
      </c>
      <c r="AN193" s="1" t="e">
        <f>TRIM(LEFT(AU193,FIND(Sheet1!$E$16,AU193)-1))</f>
        <v>#VALUE!</v>
      </c>
      <c r="AO193" s="1" t="e">
        <f>TRIM(LEFT(AV193,FIND(Sheet1!$E$16,AV193)-1))</f>
        <v>#VALUE!</v>
      </c>
      <c r="AP193" s="14">
        <v>1</v>
      </c>
      <c r="AX193" s="1">
        <v>2000450401</v>
      </c>
      <c r="AY193" s="1" t="s">
        <v>91</v>
      </c>
      <c r="AZ193" s="1" t="str">
        <f t="shared" si="52"/>
        <v>2000450401受击光效</v>
      </c>
      <c r="BA193" s="1">
        <f>COUNTIFS($AZ$2:AZ193,AZ193,$AZ$2:AZ193,"&gt;&lt;")</f>
        <v>1</v>
      </c>
      <c r="BB193" t="b">
        <f>IFERROR(AND(VLOOKUP(AX193,[2]英雄技能定义!$A:$F,6,0)="普攻",AY193=$AY$2),FALSE)</f>
        <v>0</v>
      </c>
    </row>
    <row r="194" spans="1:54">
      <c r="A194" s="1" t="e">
        <f>#REF!</f>
        <v>#REF!</v>
      </c>
      <c r="B194" s="1" t="e">
        <f>#REF!</f>
        <v>#REF!</v>
      </c>
      <c r="C194" s="1" t="e">
        <f>#REF!</f>
        <v>#REF!</v>
      </c>
      <c r="D194" s="1" t="s">
        <v>86</v>
      </c>
      <c r="E194" s="1" t="e">
        <f>#REF!</f>
        <v>#REF!</v>
      </c>
      <c r="F194" s="1" t="e">
        <f t="shared" si="55"/>
        <v>#REF!</v>
      </c>
      <c r="G194" s="1">
        <f>SUMIFS(Sheet1!$F$17:$F$30,Sheet1!$E$17:$E$30,D194)</f>
        <v>1</v>
      </c>
      <c r="H194" s="1" t="e">
        <f>ROUND(ABS(SUMIFS(#REF!,#REF!,$C194,#REF!,#REF!,#REF!,$E194)),)</f>
        <v>#REF!</v>
      </c>
      <c r="I194" s="1" t="e">
        <f>_xlfn.IFS(OR(B194=#REF!,B194=#REF!,B194=#REF!),ROUND(#REF!,3),TRUE,0)</f>
        <v>#REF!</v>
      </c>
      <c r="J194" s="1">
        <v>0</v>
      </c>
      <c r="K194" s="1" t="e">
        <f>ROUND(ABS(SUMIFS(#REF!,#REF!,$C194,#REF!,#REF!,#REF!,$E194,#REF!,#REF!)),3)</f>
        <v>#REF!</v>
      </c>
      <c r="L194" s="1" t="e">
        <f>ROUND(ABS(SUMIFS(#REF!,#REF!,$C194,#REF!,#REF!,#REF!,$E194,#REF!,#REF!)),3)</f>
        <v>#REF!</v>
      </c>
      <c r="M194" s="1">
        <v>0</v>
      </c>
      <c r="N194" s="1" t="e">
        <f>ROUND(ABS(SUMIFS(#REF!,#REF!,$C194,#REF!,#REF!,#REF!,$E194,#REF!,#REF!)),3)</f>
        <v>#REF!</v>
      </c>
      <c r="O194" s="1" t="e">
        <f>ABS(SUMIFS(#REF!,#REF!,$C194,#REF!,$E194,#REF!,#REF!))</f>
        <v>#REF!</v>
      </c>
      <c r="P194" s="1" t="e">
        <f>#REF!</f>
        <v>#REF!</v>
      </c>
      <c r="Q194" s="1" t="e">
        <f>_xlfn.IFS(OR(B194=#REF!,B194=#REF!),#REF!*100,TRUE,0)</f>
        <v>#REF!</v>
      </c>
      <c r="S194" s="14" t="str">
        <f t="shared" ref="S194:S257" si="56">AZ194&amp;BA194</f>
        <v>2000450402伤血1</v>
      </c>
      <c r="T194" s="14" t="str">
        <f ca="1">IF(OFFSET($BB$1,MATCH($S194,S:S,0)-1,),$BC$1,
_xlfn.TEXTJOIN(Sheet1!$D$16,1,U194:AA194))</f>
        <v>ratio=1.7,fixed=100</v>
      </c>
      <c r="U194" s="14" t="str">
        <f t="shared" ref="U194:U257" ca="1" si="57">IFERROR(SUBSTITUTE(AP194,AB194,INDEX(OFFSET($H$1:$Q$1,MATCH($S194,$F:$F,0)-1,0),MATCH(AI194,$H$1:$Q$1,0))),AP194&amp;"")</f>
        <v>ratio=1.7</v>
      </c>
      <c r="V194" s="14" t="str">
        <f t="shared" ref="V194:V257" ca="1" si="58">IFERROR(SUBSTITUTE(AQ194,AC194,INDEX(OFFSET($H$1:$Q$1,MATCH($S194,$F:$F,0)-1,0),MATCH(AJ194,$H$1:$Q$1,0))),AQ194&amp;"")</f>
        <v>fixed=100</v>
      </c>
      <c r="W194" s="14" t="str">
        <f t="shared" ref="W194:W257" ca="1" si="59">IFERROR(SUBSTITUTE(AR194,AD194,INDEX(OFFSET($H$1:$Q$1,MATCH($S194,$F:$F,0)-1,0),MATCH(AK194,$H$1:$Q$1,0))),AR194&amp;"")</f>
        <v/>
      </c>
      <c r="X194" s="14" t="str">
        <f t="shared" ref="X194:X257" ca="1" si="60">IFERROR(SUBSTITUTE(AS194,AE194,INDEX(OFFSET($H$1:$Q$1,MATCH($S194,$F:$F,0)-1,0),MATCH(AL194,$H$1:$Q$1,0))),AS194&amp;"")</f>
        <v/>
      </c>
      <c r="Y194" s="14" t="str">
        <f t="shared" ref="Y194:Y257" ca="1" si="61">IFERROR(SUBSTITUTE(AT194,AF194,INDEX(OFFSET($H$1:$Q$1,MATCH($S194,$F:$F,0)-1,0),MATCH(AM194,$H$1:$Q$1,0))),AT194&amp;"")</f>
        <v/>
      </c>
      <c r="Z194" s="14" t="str">
        <f t="shared" ref="Z194:Z257" ca="1" si="62">IFERROR(SUBSTITUTE(AU194,AG194,INDEX(OFFSET($H$1:$Q$1,MATCH($S194,$F:$F,0)-1,0),MATCH(AN194,$H$1:$Q$1,0))),AU194&amp;"")</f>
        <v/>
      </c>
      <c r="AA194" s="14" t="str">
        <f t="shared" ref="AA194:AA257" ca="1" si="63">IFERROR(SUBSTITUTE(AV194,AH194,INDEX(OFFSET($H$1:$Q$1,MATCH($S194,$F:$F,0)-1,0),MATCH(AO194,$H$1:$Q$1,0))),AV194&amp;"")</f>
        <v/>
      </c>
      <c r="AB194" s="1">
        <f t="shared" ref="AB194:AB257" si="64">LOOKUP(9E+307,(--(TRIM(MID(SUBSTITUTE(SUBSTITUTE(SUBSTITUTE(SUBSTITUTE(SUBSTITUTE(AP194,"=","+"),"*","+"),"/","+"),"-","+"),"+",REPT(" ",99)),ROW($1:$100)*99-98,99)))))</f>
        <v>1.7</v>
      </c>
      <c r="AC194" s="1">
        <f t="shared" ref="AC194:AC257" si="65">LOOKUP(9E+307,(--(TRIM(MID(SUBSTITUTE(SUBSTITUTE(SUBSTITUTE(SUBSTITUTE(SUBSTITUTE(AQ194,"=","+"),"*","+"),"/","+"),"-","+"),"+",REPT(" ",99)),ROW($1:$100)*99-98,99)))))</f>
        <v>100</v>
      </c>
      <c r="AD194" s="1" t="e">
        <f t="shared" ref="AD194:AD257" si="66">LOOKUP(9E+307,(--(TRIM(MID(SUBSTITUTE(SUBSTITUTE(SUBSTITUTE(SUBSTITUTE(SUBSTITUTE(AR194,"=","+"),"*","+"),"/","+"),"-","+"),"+",REPT(" ",99)),ROW($1:$100)*99-98,99)))))</f>
        <v>#N/A</v>
      </c>
      <c r="AE194" s="1" t="e">
        <f t="shared" ref="AE194:AE257" si="67">LOOKUP(9E+307,(--(TRIM(MID(SUBSTITUTE(SUBSTITUTE(SUBSTITUTE(SUBSTITUTE(SUBSTITUTE(AS194,"=","+"),"*","+"),"/","+"),"-","+"),"+",REPT(" ",99)),ROW($1:$100)*99-98,99)))))</f>
        <v>#N/A</v>
      </c>
      <c r="AF194" s="1" t="e">
        <f t="shared" ref="AF194:AF257" si="68">LOOKUP(9E+307,(--(TRIM(MID(SUBSTITUTE(SUBSTITUTE(SUBSTITUTE(SUBSTITUTE(SUBSTITUTE(AT194,"=","+"),"*","+"),"/","+"),"-","+"),"+",REPT(" ",99)),ROW($1:$100)*99-98,99)))))</f>
        <v>#N/A</v>
      </c>
      <c r="AG194" s="1" t="e">
        <f t="shared" ref="AG194:AG257" si="69">LOOKUP(9E+307,(--(TRIM(MID(SUBSTITUTE(SUBSTITUTE(SUBSTITUTE(SUBSTITUTE(SUBSTITUTE(AU194,"=","+"),"*","+"),"/","+"),"-","+"),"+",REPT(" ",99)),ROW($1:$100)*99-98,99)))))</f>
        <v>#N/A</v>
      </c>
      <c r="AH194" s="1" t="e">
        <f t="shared" ref="AH194:AH257" si="70">LOOKUP(9E+307,(--(TRIM(MID(SUBSTITUTE(SUBSTITUTE(SUBSTITUTE(SUBSTITUTE(SUBSTITUTE(AV194,"=","+"),"*","+"),"/","+"),"-","+"),"+",REPT(" ",99)),ROW($1:$100)*99-98,99)))))</f>
        <v>#N/A</v>
      </c>
      <c r="AI194" s="1" t="str">
        <f>TRIM(LEFT(AP194,FIND(Sheet1!$E$16,AP194)-1))</f>
        <v>ratio</v>
      </c>
      <c r="AJ194" s="1" t="str">
        <f>TRIM(LEFT(AQ194,FIND(Sheet1!$E$16,AQ194)-1))</f>
        <v>fixed</v>
      </c>
      <c r="AK194" s="1" t="e">
        <f>TRIM(LEFT(AR194,FIND(Sheet1!$E$16,AR194)-1))</f>
        <v>#VALUE!</v>
      </c>
      <c r="AL194" s="1" t="e">
        <f>TRIM(LEFT(AS194,FIND(Sheet1!$E$16,AS194)-1))</f>
        <v>#VALUE!</v>
      </c>
      <c r="AM194" s="1" t="e">
        <f>TRIM(LEFT(AT194,FIND(Sheet1!$E$16,AT194)-1))</f>
        <v>#VALUE!</v>
      </c>
      <c r="AN194" s="1" t="e">
        <f>TRIM(LEFT(AU194,FIND(Sheet1!$E$16,AU194)-1))</f>
        <v>#VALUE!</v>
      </c>
      <c r="AO194" s="1" t="e">
        <f>TRIM(LEFT(AV194,FIND(Sheet1!$E$16,AV194)-1))</f>
        <v>#VALUE!</v>
      </c>
      <c r="AP194" s="14" t="s">
        <v>242</v>
      </c>
      <c r="AQ194" s="14" t="s">
        <v>170</v>
      </c>
      <c r="AX194" s="1">
        <v>2000450402</v>
      </c>
      <c r="AY194" s="1" t="s">
        <v>86</v>
      </c>
      <c r="AZ194" s="1" t="str">
        <f t="shared" si="52"/>
        <v>2000450402伤血</v>
      </c>
      <c r="BA194" s="1">
        <f>COUNTIFS($AZ$2:AZ194,AZ194,$AZ$2:AZ194,"&gt;&lt;")</f>
        <v>1</v>
      </c>
      <c r="BB194" t="b">
        <f>IFERROR(AND(VLOOKUP(AX194,[2]英雄技能定义!$A:$F,6,0)="普攻",AY194=$AY$2),FALSE)</f>
        <v>0</v>
      </c>
    </row>
    <row r="195" spans="1:54">
      <c r="A195" s="1" t="e">
        <f>#REF!</f>
        <v>#REF!</v>
      </c>
      <c r="B195" s="1" t="e">
        <f>#REF!</f>
        <v>#REF!</v>
      </c>
      <c r="C195" s="1" t="e">
        <f>#REF!</f>
        <v>#REF!</v>
      </c>
      <c r="D195" s="1" t="s">
        <v>86</v>
      </c>
      <c r="E195" s="1" t="e">
        <f>#REF!</f>
        <v>#REF!</v>
      </c>
      <c r="F195" s="1" t="e">
        <f t="shared" si="55"/>
        <v>#REF!</v>
      </c>
      <c r="G195" s="1">
        <f>SUMIFS(Sheet1!$F$17:$F$30,Sheet1!$E$17:$E$30,D195)</f>
        <v>1</v>
      </c>
      <c r="H195" s="1" t="e">
        <f>ROUND(ABS(SUMIFS(#REF!,#REF!,$C195,#REF!,#REF!,#REF!,$E195)),)</f>
        <v>#REF!</v>
      </c>
      <c r="I195" s="1" t="e">
        <f>_xlfn.IFS(OR(B195=#REF!,B195=#REF!,B195=#REF!),ROUND(#REF!,3),TRUE,0)</f>
        <v>#REF!</v>
      </c>
      <c r="J195" s="1">
        <v>0</v>
      </c>
      <c r="K195" s="1" t="e">
        <f>ROUND(ABS(SUMIFS(#REF!,#REF!,$C195,#REF!,#REF!,#REF!,$E195,#REF!,#REF!)),3)</f>
        <v>#REF!</v>
      </c>
      <c r="L195" s="1" t="e">
        <f>ROUND(ABS(SUMIFS(#REF!,#REF!,$C195,#REF!,#REF!,#REF!,$E195,#REF!,#REF!)),3)</f>
        <v>#REF!</v>
      </c>
      <c r="M195" s="1">
        <v>0</v>
      </c>
      <c r="N195" s="1" t="e">
        <f>ROUND(ABS(SUMIFS(#REF!,#REF!,$C195,#REF!,#REF!,#REF!,$E195,#REF!,#REF!)),3)</f>
        <v>#REF!</v>
      </c>
      <c r="O195" s="1" t="e">
        <f>ABS(SUMIFS(#REF!,#REF!,$C195,#REF!,$E195,#REF!,#REF!))</f>
        <v>#REF!</v>
      </c>
      <c r="P195" s="1" t="e">
        <f>#REF!</f>
        <v>#REF!</v>
      </c>
      <c r="Q195" s="1" t="e">
        <f>_xlfn.IFS(OR(B195=#REF!,B195=#REF!),#REF!*100,TRUE,0)</f>
        <v>#REF!</v>
      </c>
      <c r="S195" s="14" t="str">
        <f t="shared" si="56"/>
        <v>2000450402受击光效1</v>
      </c>
      <c r="T195" s="14" t="str">
        <f ca="1">IF(OFFSET($BB$1,MATCH($S195,S:S,0)-1,),$BC$1,
_xlfn.TEXTJOIN(Sheet1!$D$16,1,U195:AA195))</f>
        <v>1</v>
      </c>
      <c r="U195" s="14" t="str">
        <f t="shared" ca="1" si="57"/>
        <v>1</v>
      </c>
      <c r="V195" s="14" t="str">
        <f t="shared" ca="1" si="58"/>
        <v/>
      </c>
      <c r="W195" s="14" t="str">
        <f t="shared" ca="1" si="59"/>
        <v/>
      </c>
      <c r="X195" s="14" t="str">
        <f t="shared" ca="1" si="60"/>
        <v/>
      </c>
      <c r="Y195" s="14" t="str">
        <f t="shared" ca="1" si="61"/>
        <v/>
      </c>
      <c r="Z195" s="14" t="str">
        <f t="shared" ca="1" si="62"/>
        <v/>
      </c>
      <c r="AA195" s="14" t="str">
        <f t="shared" ca="1" si="63"/>
        <v/>
      </c>
      <c r="AB195" s="1">
        <f t="shared" si="64"/>
        <v>1</v>
      </c>
      <c r="AC195" s="1" t="e">
        <f t="shared" si="65"/>
        <v>#N/A</v>
      </c>
      <c r="AD195" s="1" t="e">
        <f t="shared" si="66"/>
        <v>#N/A</v>
      </c>
      <c r="AE195" s="1" t="e">
        <f t="shared" si="67"/>
        <v>#N/A</v>
      </c>
      <c r="AF195" s="1" t="e">
        <f t="shared" si="68"/>
        <v>#N/A</v>
      </c>
      <c r="AG195" s="1" t="e">
        <f t="shared" si="69"/>
        <v>#N/A</v>
      </c>
      <c r="AH195" s="1" t="e">
        <f t="shared" si="70"/>
        <v>#N/A</v>
      </c>
      <c r="AI195" s="1" t="e">
        <f>TRIM(LEFT(AP195,FIND(Sheet1!$E$16,AP195)-1))</f>
        <v>#VALUE!</v>
      </c>
      <c r="AJ195" s="1" t="e">
        <f>TRIM(LEFT(AQ195,FIND(Sheet1!$E$16,AQ195)-1))</f>
        <v>#VALUE!</v>
      </c>
      <c r="AK195" s="1" t="e">
        <f>TRIM(LEFT(AR195,FIND(Sheet1!$E$16,AR195)-1))</f>
        <v>#VALUE!</v>
      </c>
      <c r="AL195" s="1" t="e">
        <f>TRIM(LEFT(AS195,FIND(Sheet1!$E$16,AS195)-1))</f>
        <v>#VALUE!</v>
      </c>
      <c r="AM195" s="1" t="e">
        <f>TRIM(LEFT(AT195,FIND(Sheet1!$E$16,AT195)-1))</f>
        <v>#VALUE!</v>
      </c>
      <c r="AN195" s="1" t="e">
        <f>TRIM(LEFT(AU195,FIND(Sheet1!$E$16,AU195)-1))</f>
        <v>#VALUE!</v>
      </c>
      <c r="AO195" s="1" t="e">
        <f>TRIM(LEFT(AV195,FIND(Sheet1!$E$16,AV195)-1))</f>
        <v>#VALUE!</v>
      </c>
      <c r="AP195" s="14">
        <v>1</v>
      </c>
      <c r="AX195" s="1">
        <v>2000450402</v>
      </c>
      <c r="AY195" s="1" t="s">
        <v>91</v>
      </c>
      <c r="AZ195" s="1" t="str">
        <f t="shared" ref="AZ195:AZ258" si="71">AX195&amp;AY195</f>
        <v>2000450402受击光效</v>
      </c>
      <c r="BA195" s="1">
        <f>COUNTIFS($AZ$2:AZ195,AZ195,$AZ$2:AZ195,"&gt;&lt;")</f>
        <v>1</v>
      </c>
      <c r="BB195" t="b">
        <f>IFERROR(AND(VLOOKUP(AX195,[2]英雄技能定义!$A:$F,6,0)="普攻",AY195=$AY$2),FALSE)</f>
        <v>0</v>
      </c>
    </row>
    <row r="196" spans="1:54">
      <c r="A196" s="1" t="e">
        <f>#REF!</f>
        <v>#REF!</v>
      </c>
      <c r="B196" s="1" t="e">
        <f>#REF!</f>
        <v>#REF!</v>
      </c>
      <c r="C196" s="1" t="e">
        <f>#REF!</f>
        <v>#REF!</v>
      </c>
      <c r="D196" s="1" t="s">
        <v>86</v>
      </c>
      <c r="E196" s="1" t="e">
        <f>#REF!</f>
        <v>#REF!</v>
      </c>
      <c r="F196" s="1" t="e">
        <f t="shared" si="55"/>
        <v>#REF!</v>
      </c>
      <c r="G196" s="1">
        <f>SUMIFS(Sheet1!$F$17:$F$30,Sheet1!$E$17:$E$30,D196)</f>
        <v>1</v>
      </c>
      <c r="H196" s="1" t="e">
        <f>ROUND(ABS(SUMIFS(#REF!,#REF!,$C196,#REF!,#REF!,#REF!,$E196)),)</f>
        <v>#REF!</v>
      </c>
      <c r="I196" s="1" t="e">
        <f>_xlfn.IFS(OR(B196=#REF!,B196=#REF!,B196=#REF!),ROUND(#REF!,3),TRUE,0)</f>
        <v>#REF!</v>
      </c>
      <c r="J196" s="1">
        <v>0</v>
      </c>
      <c r="K196" s="1" t="e">
        <f>ROUND(ABS(SUMIFS(#REF!,#REF!,$C196,#REF!,#REF!,#REF!,$E196,#REF!,#REF!)),3)</f>
        <v>#REF!</v>
      </c>
      <c r="L196" s="1" t="e">
        <f>ROUND(ABS(SUMIFS(#REF!,#REF!,$C196,#REF!,#REF!,#REF!,$E196,#REF!,#REF!)),3)</f>
        <v>#REF!</v>
      </c>
      <c r="M196" s="1">
        <v>0</v>
      </c>
      <c r="N196" s="1" t="e">
        <f>ROUND(ABS(SUMIFS(#REF!,#REF!,$C196,#REF!,#REF!,#REF!,$E196,#REF!,#REF!)),3)</f>
        <v>#REF!</v>
      </c>
      <c r="O196" s="1" t="e">
        <f>ABS(SUMIFS(#REF!,#REF!,$C196,#REF!,$E196,#REF!,#REF!))</f>
        <v>#REF!</v>
      </c>
      <c r="P196" s="1" t="e">
        <f>#REF!</f>
        <v>#REF!</v>
      </c>
      <c r="Q196" s="1" t="e">
        <f>_xlfn.IFS(OR(B196=#REF!,B196=#REF!),#REF!*100,TRUE,0)</f>
        <v>#REF!</v>
      </c>
      <c r="S196" s="14" t="str">
        <f t="shared" si="56"/>
        <v>2000450402击退1</v>
      </c>
      <c r="T196" s="14" t="str">
        <f ca="1">IF(OFFSET($BB$1,MATCH($S196,S:S,0)-1,),$BC$1,
_xlfn.TEXTJOIN(Sheet1!$D$16,1,U196:AA196))</f>
        <v>speed=1000,duration=0.1</v>
      </c>
      <c r="U196" s="14" t="str">
        <f t="shared" ca="1" si="57"/>
        <v>speed=1000</v>
      </c>
      <c r="V196" s="14" t="str">
        <f t="shared" ca="1" si="58"/>
        <v>duration=0.1</v>
      </c>
      <c r="W196" s="14" t="str">
        <f t="shared" ca="1" si="59"/>
        <v/>
      </c>
      <c r="X196" s="14" t="str">
        <f t="shared" ca="1" si="60"/>
        <v/>
      </c>
      <c r="Y196" s="14" t="str">
        <f t="shared" ca="1" si="61"/>
        <v/>
      </c>
      <c r="Z196" s="14" t="str">
        <f t="shared" ca="1" si="62"/>
        <v/>
      </c>
      <c r="AA196" s="14" t="str">
        <f t="shared" ca="1" si="63"/>
        <v/>
      </c>
      <c r="AB196" s="1">
        <f t="shared" si="64"/>
        <v>1000</v>
      </c>
      <c r="AC196" s="1">
        <f t="shared" si="65"/>
        <v>0.1</v>
      </c>
      <c r="AD196" s="1" t="e">
        <f t="shared" si="66"/>
        <v>#N/A</v>
      </c>
      <c r="AE196" s="1" t="e">
        <f t="shared" si="67"/>
        <v>#N/A</v>
      </c>
      <c r="AF196" s="1" t="e">
        <f t="shared" si="68"/>
        <v>#N/A</v>
      </c>
      <c r="AG196" s="1" t="e">
        <f t="shared" si="69"/>
        <v>#N/A</v>
      </c>
      <c r="AH196" s="1" t="e">
        <f t="shared" si="70"/>
        <v>#N/A</v>
      </c>
      <c r="AI196" s="1" t="str">
        <f>TRIM(LEFT(AP196,FIND(Sheet1!$E$16,AP196)-1))</f>
        <v>speed</v>
      </c>
      <c r="AJ196" s="1" t="str">
        <f>TRIM(LEFT(AQ196,FIND(Sheet1!$E$16,AQ196)-1))</f>
        <v>duration</v>
      </c>
      <c r="AK196" s="1" t="e">
        <f>TRIM(LEFT(AR196,FIND(Sheet1!$E$16,AR196)-1))</f>
        <v>#VALUE!</v>
      </c>
      <c r="AL196" s="1" t="e">
        <f>TRIM(LEFT(AS196,FIND(Sheet1!$E$16,AS196)-1))</f>
        <v>#VALUE!</v>
      </c>
      <c r="AM196" s="1" t="e">
        <f>TRIM(LEFT(AT196,FIND(Sheet1!$E$16,AT196)-1))</f>
        <v>#VALUE!</v>
      </c>
      <c r="AN196" s="1" t="e">
        <f>TRIM(LEFT(AU196,FIND(Sheet1!$E$16,AU196)-1))</f>
        <v>#VALUE!</v>
      </c>
      <c r="AO196" s="1" t="e">
        <f>TRIM(LEFT(AV196,FIND(Sheet1!$E$16,AV196)-1))</f>
        <v>#VALUE!</v>
      </c>
      <c r="AP196" s="14" t="s">
        <v>182</v>
      </c>
      <c r="AQ196" s="14" t="s">
        <v>183</v>
      </c>
      <c r="AX196" s="1">
        <v>2000450402</v>
      </c>
      <c r="AY196" s="1" t="s">
        <v>47</v>
      </c>
      <c r="AZ196" s="1" t="str">
        <f t="shared" si="71"/>
        <v>2000450402击退</v>
      </c>
      <c r="BA196" s="1">
        <f>COUNTIFS($AZ$2:AZ196,AZ196,$AZ$2:AZ196,"&gt;&lt;")</f>
        <v>1</v>
      </c>
      <c r="BB196" t="b">
        <f>IFERROR(AND(VLOOKUP(AX196,[2]英雄技能定义!$A:$F,6,0)="普攻",AY196=$AY$2),FALSE)</f>
        <v>0</v>
      </c>
    </row>
    <row r="197" spans="1:54">
      <c r="A197" s="1" t="e">
        <f>#REF!</f>
        <v>#REF!</v>
      </c>
      <c r="B197" s="1" t="e">
        <f>#REF!</f>
        <v>#REF!</v>
      </c>
      <c r="C197" s="1" t="e">
        <f>#REF!</f>
        <v>#REF!</v>
      </c>
      <c r="D197" s="1" t="s">
        <v>88</v>
      </c>
      <c r="E197" s="1" t="e">
        <f>#REF!</f>
        <v>#REF!</v>
      </c>
      <c r="F197" s="1" t="e">
        <f t="shared" si="55"/>
        <v>#REF!</v>
      </c>
      <c r="G197" s="1">
        <f>SUMIFS(Sheet1!$F$17:$F$30,Sheet1!$E$17:$E$30,D197)</f>
        <v>2</v>
      </c>
      <c r="H197" s="1" t="e">
        <f>ROUND(ABS(SUMIFS(#REF!,#REF!,$C197,#REF!,#REF!,#REF!,$E197)),)</f>
        <v>#REF!</v>
      </c>
      <c r="I197" s="1" t="e">
        <f>_xlfn.IFS(OR(B197=#REF!,B197=#REF!,B197=#REF!),ROUND(#REF!,3),TRUE,0)</f>
        <v>#REF!</v>
      </c>
      <c r="J197" s="1">
        <v>0</v>
      </c>
      <c r="K197" s="1" t="e">
        <f>ROUND(ABS(SUMIFS(#REF!,#REF!,$C197,#REF!,#REF!,#REF!,$E197,#REF!,#REF!)),3)</f>
        <v>#REF!</v>
      </c>
      <c r="L197" s="1" t="e">
        <f>ROUND(ABS(SUMIFS(#REF!,#REF!,$C197,#REF!,#REF!,#REF!,$E197,#REF!,#REF!)),3)</f>
        <v>#REF!</v>
      </c>
      <c r="M197" s="1">
        <v>0</v>
      </c>
      <c r="N197" s="1" t="e">
        <f>ROUND(ABS(SUMIFS(#REF!,#REF!,$C197,#REF!,#REF!,#REF!,$E197,#REF!,#REF!)),3)</f>
        <v>#REF!</v>
      </c>
      <c r="O197" s="1" t="e">
        <f>ABS(SUMIFS(#REF!,#REF!,$C197,#REF!,$E197,#REF!,#REF!))</f>
        <v>#REF!</v>
      </c>
      <c r="P197" s="1" t="e">
        <f>#REF!</f>
        <v>#REF!</v>
      </c>
      <c r="Q197" s="1" t="e">
        <f>_xlfn.IFS(OR(B197=#REF!,B197=#REF!),#REF!*100,TRUE,0)</f>
        <v>#REF!</v>
      </c>
      <c r="S197" s="14" t="str">
        <f t="shared" si="56"/>
        <v>2000450403加buff1</v>
      </c>
      <c r="T197" s="14" t="str">
        <f ca="1">IF(OFFSET($BB$1,MATCH($S197,S:S,0)-1,),$BC$1,
_xlfn.TEXTJOIN(Sheet1!$D$16,1,U197:AA197))</f>
        <v>duration=9,lightEffects={9},effectIds={1000028}</v>
      </c>
      <c r="U197" s="14" t="str">
        <f t="shared" ca="1" si="57"/>
        <v>duration=9</v>
      </c>
      <c r="V197" s="14" t="str">
        <f t="shared" ca="1" si="58"/>
        <v>lightEffects={9}</v>
      </c>
      <c r="W197" s="14" t="str">
        <f t="shared" ca="1" si="59"/>
        <v>effectIds={1000028}</v>
      </c>
      <c r="X197" s="14" t="str">
        <f t="shared" ca="1" si="60"/>
        <v/>
      </c>
      <c r="Y197" s="14" t="str">
        <f t="shared" ca="1" si="61"/>
        <v/>
      </c>
      <c r="Z197" s="14" t="str">
        <f t="shared" ca="1" si="62"/>
        <v/>
      </c>
      <c r="AA197" s="14" t="str">
        <f t="shared" ca="1" si="63"/>
        <v/>
      </c>
      <c r="AB197" s="1">
        <f t="shared" si="64"/>
        <v>9</v>
      </c>
      <c r="AC197" s="1" t="e">
        <f t="shared" si="65"/>
        <v>#N/A</v>
      </c>
      <c r="AD197" s="1" t="e">
        <f t="shared" si="66"/>
        <v>#N/A</v>
      </c>
      <c r="AE197" s="1" t="e">
        <f t="shared" si="67"/>
        <v>#N/A</v>
      </c>
      <c r="AF197" s="1" t="e">
        <f t="shared" si="68"/>
        <v>#N/A</v>
      </c>
      <c r="AG197" s="1" t="e">
        <f t="shared" si="69"/>
        <v>#N/A</v>
      </c>
      <c r="AH197" s="1" t="e">
        <f t="shared" si="70"/>
        <v>#N/A</v>
      </c>
      <c r="AI197" s="1" t="str">
        <f>TRIM(LEFT(AP197,FIND(Sheet1!$E$16,AP197)-1))</f>
        <v>duration</v>
      </c>
      <c r="AJ197" s="1" t="str">
        <f>TRIM(LEFT(AQ197,FIND(Sheet1!$E$16,AQ197)-1))</f>
        <v>lightEffects</v>
      </c>
      <c r="AK197" s="1" t="str">
        <f>TRIM(LEFT(AR197,FIND(Sheet1!$E$16,AR197)-1))</f>
        <v>effectIds</v>
      </c>
      <c r="AL197" s="1" t="e">
        <f>TRIM(LEFT(AS197,FIND(Sheet1!$E$16,AS197)-1))</f>
        <v>#VALUE!</v>
      </c>
      <c r="AM197" s="1" t="e">
        <f>TRIM(LEFT(AT197,FIND(Sheet1!$E$16,AT197)-1))</f>
        <v>#VALUE!</v>
      </c>
      <c r="AN197" s="1" t="e">
        <f>TRIM(LEFT(AU197,FIND(Sheet1!$E$16,AU197)-1))</f>
        <v>#VALUE!</v>
      </c>
      <c r="AO197" s="1" t="e">
        <f>TRIM(LEFT(AV197,FIND(Sheet1!$E$16,AV197)-1))</f>
        <v>#VALUE!</v>
      </c>
      <c r="AP197" s="14" t="s">
        <v>175</v>
      </c>
      <c r="AQ197" s="14" t="s">
        <v>277</v>
      </c>
      <c r="AR197" s="14" t="s">
        <v>278</v>
      </c>
      <c r="AX197" s="1">
        <v>2000450403</v>
      </c>
      <c r="AY197" s="1" t="s">
        <v>88</v>
      </c>
      <c r="AZ197" s="1" t="str">
        <f t="shared" si="71"/>
        <v>2000450403加buff</v>
      </c>
      <c r="BA197" s="1">
        <f>COUNTIFS($AZ$2:AZ197,AZ197,$AZ$2:AZ197,"&gt;&lt;")</f>
        <v>1</v>
      </c>
      <c r="BB197" t="b">
        <f>IFERROR(AND(VLOOKUP(AX197,[2]英雄技能定义!$A:$F,6,0)="普攻",AY197=$AY$2),FALSE)</f>
        <v>0</v>
      </c>
    </row>
    <row r="198" spans="1:54">
      <c r="A198" s="1" t="e">
        <f>#REF!</f>
        <v>#REF!</v>
      </c>
      <c r="B198" s="1" t="e">
        <f>#REF!</f>
        <v>#REF!</v>
      </c>
      <c r="C198" s="1" t="e">
        <f>#REF!</f>
        <v>#REF!</v>
      </c>
      <c r="D198" s="1" t="s">
        <v>86</v>
      </c>
      <c r="E198" s="1" t="e">
        <f>#REF!</f>
        <v>#REF!</v>
      </c>
      <c r="F198" s="1" t="e">
        <f t="shared" si="55"/>
        <v>#REF!</v>
      </c>
      <c r="G198" s="1">
        <f>SUMIFS(Sheet1!$F$17:$F$30,Sheet1!$E$17:$E$30,D198)</f>
        <v>1</v>
      </c>
      <c r="H198" s="1" t="e">
        <f>ROUND(ABS(SUMIFS(#REF!,#REF!,$C198,#REF!,#REF!,#REF!,$E198)),)</f>
        <v>#REF!</v>
      </c>
      <c r="I198" s="1" t="e">
        <f>_xlfn.IFS(OR(B198=#REF!,B198=#REF!,B198=#REF!),ROUND(#REF!,3),TRUE,0)</f>
        <v>#REF!</v>
      </c>
      <c r="J198" s="1">
        <v>0</v>
      </c>
      <c r="K198" s="1" t="e">
        <f>ROUND(ABS(SUMIFS(#REF!,#REF!,$C198,#REF!,#REF!,#REF!,$E198,#REF!,#REF!)),3)</f>
        <v>#REF!</v>
      </c>
      <c r="L198" s="1" t="e">
        <f>ROUND(ABS(SUMIFS(#REF!,#REF!,$C198,#REF!,#REF!,#REF!,$E198,#REF!,#REF!)),3)</f>
        <v>#REF!</v>
      </c>
      <c r="M198" s="1">
        <v>0</v>
      </c>
      <c r="N198" s="1" t="e">
        <f>ROUND(ABS(SUMIFS(#REF!,#REF!,$C198,#REF!,#REF!,#REF!,$E198,#REF!,#REF!)),3)</f>
        <v>#REF!</v>
      </c>
      <c r="O198" s="1" t="e">
        <f>ABS(SUMIFS(#REF!,#REF!,$C198,#REF!,$E198,#REF!,#REF!))</f>
        <v>#REF!</v>
      </c>
      <c r="P198" s="1" t="e">
        <f>#REF!</f>
        <v>#REF!</v>
      </c>
      <c r="Q198" s="1" t="e">
        <f>_xlfn.IFS(OR(B198=#REF!,B198=#REF!),#REF!*100,TRUE,0)</f>
        <v>#REF!</v>
      </c>
      <c r="S198" s="14" t="str">
        <f t="shared" si="56"/>
        <v>2000450404伤血1</v>
      </c>
      <c r="T198" s="14" t="str">
        <f ca="1">IF(OFFSET($BB$1,MATCH($S198,S:S,0)-1,),$BC$1,
_xlfn.TEXTJOIN(Sheet1!$D$16,1,U198:AA198))</f>
        <v>ratio=0.43+attackerParams('extreasure2')+attackerParams('step10a'),fixed=100,extCritP=0.2+attackerParams('extreasure1')+attackerParams('step10b'),finalAddP=math.min(0.5,sourceSkillBlackboard('hit_unit_count',0)*attackerParams('extreasure3'))</v>
      </c>
      <c r="U198" s="14" t="str">
        <f t="shared" ca="1" si="57"/>
        <v>ratio=0.43+attackerParams('extreasure2')+attackerParams('step10a')</v>
      </c>
      <c r="V198" s="14" t="str">
        <f t="shared" ca="1" si="58"/>
        <v>fixed=100</v>
      </c>
      <c r="W198" s="14" t="str">
        <f t="shared" ca="1" si="59"/>
        <v>extCritP=0.2+attackerParams('extreasure1')+attackerParams('step10b')</v>
      </c>
      <c r="X198" s="14" t="str">
        <f t="shared" ca="1" si="60"/>
        <v>finalAddP=math.min(0.5</v>
      </c>
      <c r="Y198" s="14" t="str">
        <f t="shared" ca="1" si="61"/>
        <v>sourceSkillBlackboard('hit_unit_count'</v>
      </c>
      <c r="Z198" s="14" t="str">
        <f t="shared" ca="1" si="62"/>
        <v>0)*attackerParams('extreasure3'))</v>
      </c>
      <c r="AA198" s="14" t="str">
        <f t="shared" ca="1" si="63"/>
        <v/>
      </c>
      <c r="AB198" s="1">
        <f t="shared" si="64"/>
        <v>0.43</v>
      </c>
      <c r="AC198" s="1">
        <f t="shared" si="65"/>
        <v>100</v>
      </c>
      <c r="AD198" s="1">
        <f t="shared" si="66"/>
        <v>0.2</v>
      </c>
      <c r="AE198" s="1" t="e">
        <f t="shared" si="67"/>
        <v>#N/A</v>
      </c>
      <c r="AF198" s="1" t="e">
        <f t="shared" si="68"/>
        <v>#N/A</v>
      </c>
      <c r="AG198" s="1" t="e">
        <f t="shared" si="69"/>
        <v>#N/A</v>
      </c>
      <c r="AH198" s="1" t="e">
        <f t="shared" si="70"/>
        <v>#N/A</v>
      </c>
      <c r="AI198" s="1" t="str">
        <f>TRIM(LEFT(AP198,FIND(Sheet1!$E$16,AP198)-1))</f>
        <v>ratio</v>
      </c>
      <c r="AJ198" s="1" t="str">
        <f>TRIM(LEFT(AQ198,FIND(Sheet1!$E$16,AQ198)-1))</f>
        <v>fixed</v>
      </c>
      <c r="AK198" s="1" t="str">
        <f>TRIM(LEFT(AR198,FIND(Sheet1!$E$16,AR198)-1))</f>
        <v>extCritP</v>
      </c>
      <c r="AL198" s="1" t="str">
        <f>TRIM(LEFT(AS198,FIND(Sheet1!$E$16,AS198)-1))</f>
        <v>finalAddP</v>
      </c>
      <c r="AM198" s="1" t="e">
        <f>TRIM(LEFT(AT198,FIND(Sheet1!$E$16,AT198)-1))</f>
        <v>#VALUE!</v>
      </c>
      <c r="AN198" s="1" t="e">
        <f>TRIM(LEFT(AU198,FIND(Sheet1!$E$16,AU198)-1))</f>
        <v>#VALUE!</v>
      </c>
      <c r="AO198" s="1" t="e">
        <f>TRIM(LEFT(AV198,FIND(Sheet1!$E$16,AV198)-1))</f>
        <v>#VALUE!</v>
      </c>
      <c r="AP198" s="14" t="s">
        <v>279</v>
      </c>
      <c r="AQ198" s="14" t="s">
        <v>170</v>
      </c>
      <c r="AR198" s="14" t="s">
        <v>280</v>
      </c>
      <c r="AS198" s="14" t="s">
        <v>281</v>
      </c>
      <c r="AT198" s="14" t="s">
        <v>191</v>
      </c>
      <c r="AU198" s="14" t="s">
        <v>192</v>
      </c>
      <c r="AX198" s="1">
        <v>2000450404</v>
      </c>
      <c r="AY198" s="1" t="s">
        <v>86</v>
      </c>
      <c r="AZ198" s="1" t="str">
        <f t="shared" si="71"/>
        <v>2000450404伤血</v>
      </c>
      <c r="BA198" s="1">
        <f>COUNTIFS($AZ$2:AZ198,AZ198,$AZ$2:AZ198,"&gt;&lt;")</f>
        <v>1</v>
      </c>
      <c r="BB198" t="b">
        <f>IFERROR(AND(VLOOKUP(AX198,[2]英雄技能定义!$A:$F,6,0)="普攻",AY198=$AY$2),FALSE)</f>
        <v>0</v>
      </c>
    </row>
    <row r="199" spans="1:54">
      <c r="A199" s="1" t="e">
        <f>#REF!</f>
        <v>#REF!</v>
      </c>
      <c r="B199" s="1" t="e">
        <f>#REF!</f>
        <v>#REF!</v>
      </c>
      <c r="C199" s="1" t="e">
        <f>#REF!</f>
        <v>#REF!</v>
      </c>
      <c r="D199" s="1" t="s">
        <v>88</v>
      </c>
      <c r="E199" s="1" t="e">
        <f>#REF!</f>
        <v>#REF!</v>
      </c>
      <c r="F199" s="1" t="e">
        <f t="shared" si="55"/>
        <v>#REF!</v>
      </c>
      <c r="G199" s="1">
        <f>SUMIFS(Sheet1!$F$17:$F$30,Sheet1!$E$17:$E$30,D199)</f>
        <v>2</v>
      </c>
      <c r="H199" s="1" t="e">
        <f>ROUND(ABS(SUMIFS(#REF!,#REF!,$C199,#REF!,#REF!,#REF!,$E199)),)</f>
        <v>#REF!</v>
      </c>
      <c r="I199" s="1" t="e">
        <f>_xlfn.IFS(OR(B199=#REF!,B199=#REF!,B199=#REF!),ROUND(#REF!,3),TRUE,0)</f>
        <v>#REF!</v>
      </c>
      <c r="J199" s="1">
        <v>0</v>
      </c>
      <c r="K199" s="1" t="e">
        <f>ROUND(ABS(SUMIFS(#REF!,#REF!,$C199,#REF!,#REF!,#REF!,$E199,#REF!,#REF!)),3)</f>
        <v>#REF!</v>
      </c>
      <c r="L199" s="1" t="e">
        <f>ROUND(ABS(SUMIFS(#REF!,#REF!,$C199,#REF!,#REF!,#REF!,$E199,#REF!,#REF!)),3)</f>
        <v>#REF!</v>
      </c>
      <c r="M199" s="1">
        <v>0</v>
      </c>
      <c r="N199" s="1" t="e">
        <f>ROUND(ABS(SUMIFS(#REF!,#REF!,$C199,#REF!,#REF!,#REF!,$E199,#REF!,#REF!)),3)</f>
        <v>#REF!</v>
      </c>
      <c r="O199" s="1" t="e">
        <f>ABS(SUMIFS(#REF!,#REF!,$C199,#REF!,$E199,#REF!,#REF!))</f>
        <v>#REF!</v>
      </c>
      <c r="P199" s="1" t="e">
        <f>#REF!</f>
        <v>#REF!</v>
      </c>
      <c r="Q199" s="1" t="e">
        <f>_xlfn.IFS(OR(B199=#REF!,B199=#REF!),#REF!*100,TRUE,0)</f>
        <v>#REF!</v>
      </c>
      <c r="S199" s="14" t="str">
        <f t="shared" si="56"/>
        <v>2000450404受击光效1</v>
      </c>
      <c r="T199" s="14" t="str">
        <f ca="1">IF(OFFSET($BB$1,MATCH($S199,S:S,0)-1,),$BC$1,
_xlfn.TEXTJOIN(Sheet1!$D$16,1,U199:AA199))</f>
        <v>1</v>
      </c>
      <c r="U199" s="14" t="str">
        <f t="shared" ca="1" si="57"/>
        <v>1</v>
      </c>
      <c r="V199" s="14" t="str">
        <f t="shared" ca="1" si="58"/>
        <v/>
      </c>
      <c r="W199" s="14" t="str">
        <f t="shared" ca="1" si="59"/>
        <v/>
      </c>
      <c r="X199" s="14" t="str">
        <f t="shared" ca="1" si="60"/>
        <v/>
      </c>
      <c r="Y199" s="14" t="str">
        <f t="shared" ca="1" si="61"/>
        <v/>
      </c>
      <c r="Z199" s="14" t="str">
        <f t="shared" ca="1" si="62"/>
        <v/>
      </c>
      <c r="AA199" s="14" t="str">
        <f t="shared" ca="1" si="63"/>
        <v/>
      </c>
      <c r="AB199" s="1">
        <f t="shared" si="64"/>
        <v>1</v>
      </c>
      <c r="AC199" s="1" t="e">
        <f t="shared" si="65"/>
        <v>#N/A</v>
      </c>
      <c r="AD199" s="1" t="e">
        <f t="shared" si="66"/>
        <v>#N/A</v>
      </c>
      <c r="AE199" s="1" t="e">
        <f t="shared" si="67"/>
        <v>#N/A</v>
      </c>
      <c r="AF199" s="1" t="e">
        <f t="shared" si="68"/>
        <v>#N/A</v>
      </c>
      <c r="AG199" s="1" t="e">
        <f t="shared" si="69"/>
        <v>#N/A</v>
      </c>
      <c r="AH199" s="1" t="e">
        <f t="shared" si="70"/>
        <v>#N/A</v>
      </c>
      <c r="AI199" s="1" t="e">
        <f>TRIM(LEFT(AP199,FIND(Sheet1!$E$16,AP199)-1))</f>
        <v>#VALUE!</v>
      </c>
      <c r="AJ199" s="1" t="e">
        <f>TRIM(LEFT(AQ199,FIND(Sheet1!$E$16,AQ199)-1))</f>
        <v>#VALUE!</v>
      </c>
      <c r="AK199" s="1" t="e">
        <f>TRIM(LEFT(AR199,FIND(Sheet1!$E$16,AR199)-1))</f>
        <v>#VALUE!</v>
      </c>
      <c r="AL199" s="1" t="e">
        <f>TRIM(LEFT(AS199,FIND(Sheet1!$E$16,AS199)-1))</f>
        <v>#VALUE!</v>
      </c>
      <c r="AM199" s="1" t="e">
        <f>TRIM(LEFT(AT199,FIND(Sheet1!$E$16,AT199)-1))</f>
        <v>#VALUE!</v>
      </c>
      <c r="AN199" s="1" t="e">
        <f>TRIM(LEFT(AU199,FIND(Sheet1!$E$16,AU199)-1))</f>
        <v>#VALUE!</v>
      </c>
      <c r="AO199" s="1" t="e">
        <f>TRIM(LEFT(AV199,FIND(Sheet1!$E$16,AV199)-1))</f>
        <v>#VALUE!</v>
      </c>
      <c r="AP199" s="14">
        <v>1</v>
      </c>
      <c r="AX199" s="1">
        <v>2000450404</v>
      </c>
      <c r="AY199" s="1" t="s">
        <v>91</v>
      </c>
      <c r="AZ199" s="1" t="str">
        <f t="shared" si="71"/>
        <v>2000450404受击光效</v>
      </c>
      <c r="BA199" s="1">
        <f>COUNTIFS($AZ$2:AZ199,AZ199,$AZ$2:AZ199,"&gt;&lt;")</f>
        <v>1</v>
      </c>
      <c r="BB199" t="b">
        <f>IFERROR(AND(VLOOKUP(AX199,[2]英雄技能定义!$A:$F,6,0)="普攻",AY199=$AY$2),FALSE)</f>
        <v>0</v>
      </c>
    </row>
    <row r="200" spans="1:54">
      <c r="A200" s="1" t="e">
        <f>#REF!</f>
        <v>#REF!</v>
      </c>
      <c r="B200" s="1" t="e">
        <f>#REF!</f>
        <v>#REF!</v>
      </c>
      <c r="C200" s="1" t="e">
        <f>#REF!</f>
        <v>#REF!</v>
      </c>
      <c r="D200" s="1" t="s">
        <v>88</v>
      </c>
      <c r="E200" s="1" t="e">
        <f>#REF!</f>
        <v>#REF!</v>
      </c>
      <c r="F200" s="1" t="e">
        <f t="shared" si="55"/>
        <v>#REF!</v>
      </c>
      <c r="G200" s="1">
        <f>SUMIFS(Sheet1!$F$17:$F$30,Sheet1!$E$17:$E$30,D200)</f>
        <v>2</v>
      </c>
      <c r="H200" s="1" t="e">
        <f>ROUND(ABS(SUMIFS(#REF!,#REF!,$C200,#REF!,#REF!,#REF!,$E200)),)</f>
        <v>#REF!</v>
      </c>
      <c r="I200" s="1" t="e">
        <f>_xlfn.IFS(OR(B200=#REF!,B200=#REF!,B200=#REF!),ROUND(#REF!,3),TRUE,0)</f>
        <v>#REF!</v>
      </c>
      <c r="J200" s="1">
        <v>0</v>
      </c>
      <c r="K200" s="1" t="e">
        <f>ROUND(ABS(SUMIFS(#REF!,#REF!,$C200,#REF!,#REF!,#REF!,$E200,#REF!,#REF!)),3)</f>
        <v>#REF!</v>
      </c>
      <c r="L200" s="1" t="e">
        <f>ROUND(ABS(SUMIFS(#REF!,#REF!,$C200,#REF!,#REF!,#REF!,$E200,#REF!,#REF!)),3)</f>
        <v>#REF!</v>
      </c>
      <c r="M200" s="1">
        <v>0</v>
      </c>
      <c r="N200" s="1" t="e">
        <f>ROUND(ABS(SUMIFS(#REF!,#REF!,$C200,#REF!,#REF!,#REF!,$E200,#REF!,#REF!)),3)</f>
        <v>#REF!</v>
      </c>
      <c r="O200" s="1" t="e">
        <f>ABS(SUMIFS(#REF!,#REF!,$C200,#REF!,$E200,#REF!,#REF!))</f>
        <v>#REF!</v>
      </c>
      <c r="P200" s="1" t="e">
        <f>#REF!</f>
        <v>#REF!</v>
      </c>
      <c r="Q200" s="1" t="e">
        <f>_xlfn.IFS(OR(B200=#REF!,B200=#REF!),#REF!*100,TRUE,0)</f>
        <v>#REF!</v>
      </c>
      <c r="S200" s="14" t="str">
        <f t="shared" si="56"/>
        <v>2000450404击退1</v>
      </c>
      <c r="T200" s="14" t="str">
        <f ca="1">IF(OFFSET($BB$1,MATCH($S200,S:S,0)-1,),$BC$1,
_xlfn.TEXTJOIN(Sheet1!$D$16,1,U200:AA200))</f>
        <v>speed=3000,duration=0.06</v>
      </c>
      <c r="U200" s="14" t="str">
        <f t="shared" ca="1" si="57"/>
        <v>speed=3000</v>
      </c>
      <c r="V200" s="14" t="str">
        <f t="shared" ca="1" si="58"/>
        <v>duration=0.06</v>
      </c>
      <c r="W200" s="14" t="str">
        <f t="shared" ca="1" si="59"/>
        <v/>
      </c>
      <c r="X200" s="14" t="str">
        <f t="shared" ca="1" si="60"/>
        <v/>
      </c>
      <c r="Y200" s="14" t="str">
        <f t="shared" ca="1" si="61"/>
        <v/>
      </c>
      <c r="Z200" s="14" t="str">
        <f t="shared" ca="1" si="62"/>
        <v/>
      </c>
      <c r="AA200" s="14" t="str">
        <f t="shared" ca="1" si="63"/>
        <v/>
      </c>
      <c r="AB200" s="1">
        <f t="shared" si="64"/>
        <v>3000</v>
      </c>
      <c r="AC200" s="1">
        <f t="shared" si="65"/>
        <v>0.06</v>
      </c>
      <c r="AD200" s="1" t="e">
        <f t="shared" si="66"/>
        <v>#N/A</v>
      </c>
      <c r="AE200" s="1" t="e">
        <f t="shared" si="67"/>
        <v>#N/A</v>
      </c>
      <c r="AF200" s="1" t="e">
        <f t="shared" si="68"/>
        <v>#N/A</v>
      </c>
      <c r="AG200" s="1" t="e">
        <f t="shared" si="69"/>
        <v>#N/A</v>
      </c>
      <c r="AH200" s="1" t="e">
        <f t="shared" si="70"/>
        <v>#N/A</v>
      </c>
      <c r="AI200" s="1" t="str">
        <f>TRIM(LEFT(AP200,FIND(Sheet1!$E$16,AP200)-1))</f>
        <v>speed</v>
      </c>
      <c r="AJ200" s="1" t="str">
        <f>TRIM(LEFT(AQ200,FIND(Sheet1!$E$16,AQ200)-1))</f>
        <v>duration</v>
      </c>
      <c r="AK200" s="1" t="e">
        <f>TRIM(LEFT(AR200,FIND(Sheet1!$E$16,AR200)-1))</f>
        <v>#VALUE!</v>
      </c>
      <c r="AL200" s="1" t="e">
        <f>TRIM(LEFT(AS200,FIND(Sheet1!$E$16,AS200)-1))</f>
        <v>#VALUE!</v>
      </c>
      <c r="AM200" s="1" t="e">
        <f>TRIM(LEFT(AT200,FIND(Sheet1!$E$16,AT200)-1))</f>
        <v>#VALUE!</v>
      </c>
      <c r="AN200" s="1" t="e">
        <f>TRIM(LEFT(AU200,FIND(Sheet1!$E$16,AU200)-1))</f>
        <v>#VALUE!</v>
      </c>
      <c r="AO200" s="1" t="e">
        <f>TRIM(LEFT(AV200,FIND(Sheet1!$E$16,AV200)-1))</f>
        <v>#VALUE!</v>
      </c>
      <c r="AP200" s="14" t="s">
        <v>171</v>
      </c>
      <c r="AQ200" s="14" t="s">
        <v>196</v>
      </c>
      <c r="AX200" s="1">
        <v>2000450404</v>
      </c>
      <c r="AY200" s="1" t="s">
        <v>47</v>
      </c>
      <c r="AZ200" s="1" t="str">
        <f t="shared" si="71"/>
        <v>2000450404击退</v>
      </c>
      <c r="BA200" s="1">
        <f>COUNTIFS($AZ$2:AZ200,AZ200,$AZ$2:AZ200,"&gt;&lt;")</f>
        <v>1</v>
      </c>
      <c r="BB200" t="b">
        <f>IFERROR(AND(VLOOKUP(AX200,[2]英雄技能定义!$A:$F,6,0)="普攻",AY200=$AY$2),FALSE)</f>
        <v>0</v>
      </c>
    </row>
    <row r="201" spans="1:54">
      <c r="A201" s="1" t="e">
        <f>#REF!</f>
        <v>#REF!</v>
      </c>
      <c r="B201" s="1" t="e">
        <f>#REF!</f>
        <v>#REF!</v>
      </c>
      <c r="C201" s="1" t="e">
        <f>#REF!</f>
        <v>#REF!</v>
      </c>
      <c r="D201" s="1" t="s">
        <v>88</v>
      </c>
      <c r="E201" s="1" t="e">
        <f>#REF!</f>
        <v>#REF!</v>
      </c>
      <c r="F201" s="1" t="e">
        <f t="shared" si="55"/>
        <v>#REF!</v>
      </c>
      <c r="G201" s="1">
        <f>SUMIFS(Sheet1!$F$17:$F$30,Sheet1!$E$17:$E$30,D201)</f>
        <v>2</v>
      </c>
      <c r="H201" s="1" t="e">
        <f>ROUND(ABS(SUMIFS(#REF!,#REF!,$C201,#REF!,#REF!,#REF!,$E201)),)</f>
        <v>#REF!</v>
      </c>
      <c r="I201" s="1" t="e">
        <f>_xlfn.IFS(OR(B201=#REF!,B201=#REF!,B201=#REF!),ROUND(#REF!,3),TRUE,0)</f>
        <v>#REF!</v>
      </c>
      <c r="J201" s="1">
        <v>0</v>
      </c>
      <c r="K201" s="1" t="e">
        <f>ROUND(ABS(SUMIFS(#REF!,#REF!,$C201,#REF!,#REF!,#REF!,$E201,#REF!,#REF!)),3)</f>
        <v>#REF!</v>
      </c>
      <c r="L201" s="1" t="e">
        <f>ROUND(ABS(SUMIFS(#REF!,#REF!,$C201,#REF!,#REF!,#REF!,$E201,#REF!,#REF!)),3)</f>
        <v>#REF!</v>
      </c>
      <c r="M201" s="1">
        <v>0</v>
      </c>
      <c r="N201" s="1" t="e">
        <f>ROUND(ABS(SUMIFS(#REF!,#REF!,$C201,#REF!,#REF!,#REF!,$E201,#REF!,#REF!)),3)</f>
        <v>#REF!</v>
      </c>
      <c r="O201" s="1" t="e">
        <f>ABS(SUMIFS(#REF!,#REF!,$C201,#REF!,$E201,#REF!,#REF!))</f>
        <v>#REF!</v>
      </c>
      <c r="P201" s="1" t="e">
        <f>#REF!</f>
        <v>#REF!</v>
      </c>
      <c r="Q201" s="1" t="e">
        <f>_xlfn.IFS(OR(B201=#REF!,B201=#REF!),#REF!*100,TRUE,0)</f>
        <v>#REF!</v>
      </c>
      <c r="S201" s="14" t="str">
        <f t="shared" si="56"/>
        <v>2000150401伤血1</v>
      </c>
      <c r="T201" s="14" t="str">
        <f ca="1">IF(OFFSET($BB$1,MATCH($S201,S:S,0)-1,),$BC$1,
_xlfn.TEXTJOIN(Sheet1!$D$16,1,U201:AA201))</f>
        <v>ratio=0.4,fixed=0</v>
      </c>
      <c r="U201" s="14" t="str">
        <f t="shared" ca="1" si="57"/>
        <v>ratio=0.4</v>
      </c>
      <c r="V201" s="14" t="str">
        <f t="shared" ca="1" si="58"/>
        <v>fixed=10</v>
      </c>
      <c r="W201" s="14" t="str">
        <f t="shared" ca="1" si="59"/>
        <v/>
      </c>
      <c r="X201" s="14" t="str">
        <f t="shared" ca="1" si="60"/>
        <v/>
      </c>
      <c r="Y201" s="14" t="str">
        <f t="shared" ca="1" si="61"/>
        <v/>
      </c>
      <c r="Z201" s="14" t="str">
        <f t="shared" ca="1" si="62"/>
        <v/>
      </c>
      <c r="AA201" s="14" t="str">
        <f t="shared" ca="1" si="63"/>
        <v/>
      </c>
      <c r="AB201" s="1">
        <f t="shared" si="64"/>
        <v>0.4</v>
      </c>
      <c r="AC201" s="1">
        <f t="shared" si="65"/>
        <v>10</v>
      </c>
      <c r="AD201" s="1" t="e">
        <f t="shared" si="66"/>
        <v>#N/A</v>
      </c>
      <c r="AE201" s="1" t="e">
        <f t="shared" si="67"/>
        <v>#N/A</v>
      </c>
      <c r="AF201" s="1" t="e">
        <f t="shared" si="68"/>
        <v>#N/A</v>
      </c>
      <c r="AG201" s="1" t="e">
        <f t="shared" si="69"/>
        <v>#N/A</v>
      </c>
      <c r="AH201" s="1" t="e">
        <f t="shared" si="70"/>
        <v>#N/A</v>
      </c>
      <c r="AI201" s="1" t="str">
        <f>TRIM(LEFT(AP201,FIND(Sheet1!$E$16,AP201)-1))</f>
        <v>ratio</v>
      </c>
      <c r="AJ201" s="1" t="str">
        <f>TRIM(LEFT(AQ201,FIND(Sheet1!$E$16,AQ201)-1))</f>
        <v>fixed</v>
      </c>
      <c r="AK201" s="1" t="e">
        <f>TRIM(LEFT(AR201,FIND(Sheet1!$E$16,AR201)-1))</f>
        <v>#VALUE!</v>
      </c>
      <c r="AL201" s="1" t="e">
        <f>TRIM(LEFT(AS201,FIND(Sheet1!$E$16,AS201)-1))</f>
        <v>#VALUE!</v>
      </c>
      <c r="AM201" s="1" t="e">
        <f>TRIM(LEFT(AT201,FIND(Sheet1!$E$16,AT201)-1))</f>
        <v>#VALUE!</v>
      </c>
      <c r="AN201" s="1" t="e">
        <f>TRIM(LEFT(AU201,FIND(Sheet1!$E$16,AU201)-1))</f>
        <v>#VALUE!</v>
      </c>
      <c r="AO201" s="1" t="e">
        <f>TRIM(LEFT(AV201,FIND(Sheet1!$E$16,AV201)-1))</f>
        <v>#VALUE!</v>
      </c>
      <c r="AP201" s="14" t="s">
        <v>167</v>
      </c>
      <c r="AQ201" s="14" t="s">
        <v>168</v>
      </c>
      <c r="AX201" s="1">
        <v>2000150401</v>
      </c>
      <c r="AY201" s="1" t="s">
        <v>86</v>
      </c>
      <c r="AZ201" s="1" t="str">
        <f t="shared" si="71"/>
        <v>2000150401伤血</v>
      </c>
      <c r="BA201" s="1">
        <f>COUNTIFS($AZ$2:AZ201,AZ201,$AZ$2:AZ201,"&gt;&lt;")</f>
        <v>1</v>
      </c>
      <c r="BB201" t="b">
        <f>IFERROR(AND(VLOOKUP(AX201,[2]英雄技能定义!$A:$F,6,0)="普攻",AY201=$AY$2),FALSE)</f>
        <v>1</v>
      </c>
    </row>
    <row r="202" spans="1:54">
      <c r="A202" s="1" t="e">
        <f>#REF!</f>
        <v>#REF!</v>
      </c>
      <c r="B202" s="1" t="e">
        <f>#REF!</f>
        <v>#REF!</v>
      </c>
      <c r="C202" s="1" t="e">
        <f>#REF!</f>
        <v>#REF!</v>
      </c>
      <c r="D202" s="1" t="s">
        <v>86</v>
      </c>
      <c r="E202" s="1" t="e">
        <f>#REF!</f>
        <v>#REF!</v>
      </c>
      <c r="F202" s="1" t="e">
        <f t="shared" si="55"/>
        <v>#REF!</v>
      </c>
      <c r="G202" s="1">
        <f>SUMIFS(Sheet1!$F$17:$F$30,Sheet1!$E$17:$E$30,D202)</f>
        <v>1</v>
      </c>
      <c r="H202" s="1" t="e">
        <f>ROUND(ABS(SUMIFS(#REF!,#REF!,$C202,#REF!,#REF!,#REF!,$E202)),)</f>
        <v>#REF!</v>
      </c>
      <c r="I202" s="1" t="e">
        <f>_xlfn.IFS(OR(B202=#REF!,B202=#REF!,B202=#REF!),ROUND(#REF!,3),TRUE,0)</f>
        <v>#REF!</v>
      </c>
      <c r="J202" s="1">
        <v>0</v>
      </c>
      <c r="K202" s="1" t="e">
        <f>ROUND(ABS(SUMIFS(#REF!,#REF!,$C202,#REF!,#REF!,#REF!,$E202,#REF!,#REF!)),3)</f>
        <v>#REF!</v>
      </c>
      <c r="L202" s="1" t="e">
        <f>ROUND(ABS(SUMIFS(#REF!,#REF!,$C202,#REF!,#REF!,#REF!,$E202,#REF!,#REF!)),3)</f>
        <v>#REF!</v>
      </c>
      <c r="M202" s="1">
        <v>0</v>
      </c>
      <c r="N202" s="1" t="e">
        <f>ROUND(ABS(SUMIFS(#REF!,#REF!,$C202,#REF!,#REF!,#REF!,$E202,#REF!,#REF!)),3)</f>
        <v>#REF!</v>
      </c>
      <c r="O202" s="1" t="e">
        <f>ABS(SUMIFS(#REF!,#REF!,$C202,#REF!,$E202,#REF!,#REF!))</f>
        <v>#REF!</v>
      </c>
      <c r="P202" s="1" t="e">
        <f>#REF!</f>
        <v>#REF!</v>
      </c>
      <c r="Q202" s="1" t="e">
        <f>_xlfn.IFS(OR(B202=#REF!,B202=#REF!),#REF!*100,TRUE,0)</f>
        <v>#REF!</v>
      </c>
      <c r="S202" s="14" t="str">
        <f t="shared" si="56"/>
        <v>2000150402伤血1</v>
      </c>
      <c r="T202" s="14" t="str">
        <f ca="1">IF(OFFSET($BB$1,MATCH($S202,S:S,0)-1,),$BC$1,
_xlfn.TEXTJOIN(Sheet1!$D$16,1,U202:AA202))</f>
        <v>ratio=0.85,fixed=100</v>
      </c>
      <c r="U202" s="14" t="str">
        <f t="shared" ca="1" si="57"/>
        <v>ratio=0.85</v>
      </c>
      <c r="V202" s="14" t="str">
        <f t="shared" ca="1" si="58"/>
        <v>fixed=100</v>
      </c>
      <c r="W202" s="14" t="str">
        <f t="shared" ca="1" si="59"/>
        <v/>
      </c>
      <c r="X202" s="14" t="str">
        <f t="shared" ca="1" si="60"/>
        <v/>
      </c>
      <c r="Y202" s="14" t="str">
        <f t="shared" ca="1" si="61"/>
        <v/>
      </c>
      <c r="Z202" s="14" t="str">
        <f t="shared" ca="1" si="62"/>
        <v/>
      </c>
      <c r="AA202" s="14" t="str">
        <f t="shared" ca="1" si="63"/>
        <v/>
      </c>
      <c r="AB202" s="1">
        <f t="shared" si="64"/>
        <v>0.85</v>
      </c>
      <c r="AC202" s="1">
        <f t="shared" si="65"/>
        <v>100</v>
      </c>
      <c r="AD202" s="1" t="e">
        <f t="shared" si="66"/>
        <v>#N/A</v>
      </c>
      <c r="AE202" s="1" t="e">
        <f t="shared" si="67"/>
        <v>#N/A</v>
      </c>
      <c r="AF202" s="1" t="e">
        <f t="shared" si="68"/>
        <v>#N/A</v>
      </c>
      <c r="AG202" s="1" t="e">
        <f t="shared" si="69"/>
        <v>#N/A</v>
      </c>
      <c r="AH202" s="1" t="e">
        <f t="shared" si="70"/>
        <v>#N/A</v>
      </c>
      <c r="AI202" s="1" t="str">
        <f>TRIM(LEFT(AP202,FIND(Sheet1!$E$16,AP202)-1))</f>
        <v>ratio</v>
      </c>
      <c r="AJ202" s="1" t="str">
        <f>TRIM(LEFT(AQ202,FIND(Sheet1!$E$16,AQ202)-1))</f>
        <v>fixed</v>
      </c>
      <c r="AK202" s="1" t="e">
        <f>TRIM(LEFT(AR202,FIND(Sheet1!$E$16,AR202)-1))</f>
        <v>#VALUE!</v>
      </c>
      <c r="AL202" s="1" t="e">
        <f>TRIM(LEFT(AS202,FIND(Sheet1!$E$16,AS202)-1))</f>
        <v>#VALUE!</v>
      </c>
      <c r="AM202" s="1" t="e">
        <f>TRIM(LEFT(AT202,FIND(Sheet1!$E$16,AT202)-1))</f>
        <v>#VALUE!</v>
      </c>
      <c r="AN202" s="1" t="e">
        <f>TRIM(LEFT(AU202,FIND(Sheet1!$E$16,AU202)-1))</f>
        <v>#VALUE!</v>
      </c>
      <c r="AO202" s="1" t="e">
        <f>TRIM(LEFT(AV202,FIND(Sheet1!$E$16,AV202)-1))</f>
        <v>#VALUE!</v>
      </c>
      <c r="AP202" s="14" t="s">
        <v>282</v>
      </c>
      <c r="AQ202" s="14" t="s">
        <v>170</v>
      </c>
      <c r="AX202" s="1">
        <v>2000150402</v>
      </c>
      <c r="AY202" s="1" t="s">
        <v>86</v>
      </c>
      <c r="AZ202" s="1" t="str">
        <f t="shared" si="71"/>
        <v>2000150402伤血</v>
      </c>
      <c r="BA202" s="1">
        <f>COUNTIFS($AZ$2:AZ202,AZ202,$AZ$2:AZ202,"&gt;&lt;")</f>
        <v>1</v>
      </c>
      <c r="BB202" t="b">
        <f>IFERROR(AND(VLOOKUP(AX202,[2]英雄技能定义!$A:$F,6,0)="普攻",AY202=$AY$2),FALSE)</f>
        <v>0</v>
      </c>
    </row>
    <row r="203" spans="1:54">
      <c r="A203" s="1" t="e">
        <f>#REF!</f>
        <v>#REF!</v>
      </c>
      <c r="B203" s="1" t="e">
        <f>#REF!</f>
        <v>#REF!</v>
      </c>
      <c r="C203" s="1" t="e">
        <f>#REF!</f>
        <v>#REF!</v>
      </c>
      <c r="D203" s="1" t="s">
        <v>88</v>
      </c>
      <c r="E203" s="1" t="e">
        <f>#REF!</f>
        <v>#REF!</v>
      </c>
      <c r="F203" s="1" t="e">
        <f t="shared" si="55"/>
        <v>#REF!</v>
      </c>
      <c r="G203" s="1">
        <f>SUMIFS(Sheet1!$F$17:$F$30,Sheet1!$E$17:$E$30,D203)</f>
        <v>2</v>
      </c>
      <c r="H203" s="1" t="e">
        <f>ROUND(ABS(SUMIFS(#REF!,#REF!,$C203,#REF!,#REF!,#REF!,$E203)),)</f>
        <v>#REF!</v>
      </c>
      <c r="I203" s="1" t="e">
        <f>_xlfn.IFS(OR(B203=#REF!,B203=#REF!,B203=#REF!),ROUND(#REF!,3),TRUE,0)</f>
        <v>#REF!</v>
      </c>
      <c r="J203" s="1">
        <v>0</v>
      </c>
      <c r="K203" s="1" t="e">
        <f>ROUND(ABS(SUMIFS(#REF!,#REF!,$C203,#REF!,#REF!,#REF!,$E203,#REF!,#REF!)),3)</f>
        <v>#REF!</v>
      </c>
      <c r="L203" s="1" t="e">
        <f>ROUND(ABS(SUMIFS(#REF!,#REF!,$C203,#REF!,#REF!,#REF!,$E203,#REF!,#REF!)),3)</f>
        <v>#REF!</v>
      </c>
      <c r="M203" s="1">
        <v>0</v>
      </c>
      <c r="N203" s="1" t="e">
        <f>ROUND(ABS(SUMIFS(#REF!,#REF!,$C203,#REF!,#REF!,#REF!,$E203,#REF!,#REF!)),3)</f>
        <v>#REF!</v>
      </c>
      <c r="O203" s="1" t="e">
        <f>ABS(SUMIFS(#REF!,#REF!,$C203,#REF!,$E203,#REF!,#REF!))</f>
        <v>#REF!</v>
      </c>
      <c r="P203" s="1" t="e">
        <f>#REF!</f>
        <v>#REF!</v>
      </c>
      <c r="Q203" s="1" t="e">
        <f>_xlfn.IFS(OR(B203=#REF!,B203=#REF!),#REF!*100,TRUE,0)</f>
        <v>#REF!</v>
      </c>
      <c r="S203" s="14" t="str">
        <f t="shared" si="56"/>
        <v>2000150402击退1</v>
      </c>
      <c r="T203" s="14" t="str">
        <f ca="1">IF(OFFSET($BB$1,MATCH($S203,S:S,0)-1,),$BC$1,
_xlfn.TEXTJOIN(Sheet1!$D$16,1,U203:AA203))</f>
        <v>speed=1000,duration=0.05</v>
      </c>
      <c r="U203" s="14" t="str">
        <f t="shared" ca="1" si="57"/>
        <v>speed=1000</v>
      </c>
      <c r="V203" s="14" t="str">
        <f t="shared" ca="1" si="58"/>
        <v>duration=0.05</v>
      </c>
      <c r="W203" s="14" t="str">
        <f t="shared" ca="1" si="59"/>
        <v/>
      </c>
      <c r="X203" s="14" t="str">
        <f t="shared" ca="1" si="60"/>
        <v/>
      </c>
      <c r="Y203" s="14" t="str">
        <f t="shared" ca="1" si="61"/>
        <v/>
      </c>
      <c r="Z203" s="14" t="str">
        <f t="shared" ca="1" si="62"/>
        <v/>
      </c>
      <c r="AA203" s="14" t="str">
        <f t="shared" ca="1" si="63"/>
        <v/>
      </c>
      <c r="AB203" s="1">
        <f t="shared" si="64"/>
        <v>1000</v>
      </c>
      <c r="AC203" s="1">
        <f t="shared" si="65"/>
        <v>0.05</v>
      </c>
      <c r="AD203" s="1" t="e">
        <f t="shared" si="66"/>
        <v>#N/A</v>
      </c>
      <c r="AE203" s="1" t="e">
        <f t="shared" si="67"/>
        <v>#N/A</v>
      </c>
      <c r="AF203" s="1" t="e">
        <f t="shared" si="68"/>
        <v>#N/A</v>
      </c>
      <c r="AG203" s="1" t="e">
        <f t="shared" si="69"/>
        <v>#N/A</v>
      </c>
      <c r="AH203" s="1" t="e">
        <f t="shared" si="70"/>
        <v>#N/A</v>
      </c>
      <c r="AI203" s="1" t="str">
        <f>TRIM(LEFT(AP203,FIND(Sheet1!$E$16,AP203)-1))</f>
        <v>speed</v>
      </c>
      <c r="AJ203" s="1" t="str">
        <f>TRIM(LEFT(AQ203,FIND(Sheet1!$E$16,AQ203)-1))</f>
        <v>duration</v>
      </c>
      <c r="AK203" s="1" t="e">
        <f>TRIM(LEFT(AR203,FIND(Sheet1!$E$16,AR203)-1))</f>
        <v>#VALUE!</v>
      </c>
      <c r="AL203" s="1" t="e">
        <f>TRIM(LEFT(AS203,FIND(Sheet1!$E$16,AS203)-1))</f>
        <v>#VALUE!</v>
      </c>
      <c r="AM203" s="1" t="e">
        <f>TRIM(LEFT(AT203,FIND(Sheet1!$E$16,AT203)-1))</f>
        <v>#VALUE!</v>
      </c>
      <c r="AN203" s="1" t="e">
        <f>TRIM(LEFT(AU203,FIND(Sheet1!$E$16,AU203)-1))</f>
        <v>#VALUE!</v>
      </c>
      <c r="AO203" s="1" t="e">
        <f>TRIM(LEFT(AV203,FIND(Sheet1!$E$16,AV203)-1))</f>
        <v>#VALUE!</v>
      </c>
      <c r="AP203" s="14" t="s">
        <v>182</v>
      </c>
      <c r="AQ203" s="14" t="s">
        <v>214</v>
      </c>
      <c r="AX203" s="1">
        <v>2000150402</v>
      </c>
      <c r="AY203" s="1" t="s">
        <v>47</v>
      </c>
      <c r="AZ203" s="1" t="str">
        <f t="shared" si="71"/>
        <v>2000150402击退</v>
      </c>
      <c r="BA203" s="1">
        <f>COUNTIFS($AZ$2:AZ203,AZ203,$AZ$2:AZ203,"&gt;&lt;")</f>
        <v>1</v>
      </c>
      <c r="BB203" t="b">
        <f>IFERROR(AND(VLOOKUP(AX203,[2]英雄技能定义!$A:$F,6,0)="普攻",AY203=$AY$2),FALSE)</f>
        <v>0</v>
      </c>
    </row>
    <row r="204" spans="1:54">
      <c r="A204" s="1" t="e">
        <f>#REF!</f>
        <v>#REF!</v>
      </c>
      <c r="B204" s="1" t="e">
        <f>#REF!</f>
        <v>#REF!</v>
      </c>
      <c r="C204" s="1" t="e">
        <f>#REF!</f>
        <v>#REF!</v>
      </c>
      <c r="D204" s="1" t="s">
        <v>86</v>
      </c>
      <c r="E204" s="1" t="e">
        <f>#REF!</f>
        <v>#REF!</v>
      </c>
      <c r="F204" s="1" t="e">
        <f t="shared" si="55"/>
        <v>#REF!</v>
      </c>
      <c r="G204" s="1">
        <f>SUMIFS(Sheet1!$F$17:$F$30,Sheet1!$E$17:$E$30,D204)</f>
        <v>1</v>
      </c>
      <c r="H204" s="1" t="e">
        <f>ROUND(ABS(SUMIFS(#REF!,#REF!,$C204,#REF!,#REF!,#REF!,$E204)),)</f>
        <v>#REF!</v>
      </c>
      <c r="I204" s="1" t="e">
        <f>_xlfn.IFS(OR(B204=#REF!,B204=#REF!,B204=#REF!),ROUND(#REF!,3),TRUE,0)</f>
        <v>#REF!</v>
      </c>
      <c r="J204" s="1">
        <v>0</v>
      </c>
      <c r="K204" s="1" t="e">
        <f>ROUND(ABS(SUMIFS(#REF!,#REF!,$C204,#REF!,#REF!,#REF!,$E204,#REF!,#REF!)),3)</f>
        <v>#REF!</v>
      </c>
      <c r="L204" s="1" t="e">
        <f>ROUND(ABS(SUMIFS(#REF!,#REF!,$C204,#REF!,#REF!,#REF!,$E204,#REF!,#REF!)),3)</f>
        <v>#REF!</v>
      </c>
      <c r="M204" s="1">
        <v>0</v>
      </c>
      <c r="N204" s="1" t="e">
        <f>ROUND(ABS(SUMIFS(#REF!,#REF!,$C204,#REF!,#REF!,#REF!,$E204,#REF!,#REF!)),3)</f>
        <v>#REF!</v>
      </c>
      <c r="O204" s="1" t="e">
        <f>ABS(SUMIFS(#REF!,#REF!,$C204,#REF!,$E204,#REF!,#REF!))</f>
        <v>#REF!</v>
      </c>
      <c r="P204" s="1" t="e">
        <f>#REF!</f>
        <v>#REF!</v>
      </c>
      <c r="Q204" s="1" t="e">
        <f>_xlfn.IFS(OR(B204=#REF!,B204=#REF!),#REF!*100,TRUE,0)</f>
        <v>#REF!</v>
      </c>
      <c r="S204" s="14" t="str">
        <f t="shared" si="56"/>
        <v>2000150403伤血1</v>
      </c>
      <c r="T204" s="14" t="str">
        <f ca="1">IF(OFFSET($BB$1,MATCH($S204,S:S,0)-1,),$BC$1,
_xlfn.TEXTJOIN(Sheet1!$D$16,1,U204:AA204))</f>
        <v>ratio=1.38,fixed=100</v>
      </c>
      <c r="U204" s="14" t="str">
        <f t="shared" ca="1" si="57"/>
        <v>ratio=1.38</v>
      </c>
      <c r="V204" s="14" t="str">
        <f t="shared" ca="1" si="58"/>
        <v>fixed=100</v>
      </c>
      <c r="W204" s="14" t="str">
        <f t="shared" ca="1" si="59"/>
        <v/>
      </c>
      <c r="X204" s="14" t="str">
        <f t="shared" ca="1" si="60"/>
        <v/>
      </c>
      <c r="Y204" s="14" t="str">
        <f t="shared" ca="1" si="61"/>
        <v/>
      </c>
      <c r="Z204" s="14" t="str">
        <f t="shared" ca="1" si="62"/>
        <v/>
      </c>
      <c r="AA204" s="14" t="str">
        <f t="shared" ca="1" si="63"/>
        <v/>
      </c>
      <c r="AB204" s="1">
        <f t="shared" si="64"/>
        <v>1.38</v>
      </c>
      <c r="AC204" s="1">
        <f t="shared" si="65"/>
        <v>100</v>
      </c>
      <c r="AD204" s="1" t="e">
        <f t="shared" si="66"/>
        <v>#N/A</v>
      </c>
      <c r="AE204" s="1" t="e">
        <f t="shared" si="67"/>
        <v>#N/A</v>
      </c>
      <c r="AF204" s="1" t="e">
        <f t="shared" si="68"/>
        <v>#N/A</v>
      </c>
      <c r="AG204" s="1" t="e">
        <f t="shared" si="69"/>
        <v>#N/A</v>
      </c>
      <c r="AH204" s="1" t="e">
        <f t="shared" si="70"/>
        <v>#N/A</v>
      </c>
      <c r="AI204" s="1" t="str">
        <f>TRIM(LEFT(AP204,FIND(Sheet1!$E$16,AP204)-1))</f>
        <v>ratio</v>
      </c>
      <c r="AJ204" s="1" t="str">
        <f>TRIM(LEFT(AQ204,FIND(Sheet1!$E$16,AQ204)-1))</f>
        <v>fixed</v>
      </c>
      <c r="AK204" s="1" t="e">
        <f>TRIM(LEFT(AR204,FIND(Sheet1!$E$16,AR204)-1))</f>
        <v>#VALUE!</v>
      </c>
      <c r="AL204" s="1" t="e">
        <f>TRIM(LEFT(AS204,FIND(Sheet1!$E$16,AS204)-1))</f>
        <v>#VALUE!</v>
      </c>
      <c r="AM204" s="1" t="e">
        <f>TRIM(LEFT(AT204,FIND(Sheet1!$E$16,AT204)-1))</f>
        <v>#VALUE!</v>
      </c>
      <c r="AN204" s="1" t="e">
        <f>TRIM(LEFT(AU204,FIND(Sheet1!$E$16,AU204)-1))</f>
        <v>#VALUE!</v>
      </c>
      <c r="AO204" s="1" t="e">
        <f>TRIM(LEFT(AV204,FIND(Sheet1!$E$16,AV204)-1))</f>
        <v>#VALUE!</v>
      </c>
      <c r="AP204" s="14" t="s">
        <v>270</v>
      </c>
      <c r="AQ204" s="14" t="s">
        <v>170</v>
      </c>
      <c r="AX204" s="1">
        <v>2000150403</v>
      </c>
      <c r="AY204" s="1" t="s">
        <v>86</v>
      </c>
      <c r="AZ204" s="1" t="str">
        <f t="shared" si="71"/>
        <v>2000150403伤血</v>
      </c>
      <c r="BA204" s="1">
        <f>COUNTIFS($AZ$2:AZ204,AZ204,$AZ$2:AZ204,"&gt;&lt;")</f>
        <v>1</v>
      </c>
      <c r="BB204" t="b">
        <f>IFERROR(AND(VLOOKUP(AX204,[2]英雄技能定义!$A:$F,6,0)="普攻",AY204=$AY$2),FALSE)</f>
        <v>0</v>
      </c>
    </row>
    <row r="205" spans="1:54">
      <c r="A205" s="1" t="e">
        <f>#REF!</f>
        <v>#REF!</v>
      </c>
      <c r="B205" s="1" t="e">
        <f>#REF!</f>
        <v>#REF!</v>
      </c>
      <c r="C205" s="1" t="e">
        <f>#REF!</f>
        <v>#REF!</v>
      </c>
      <c r="D205" s="1" t="s">
        <v>88</v>
      </c>
      <c r="E205" s="1" t="e">
        <f>#REF!</f>
        <v>#REF!</v>
      </c>
      <c r="F205" s="1" t="e">
        <f t="shared" si="55"/>
        <v>#REF!</v>
      </c>
      <c r="G205" s="1">
        <f>SUMIFS(Sheet1!$F$17:$F$30,Sheet1!$E$17:$E$30,D205)</f>
        <v>2</v>
      </c>
      <c r="H205" s="1" t="e">
        <f>ROUND(ABS(SUMIFS(#REF!,#REF!,$C205,#REF!,#REF!,#REF!,$E205)),)</f>
        <v>#REF!</v>
      </c>
      <c r="I205" s="1" t="e">
        <f>_xlfn.IFS(OR(B205=#REF!,B205=#REF!,B205=#REF!),ROUND(#REF!,3),TRUE,0)</f>
        <v>#REF!</v>
      </c>
      <c r="J205" s="1">
        <v>0</v>
      </c>
      <c r="K205" s="1" t="e">
        <f>ROUND(ABS(SUMIFS(#REF!,#REF!,$C205,#REF!,#REF!,#REF!,$E205,#REF!,#REF!)),3)</f>
        <v>#REF!</v>
      </c>
      <c r="L205" s="1" t="e">
        <f>ROUND(ABS(SUMIFS(#REF!,#REF!,$C205,#REF!,#REF!,#REF!,$E205,#REF!,#REF!)),3)</f>
        <v>#REF!</v>
      </c>
      <c r="M205" s="1">
        <v>0</v>
      </c>
      <c r="N205" s="1" t="e">
        <f>ROUND(ABS(SUMIFS(#REF!,#REF!,$C205,#REF!,#REF!,#REF!,$E205,#REF!,#REF!)),3)</f>
        <v>#REF!</v>
      </c>
      <c r="O205" s="1" t="e">
        <f>ABS(SUMIFS(#REF!,#REF!,$C205,#REF!,$E205,#REF!,#REF!))</f>
        <v>#REF!</v>
      </c>
      <c r="P205" s="1" t="e">
        <f>#REF!</f>
        <v>#REF!</v>
      </c>
      <c r="Q205" s="1" t="e">
        <f>_xlfn.IFS(OR(B205=#REF!,B205=#REF!),#REF!*100,TRUE,0)</f>
        <v>#REF!</v>
      </c>
      <c r="S205" s="14" t="str">
        <f t="shared" si="56"/>
        <v>2000150403击退1</v>
      </c>
      <c r="T205" s="14" t="str">
        <f ca="1">IF(OFFSET($BB$1,MATCH($S205,S:S,0)-1,),$BC$1,
_xlfn.TEXTJOIN(Sheet1!$D$16,1,U205:AA205))</f>
        <v>speed=1000,duration=0.1</v>
      </c>
      <c r="U205" s="14" t="str">
        <f t="shared" ca="1" si="57"/>
        <v>speed=1000</v>
      </c>
      <c r="V205" s="14" t="str">
        <f t="shared" ca="1" si="58"/>
        <v>duration=0.1</v>
      </c>
      <c r="W205" s="14" t="str">
        <f t="shared" ca="1" si="59"/>
        <v/>
      </c>
      <c r="X205" s="14" t="str">
        <f t="shared" ca="1" si="60"/>
        <v/>
      </c>
      <c r="Y205" s="14" t="str">
        <f t="shared" ca="1" si="61"/>
        <v/>
      </c>
      <c r="Z205" s="14" t="str">
        <f t="shared" ca="1" si="62"/>
        <v/>
      </c>
      <c r="AA205" s="14" t="str">
        <f t="shared" ca="1" si="63"/>
        <v/>
      </c>
      <c r="AB205" s="1">
        <f t="shared" si="64"/>
        <v>1000</v>
      </c>
      <c r="AC205" s="1">
        <f t="shared" si="65"/>
        <v>0.1</v>
      </c>
      <c r="AD205" s="1" t="e">
        <f t="shared" si="66"/>
        <v>#N/A</v>
      </c>
      <c r="AE205" s="1" t="e">
        <f t="shared" si="67"/>
        <v>#N/A</v>
      </c>
      <c r="AF205" s="1" t="e">
        <f t="shared" si="68"/>
        <v>#N/A</v>
      </c>
      <c r="AG205" s="1" t="e">
        <f t="shared" si="69"/>
        <v>#N/A</v>
      </c>
      <c r="AH205" s="1" t="e">
        <f t="shared" si="70"/>
        <v>#N/A</v>
      </c>
      <c r="AI205" s="1" t="str">
        <f>TRIM(LEFT(AP205,FIND(Sheet1!$E$16,AP205)-1))</f>
        <v>speed</v>
      </c>
      <c r="AJ205" s="1" t="str">
        <f>TRIM(LEFT(AQ205,FIND(Sheet1!$E$16,AQ205)-1))</f>
        <v>duration</v>
      </c>
      <c r="AK205" s="1" t="e">
        <f>TRIM(LEFT(AR205,FIND(Sheet1!$E$16,AR205)-1))</f>
        <v>#VALUE!</v>
      </c>
      <c r="AL205" s="1" t="e">
        <f>TRIM(LEFT(AS205,FIND(Sheet1!$E$16,AS205)-1))</f>
        <v>#VALUE!</v>
      </c>
      <c r="AM205" s="1" t="e">
        <f>TRIM(LEFT(AT205,FIND(Sheet1!$E$16,AT205)-1))</f>
        <v>#VALUE!</v>
      </c>
      <c r="AN205" s="1" t="e">
        <f>TRIM(LEFT(AU205,FIND(Sheet1!$E$16,AU205)-1))</f>
        <v>#VALUE!</v>
      </c>
      <c r="AO205" s="1" t="e">
        <f>TRIM(LEFT(AV205,FIND(Sheet1!$E$16,AV205)-1))</f>
        <v>#VALUE!</v>
      </c>
      <c r="AP205" s="14" t="s">
        <v>182</v>
      </c>
      <c r="AQ205" s="14" t="s">
        <v>183</v>
      </c>
      <c r="AX205" s="1">
        <v>2000150403</v>
      </c>
      <c r="AY205" s="1" t="s">
        <v>47</v>
      </c>
      <c r="AZ205" s="1" t="str">
        <f t="shared" si="71"/>
        <v>2000150403击退</v>
      </c>
      <c r="BA205" s="1">
        <f>COUNTIFS($AZ$2:AZ205,AZ205,$AZ$2:AZ205,"&gt;&lt;")</f>
        <v>1</v>
      </c>
      <c r="BB205" t="b">
        <f>IFERROR(AND(VLOOKUP(AX205,[2]英雄技能定义!$A:$F,6,0)="普攻",AY205=$AY$2),FALSE)</f>
        <v>0</v>
      </c>
    </row>
    <row r="206" spans="1:54">
      <c r="A206" s="1" t="e">
        <f>#REF!</f>
        <v>#REF!</v>
      </c>
      <c r="B206" s="1" t="e">
        <f>#REF!</f>
        <v>#REF!</v>
      </c>
      <c r="C206" s="1" t="e">
        <f>#REF!</f>
        <v>#REF!</v>
      </c>
      <c r="D206" s="1" t="s">
        <v>86</v>
      </c>
      <c r="E206" s="1" t="e">
        <f>#REF!</f>
        <v>#REF!</v>
      </c>
      <c r="F206" s="1" t="e">
        <f t="shared" si="55"/>
        <v>#REF!</v>
      </c>
      <c r="G206" s="1">
        <f>SUMIFS(Sheet1!$F$17:$F$30,Sheet1!$E$17:$E$30,D206)</f>
        <v>1</v>
      </c>
      <c r="H206" s="1" t="e">
        <f>ROUND(ABS(SUMIFS(#REF!,#REF!,$C206,#REF!,#REF!,#REF!,$E206)),)</f>
        <v>#REF!</v>
      </c>
      <c r="I206" s="1" t="e">
        <f>_xlfn.IFS(OR(B206=#REF!,B206=#REF!,B206=#REF!),ROUND(#REF!,3),TRUE,0)</f>
        <v>#REF!</v>
      </c>
      <c r="J206" s="1">
        <v>0</v>
      </c>
      <c r="K206" s="1" t="e">
        <f>ROUND(ABS(SUMIFS(#REF!,#REF!,$C206,#REF!,#REF!,#REF!,$E206,#REF!,#REF!)),3)</f>
        <v>#REF!</v>
      </c>
      <c r="L206" s="1" t="e">
        <f>ROUND(ABS(SUMIFS(#REF!,#REF!,$C206,#REF!,#REF!,#REF!,$E206,#REF!,#REF!)),3)</f>
        <v>#REF!</v>
      </c>
      <c r="M206" s="1">
        <v>0</v>
      </c>
      <c r="N206" s="1" t="e">
        <f>ROUND(ABS(SUMIFS(#REF!,#REF!,$C206,#REF!,#REF!,#REF!,$E206,#REF!,#REF!)),3)</f>
        <v>#REF!</v>
      </c>
      <c r="O206" s="1" t="e">
        <f>ABS(SUMIFS(#REF!,#REF!,$C206,#REF!,$E206,#REF!,#REF!))</f>
        <v>#REF!</v>
      </c>
      <c r="P206" s="1" t="e">
        <f>#REF!</f>
        <v>#REF!</v>
      </c>
      <c r="Q206" s="1" t="e">
        <f>_xlfn.IFS(OR(B206=#REF!,B206=#REF!),#REF!*100,TRUE,0)</f>
        <v>#REF!</v>
      </c>
      <c r="S206" s="14" t="str">
        <f t="shared" si="56"/>
        <v>2000150404伤血1</v>
      </c>
      <c r="T206" s="14" t="str">
        <f ca="1">IF(OFFSET($BB$1,MATCH($S206,S:S,0)-1,),$BC$1,
_xlfn.TEXTJOIN(Sheet1!$D$16,1,U206:AA206))</f>
        <v>ratio=0.43+attackerParams('extreasure2')+attackerParams('step10a'),fixed=100,extCritP=0.2+attackerParams('extreasure1')+attackerParams('step10b'),finalAddP=sourceSkillBlackboard('hit_unit_count',0)*attackerParams('extreasure3')</v>
      </c>
      <c r="U206" s="14" t="str">
        <f t="shared" ca="1" si="57"/>
        <v>ratio=0.43+attackerParams('extreasure2')+attackerParams('step10a')</v>
      </c>
      <c r="V206" s="14" t="str">
        <f t="shared" ca="1" si="58"/>
        <v>fixed=100</v>
      </c>
      <c r="W206" s="14" t="str">
        <f t="shared" ca="1" si="59"/>
        <v>extCritP=0.2+attackerParams('extreasure1')+attackerParams('step10b')</v>
      </c>
      <c r="X206" s="14" t="str">
        <f t="shared" ca="1" si="60"/>
        <v>finalAddP=sourceSkillBlackboard('hit_unit_count'</v>
      </c>
      <c r="Y206" s="14" t="str">
        <f t="shared" ca="1" si="61"/>
        <v>0)*attackerParams('extreasure3')</v>
      </c>
      <c r="Z206" s="14" t="str">
        <f t="shared" ca="1" si="62"/>
        <v/>
      </c>
      <c r="AA206" s="14" t="str">
        <f t="shared" ca="1" si="63"/>
        <v/>
      </c>
      <c r="AB206" s="1">
        <f t="shared" si="64"/>
        <v>0.43</v>
      </c>
      <c r="AC206" s="1">
        <f t="shared" si="65"/>
        <v>100</v>
      </c>
      <c r="AD206" s="1">
        <f t="shared" si="66"/>
        <v>0.2</v>
      </c>
      <c r="AE206" s="1" t="e">
        <f t="shared" si="67"/>
        <v>#N/A</v>
      </c>
      <c r="AF206" s="1" t="e">
        <f t="shared" si="68"/>
        <v>#N/A</v>
      </c>
      <c r="AG206" s="1" t="e">
        <f t="shared" si="69"/>
        <v>#N/A</v>
      </c>
      <c r="AH206" s="1" t="e">
        <f t="shared" si="70"/>
        <v>#N/A</v>
      </c>
      <c r="AI206" s="1" t="str">
        <f>TRIM(LEFT(AP206,FIND(Sheet1!$E$16,AP206)-1))</f>
        <v>ratio</v>
      </c>
      <c r="AJ206" s="1" t="str">
        <f>TRIM(LEFT(AQ206,FIND(Sheet1!$E$16,AQ206)-1))</f>
        <v>fixed</v>
      </c>
      <c r="AK206" s="1" t="str">
        <f>TRIM(LEFT(AR206,FIND(Sheet1!$E$16,AR206)-1))</f>
        <v>extCritP</v>
      </c>
      <c r="AL206" s="1" t="str">
        <f>TRIM(LEFT(AS206,FIND(Sheet1!$E$16,AS206)-1))</f>
        <v>finalAddP</v>
      </c>
      <c r="AM206" s="1" t="e">
        <f>TRIM(LEFT(AT206,FIND(Sheet1!$E$16,AT206)-1))</f>
        <v>#VALUE!</v>
      </c>
      <c r="AN206" s="1" t="e">
        <f>TRIM(LEFT(AU206,FIND(Sheet1!$E$16,AU206)-1))</f>
        <v>#VALUE!</v>
      </c>
      <c r="AO206" s="1" t="e">
        <f>TRIM(LEFT(AV206,FIND(Sheet1!$E$16,AV206)-1))</f>
        <v>#VALUE!</v>
      </c>
      <c r="AP206" s="14" t="s">
        <v>279</v>
      </c>
      <c r="AQ206" s="14" t="s">
        <v>170</v>
      </c>
      <c r="AR206" s="14" t="s">
        <v>280</v>
      </c>
      <c r="AS206" s="14" t="s">
        <v>217</v>
      </c>
      <c r="AT206" s="14" t="s">
        <v>283</v>
      </c>
      <c r="AX206" s="1">
        <v>2000150404</v>
      </c>
      <c r="AY206" s="1" t="s">
        <v>86</v>
      </c>
      <c r="AZ206" s="1" t="str">
        <f t="shared" si="71"/>
        <v>2000150404伤血</v>
      </c>
      <c r="BA206" s="1">
        <f>COUNTIFS($AZ$2:AZ206,AZ206,$AZ$2:AZ206,"&gt;&lt;")</f>
        <v>1</v>
      </c>
      <c r="BB206" t="b">
        <f>IFERROR(AND(VLOOKUP(AX206,[2]英雄技能定义!$A:$F,6,0)="普攻",AY206=$AY$2),FALSE)</f>
        <v>0</v>
      </c>
    </row>
    <row r="207" spans="1:54">
      <c r="A207" s="1" t="e">
        <f>#REF!</f>
        <v>#REF!</v>
      </c>
      <c r="B207" s="1" t="e">
        <f>#REF!</f>
        <v>#REF!</v>
      </c>
      <c r="C207" s="1" t="e">
        <f>#REF!</f>
        <v>#REF!</v>
      </c>
      <c r="D207" s="1" t="s">
        <v>86</v>
      </c>
      <c r="E207" s="1" t="e">
        <f>#REF!</f>
        <v>#REF!</v>
      </c>
      <c r="F207" s="1" t="e">
        <f t="shared" si="55"/>
        <v>#REF!</v>
      </c>
      <c r="G207" s="1">
        <f>SUMIFS(Sheet1!$F$17:$F$30,Sheet1!$E$17:$E$30,D207)</f>
        <v>1</v>
      </c>
      <c r="H207" s="1" t="e">
        <f>ROUND(ABS(SUMIFS(#REF!,#REF!,$C207,#REF!,#REF!,#REF!,$E207)),)</f>
        <v>#REF!</v>
      </c>
      <c r="I207" s="1" t="e">
        <f>_xlfn.IFS(OR(B207=#REF!,B207=#REF!,B207=#REF!),ROUND(#REF!,3),TRUE,0)</f>
        <v>#REF!</v>
      </c>
      <c r="J207" s="1">
        <v>0</v>
      </c>
      <c r="K207" s="1" t="e">
        <f>ROUND(ABS(SUMIFS(#REF!,#REF!,$C207,#REF!,#REF!,#REF!,$E207,#REF!,#REF!)),3)</f>
        <v>#REF!</v>
      </c>
      <c r="L207" s="1" t="e">
        <f>ROUND(ABS(SUMIFS(#REF!,#REF!,$C207,#REF!,#REF!,#REF!,$E207,#REF!,#REF!)),3)</f>
        <v>#REF!</v>
      </c>
      <c r="M207" s="1">
        <v>0</v>
      </c>
      <c r="N207" s="1" t="e">
        <f>ROUND(ABS(SUMIFS(#REF!,#REF!,$C207,#REF!,#REF!,#REF!,$E207,#REF!,#REF!)),3)</f>
        <v>#REF!</v>
      </c>
      <c r="O207" s="1" t="e">
        <f>ABS(SUMIFS(#REF!,#REF!,$C207,#REF!,$E207,#REF!,#REF!))</f>
        <v>#REF!</v>
      </c>
      <c r="P207" s="1" t="e">
        <f>#REF!</f>
        <v>#REF!</v>
      </c>
      <c r="Q207" s="1" t="e">
        <f>_xlfn.IFS(OR(B207=#REF!,B207=#REF!),#REF!*100,TRUE,0)</f>
        <v>#REF!</v>
      </c>
      <c r="S207" s="14" t="str">
        <f t="shared" si="56"/>
        <v>2000150404受击光效1</v>
      </c>
      <c r="T207" s="14" t="str">
        <f ca="1">IF(OFFSET($BB$1,MATCH($S207,S:S,0)-1,),$BC$1,
_xlfn.TEXTJOIN(Sheet1!$D$16,1,U207:AA207))</f>
        <v>8</v>
      </c>
      <c r="U207" s="14" t="str">
        <f t="shared" ca="1" si="57"/>
        <v>8</v>
      </c>
      <c r="V207" s="14" t="str">
        <f t="shared" ca="1" si="58"/>
        <v/>
      </c>
      <c r="W207" s="14" t="str">
        <f t="shared" ca="1" si="59"/>
        <v/>
      </c>
      <c r="X207" s="14" t="str">
        <f t="shared" ca="1" si="60"/>
        <v/>
      </c>
      <c r="Y207" s="14" t="str">
        <f t="shared" ca="1" si="61"/>
        <v/>
      </c>
      <c r="Z207" s="14" t="str">
        <f t="shared" ca="1" si="62"/>
        <v/>
      </c>
      <c r="AA207" s="14" t="str">
        <f t="shared" ca="1" si="63"/>
        <v/>
      </c>
      <c r="AB207" s="1">
        <f t="shared" si="64"/>
        <v>8</v>
      </c>
      <c r="AC207" s="1" t="e">
        <f t="shared" si="65"/>
        <v>#N/A</v>
      </c>
      <c r="AD207" s="1" t="e">
        <f t="shared" si="66"/>
        <v>#N/A</v>
      </c>
      <c r="AE207" s="1" t="e">
        <f t="shared" si="67"/>
        <v>#N/A</v>
      </c>
      <c r="AF207" s="1" t="e">
        <f t="shared" si="68"/>
        <v>#N/A</v>
      </c>
      <c r="AG207" s="1" t="e">
        <f t="shared" si="69"/>
        <v>#N/A</v>
      </c>
      <c r="AH207" s="1" t="e">
        <f t="shared" si="70"/>
        <v>#N/A</v>
      </c>
      <c r="AI207" s="1" t="e">
        <f>TRIM(LEFT(AP207,FIND(Sheet1!$E$16,AP207)-1))</f>
        <v>#VALUE!</v>
      </c>
      <c r="AJ207" s="1" t="e">
        <f>TRIM(LEFT(AQ207,FIND(Sheet1!$E$16,AQ207)-1))</f>
        <v>#VALUE!</v>
      </c>
      <c r="AK207" s="1" t="e">
        <f>TRIM(LEFT(AR207,FIND(Sheet1!$E$16,AR207)-1))</f>
        <v>#VALUE!</v>
      </c>
      <c r="AL207" s="1" t="e">
        <f>TRIM(LEFT(AS207,FIND(Sheet1!$E$16,AS207)-1))</f>
        <v>#VALUE!</v>
      </c>
      <c r="AM207" s="1" t="e">
        <f>TRIM(LEFT(AT207,FIND(Sheet1!$E$16,AT207)-1))</f>
        <v>#VALUE!</v>
      </c>
      <c r="AN207" s="1" t="e">
        <f>TRIM(LEFT(AU207,FIND(Sheet1!$E$16,AU207)-1))</f>
        <v>#VALUE!</v>
      </c>
      <c r="AO207" s="1" t="e">
        <f>TRIM(LEFT(AV207,FIND(Sheet1!$E$16,AV207)-1))</f>
        <v>#VALUE!</v>
      </c>
      <c r="AP207" s="14">
        <v>8</v>
      </c>
      <c r="AX207" s="1">
        <v>2000150404</v>
      </c>
      <c r="AY207" s="1" t="s">
        <v>91</v>
      </c>
      <c r="AZ207" s="1" t="str">
        <f t="shared" si="71"/>
        <v>2000150404受击光效</v>
      </c>
      <c r="BA207" s="1">
        <f>COUNTIFS($AZ$2:AZ207,AZ207,$AZ$2:AZ207,"&gt;&lt;")</f>
        <v>1</v>
      </c>
      <c r="BB207" t="b">
        <f>IFERROR(AND(VLOOKUP(AX207,[2]英雄技能定义!$A:$F,6,0)="普攻",AY207=$AY$2),FALSE)</f>
        <v>0</v>
      </c>
    </row>
    <row r="208" spans="1:54">
      <c r="A208" s="1" t="e">
        <f>#REF!</f>
        <v>#REF!</v>
      </c>
      <c r="B208" s="1" t="e">
        <f>#REF!</f>
        <v>#REF!</v>
      </c>
      <c r="C208" s="1" t="e">
        <f>#REF!</f>
        <v>#REF!</v>
      </c>
      <c r="D208" s="1" t="s">
        <v>86</v>
      </c>
      <c r="E208" s="1" t="e">
        <f>#REF!</f>
        <v>#REF!</v>
      </c>
      <c r="F208" s="1" t="e">
        <f t="shared" si="55"/>
        <v>#REF!</v>
      </c>
      <c r="G208" s="1">
        <f>SUMIFS(Sheet1!$F$17:$F$30,Sheet1!$E$17:$E$30,D208)</f>
        <v>1</v>
      </c>
      <c r="H208" s="1" t="e">
        <f>ROUND(ABS(SUMIFS(#REF!,#REF!,$C208,#REF!,#REF!,#REF!,$E208)),)</f>
        <v>#REF!</v>
      </c>
      <c r="I208" s="1" t="e">
        <f>_xlfn.IFS(OR(B208=#REF!,B208=#REF!,B208=#REF!),ROUND(#REF!,3),TRUE,0)</f>
        <v>#REF!</v>
      </c>
      <c r="J208" s="1">
        <v>0</v>
      </c>
      <c r="K208" s="1" t="e">
        <f>ROUND(ABS(SUMIFS(#REF!,#REF!,$C208,#REF!,#REF!,#REF!,$E208,#REF!,#REF!)),3)</f>
        <v>#REF!</v>
      </c>
      <c r="L208" s="1" t="e">
        <f>ROUND(ABS(SUMIFS(#REF!,#REF!,$C208,#REF!,#REF!,#REF!,$E208,#REF!,#REF!)),3)</f>
        <v>#REF!</v>
      </c>
      <c r="M208" s="1">
        <v>0</v>
      </c>
      <c r="N208" s="1" t="e">
        <f>ROUND(ABS(SUMIFS(#REF!,#REF!,$C208,#REF!,#REF!,#REF!,$E208,#REF!,#REF!)),3)</f>
        <v>#REF!</v>
      </c>
      <c r="O208" s="1" t="e">
        <f>ABS(SUMIFS(#REF!,#REF!,$C208,#REF!,$E208,#REF!,#REF!))</f>
        <v>#REF!</v>
      </c>
      <c r="P208" s="1" t="e">
        <f>#REF!</f>
        <v>#REF!</v>
      </c>
      <c r="Q208" s="1" t="e">
        <f>_xlfn.IFS(OR(B208=#REF!,B208=#REF!),#REF!*100,TRUE,0)</f>
        <v>#REF!</v>
      </c>
      <c r="S208" s="14" t="str">
        <f t="shared" si="56"/>
        <v>2000150404击退1</v>
      </c>
      <c r="T208" s="14" t="str">
        <f ca="1">IF(OFFSET($BB$1,MATCH($S208,S:S,0)-1,),$BC$1,
_xlfn.TEXTJOIN(Sheet1!$D$16,1,U208:AA208))</f>
        <v>speed=3000,duration=0.06</v>
      </c>
      <c r="U208" s="14" t="str">
        <f t="shared" ca="1" si="57"/>
        <v>speed=3000</v>
      </c>
      <c r="V208" s="14" t="str">
        <f t="shared" ca="1" si="58"/>
        <v>duration=0.06</v>
      </c>
      <c r="W208" s="14" t="str">
        <f t="shared" ca="1" si="59"/>
        <v/>
      </c>
      <c r="X208" s="14" t="str">
        <f t="shared" ca="1" si="60"/>
        <v/>
      </c>
      <c r="Y208" s="14" t="str">
        <f t="shared" ca="1" si="61"/>
        <v/>
      </c>
      <c r="Z208" s="14" t="str">
        <f t="shared" ca="1" si="62"/>
        <v/>
      </c>
      <c r="AA208" s="14" t="str">
        <f t="shared" ca="1" si="63"/>
        <v/>
      </c>
      <c r="AB208" s="1">
        <f t="shared" si="64"/>
        <v>3000</v>
      </c>
      <c r="AC208" s="1">
        <f t="shared" si="65"/>
        <v>0.06</v>
      </c>
      <c r="AD208" s="1" t="e">
        <f t="shared" si="66"/>
        <v>#N/A</v>
      </c>
      <c r="AE208" s="1" t="e">
        <f t="shared" si="67"/>
        <v>#N/A</v>
      </c>
      <c r="AF208" s="1" t="e">
        <f t="shared" si="68"/>
        <v>#N/A</v>
      </c>
      <c r="AG208" s="1" t="e">
        <f t="shared" si="69"/>
        <v>#N/A</v>
      </c>
      <c r="AH208" s="1" t="e">
        <f t="shared" si="70"/>
        <v>#N/A</v>
      </c>
      <c r="AI208" s="1" t="str">
        <f>TRIM(LEFT(AP208,FIND(Sheet1!$E$16,AP208)-1))</f>
        <v>speed</v>
      </c>
      <c r="AJ208" s="1" t="str">
        <f>TRIM(LEFT(AQ208,FIND(Sheet1!$E$16,AQ208)-1))</f>
        <v>duration</v>
      </c>
      <c r="AK208" s="1" t="e">
        <f>TRIM(LEFT(AR208,FIND(Sheet1!$E$16,AR208)-1))</f>
        <v>#VALUE!</v>
      </c>
      <c r="AL208" s="1" t="e">
        <f>TRIM(LEFT(AS208,FIND(Sheet1!$E$16,AS208)-1))</f>
        <v>#VALUE!</v>
      </c>
      <c r="AM208" s="1" t="e">
        <f>TRIM(LEFT(AT208,FIND(Sheet1!$E$16,AT208)-1))</f>
        <v>#VALUE!</v>
      </c>
      <c r="AN208" s="1" t="e">
        <f>TRIM(LEFT(AU208,FIND(Sheet1!$E$16,AU208)-1))</f>
        <v>#VALUE!</v>
      </c>
      <c r="AO208" s="1" t="e">
        <f>TRIM(LEFT(AV208,FIND(Sheet1!$E$16,AV208)-1))</f>
        <v>#VALUE!</v>
      </c>
      <c r="AP208" s="14" t="s">
        <v>171</v>
      </c>
      <c r="AQ208" s="14" t="s">
        <v>196</v>
      </c>
      <c r="AX208" s="1">
        <v>2000150404</v>
      </c>
      <c r="AY208" s="1" t="s">
        <v>47</v>
      </c>
      <c r="AZ208" s="1" t="str">
        <f t="shared" si="71"/>
        <v>2000150404击退</v>
      </c>
      <c r="BA208" s="1">
        <f>COUNTIFS($AZ$2:AZ208,AZ208,$AZ$2:AZ208,"&gt;&lt;")</f>
        <v>1</v>
      </c>
      <c r="BB208" t="b">
        <f>IFERROR(AND(VLOOKUP(AX208,[2]英雄技能定义!$A:$F,6,0)="普攻",AY208=$AY$2),FALSE)</f>
        <v>0</v>
      </c>
    </row>
    <row r="209" spans="1:54">
      <c r="A209" s="1" t="e">
        <f>#REF!</f>
        <v>#REF!</v>
      </c>
      <c r="B209" s="1" t="e">
        <f>#REF!</f>
        <v>#REF!</v>
      </c>
      <c r="C209" s="1" t="e">
        <f>#REF!</f>
        <v>#REF!</v>
      </c>
      <c r="D209" s="1" t="s">
        <v>88</v>
      </c>
      <c r="E209" s="1" t="e">
        <f>#REF!</f>
        <v>#REF!</v>
      </c>
      <c r="F209" s="1" t="e">
        <f t="shared" si="55"/>
        <v>#REF!</v>
      </c>
      <c r="G209" s="1">
        <f>SUMIFS(Sheet1!$F$17:$F$30,Sheet1!$E$17:$E$30,D209)</f>
        <v>2</v>
      </c>
      <c r="H209" s="1" t="e">
        <f>ROUND(ABS(SUMIFS(#REF!,#REF!,$C209,#REF!,#REF!,#REF!,$E209)),)</f>
        <v>#REF!</v>
      </c>
      <c r="I209" s="1" t="e">
        <f>_xlfn.IFS(OR(B209=#REF!,B209=#REF!,B209=#REF!),ROUND(#REF!,3),TRUE,0)</f>
        <v>#REF!</v>
      </c>
      <c r="J209" s="1">
        <v>0</v>
      </c>
      <c r="K209" s="1" t="e">
        <f>ROUND(ABS(SUMIFS(#REF!,#REF!,$C209,#REF!,#REF!,#REF!,$E209,#REF!,#REF!)),3)</f>
        <v>#REF!</v>
      </c>
      <c r="L209" s="1" t="e">
        <f>ROUND(ABS(SUMIFS(#REF!,#REF!,$C209,#REF!,#REF!,#REF!,$E209,#REF!,#REF!)),3)</f>
        <v>#REF!</v>
      </c>
      <c r="M209" s="1">
        <v>0</v>
      </c>
      <c r="N209" s="1" t="e">
        <f>ROUND(ABS(SUMIFS(#REF!,#REF!,$C209,#REF!,#REF!,#REF!,$E209,#REF!,#REF!)),3)</f>
        <v>#REF!</v>
      </c>
      <c r="O209" s="1" t="e">
        <f>ABS(SUMIFS(#REF!,#REF!,$C209,#REF!,$E209,#REF!,#REF!))</f>
        <v>#REF!</v>
      </c>
      <c r="P209" s="1" t="e">
        <f>#REF!</f>
        <v>#REF!</v>
      </c>
      <c r="Q209" s="1" t="e">
        <f>_xlfn.IFS(OR(B209=#REF!,B209=#REF!),#REF!*100,TRUE,0)</f>
        <v>#REF!</v>
      </c>
      <c r="S209" s="14" t="str">
        <f t="shared" si="56"/>
        <v>2000250201伤血1</v>
      </c>
      <c r="T209" s="14" t="str">
        <f ca="1">IF(OFFSET($BB$1,MATCH($S209,S:S,0)-1,),$BC$1,
_xlfn.TEXTJOIN(Sheet1!$D$16,1,U209:AA209))</f>
        <v>ratio=0.4,fixed=0</v>
      </c>
      <c r="U209" s="14" t="str">
        <f t="shared" ca="1" si="57"/>
        <v>ratio=0.4</v>
      </c>
      <c r="V209" s="14" t="str">
        <f t="shared" ca="1" si="58"/>
        <v>fixed=10</v>
      </c>
      <c r="W209" s="14" t="str">
        <f t="shared" ca="1" si="59"/>
        <v/>
      </c>
      <c r="X209" s="14" t="str">
        <f t="shared" ca="1" si="60"/>
        <v/>
      </c>
      <c r="Y209" s="14" t="str">
        <f t="shared" ca="1" si="61"/>
        <v/>
      </c>
      <c r="Z209" s="14" t="str">
        <f t="shared" ca="1" si="62"/>
        <v/>
      </c>
      <c r="AA209" s="14" t="str">
        <f t="shared" ca="1" si="63"/>
        <v/>
      </c>
      <c r="AB209" s="1">
        <f t="shared" si="64"/>
        <v>0.4</v>
      </c>
      <c r="AC209" s="1">
        <f t="shared" si="65"/>
        <v>10</v>
      </c>
      <c r="AD209" s="1" t="e">
        <f t="shared" si="66"/>
        <v>#N/A</v>
      </c>
      <c r="AE209" s="1" t="e">
        <f t="shared" si="67"/>
        <v>#N/A</v>
      </c>
      <c r="AF209" s="1" t="e">
        <f t="shared" si="68"/>
        <v>#N/A</v>
      </c>
      <c r="AG209" s="1" t="e">
        <f t="shared" si="69"/>
        <v>#N/A</v>
      </c>
      <c r="AH209" s="1" t="e">
        <f t="shared" si="70"/>
        <v>#N/A</v>
      </c>
      <c r="AI209" s="1" t="str">
        <f>TRIM(LEFT(AP209,FIND(Sheet1!$E$16,AP209)-1))</f>
        <v>ratio</v>
      </c>
      <c r="AJ209" s="1" t="str">
        <f>TRIM(LEFT(AQ209,FIND(Sheet1!$E$16,AQ209)-1))</f>
        <v>fixed</v>
      </c>
      <c r="AK209" s="1" t="e">
        <f>TRIM(LEFT(AR209,FIND(Sheet1!$E$16,AR209)-1))</f>
        <v>#VALUE!</v>
      </c>
      <c r="AL209" s="1" t="e">
        <f>TRIM(LEFT(AS209,FIND(Sheet1!$E$16,AS209)-1))</f>
        <v>#VALUE!</v>
      </c>
      <c r="AM209" s="1" t="e">
        <f>TRIM(LEFT(AT209,FIND(Sheet1!$E$16,AT209)-1))</f>
        <v>#VALUE!</v>
      </c>
      <c r="AN209" s="1" t="e">
        <f>TRIM(LEFT(AU209,FIND(Sheet1!$E$16,AU209)-1))</f>
        <v>#VALUE!</v>
      </c>
      <c r="AO209" s="1" t="e">
        <f>TRIM(LEFT(AV209,FIND(Sheet1!$E$16,AV209)-1))</f>
        <v>#VALUE!</v>
      </c>
      <c r="AP209" s="14" t="s">
        <v>167</v>
      </c>
      <c r="AQ209" s="14" t="s">
        <v>168</v>
      </c>
      <c r="AX209" s="1">
        <v>2000250201</v>
      </c>
      <c r="AY209" s="1" t="s">
        <v>86</v>
      </c>
      <c r="AZ209" s="1" t="str">
        <f t="shared" si="71"/>
        <v>2000250201伤血</v>
      </c>
      <c r="BA209" s="1">
        <f>COUNTIFS($AZ$2:AZ209,AZ209,$AZ$2:AZ209,"&gt;&lt;")</f>
        <v>1</v>
      </c>
      <c r="BB209" t="b">
        <f>IFERROR(AND(VLOOKUP(AX209,[2]英雄技能定义!$A:$F,6,0)="普攻",AY209=$AY$2),FALSE)</f>
        <v>1</v>
      </c>
    </row>
    <row r="210" spans="1:54">
      <c r="A210" s="1" t="e">
        <f>#REF!</f>
        <v>#REF!</v>
      </c>
      <c r="B210" s="1" t="e">
        <f>#REF!</f>
        <v>#REF!</v>
      </c>
      <c r="C210" s="1" t="e">
        <f>#REF!</f>
        <v>#REF!</v>
      </c>
      <c r="D210" s="1" t="s">
        <v>86</v>
      </c>
      <c r="E210" s="1" t="e">
        <f>#REF!</f>
        <v>#REF!</v>
      </c>
      <c r="F210" s="1" t="e">
        <f t="shared" si="55"/>
        <v>#REF!</v>
      </c>
      <c r="G210" s="1">
        <f>SUMIFS(Sheet1!$F$17:$F$30,Sheet1!$E$17:$E$30,D210)</f>
        <v>1</v>
      </c>
      <c r="H210" s="1" t="e">
        <f>ROUND(ABS(SUMIFS(#REF!,#REF!,$C210,#REF!,#REF!,#REF!,$E210)),)</f>
        <v>#REF!</v>
      </c>
      <c r="I210" s="1" t="e">
        <f>_xlfn.IFS(OR(B210=#REF!,B210=#REF!,B210=#REF!),ROUND(#REF!,3),TRUE,0)</f>
        <v>#REF!</v>
      </c>
      <c r="J210" s="1">
        <v>0</v>
      </c>
      <c r="K210" s="1" t="e">
        <f>ROUND(ABS(SUMIFS(#REF!,#REF!,$C210,#REF!,#REF!,#REF!,$E210,#REF!,#REF!)),3)</f>
        <v>#REF!</v>
      </c>
      <c r="L210" s="1" t="e">
        <f>ROUND(ABS(SUMIFS(#REF!,#REF!,$C210,#REF!,#REF!,#REF!,$E210,#REF!,#REF!)),3)</f>
        <v>#REF!</v>
      </c>
      <c r="M210" s="1">
        <v>0</v>
      </c>
      <c r="N210" s="1" t="e">
        <f>ROUND(ABS(SUMIFS(#REF!,#REF!,$C210,#REF!,#REF!,#REF!,$E210,#REF!,#REF!)),3)</f>
        <v>#REF!</v>
      </c>
      <c r="O210" s="1" t="e">
        <f>ABS(SUMIFS(#REF!,#REF!,$C210,#REF!,$E210,#REF!,#REF!))</f>
        <v>#REF!</v>
      </c>
      <c r="P210" s="1" t="e">
        <f>#REF!</f>
        <v>#REF!</v>
      </c>
      <c r="Q210" s="1" t="e">
        <f>_xlfn.IFS(OR(B210=#REF!,B210=#REF!),#REF!*100,TRUE,0)</f>
        <v>#REF!</v>
      </c>
      <c r="S210" s="14" t="str">
        <f t="shared" si="56"/>
        <v>2000250201受击光效1</v>
      </c>
      <c r="T210" s="14" t="str">
        <f ca="1">IF(OFFSET($BB$1,MATCH($S210,S:S,0)-1,),$BC$1,
_xlfn.TEXTJOIN(Sheet1!$D$16,1,U210:AA210))</f>
        <v>1</v>
      </c>
      <c r="U210" s="14" t="str">
        <f t="shared" ca="1" si="57"/>
        <v>1</v>
      </c>
      <c r="V210" s="14" t="str">
        <f t="shared" ca="1" si="58"/>
        <v/>
      </c>
      <c r="W210" s="14" t="str">
        <f t="shared" ca="1" si="59"/>
        <v/>
      </c>
      <c r="X210" s="14" t="str">
        <f t="shared" ca="1" si="60"/>
        <v/>
      </c>
      <c r="Y210" s="14" t="str">
        <f t="shared" ca="1" si="61"/>
        <v/>
      </c>
      <c r="Z210" s="14" t="str">
        <f t="shared" ca="1" si="62"/>
        <v/>
      </c>
      <c r="AA210" s="14" t="str">
        <f t="shared" ca="1" si="63"/>
        <v/>
      </c>
      <c r="AB210" s="1">
        <f t="shared" si="64"/>
        <v>1</v>
      </c>
      <c r="AC210" s="1" t="e">
        <f t="shared" si="65"/>
        <v>#N/A</v>
      </c>
      <c r="AD210" s="1" t="e">
        <f t="shared" si="66"/>
        <v>#N/A</v>
      </c>
      <c r="AE210" s="1" t="e">
        <f t="shared" si="67"/>
        <v>#N/A</v>
      </c>
      <c r="AF210" s="1" t="e">
        <f t="shared" si="68"/>
        <v>#N/A</v>
      </c>
      <c r="AG210" s="1" t="e">
        <f t="shared" si="69"/>
        <v>#N/A</v>
      </c>
      <c r="AH210" s="1" t="e">
        <f t="shared" si="70"/>
        <v>#N/A</v>
      </c>
      <c r="AI210" s="1" t="e">
        <f>TRIM(LEFT(AP210,FIND(Sheet1!$E$16,AP210)-1))</f>
        <v>#VALUE!</v>
      </c>
      <c r="AJ210" s="1" t="e">
        <f>TRIM(LEFT(AQ210,FIND(Sheet1!$E$16,AQ210)-1))</f>
        <v>#VALUE!</v>
      </c>
      <c r="AK210" s="1" t="e">
        <f>TRIM(LEFT(AR210,FIND(Sheet1!$E$16,AR210)-1))</f>
        <v>#VALUE!</v>
      </c>
      <c r="AL210" s="1" t="e">
        <f>TRIM(LEFT(AS210,FIND(Sheet1!$E$16,AS210)-1))</f>
        <v>#VALUE!</v>
      </c>
      <c r="AM210" s="1" t="e">
        <f>TRIM(LEFT(AT210,FIND(Sheet1!$E$16,AT210)-1))</f>
        <v>#VALUE!</v>
      </c>
      <c r="AN210" s="1" t="e">
        <f>TRIM(LEFT(AU210,FIND(Sheet1!$E$16,AU210)-1))</f>
        <v>#VALUE!</v>
      </c>
      <c r="AO210" s="1" t="e">
        <f>TRIM(LEFT(AV210,FIND(Sheet1!$E$16,AV210)-1))</f>
        <v>#VALUE!</v>
      </c>
      <c r="AP210" s="14">
        <v>1</v>
      </c>
      <c r="AX210" s="1">
        <v>2000250201</v>
      </c>
      <c r="AY210" s="1" t="s">
        <v>91</v>
      </c>
      <c r="AZ210" s="1" t="str">
        <f t="shared" si="71"/>
        <v>2000250201受击光效</v>
      </c>
      <c r="BA210" s="1">
        <f>COUNTIFS($AZ$2:AZ210,AZ210,$AZ$2:AZ210,"&gt;&lt;")</f>
        <v>1</v>
      </c>
      <c r="BB210" t="b">
        <f>IFERROR(AND(VLOOKUP(AX210,[2]英雄技能定义!$A:$F,6,0)="普攻",AY210=$AY$2),FALSE)</f>
        <v>0</v>
      </c>
    </row>
    <row r="211" spans="1:54">
      <c r="A211" s="1" t="e">
        <f>#REF!</f>
        <v>#REF!</v>
      </c>
      <c r="B211" s="1" t="e">
        <f>#REF!</f>
        <v>#REF!</v>
      </c>
      <c r="C211" s="1" t="e">
        <f>#REF!</f>
        <v>#REF!</v>
      </c>
      <c r="D211" s="1" t="s">
        <v>88</v>
      </c>
      <c r="E211" s="1" t="e">
        <f>#REF!</f>
        <v>#REF!</v>
      </c>
      <c r="F211" s="1" t="e">
        <f t="shared" si="55"/>
        <v>#REF!</v>
      </c>
      <c r="G211" s="1">
        <f>SUMIFS(Sheet1!$F$17:$F$30,Sheet1!$E$17:$E$30,D211)</f>
        <v>2</v>
      </c>
      <c r="H211" s="1" t="e">
        <f>ROUND(ABS(SUMIFS(#REF!,#REF!,$C211,#REF!,#REF!,#REF!,$E211)),)</f>
        <v>#REF!</v>
      </c>
      <c r="I211" s="1" t="e">
        <f>_xlfn.IFS(OR(B211=#REF!,B211=#REF!,B211=#REF!),ROUND(#REF!,3),TRUE,0)</f>
        <v>#REF!</v>
      </c>
      <c r="J211" s="1">
        <v>0</v>
      </c>
      <c r="K211" s="1" t="e">
        <f>ROUND(ABS(SUMIFS(#REF!,#REF!,$C211,#REF!,#REF!,#REF!,$E211,#REF!,#REF!)),3)</f>
        <v>#REF!</v>
      </c>
      <c r="L211" s="1" t="e">
        <f>ROUND(ABS(SUMIFS(#REF!,#REF!,$C211,#REF!,#REF!,#REF!,$E211,#REF!,#REF!)),3)</f>
        <v>#REF!</v>
      </c>
      <c r="M211" s="1">
        <v>0</v>
      </c>
      <c r="N211" s="1" t="e">
        <f>ROUND(ABS(SUMIFS(#REF!,#REF!,$C211,#REF!,#REF!,#REF!,$E211,#REF!,#REF!)),3)</f>
        <v>#REF!</v>
      </c>
      <c r="O211" s="1" t="e">
        <f>ABS(SUMIFS(#REF!,#REF!,$C211,#REF!,$E211,#REF!,#REF!))</f>
        <v>#REF!</v>
      </c>
      <c r="P211" s="1" t="e">
        <f>#REF!</f>
        <v>#REF!</v>
      </c>
      <c r="Q211" s="1" t="e">
        <f>_xlfn.IFS(OR(B211=#REF!,B211=#REF!),#REF!*100,TRUE,0)</f>
        <v>#REF!</v>
      </c>
      <c r="S211" s="14" t="str">
        <f t="shared" si="56"/>
        <v>2000250202伤血1</v>
      </c>
      <c r="T211" s="14" t="str">
        <f ca="1">IF(OFFSET($BB$1,MATCH($S211,S:S,0)-1,),$BC$1,
_xlfn.TEXTJOIN(Sheet1!$D$16,1,U211:AA211))</f>
        <v>ratio=0.57,fixed=100</v>
      </c>
      <c r="U211" s="14" t="str">
        <f t="shared" ca="1" si="57"/>
        <v>ratio=0.57</v>
      </c>
      <c r="V211" s="14" t="str">
        <f t="shared" ca="1" si="58"/>
        <v>fixed=100</v>
      </c>
      <c r="W211" s="14" t="str">
        <f t="shared" ca="1" si="59"/>
        <v/>
      </c>
      <c r="X211" s="14" t="str">
        <f t="shared" ca="1" si="60"/>
        <v/>
      </c>
      <c r="Y211" s="14" t="str">
        <f t="shared" ca="1" si="61"/>
        <v/>
      </c>
      <c r="Z211" s="14" t="str">
        <f t="shared" ca="1" si="62"/>
        <v/>
      </c>
      <c r="AA211" s="14" t="str">
        <f t="shared" ca="1" si="63"/>
        <v/>
      </c>
      <c r="AB211" s="1">
        <f t="shared" si="64"/>
        <v>0.56999999999999995</v>
      </c>
      <c r="AC211" s="1">
        <f t="shared" si="65"/>
        <v>100</v>
      </c>
      <c r="AD211" s="1" t="e">
        <f t="shared" si="66"/>
        <v>#N/A</v>
      </c>
      <c r="AE211" s="1" t="e">
        <f t="shared" si="67"/>
        <v>#N/A</v>
      </c>
      <c r="AF211" s="1" t="e">
        <f t="shared" si="68"/>
        <v>#N/A</v>
      </c>
      <c r="AG211" s="1" t="e">
        <f t="shared" si="69"/>
        <v>#N/A</v>
      </c>
      <c r="AH211" s="1" t="e">
        <f t="shared" si="70"/>
        <v>#N/A</v>
      </c>
      <c r="AI211" s="1" t="str">
        <f>TRIM(LEFT(AP211,FIND(Sheet1!$E$16,AP211)-1))</f>
        <v>ratio</v>
      </c>
      <c r="AJ211" s="1" t="str">
        <f>TRIM(LEFT(AQ211,FIND(Sheet1!$E$16,AQ211)-1))</f>
        <v>fixed</v>
      </c>
      <c r="AK211" s="1" t="e">
        <f>TRIM(LEFT(AR211,FIND(Sheet1!$E$16,AR211)-1))</f>
        <v>#VALUE!</v>
      </c>
      <c r="AL211" s="1" t="e">
        <f>TRIM(LEFT(AS211,FIND(Sheet1!$E$16,AS211)-1))</f>
        <v>#VALUE!</v>
      </c>
      <c r="AM211" s="1" t="e">
        <f>TRIM(LEFT(AT211,FIND(Sheet1!$E$16,AT211)-1))</f>
        <v>#VALUE!</v>
      </c>
      <c r="AN211" s="1" t="e">
        <f>TRIM(LEFT(AU211,FIND(Sheet1!$E$16,AU211)-1))</f>
        <v>#VALUE!</v>
      </c>
      <c r="AO211" s="1" t="e">
        <f>TRIM(LEFT(AV211,FIND(Sheet1!$E$16,AV211)-1))</f>
        <v>#VALUE!</v>
      </c>
      <c r="AP211" s="14" t="s">
        <v>284</v>
      </c>
      <c r="AQ211" s="14" t="s">
        <v>170</v>
      </c>
      <c r="AX211" s="1">
        <v>2000250202</v>
      </c>
      <c r="AY211" s="1" t="s">
        <v>86</v>
      </c>
      <c r="AZ211" s="1" t="str">
        <f t="shared" si="71"/>
        <v>2000250202伤血</v>
      </c>
      <c r="BA211" s="1">
        <f>COUNTIFS($AZ$2:AZ211,AZ211,$AZ$2:AZ211,"&gt;&lt;")</f>
        <v>1</v>
      </c>
      <c r="BB211" t="b">
        <f>IFERROR(AND(VLOOKUP(AX211,[2]英雄技能定义!$A:$F,6,0)="普攻",AY211=$AY$2),FALSE)</f>
        <v>0</v>
      </c>
    </row>
    <row r="212" spans="1:54">
      <c r="A212" s="1" t="e">
        <f>#REF!</f>
        <v>#REF!</v>
      </c>
      <c r="B212" s="1" t="e">
        <f>#REF!</f>
        <v>#REF!</v>
      </c>
      <c r="C212" s="1" t="e">
        <f>#REF!</f>
        <v>#REF!</v>
      </c>
      <c r="D212" s="1" t="s">
        <v>86</v>
      </c>
      <c r="E212" s="1" t="e">
        <f>#REF!</f>
        <v>#REF!</v>
      </c>
      <c r="F212" s="1" t="e">
        <f t="shared" si="55"/>
        <v>#REF!</v>
      </c>
      <c r="G212" s="1">
        <f>SUMIFS(Sheet1!$F$17:$F$30,Sheet1!$E$17:$E$30,D212)</f>
        <v>1</v>
      </c>
      <c r="H212" s="1" t="e">
        <f>ROUND(ABS(SUMIFS(#REF!,#REF!,$C212,#REF!,#REF!,#REF!,$E212)),)</f>
        <v>#REF!</v>
      </c>
      <c r="I212" s="1" t="e">
        <f>_xlfn.IFS(OR(B212=#REF!,B212=#REF!,B212=#REF!),ROUND(#REF!,3),TRUE,0)</f>
        <v>#REF!</v>
      </c>
      <c r="J212" s="1">
        <v>0</v>
      </c>
      <c r="K212" s="1" t="e">
        <f>ROUND(ABS(SUMIFS(#REF!,#REF!,$C212,#REF!,#REF!,#REF!,$E212,#REF!,#REF!)),3)</f>
        <v>#REF!</v>
      </c>
      <c r="L212" s="1" t="e">
        <f>ROUND(ABS(SUMIFS(#REF!,#REF!,$C212,#REF!,#REF!,#REF!,$E212,#REF!,#REF!)),3)</f>
        <v>#REF!</v>
      </c>
      <c r="M212" s="1">
        <v>0</v>
      </c>
      <c r="N212" s="1" t="e">
        <f>ROUND(ABS(SUMIFS(#REF!,#REF!,$C212,#REF!,#REF!,#REF!,$E212,#REF!,#REF!)),3)</f>
        <v>#REF!</v>
      </c>
      <c r="O212" s="1" t="e">
        <f>ABS(SUMIFS(#REF!,#REF!,$C212,#REF!,$E212,#REF!,#REF!))</f>
        <v>#REF!</v>
      </c>
      <c r="P212" s="1" t="e">
        <f>#REF!</f>
        <v>#REF!</v>
      </c>
      <c r="Q212" s="1" t="e">
        <f>_xlfn.IFS(OR(B212=#REF!,B212=#REF!),#REF!*100,TRUE,0)</f>
        <v>#REF!</v>
      </c>
      <c r="S212" s="14" t="str">
        <f t="shared" si="56"/>
        <v>2000250202受击光效1</v>
      </c>
      <c r="T212" s="14" t="str">
        <f ca="1">IF(OFFSET($BB$1,MATCH($S212,S:S,0)-1,),$BC$1,
_xlfn.TEXTJOIN(Sheet1!$D$16,1,U212:AA212))</f>
        <v>1</v>
      </c>
      <c r="U212" s="14" t="str">
        <f t="shared" ca="1" si="57"/>
        <v>1</v>
      </c>
      <c r="V212" s="14" t="str">
        <f t="shared" ca="1" si="58"/>
        <v/>
      </c>
      <c r="W212" s="14" t="str">
        <f t="shared" ca="1" si="59"/>
        <v/>
      </c>
      <c r="X212" s="14" t="str">
        <f t="shared" ca="1" si="60"/>
        <v/>
      </c>
      <c r="Y212" s="14" t="str">
        <f t="shared" ca="1" si="61"/>
        <v/>
      </c>
      <c r="Z212" s="14" t="str">
        <f t="shared" ca="1" si="62"/>
        <v/>
      </c>
      <c r="AA212" s="14" t="str">
        <f t="shared" ca="1" si="63"/>
        <v/>
      </c>
      <c r="AB212" s="1">
        <f t="shared" si="64"/>
        <v>1</v>
      </c>
      <c r="AC212" s="1" t="e">
        <f t="shared" si="65"/>
        <v>#N/A</v>
      </c>
      <c r="AD212" s="1" t="e">
        <f t="shared" si="66"/>
        <v>#N/A</v>
      </c>
      <c r="AE212" s="1" t="e">
        <f t="shared" si="67"/>
        <v>#N/A</v>
      </c>
      <c r="AF212" s="1" t="e">
        <f t="shared" si="68"/>
        <v>#N/A</v>
      </c>
      <c r="AG212" s="1" t="e">
        <f t="shared" si="69"/>
        <v>#N/A</v>
      </c>
      <c r="AH212" s="1" t="e">
        <f t="shared" si="70"/>
        <v>#N/A</v>
      </c>
      <c r="AI212" s="1" t="e">
        <f>TRIM(LEFT(AP212,FIND(Sheet1!$E$16,AP212)-1))</f>
        <v>#VALUE!</v>
      </c>
      <c r="AJ212" s="1" t="e">
        <f>TRIM(LEFT(AQ212,FIND(Sheet1!$E$16,AQ212)-1))</f>
        <v>#VALUE!</v>
      </c>
      <c r="AK212" s="1" t="e">
        <f>TRIM(LEFT(AR212,FIND(Sheet1!$E$16,AR212)-1))</f>
        <v>#VALUE!</v>
      </c>
      <c r="AL212" s="1" t="e">
        <f>TRIM(LEFT(AS212,FIND(Sheet1!$E$16,AS212)-1))</f>
        <v>#VALUE!</v>
      </c>
      <c r="AM212" s="1" t="e">
        <f>TRIM(LEFT(AT212,FIND(Sheet1!$E$16,AT212)-1))</f>
        <v>#VALUE!</v>
      </c>
      <c r="AN212" s="1" t="e">
        <f>TRIM(LEFT(AU212,FIND(Sheet1!$E$16,AU212)-1))</f>
        <v>#VALUE!</v>
      </c>
      <c r="AO212" s="1" t="e">
        <f>TRIM(LEFT(AV212,FIND(Sheet1!$E$16,AV212)-1))</f>
        <v>#VALUE!</v>
      </c>
      <c r="AP212" s="14">
        <v>1</v>
      </c>
      <c r="AX212" s="1">
        <v>2000250202</v>
      </c>
      <c r="AY212" s="1" t="s">
        <v>91</v>
      </c>
      <c r="AZ212" s="1" t="str">
        <f t="shared" si="71"/>
        <v>2000250202受击光效</v>
      </c>
      <c r="BA212" s="1">
        <f>COUNTIFS($AZ$2:AZ212,AZ212,$AZ$2:AZ212,"&gt;&lt;")</f>
        <v>1</v>
      </c>
      <c r="BB212" t="b">
        <f>IFERROR(AND(VLOOKUP(AX212,[2]英雄技能定义!$A:$F,6,0)="普攻",AY212=$AY$2),FALSE)</f>
        <v>0</v>
      </c>
    </row>
    <row r="213" spans="1:54">
      <c r="A213" s="1" t="e">
        <f>#REF!</f>
        <v>#REF!</v>
      </c>
      <c r="B213" s="1" t="e">
        <f>#REF!</f>
        <v>#REF!</v>
      </c>
      <c r="C213" s="1" t="e">
        <f>#REF!</f>
        <v>#REF!</v>
      </c>
      <c r="D213" s="1" t="s">
        <v>88</v>
      </c>
      <c r="E213" s="1" t="e">
        <f>#REF!</f>
        <v>#REF!</v>
      </c>
      <c r="F213" s="1" t="e">
        <f t="shared" si="55"/>
        <v>#REF!</v>
      </c>
      <c r="G213" s="1">
        <f>SUMIFS(Sheet1!$F$17:$F$30,Sheet1!$E$17:$E$30,D213)</f>
        <v>2</v>
      </c>
      <c r="H213" s="1" t="e">
        <f>ROUND(ABS(SUMIFS(#REF!,#REF!,$C213,#REF!,#REF!,#REF!,$E213)),)</f>
        <v>#REF!</v>
      </c>
      <c r="I213" s="1" t="e">
        <f>_xlfn.IFS(OR(B213=#REF!,B213=#REF!,B213=#REF!),ROUND(#REF!,3),TRUE,0)</f>
        <v>#REF!</v>
      </c>
      <c r="J213" s="1">
        <v>0</v>
      </c>
      <c r="K213" s="1" t="e">
        <f>ROUND(ABS(SUMIFS(#REF!,#REF!,$C213,#REF!,#REF!,#REF!,$E213,#REF!,#REF!)),3)</f>
        <v>#REF!</v>
      </c>
      <c r="L213" s="1" t="e">
        <f>ROUND(ABS(SUMIFS(#REF!,#REF!,$C213,#REF!,#REF!,#REF!,$E213,#REF!,#REF!)),3)</f>
        <v>#REF!</v>
      </c>
      <c r="M213" s="1">
        <v>0</v>
      </c>
      <c r="N213" s="1" t="e">
        <f>ROUND(ABS(SUMIFS(#REF!,#REF!,$C213,#REF!,#REF!,#REF!,$E213,#REF!,#REF!)),3)</f>
        <v>#REF!</v>
      </c>
      <c r="O213" s="1" t="e">
        <f>ABS(SUMIFS(#REF!,#REF!,$C213,#REF!,$E213,#REF!,#REF!))</f>
        <v>#REF!</v>
      </c>
      <c r="P213" s="1" t="e">
        <f>#REF!</f>
        <v>#REF!</v>
      </c>
      <c r="Q213" s="1" t="e">
        <f>_xlfn.IFS(OR(B213=#REF!,B213=#REF!),#REF!*100,TRUE,0)</f>
        <v>#REF!</v>
      </c>
      <c r="S213" s="14" t="str">
        <f t="shared" si="56"/>
        <v>2000250202加buff1</v>
      </c>
      <c r="T213" s="14" t="str">
        <f ca="1">IF(OFFSET($BB$1,MATCH($S213,S:S,0)-1,),$BC$1,
_xlfn.TEXTJOIN(Sheet1!$D$16,1,U213:AA213))</f>
        <v>duration=6,effectIds={1000029}</v>
      </c>
      <c r="U213" s="14" t="str">
        <f t="shared" ca="1" si="57"/>
        <v>duration=6</v>
      </c>
      <c r="V213" s="14" t="str">
        <f t="shared" ca="1" si="58"/>
        <v>effectIds={1000029}</v>
      </c>
      <c r="W213" s="14" t="str">
        <f t="shared" ca="1" si="59"/>
        <v/>
      </c>
      <c r="X213" s="14" t="str">
        <f t="shared" ca="1" si="60"/>
        <v/>
      </c>
      <c r="Y213" s="14" t="str">
        <f t="shared" ca="1" si="61"/>
        <v/>
      </c>
      <c r="Z213" s="14" t="str">
        <f t="shared" ca="1" si="62"/>
        <v/>
      </c>
      <c r="AA213" s="14" t="str">
        <f t="shared" ca="1" si="63"/>
        <v/>
      </c>
      <c r="AB213" s="1">
        <f t="shared" si="64"/>
        <v>6</v>
      </c>
      <c r="AC213" s="1" t="e">
        <f t="shared" si="65"/>
        <v>#N/A</v>
      </c>
      <c r="AD213" s="1" t="e">
        <f t="shared" si="66"/>
        <v>#N/A</v>
      </c>
      <c r="AE213" s="1" t="e">
        <f t="shared" si="67"/>
        <v>#N/A</v>
      </c>
      <c r="AF213" s="1" t="e">
        <f t="shared" si="68"/>
        <v>#N/A</v>
      </c>
      <c r="AG213" s="1" t="e">
        <f t="shared" si="69"/>
        <v>#N/A</v>
      </c>
      <c r="AH213" s="1" t="e">
        <f t="shared" si="70"/>
        <v>#N/A</v>
      </c>
      <c r="AI213" s="1" t="str">
        <f>TRIM(LEFT(AP213,FIND(Sheet1!$E$16,AP213)-1))</f>
        <v>duration</v>
      </c>
      <c r="AJ213" s="1" t="str">
        <f>TRIM(LEFT(AQ213,FIND(Sheet1!$E$16,AQ213)-1))</f>
        <v>effectIds</v>
      </c>
      <c r="AK213" s="1" t="e">
        <f>TRIM(LEFT(AR213,FIND(Sheet1!$E$16,AR213)-1))</f>
        <v>#VALUE!</v>
      </c>
      <c r="AL213" s="1" t="e">
        <f>TRIM(LEFT(AS213,FIND(Sheet1!$E$16,AS213)-1))</f>
        <v>#VALUE!</v>
      </c>
      <c r="AM213" s="1" t="e">
        <f>TRIM(LEFT(AT213,FIND(Sheet1!$E$16,AT213)-1))</f>
        <v>#VALUE!</v>
      </c>
      <c r="AN213" s="1" t="e">
        <f>TRIM(LEFT(AU213,FIND(Sheet1!$E$16,AU213)-1))</f>
        <v>#VALUE!</v>
      </c>
      <c r="AO213" s="1" t="e">
        <f>TRIM(LEFT(AV213,FIND(Sheet1!$E$16,AV213)-1))</f>
        <v>#VALUE!</v>
      </c>
      <c r="AP213" s="14" t="s">
        <v>185</v>
      </c>
      <c r="AQ213" s="14" t="s">
        <v>285</v>
      </c>
      <c r="AX213" s="1">
        <v>2000250202</v>
      </c>
      <c r="AY213" s="1" t="s">
        <v>88</v>
      </c>
      <c r="AZ213" s="1" t="str">
        <f t="shared" si="71"/>
        <v>2000250202加buff</v>
      </c>
      <c r="BA213" s="1">
        <f>COUNTIFS($AZ$2:AZ213,AZ213,$AZ$2:AZ213,"&gt;&lt;")</f>
        <v>1</v>
      </c>
      <c r="BB213" t="b">
        <f>IFERROR(AND(VLOOKUP(AX213,[2]英雄技能定义!$A:$F,6,0)="普攻",AY213=$AY$2),FALSE)</f>
        <v>0</v>
      </c>
    </row>
    <row r="214" spans="1:54">
      <c r="A214" s="1" t="e">
        <f>#REF!</f>
        <v>#REF!</v>
      </c>
      <c r="B214" s="1" t="e">
        <f>#REF!</f>
        <v>#REF!</v>
      </c>
      <c r="C214" s="1" t="e">
        <f>#REF!</f>
        <v>#REF!</v>
      </c>
      <c r="D214" s="1" t="s">
        <v>88</v>
      </c>
      <c r="E214" s="1" t="e">
        <f>#REF!</f>
        <v>#REF!</v>
      </c>
      <c r="F214" s="1" t="e">
        <f t="shared" si="55"/>
        <v>#REF!</v>
      </c>
      <c r="G214" s="1">
        <f>SUMIFS(Sheet1!$F$17:$F$30,Sheet1!$E$17:$E$30,D214)</f>
        <v>2</v>
      </c>
      <c r="H214" s="1" t="e">
        <f>ROUND(ABS(SUMIFS(#REF!,#REF!,$C214,#REF!,#REF!,#REF!,$E214)),)</f>
        <v>#REF!</v>
      </c>
      <c r="I214" s="1" t="e">
        <f>_xlfn.IFS(OR(B214=#REF!,B214=#REF!,B214=#REF!),ROUND(#REF!,3),TRUE,0)</f>
        <v>#REF!</v>
      </c>
      <c r="J214" s="1">
        <v>0</v>
      </c>
      <c r="K214" s="1" t="e">
        <f>ROUND(ABS(SUMIFS(#REF!,#REF!,$C214,#REF!,#REF!,#REF!,$E214,#REF!,#REF!)),3)</f>
        <v>#REF!</v>
      </c>
      <c r="L214" s="1" t="e">
        <f>ROUND(ABS(SUMIFS(#REF!,#REF!,$C214,#REF!,#REF!,#REF!,$E214,#REF!,#REF!)),3)</f>
        <v>#REF!</v>
      </c>
      <c r="M214" s="1">
        <v>0</v>
      </c>
      <c r="N214" s="1" t="e">
        <f>ROUND(ABS(SUMIFS(#REF!,#REF!,$C214,#REF!,#REF!,#REF!,$E214,#REF!,#REF!)),3)</f>
        <v>#REF!</v>
      </c>
      <c r="O214" s="1" t="e">
        <f>ABS(SUMIFS(#REF!,#REF!,$C214,#REF!,$E214,#REF!,#REF!))</f>
        <v>#REF!</v>
      </c>
      <c r="P214" s="1" t="e">
        <f>#REF!</f>
        <v>#REF!</v>
      </c>
      <c r="Q214" s="1" t="e">
        <f>_xlfn.IFS(OR(B214=#REF!,B214=#REF!),#REF!*100,TRUE,0)</f>
        <v>#REF!</v>
      </c>
      <c r="S214" s="14" t="str">
        <f t="shared" si="56"/>
        <v>2000250202伤血2</v>
      </c>
      <c r="T214" s="14" t="str">
        <f ca="1">IF(OFFSET($BB$1,MATCH($S214,S:S,0)-1,),$BC$1,
_xlfn.TEXTJOIN(Sheet1!$D$16,1,U214:AA214))</f>
        <v>ratio=0.57,fixed=100</v>
      </c>
      <c r="U214" s="14" t="str">
        <f t="shared" ca="1" si="57"/>
        <v>ratio=0.57</v>
      </c>
      <c r="V214" s="14" t="str">
        <f t="shared" ca="1" si="58"/>
        <v>fixed=100</v>
      </c>
      <c r="W214" s="14" t="str">
        <f t="shared" ca="1" si="59"/>
        <v/>
      </c>
      <c r="X214" s="14" t="str">
        <f t="shared" ca="1" si="60"/>
        <v/>
      </c>
      <c r="Y214" s="14" t="str">
        <f t="shared" ca="1" si="61"/>
        <v/>
      </c>
      <c r="Z214" s="14" t="str">
        <f t="shared" ca="1" si="62"/>
        <v/>
      </c>
      <c r="AA214" s="14" t="str">
        <f t="shared" ca="1" si="63"/>
        <v/>
      </c>
      <c r="AB214" s="1">
        <f t="shared" si="64"/>
        <v>0.56999999999999995</v>
      </c>
      <c r="AC214" s="1">
        <f t="shared" si="65"/>
        <v>100</v>
      </c>
      <c r="AD214" s="1" t="e">
        <f t="shared" si="66"/>
        <v>#N/A</v>
      </c>
      <c r="AE214" s="1" t="e">
        <f t="shared" si="67"/>
        <v>#N/A</v>
      </c>
      <c r="AF214" s="1" t="e">
        <f t="shared" si="68"/>
        <v>#N/A</v>
      </c>
      <c r="AG214" s="1" t="e">
        <f t="shared" si="69"/>
        <v>#N/A</v>
      </c>
      <c r="AH214" s="1" t="e">
        <f t="shared" si="70"/>
        <v>#N/A</v>
      </c>
      <c r="AI214" s="1" t="str">
        <f>TRIM(LEFT(AP214,FIND(Sheet1!$E$16,AP214)-1))</f>
        <v>ratio</v>
      </c>
      <c r="AJ214" s="1" t="str">
        <f>TRIM(LEFT(AQ214,FIND(Sheet1!$E$16,AQ214)-1))</f>
        <v>fixed</v>
      </c>
      <c r="AK214" s="1" t="e">
        <f>TRIM(LEFT(AR214,FIND(Sheet1!$E$16,AR214)-1))</f>
        <v>#VALUE!</v>
      </c>
      <c r="AL214" s="1" t="e">
        <f>TRIM(LEFT(AS214,FIND(Sheet1!$E$16,AS214)-1))</f>
        <v>#VALUE!</v>
      </c>
      <c r="AM214" s="1" t="e">
        <f>TRIM(LEFT(AT214,FIND(Sheet1!$E$16,AT214)-1))</f>
        <v>#VALUE!</v>
      </c>
      <c r="AN214" s="1" t="e">
        <f>TRIM(LEFT(AU214,FIND(Sheet1!$E$16,AU214)-1))</f>
        <v>#VALUE!</v>
      </c>
      <c r="AO214" s="1" t="e">
        <f>TRIM(LEFT(AV214,FIND(Sheet1!$E$16,AV214)-1))</f>
        <v>#VALUE!</v>
      </c>
      <c r="AP214" s="14" t="s">
        <v>284</v>
      </c>
      <c r="AQ214" s="14" t="s">
        <v>170</v>
      </c>
      <c r="AX214" s="1">
        <v>2000250202</v>
      </c>
      <c r="AY214" s="1" t="s">
        <v>86</v>
      </c>
      <c r="AZ214" s="1" t="str">
        <f t="shared" si="71"/>
        <v>2000250202伤血</v>
      </c>
      <c r="BA214" s="1">
        <f>COUNTIFS($AZ$2:AZ214,AZ214,$AZ$2:AZ214,"&gt;&lt;")</f>
        <v>2</v>
      </c>
      <c r="BB214" t="b">
        <f>IFERROR(AND(VLOOKUP(AX214,[2]英雄技能定义!$A:$F,6,0)="普攻",AY214=$AY$2),FALSE)</f>
        <v>0</v>
      </c>
    </row>
    <row r="215" spans="1:54">
      <c r="A215" s="1" t="e">
        <f>#REF!</f>
        <v>#REF!</v>
      </c>
      <c r="B215" s="1" t="e">
        <f>#REF!</f>
        <v>#REF!</v>
      </c>
      <c r="C215" s="1" t="e">
        <f>#REF!</f>
        <v>#REF!</v>
      </c>
      <c r="D215" s="1" t="s">
        <v>88</v>
      </c>
      <c r="E215" s="1" t="e">
        <f>#REF!</f>
        <v>#REF!</v>
      </c>
      <c r="F215" s="1" t="e">
        <f t="shared" si="55"/>
        <v>#REF!</v>
      </c>
      <c r="G215" s="1">
        <f>SUMIFS(Sheet1!$F$17:$F$30,Sheet1!$E$17:$E$30,D215)</f>
        <v>2</v>
      </c>
      <c r="H215" s="1" t="e">
        <f>ROUND(ABS(SUMIFS(#REF!,#REF!,$C215,#REF!,#REF!,#REF!,$E215)),)</f>
        <v>#REF!</v>
      </c>
      <c r="I215" s="1" t="e">
        <f>_xlfn.IFS(OR(B215=#REF!,B215=#REF!,B215=#REF!),ROUND(#REF!,3),TRUE,0)</f>
        <v>#REF!</v>
      </c>
      <c r="J215" s="1">
        <v>0</v>
      </c>
      <c r="K215" s="1" t="e">
        <f>ROUND(ABS(SUMIFS(#REF!,#REF!,$C215,#REF!,#REF!,#REF!,$E215,#REF!,#REF!)),3)</f>
        <v>#REF!</v>
      </c>
      <c r="L215" s="1" t="e">
        <f>ROUND(ABS(SUMIFS(#REF!,#REF!,$C215,#REF!,#REF!,#REF!,$E215,#REF!,#REF!)),3)</f>
        <v>#REF!</v>
      </c>
      <c r="M215" s="1">
        <v>0</v>
      </c>
      <c r="N215" s="1" t="e">
        <f>ROUND(ABS(SUMIFS(#REF!,#REF!,$C215,#REF!,#REF!,#REF!,$E215,#REF!,#REF!)),3)</f>
        <v>#REF!</v>
      </c>
      <c r="O215" s="1" t="e">
        <f>ABS(SUMIFS(#REF!,#REF!,$C215,#REF!,$E215,#REF!,#REF!))</f>
        <v>#REF!</v>
      </c>
      <c r="P215" s="1" t="e">
        <f>#REF!</f>
        <v>#REF!</v>
      </c>
      <c r="Q215" s="1" t="e">
        <f>_xlfn.IFS(OR(B215=#REF!,B215=#REF!),#REF!*100,TRUE,0)</f>
        <v>#REF!</v>
      </c>
      <c r="S215" s="14" t="str">
        <f t="shared" si="56"/>
        <v>2000250202受击光效2</v>
      </c>
      <c r="T215" s="14" t="str">
        <f ca="1">IF(OFFSET($BB$1,MATCH($S215,S:S,0)-1,),$BC$1,
_xlfn.TEXTJOIN(Sheet1!$D$16,1,U215:AA215))</f>
        <v>1</v>
      </c>
      <c r="U215" s="14" t="str">
        <f t="shared" ca="1" si="57"/>
        <v>1</v>
      </c>
      <c r="V215" s="14" t="str">
        <f t="shared" ca="1" si="58"/>
        <v/>
      </c>
      <c r="W215" s="14" t="str">
        <f t="shared" ca="1" si="59"/>
        <v/>
      </c>
      <c r="X215" s="14" t="str">
        <f t="shared" ca="1" si="60"/>
        <v/>
      </c>
      <c r="Y215" s="14" t="str">
        <f t="shared" ca="1" si="61"/>
        <v/>
      </c>
      <c r="Z215" s="14" t="str">
        <f t="shared" ca="1" si="62"/>
        <v/>
      </c>
      <c r="AA215" s="14" t="str">
        <f t="shared" ca="1" si="63"/>
        <v/>
      </c>
      <c r="AB215" s="1">
        <f t="shared" si="64"/>
        <v>1</v>
      </c>
      <c r="AC215" s="1" t="e">
        <f t="shared" si="65"/>
        <v>#N/A</v>
      </c>
      <c r="AD215" s="1" t="e">
        <f t="shared" si="66"/>
        <v>#N/A</v>
      </c>
      <c r="AE215" s="1" t="e">
        <f t="shared" si="67"/>
        <v>#N/A</v>
      </c>
      <c r="AF215" s="1" t="e">
        <f t="shared" si="68"/>
        <v>#N/A</v>
      </c>
      <c r="AG215" s="1" t="e">
        <f t="shared" si="69"/>
        <v>#N/A</v>
      </c>
      <c r="AH215" s="1" t="e">
        <f t="shared" si="70"/>
        <v>#N/A</v>
      </c>
      <c r="AI215" s="1" t="e">
        <f>TRIM(LEFT(AP215,FIND(Sheet1!$E$16,AP215)-1))</f>
        <v>#VALUE!</v>
      </c>
      <c r="AJ215" s="1" t="e">
        <f>TRIM(LEFT(AQ215,FIND(Sheet1!$E$16,AQ215)-1))</f>
        <v>#VALUE!</v>
      </c>
      <c r="AK215" s="1" t="e">
        <f>TRIM(LEFT(AR215,FIND(Sheet1!$E$16,AR215)-1))</f>
        <v>#VALUE!</v>
      </c>
      <c r="AL215" s="1" t="e">
        <f>TRIM(LEFT(AS215,FIND(Sheet1!$E$16,AS215)-1))</f>
        <v>#VALUE!</v>
      </c>
      <c r="AM215" s="1" t="e">
        <f>TRIM(LEFT(AT215,FIND(Sheet1!$E$16,AT215)-1))</f>
        <v>#VALUE!</v>
      </c>
      <c r="AN215" s="1" t="e">
        <f>TRIM(LEFT(AU215,FIND(Sheet1!$E$16,AU215)-1))</f>
        <v>#VALUE!</v>
      </c>
      <c r="AO215" s="1" t="e">
        <f>TRIM(LEFT(AV215,FIND(Sheet1!$E$16,AV215)-1))</f>
        <v>#VALUE!</v>
      </c>
      <c r="AP215" s="14">
        <v>1</v>
      </c>
      <c r="AX215" s="1">
        <v>2000250202</v>
      </c>
      <c r="AY215" s="1" t="s">
        <v>91</v>
      </c>
      <c r="AZ215" s="1" t="str">
        <f t="shared" si="71"/>
        <v>2000250202受击光效</v>
      </c>
      <c r="BA215" s="1">
        <f>COUNTIFS($AZ$2:AZ215,AZ215,$AZ$2:AZ215,"&gt;&lt;")</f>
        <v>2</v>
      </c>
      <c r="BB215" t="b">
        <f>IFERROR(AND(VLOOKUP(AX215,[2]英雄技能定义!$A:$F,6,0)="普攻",AY215=$AY$2),FALSE)</f>
        <v>0</v>
      </c>
    </row>
    <row r="216" spans="1:54">
      <c r="A216" s="1" t="e">
        <f>#REF!</f>
        <v>#REF!</v>
      </c>
      <c r="B216" s="1" t="e">
        <f>#REF!</f>
        <v>#REF!</v>
      </c>
      <c r="C216" s="1" t="e">
        <f>#REF!</f>
        <v>#REF!</v>
      </c>
      <c r="D216" s="1" t="s">
        <v>86</v>
      </c>
      <c r="E216" s="1" t="e">
        <f>#REF!</f>
        <v>#REF!</v>
      </c>
      <c r="F216" s="1" t="e">
        <f t="shared" si="55"/>
        <v>#REF!</v>
      </c>
      <c r="G216" s="1">
        <f>SUMIFS(Sheet1!$F$17:$F$30,Sheet1!$E$17:$E$30,D216)</f>
        <v>1</v>
      </c>
      <c r="H216" s="1" t="e">
        <f>ROUND(ABS(SUMIFS(#REF!,#REF!,$C216,#REF!,#REF!,#REF!,$E216)),)</f>
        <v>#REF!</v>
      </c>
      <c r="I216" s="1" t="e">
        <f>_xlfn.IFS(OR(B216=#REF!,B216=#REF!,B216=#REF!),ROUND(#REF!,3),TRUE,0)</f>
        <v>#REF!</v>
      </c>
      <c r="J216" s="1">
        <v>0</v>
      </c>
      <c r="K216" s="1" t="e">
        <f>ROUND(ABS(SUMIFS(#REF!,#REF!,$C216,#REF!,#REF!,#REF!,$E216,#REF!,#REF!)),3)</f>
        <v>#REF!</v>
      </c>
      <c r="L216" s="1" t="e">
        <f>ROUND(ABS(SUMIFS(#REF!,#REF!,$C216,#REF!,#REF!,#REF!,$E216,#REF!,#REF!)),3)</f>
        <v>#REF!</v>
      </c>
      <c r="M216" s="1">
        <v>0</v>
      </c>
      <c r="N216" s="1" t="e">
        <f>ROUND(ABS(SUMIFS(#REF!,#REF!,$C216,#REF!,#REF!,#REF!,$E216,#REF!,#REF!)),3)</f>
        <v>#REF!</v>
      </c>
      <c r="O216" s="1" t="e">
        <f>ABS(SUMIFS(#REF!,#REF!,$C216,#REF!,$E216,#REF!,#REF!))</f>
        <v>#REF!</v>
      </c>
      <c r="P216" s="1" t="e">
        <f>#REF!</f>
        <v>#REF!</v>
      </c>
      <c r="Q216" s="1" t="e">
        <f>_xlfn.IFS(OR(B216=#REF!,B216=#REF!),#REF!*100,TRUE,0)</f>
        <v>#REF!</v>
      </c>
      <c r="S216" s="14" t="str">
        <f t="shared" si="56"/>
        <v>2000250202击退1</v>
      </c>
      <c r="T216" s="14" t="str">
        <f ca="1">IF(OFFSET($BB$1,MATCH($S216,S:S,0)-1,),$BC$1,
_xlfn.TEXTJOIN(Sheet1!$D$16,1,U216:AA216))</f>
        <v>speed=1000,duration=0.1</v>
      </c>
      <c r="U216" s="14" t="str">
        <f t="shared" ca="1" si="57"/>
        <v>speed=1000</v>
      </c>
      <c r="V216" s="14" t="str">
        <f t="shared" ca="1" si="58"/>
        <v>duration=0.1</v>
      </c>
      <c r="W216" s="14" t="str">
        <f t="shared" ca="1" si="59"/>
        <v/>
      </c>
      <c r="X216" s="14" t="str">
        <f t="shared" ca="1" si="60"/>
        <v/>
      </c>
      <c r="Y216" s="14" t="str">
        <f t="shared" ca="1" si="61"/>
        <v/>
      </c>
      <c r="Z216" s="14" t="str">
        <f t="shared" ca="1" si="62"/>
        <v/>
      </c>
      <c r="AA216" s="14" t="str">
        <f t="shared" ca="1" si="63"/>
        <v/>
      </c>
      <c r="AB216" s="1">
        <f t="shared" si="64"/>
        <v>1000</v>
      </c>
      <c r="AC216" s="1">
        <f t="shared" si="65"/>
        <v>0.1</v>
      </c>
      <c r="AD216" s="1" t="e">
        <f t="shared" si="66"/>
        <v>#N/A</v>
      </c>
      <c r="AE216" s="1" t="e">
        <f t="shared" si="67"/>
        <v>#N/A</v>
      </c>
      <c r="AF216" s="1" t="e">
        <f t="shared" si="68"/>
        <v>#N/A</v>
      </c>
      <c r="AG216" s="1" t="e">
        <f t="shared" si="69"/>
        <v>#N/A</v>
      </c>
      <c r="AH216" s="1" t="e">
        <f t="shared" si="70"/>
        <v>#N/A</v>
      </c>
      <c r="AI216" s="1" t="str">
        <f>TRIM(LEFT(AP216,FIND(Sheet1!$E$16,AP216)-1))</f>
        <v>speed</v>
      </c>
      <c r="AJ216" s="1" t="str">
        <f>TRIM(LEFT(AQ216,FIND(Sheet1!$E$16,AQ216)-1))</f>
        <v>duration</v>
      </c>
      <c r="AK216" s="1" t="e">
        <f>TRIM(LEFT(AR216,FIND(Sheet1!$E$16,AR216)-1))</f>
        <v>#VALUE!</v>
      </c>
      <c r="AL216" s="1" t="e">
        <f>TRIM(LEFT(AS216,FIND(Sheet1!$E$16,AS216)-1))</f>
        <v>#VALUE!</v>
      </c>
      <c r="AM216" s="1" t="e">
        <f>TRIM(LEFT(AT216,FIND(Sheet1!$E$16,AT216)-1))</f>
        <v>#VALUE!</v>
      </c>
      <c r="AN216" s="1" t="e">
        <f>TRIM(LEFT(AU216,FIND(Sheet1!$E$16,AU216)-1))</f>
        <v>#VALUE!</v>
      </c>
      <c r="AO216" s="1" t="e">
        <f>TRIM(LEFT(AV216,FIND(Sheet1!$E$16,AV216)-1))</f>
        <v>#VALUE!</v>
      </c>
      <c r="AP216" s="14" t="s">
        <v>182</v>
      </c>
      <c r="AQ216" s="14" t="s">
        <v>183</v>
      </c>
      <c r="AX216" s="1">
        <v>2000250202</v>
      </c>
      <c r="AY216" s="1" t="s">
        <v>47</v>
      </c>
      <c r="AZ216" s="1" t="str">
        <f t="shared" si="71"/>
        <v>2000250202击退</v>
      </c>
      <c r="BA216" s="1">
        <f>COUNTIFS($AZ$2:AZ216,AZ216,$AZ$2:AZ216,"&gt;&lt;")</f>
        <v>1</v>
      </c>
      <c r="BB216" t="b">
        <f>IFERROR(AND(VLOOKUP(AX216,[2]英雄技能定义!$A:$F,6,0)="普攻",AY216=$AY$2),FALSE)</f>
        <v>0</v>
      </c>
    </row>
    <row r="217" spans="1:54">
      <c r="A217" s="1" t="e">
        <f>#REF!</f>
        <v>#REF!</v>
      </c>
      <c r="B217" s="1" t="e">
        <f>#REF!</f>
        <v>#REF!</v>
      </c>
      <c r="C217" s="1" t="e">
        <f>#REF!</f>
        <v>#REF!</v>
      </c>
      <c r="D217" s="1" t="s">
        <v>88</v>
      </c>
      <c r="E217" s="1" t="e">
        <f>#REF!</f>
        <v>#REF!</v>
      </c>
      <c r="F217" s="1" t="e">
        <f t="shared" si="55"/>
        <v>#REF!</v>
      </c>
      <c r="G217" s="1">
        <f>SUMIFS(Sheet1!$F$17:$F$30,Sheet1!$E$17:$E$30,D217)</f>
        <v>2</v>
      </c>
      <c r="H217" s="1" t="e">
        <f>ROUND(ABS(SUMIFS(#REF!,#REF!,$C217,#REF!,#REF!,#REF!,$E217)),)</f>
        <v>#REF!</v>
      </c>
      <c r="I217" s="1" t="e">
        <f>_xlfn.IFS(OR(B217=#REF!,B217=#REF!,B217=#REF!),ROUND(#REF!,3),TRUE,0)</f>
        <v>#REF!</v>
      </c>
      <c r="J217" s="1">
        <v>0</v>
      </c>
      <c r="K217" s="1" t="e">
        <f>ROUND(ABS(SUMIFS(#REF!,#REF!,$C217,#REF!,#REF!,#REF!,$E217,#REF!,#REF!)),3)</f>
        <v>#REF!</v>
      </c>
      <c r="L217" s="1" t="e">
        <f>ROUND(ABS(SUMIFS(#REF!,#REF!,$C217,#REF!,#REF!,#REF!,$E217,#REF!,#REF!)),3)</f>
        <v>#REF!</v>
      </c>
      <c r="M217" s="1">
        <v>0</v>
      </c>
      <c r="N217" s="1" t="e">
        <f>ROUND(ABS(SUMIFS(#REF!,#REF!,$C217,#REF!,#REF!,#REF!,$E217,#REF!,#REF!)),3)</f>
        <v>#REF!</v>
      </c>
      <c r="O217" s="1" t="e">
        <f>ABS(SUMIFS(#REF!,#REF!,$C217,#REF!,$E217,#REF!,#REF!))</f>
        <v>#REF!</v>
      </c>
      <c r="P217" s="1" t="e">
        <f>#REF!</f>
        <v>#REF!</v>
      </c>
      <c r="Q217" s="1" t="e">
        <f>_xlfn.IFS(OR(B217=#REF!,B217=#REF!),#REF!*100,TRUE,0)</f>
        <v>#REF!</v>
      </c>
      <c r="S217" s="14" t="str">
        <f t="shared" si="56"/>
        <v>2000250203伤血1</v>
      </c>
      <c r="T217" s="14" t="str">
        <f ca="1">IF(OFFSET($BB$1,MATCH($S217,S:S,0)-1,),$BC$1,
_xlfn.TEXTJOIN(Sheet1!$D$16,1,U217:AA217))</f>
        <v>ratio=1.2,fixed=100</v>
      </c>
      <c r="U217" s="14" t="str">
        <f t="shared" ca="1" si="57"/>
        <v>ratio=1.2</v>
      </c>
      <c r="V217" s="14" t="str">
        <f t="shared" ca="1" si="58"/>
        <v>fixed=100</v>
      </c>
      <c r="W217" s="14" t="str">
        <f t="shared" ca="1" si="59"/>
        <v/>
      </c>
      <c r="X217" s="14" t="str">
        <f t="shared" ca="1" si="60"/>
        <v/>
      </c>
      <c r="Y217" s="14" t="str">
        <f t="shared" ca="1" si="61"/>
        <v/>
      </c>
      <c r="Z217" s="14" t="str">
        <f t="shared" ca="1" si="62"/>
        <v/>
      </c>
      <c r="AA217" s="14" t="str">
        <f t="shared" ca="1" si="63"/>
        <v/>
      </c>
      <c r="AB217" s="1">
        <f t="shared" si="64"/>
        <v>1.2</v>
      </c>
      <c r="AC217" s="1">
        <f t="shared" si="65"/>
        <v>100</v>
      </c>
      <c r="AD217" s="1" t="e">
        <f t="shared" si="66"/>
        <v>#N/A</v>
      </c>
      <c r="AE217" s="1" t="e">
        <f t="shared" si="67"/>
        <v>#N/A</v>
      </c>
      <c r="AF217" s="1" t="e">
        <f t="shared" si="68"/>
        <v>#N/A</v>
      </c>
      <c r="AG217" s="1" t="e">
        <f t="shared" si="69"/>
        <v>#N/A</v>
      </c>
      <c r="AH217" s="1" t="e">
        <f t="shared" si="70"/>
        <v>#N/A</v>
      </c>
      <c r="AI217" s="1" t="str">
        <f>TRIM(LEFT(AP217,FIND(Sheet1!$E$16,AP217)-1))</f>
        <v>ratio</v>
      </c>
      <c r="AJ217" s="1" t="str">
        <f>TRIM(LEFT(AQ217,FIND(Sheet1!$E$16,AQ217)-1))</f>
        <v>fixed</v>
      </c>
      <c r="AK217" s="1" t="e">
        <f>TRIM(LEFT(AR217,FIND(Sheet1!$E$16,AR217)-1))</f>
        <v>#VALUE!</v>
      </c>
      <c r="AL217" s="1" t="e">
        <f>TRIM(LEFT(AS217,FIND(Sheet1!$E$16,AS217)-1))</f>
        <v>#VALUE!</v>
      </c>
      <c r="AM217" s="1" t="e">
        <f>TRIM(LEFT(AT217,FIND(Sheet1!$E$16,AT217)-1))</f>
        <v>#VALUE!</v>
      </c>
      <c r="AN217" s="1" t="e">
        <f>TRIM(LEFT(AU217,FIND(Sheet1!$E$16,AU217)-1))</f>
        <v>#VALUE!</v>
      </c>
      <c r="AO217" s="1" t="e">
        <f>TRIM(LEFT(AV217,FIND(Sheet1!$E$16,AV217)-1))</f>
        <v>#VALUE!</v>
      </c>
      <c r="AP217" s="14" t="s">
        <v>244</v>
      </c>
      <c r="AQ217" s="14" t="s">
        <v>170</v>
      </c>
      <c r="AX217" s="1">
        <v>2000250203</v>
      </c>
      <c r="AY217" s="1" t="s">
        <v>86</v>
      </c>
      <c r="AZ217" s="1" t="str">
        <f t="shared" si="71"/>
        <v>2000250203伤血</v>
      </c>
      <c r="BA217" s="1">
        <f>COUNTIFS($AZ$2:AZ217,AZ217,$AZ$2:AZ217,"&gt;&lt;")</f>
        <v>1</v>
      </c>
      <c r="BB217" t="b">
        <f>IFERROR(AND(VLOOKUP(AX217,[2]英雄技能定义!$A:$F,6,0)="普攻",AY217=$AY$2),FALSE)</f>
        <v>0</v>
      </c>
    </row>
    <row r="218" spans="1:54">
      <c r="A218" s="1" t="e">
        <f>#REF!</f>
        <v>#REF!</v>
      </c>
      <c r="B218" s="1" t="e">
        <f>#REF!</f>
        <v>#REF!</v>
      </c>
      <c r="C218" s="1" t="e">
        <f>#REF!</f>
        <v>#REF!</v>
      </c>
      <c r="D218" s="1" t="s">
        <v>86</v>
      </c>
      <c r="E218" s="1" t="e">
        <f>#REF!</f>
        <v>#REF!</v>
      </c>
      <c r="F218" s="1" t="e">
        <f t="shared" si="55"/>
        <v>#REF!</v>
      </c>
      <c r="G218" s="1">
        <f>SUMIFS(Sheet1!$F$17:$F$30,Sheet1!$E$17:$E$30,D218)</f>
        <v>1</v>
      </c>
      <c r="H218" s="1" t="e">
        <f>ROUND(ABS(SUMIFS(#REF!,#REF!,$C218,#REF!,#REF!,#REF!,$E218)),)</f>
        <v>#REF!</v>
      </c>
      <c r="I218" s="1" t="e">
        <f>_xlfn.IFS(OR(B218=#REF!,B218=#REF!,B218=#REF!),ROUND(#REF!,3),TRUE,0)</f>
        <v>#REF!</v>
      </c>
      <c r="J218" s="1">
        <v>0</v>
      </c>
      <c r="K218" s="1" t="e">
        <f>ROUND(ABS(SUMIFS(#REF!,#REF!,$C218,#REF!,#REF!,#REF!,$E218,#REF!,#REF!)),3)</f>
        <v>#REF!</v>
      </c>
      <c r="L218" s="1" t="e">
        <f>ROUND(ABS(SUMIFS(#REF!,#REF!,$C218,#REF!,#REF!,#REF!,$E218,#REF!,#REF!)),3)</f>
        <v>#REF!</v>
      </c>
      <c r="M218" s="1">
        <v>0</v>
      </c>
      <c r="N218" s="1" t="e">
        <f>ROUND(ABS(SUMIFS(#REF!,#REF!,$C218,#REF!,#REF!,#REF!,$E218,#REF!,#REF!)),3)</f>
        <v>#REF!</v>
      </c>
      <c r="O218" s="1" t="e">
        <f>ABS(SUMIFS(#REF!,#REF!,$C218,#REF!,$E218,#REF!,#REF!))</f>
        <v>#REF!</v>
      </c>
      <c r="P218" s="1" t="e">
        <f>#REF!</f>
        <v>#REF!</v>
      </c>
      <c r="Q218" s="1" t="e">
        <f>_xlfn.IFS(OR(B218=#REF!,B218=#REF!),#REF!*100,TRUE,0)</f>
        <v>#REF!</v>
      </c>
      <c r="S218" s="14" t="str">
        <f t="shared" si="56"/>
        <v>2000250203受击光效1</v>
      </c>
      <c r="T218" s="14" t="str">
        <f ca="1">IF(OFFSET($BB$1,MATCH($S218,S:S,0)-1,),$BC$1,
_xlfn.TEXTJOIN(Sheet1!$D$16,1,U218:AA218))</f>
        <v>2</v>
      </c>
      <c r="U218" s="14" t="str">
        <f t="shared" ca="1" si="57"/>
        <v>2</v>
      </c>
      <c r="V218" s="14" t="str">
        <f t="shared" ca="1" si="58"/>
        <v/>
      </c>
      <c r="W218" s="14" t="str">
        <f t="shared" ca="1" si="59"/>
        <v/>
      </c>
      <c r="X218" s="14" t="str">
        <f t="shared" ca="1" si="60"/>
        <v/>
      </c>
      <c r="Y218" s="14" t="str">
        <f t="shared" ca="1" si="61"/>
        <v/>
      </c>
      <c r="Z218" s="14" t="str">
        <f t="shared" ca="1" si="62"/>
        <v/>
      </c>
      <c r="AA218" s="14" t="str">
        <f t="shared" ca="1" si="63"/>
        <v/>
      </c>
      <c r="AB218" s="1">
        <f t="shared" si="64"/>
        <v>2</v>
      </c>
      <c r="AC218" s="1" t="e">
        <f t="shared" si="65"/>
        <v>#N/A</v>
      </c>
      <c r="AD218" s="1" t="e">
        <f t="shared" si="66"/>
        <v>#N/A</v>
      </c>
      <c r="AE218" s="1" t="e">
        <f t="shared" si="67"/>
        <v>#N/A</v>
      </c>
      <c r="AF218" s="1" t="e">
        <f t="shared" si="68"/>
        <v>#N/A</v>
      </c>
      <c r="AG218" s="1" t="e">
        <f t="shared" si="69"/>
        <v>#N/A</v>
      </c>
      <c r="AH218" s="1" t="e">
        <f t="shared" si="70"/>
        <v>#N/A</v>
      </c>
      <c r="AI218" s="1" t="e">
        <f>TRIM(LEFT(AP218,FIND(Sheet1!$E$16,AP218)-1))</f>
        <v>#VALUE!</v>
      </c>
      <c r="AJ218" s="1" t="e">
        <f>TRIM(LEFT(AQ218,FIND(Sheet1!$E$16,AQ218)-1))</f>
        <v>#VALUE!</v>
      </c>
      <c r="AK218" s="1" t="e">
        <f>TRIM(LEFT(AR218,FIND(Sheet1!$E$16,AR218)-1))</f>
        <v>#VALUE!</v>
      </c>
      <c r="AL218" s="1" t="e">
        <f>TRIM(LEFT(AS218,FIND(Sheet1!$E$16,AS218)-1))</f>
        <v>#VALUE!</v>
      </c>
      <c r="AM218" s="1" t="e">
        <f>TRIM(LEFT(AT218,FIND(Sheet1!$E$16,AT218)-1))</f>
        <v>#VALUE!</v>
      </c>
      <c r="AN218" s="1" t="e">
        <f>TRIM(LEFT(AU218,FIND(Sheet1!$E$16,AU218)-1))</f>
        <v>#VALUE!</v>
      </c>
      <c r="AO218" s="1" t="e">
        <f>TRIM(LEFT(AV218,FIND(Sheet1!$E$16,AV218)-1))</f>
        <v>#VALUE!</v>
      </c>
      <c r="AP218" s="14">
        <v>2</v>
      </c>
      <c r="AX218" s="1">
        <v>2000250203</v>
      </c>
      <c r="AY218" s="1" t="s">
        <v>91</v>
      </c>
      <c r="AZ218" s="1" t="str">
        <f t="shared" si="71"/>
        <v>2000250203受击光效</v>
      </c>
      <c r="BA218" s="1">
        <f>COUNTIFS($AZ$2:AZ218,AZ218,$AZ$2:AZ218,"&gt;&lt;")</f>
        <v>1</v>
      </c>
      <c r="BB218" t="b">
        <f>IFERROR(AND(VLOOKUP(AX218,[2]英雄技能定义!$A:$F,6,0)="普攻",AY218=$AY$2),FALSE)</f>
        <v>0</v>
      </c>
    </row>
    <row r="219" spans="1:54">
      <c r="A219" s="1" t="e">
        <f>#REF!</f>
        <v>#REF!</v>
      </c>
      <c r="B219" s="1" t="e">
        <f>#REF!</f>
        <v>#REF!</v>
      </c>
      <c r="C219" s="1" t="e">
        <f>#REF!</f>
        <v>#REF!</v>
      </c>
      <c r="D219" s="1" t="s">
        <v>88</v>
      </c>
      <c r="E219" s="1" t="e">
        <f>#REF!</f>
        <v>#REF!</v>
      </c>
      <c r="F219" s="1" t="e">
        <f t="shared" si="55"/>
        <v>#REF!</v>
      </c>
      <c r="G219" s="1">
        <f>SUMIFS(Sheet1!$F$17:$F$30,Sheet1!$E$17:$E$30,D219)</f>
        <v>2</v>
      </c>
      <c r="H219" s="1" t="e">
        <f>ROUND(ABS(SUMIFS(#REF!,#REF!,$C219,#REF!,#REF!,#REF!,$E219)),)</f>
        <v>#REF!</v>
      </c>
      <c r="I219" s="1" t="e">
        <f>_xlfn.IFS(OR(B219=#REF!,B219=#REF!,B219=#REF!),ROUND(#REF!,3),TRUE,0)</f>
        <v>#REF!</v>
      </c>
      <c r="J219" s="1">
        <v>0</v>
      </c>
      <c r="K219" s="1" t="e">
        <f>ROUND(ABS(SUMIFS(#REF!,#REF!,$C219,#REF!,#REF!,#REF!,$E219,#REF!,#REF!)),3)</f>
        <v>#REF!</v>
      </c>
      <c r="L219" s="1" t="e">
        <f>ROUND(ABS(SUMIFS(#REF!,#REF!,$C219,#REF!,#REF!,#REF!,$E219,#REF!,#REF!)),3)</f>
        <v>#REF!</v>
      </c>
      <c r="M219" s="1">
        <v>0</v>
      </c>
      <c r="N219" s="1" t="e">
        <f>ROUND(ABS(SUMIFS(#REF!,#REF!,$C219,#REF!,#REF!,#REF!,$E219,#REF!,#REF!)),3)</f>
        <v>#REF!</v>
      </c>
      <c r="O219" s="1" t="e">
        <f>ABS(SUMIFS(#REF!,#REF!,$C219,#REF!,$E219,#REF!,#REF!))</f>
        <v>#REF!</v>
      </c>
      <c r="P219" s="1" t="e">
        <f>#REF!</f>
        <v>#REF!</v>
      </c>
      <c r="Q219" s="1" t="e">
        <f>_xlfn.IFS(OR(B219=#REF!,B219=#REF!),#REF!*100,TRUE,0)</f>
        <v>#REF!</v>
      </c>
      <c r="S219" s="14" t="str">
        <f t="shared" si="56"/>
        <v>2000250203击退1</v>
      </c>
      <c r="T219" s="14" t="str">
        <f ca="1">IF(OFFSET($BB$1,MATCH($S219,S:S,0)-1,),$BC$1,
_xlfn.TEXTJOIN(Sheet1!$D$16,1,U219:AA219))</f>
        <v>speed=1500,duration=0.1</v>
      </c>
      <c r="U219" s="14" t="str">
        <f t="shared" ca="1" si="57"/>
        <v>speed=1500</v>
      </c>
      <c r="V219" s="14" t="str">
        <f t="shared" ca="1" si="58"/>
        <v>duration=0.1</v>
      </c>
      <c r="W219" s="14" t="str">
        <f t="shared" ca="1" si="59"/>
        <v/>
      </c>
      <c r="X219" s="14" t="str">
        <f t="shared" ca="1" si="60"/>
        <v/>
      </c>
      <c r="Y219" s="14" t="str">
        <f t="shared" ca="1" si="61"/>
        <v/>
      </c>
      <c r="Z219" s="14" t="str">
        <f t="shared" ca="1" si="62"/>
        <v/>
      </c>
      <c r="AA219" s="14" t="str">
        <f t="shared" ca="1" si="63"/>
        <v/>
      </c>
      <c r="AB219" s="1">
        <f t="shared" si="64"/>
        <v>1500</v>
      </c>
      <c r="AC219" s="1">
        <f t="shared" si="65"/>
        <v>0.1</v>
      </c>
      <c r="AD219" s="1" t="e">
        <f t="shared" si="66"/>
        <v>#N/A</v>
      </c>
      <c r="AE219" s="1" t="e">
        <f t="shared" si="67"/>
        <v>#N/A</v>
      </c>
      <c r="AF219" s="1" t="e">
        <f t="shared" si="68"/>
        <v>#N/A</v>
      </c>
      <c r="AG219" s="1" t="e">
        <f t="shared" si="69"/>
        <v>#N/A</v>
      </c>
      <c r="AH219" s="1" t="e">
        <f t="shared" si="70"/>
        <v>#N/A</v>
      </c>
      <c r="AI219" s="1" t="str">
        <f>TRIM(LEFT(AP219,FIND(Sheet1!$E$16,AP219)-1))</f>
        <v>speed</v>
      </c>
      <c r="AJ219" s="1" t="str">
        <f>TRIM(LEFT(AQ219,FIND(Sheet1!$E$16,AQ219)-1))</f>
        <v>duration</v>
      </c>
      <c r="AK219" s="1" t="e">
        <f>TRIM(LEFT(AR219,FIND(Sheet1!$E$16,AR219)-1))</f>
        <v>#VALUE!</v>
      </c>
      <c r="AL219" s="1" t="e">
        <f>TRIM(LEFT(AS219,FIND(Sheet1!$E$16,AS219)-1))</f>
        <v>#VALUE!</v>
      </c>
      <c r="AM219" s="1" t="e">
        <f>TRIM(LEFT(AT219,FIND(Sheet1!$E$16,AT219)-1))</f>
        <v>#VALUE!</v>
      </c>
      <c r="AN219" s="1" t="e">
        <f>TRIM(LEFT(AU219,FIND(Sheet1!$E$16,AU219)-1))</f>
        <v>#VALUE!</v>
      </c>
      <c r="AO219" s="1" t="e">
        <f>TRIM(LEFT(AV219,FIND(Sheet1!$E$16,AV219)-1))</f>
        <v>#VALUE!</v>
      </c>
      <c r="AP219" s="14" t="s">
        <v>213</v>
      </c>
      <c r="AQ219" s="14" t="s">
        <v>183</v>
      </c>
      <c r="AX219" s="1">
        <v>2000250203</v>
      </c>
      <c r="AY219" s="1" t="s">
        <v>47</v>
      </c>
      <c r="AZ219" s="1" t="str">
        <f t="shared" si="71"/>
        <v>2000250203击退</v>
      </c>
      <c r="BA219" s="1">
        <f>COUNTIFS($AZ$2:AZ219,AZ219,$AZ$2:AZ219,"&gt;&lt;")</f>
        <v>1</v>
      </c>
      <c r="BB219" t="b">
        <f>IFERROR(AND(VLOOKUP(AX219,[2]英雄技能定义!$A:$F,6,0)="普攻",AY219=$AY$2),FALSE)</f>
        <v>0</v>
      </c>
    </row>
    <row r="220" spans="1:54">
      <c r="A220" s="1" t="e">
        <f>#REF!</f>
        <v>#REF!</v>
      </c>
      <c r="B220" s="1" t="e">
        <f>#REF!</f>
        <v>#REF!</v>
      </c>
      <c r="C220" s="1" t="e">
        <f>#REF!</f>
        <v>#REF!</v>
      </c>
      <c r="D220" s="1" t="s">
        <v>86</v>
      </c>
      <c r="E220" s="1" t="e">
        <f>#REF!</f>
        <v>#REF!</v>
      </c>
      <c r="F220" s="1" t="e">
        <f t="shared" si="55"/>
        <v>#REF!</v>
      </c>
      <c r="G220" s="1">
        <f>SUMIFS(Sheet1!$F$17:$F$30,Sheet1!$E$17:$E$30,D220)</f>
        <v>1</v>
      </c>
      <c r="H220" s="1" t="e">
        <f>ROUND(ABS(SUMIFS(#REF!,#REF!,$C220,#REF!,#REF!,#REF!,$E220)),)</f>
        <v>#REF!</v>
      </c>
      <c r="I220" s="1" t="e">
        <f>_xlfn.IFS(OR(B220=#REF!,B220=#REF!,B220=#REF!),ROUND(#REF!,3),TRUE,0)</f>
        <v>#REF!</v>
      </c>
      <c r="J220" s="1">
        <v>0</v>
      </c>
      <c r="K220" s="1" t="e">
        <f>ROUND(ABS(SUMIFS(#REF!,#REF!,$C220,#REF!,#REF!,#REF!,$E220,#REF!,#REF!)),3)</f>
        <v>#REF!</v>
      </c>
      <c r="L220" s="1" t="e">
        <f>ROUND(ABS(SUMIFS(#REF!,#REF!,$C220,#REF!,#REF!,#REF!,$E220,#REF!,#REF!)),3)</f>
        <v>#REF!</v>
      </c>
      <c r="M220" s="1">
        <v>0</v>
      </c>
      <c r="N220" s="1" t="e">
        <f>ROUND(ABS(SUMIFS(#REF!,#REF!,$C220,#REF!,#REF!,#REF!,$E220,#REF!,#REF!)),3)</f>
        <v>#REF!</v>
      </c>
      <c r="O220" s="1" t="e">
        <f>ABS(SUMIFS(#REF!,#REF!,$C220,#REF!,$E220,#REF!,#REF!))</f>
        <v>#REF!</v>
      </c>
      <c r="P220" s="1" t="e">
        <f>#REF!</f>
        <v>#REF!</v>
      </c>
      <c r="Q220" s="1" t="e">
        <f>_xlfn.IFS(OR(B220=#REF!,B220=#REF!),#REF!*100,TRUE,0)</f>
        <v>#REF!</v>
      </c>
      <c r="S220" s="14" t="str">
        <f t="shared" si="56"/>
        <v>2000250204加buff1</v>
      </c>
      <c r="T220" s="14" t="str">
        <f ca="1">IF(OFFSET($BB$1,MATCH($S220,S:S,0)-1,),$BC$1,
_xlfn.TEXTJOIN(Sheet1!$D$16,1,U220:AA220))</f>
        <v>duration=6,lightEffects={10,11},effectIds={1000030,1000068,1000538},unattachStrategyType='any_effect_unattached'</v>
      </c>
      <c r="U220" s="14" t="str">
        <f t="shared" ca="1" si="57"/>
        <v>duration=6</v>
      </c>
      <c r="V220" s="14" t="str">
        <f t="shared" ca="1" si="58"/>
        <v>lightEffects={10</v>
      </c>
      <c r="W220" s="14" t="str">
        <f t="shared" ca="1" si="59"/>
        <v>11}</v>
      </c>
      <c r="X220" s="14" t="str">
        <f t="shared" ca="1" si="60"/>
        <v>effectIds={1000030</v>
      </c>
      <c r="Y220" s="14" t="str">
        <f t="shared" ca="1" si="61"/>
        <v>1000068</v>
      </c>
      <c r="Z220" s="14" t="str">
        <f t="shared" ca="1" si="62"/>
        <v>1000538}</v>
      </c>
      <c r="AA220" s="14" t="str">
        <f t="shared" ca="1" si="63"/>
        <v>unattachStrategyType='any_effect_unattached'</v>
      </c>
      <c r="AB220" s="1">
        <f t="shared" si="64"/>
        <v>6</v>
      </c>
      <c r="AC220" s="1" t="e">
        <f t="shared" si="65"/>
        <v>#N/A</v>
      </c>
      <c r="AD220" s="1" t="e">
        <f t="shared" si="66"/>
        <v>#N/A</v>
      </c>
      <c r="AE220" s="1" t="e">
        <f t="shared" si="67"/>
        <v>#N/A</v>
      </c>
      <c r="AF220" s="1">
        <f t="shared" si="68"/>
        <v>1000068</v>
      </c>
      <c r="AG220" s="1" t="e">
        <f t="shared" si="69"/>
        <v>#N/A</v>
      </c>
      <c r="AH220" s="1" t="e">
        <f t="shared" si="70"/>
        <v>#N/A</v>
      </c>
      <c r="AI220" s="1" t="str">
        <f>TRIM(LEFT(AP220,FIND(Sheet1!$E$16,AP220)-1))</f>
        <v>duration</v>
      </c>
      <c r="AJ220" s="1" t="str">
        <f>TRIM(LEFT(AQ220,FIND(Sheet1!$E$16,AQ220)-1))</f>
        <v>lightEffects</v>
      </c>
      <c r="AK220" s="1" t="e">
        <f>TRIM(LEFT(AR220,FIND(Sheet1!$E$16,AR220)-1))</f>
        <v>#VALUE!</v>
      </c>
      <c r="AL220" s="1" t="str">
        <f>TRIM(LEFT(AS220,FIND(Sheet1!$E$16,AS220)-1))</f>
        <v>effectIds</v>
      </c>
      <c r="AM220" s="1" t="e">
        <f>TRIM(LEFT(AT220,FIND(Sheet1!$E$16,AT220)-1))</f>
        <v>#VALUE!</v>
      </c>
      <c r="AN220" s="1" t="e">
        <f>TRIM(LEFT(AU220,FIND(Sheet1!$E$16,AU220)-1))</f>
        <v>#VALUE!</v>
      </c>
      <c r="AO220" s="1" t="str">
        <f>TRIM(LEFT(AV220,FIND(Sheet1!$E$16,AV220)-1))</f>
        <v>unattachStrategyType</v>
      </c>
      <c r="AP220" s="14" t="s">
        <v>185</v>
      </c>
      <c r="AQ220" s="14" t="s">
        <v>286</v>
      </c>
      <c r="AR220" s="14" t="s">
        <v>287</v>
      </c>
      <c r="AS220" s="14" t="s">
        <v>288</v>
      </c>
      <c r="AT220" s="14">
        <v>1000068</v>
      </c>
      <c r="AU220" s="14" t="s">
        <v>289</v>
      </c>
      <c r="AV220" s="14" t="s">
        <v>290</v>
      </c>
      <c r="AX220" s="1">
        <v>2000250204</v>
      </c>
      <c r="AY220" s="1" t="s">
        <v>88</v>
      </c>
      <c r="AZ220" s="1" t="str">
        <f t="shared" si="71"/>
        <v>2000250204加buff</v>
      </c>
      <c r="BA220" s="1">
        <f>COUNTIFS($AZ$2:AZ220,AZ220,$AZ$2:AZ220,"&gt;&lt;")</f>
        <v>1</v>
      </c>
      <c r="BB220" t="b">
        <f>IFERROR(AND(VLOOKUP(AX220,[2]英雄技能定义!$A:$F,6,0)="普攻",AY220=$AY$2),FALSE)</f>
        <v>0</v>
      </c>
    </row>
    <row r="221" spans="1:54">
      <c r="A221" s="1" t="e">
        <f>#REF!</f>
        <v>#REF!</v>
      </c>
      <c r="B221" s="1" t="e">
        <f>#REF!</f>
        <v>#REF!</v>
      </c>
      <c r="C221" s="1" t="e">
        <f>#REF!</f>
        <v>#REF!</v>
      </c>
      <c r="D221" s="1" t="s">
        <v>88</v>
      </c>
      <c r="E221" s="1" t="e">
        <f>#REF!</f>
        <v>#REF!</v>
      </c>
      <c r="F221" s="1" t="e">
        <f t="shared" si="55"/>
        <v>#REF!</v>
      </c>
      <c r="G221" s="1">
        <f>SUMIFS(Sheet1!$F$17:$F$30,Sheet1!$E$17:$E$30,D221)</f>
        <v>2</v>
      </c>
      <c r="H221" s="1" t="e">
        <f>ROUND(ABS(SUMIFS(#REF!,#REF!,$C221,#REF!,#REF!,#REF!,$E221)),)</f>
        <v>#REF!</v>
      </c>
      <c r="I221" s="1" t="e">
        <f>_xlfn.IFS(OR(B221=#REF!,B221=#REF!,B221=#REF!),ROUND(#REF!,3),TRUE,0)</f>
        <v>#REF!</v>
      </c>
      <c r="J221" s="1">
        <v>0</v>
      </c>
      <c r="K221" s="1" t="e">
        <f>ROUND(ABS(SUMIFS(#REF!,#REF!,$C221,#REF!,#REF!,#REF!,$E221,#REF!,#REF!)),3)</f>
        <v>#REF!</v>
      </c>
      <c r="L221" s="1" t="e">
        <f>ROUND(ABS(SUMIFS(#REF!,#REF!,$C221,#REF!,#REF!,#REF!,$E221,#REF!,#REF!)),3)</f>
        <v>#REF!</v>
      </c>
      <c r="M221" s="1">
        <v>0</v>
      </c>
      <c r="N221" s="1" t="e">
        <f>ROUND(ABS(SUMIFS(#REF!,#REF!,$C221,#REF!,#REF!,#REF!,$E221,#REF!,#REF!)),3)</f>
        <v>#REF!</v>
      </c>
      <c r="O221" s="1" t="e">
        <f>ABS(SUMIFS(#REF!,#REF!,$C221,#REF!,$E221,#REF!,#REF!))</f>
        <v>#REF!</v>
      </c>
      <c r="P221" s="1" t="e">
        <f>#REF!</f>
        <v>#REF!</v>
      </c>
      <c r="Q221" s="1" t="e">
        <f>_xlfn.IFS(OR(B221=#REF!,B221=#REF!),#REF!*100,TRUE,0)</f>
        <v>#REF!</v>
      </c>
      <c r="S221" s="14" t="str">
        <f t="shared" si="56"/>
        <v>2000150101伤血1</v>
      </c>
      <c r="T221" s="14" t="str">
        <f ca="1">IF(OFFSET($BB$1,MATCH($S221,S:S,0)-1,),$BC$1,
_xlfn.TEXTJOIN(Sheet1!$D$16,1,U221:AA221))</f>
        <v>ratio=0.4,fixed=0</v>
      </c>
      <c r="U221" s="14" t="str">
        <f t="shared" ca="1" si="57"/>
        <v>ratio=0.4</v>
      </c>
      <c r="V221" s="14" t="str">
        <f t="shared" ca="1" si="58"/>
        <v>fixed=10</v>
      </c>
      <c r="W221" s="14" t="str">
        <f t="shared" ca="1" si="59"/>
        <v/>
      </c>
      <c r="X221" s="14" t="str">
        <f t="shared" ca="1" si="60"/>
        <v/>
      </c>
      <c r="Y221" s="14" t="str">
        <f t="shared" ca="1" si="61"/>
        <v/>
      </c>
      <c r="Z221" s="14" t="str">
        <f t="shared" ca="1" si="62"/>
        <v/>
      </c>
      <c r="AA221" s="14" t="str">
        <f t="shared" ca="1" si="63"/>
        <v/>
      </c>
      <c r="AB221" s="1">
        <f t="shared" si="64"/>
        <v>0.4</v>
      </c>
      <c r="AC221" s="1">
        <f t="shared" si="65"/>
        <v>10</v>
      </c>
      <c r="AD221" s="1" t="e">
        <f t="shared" si="66"/>
        <v>#N/A</v>
      </c>
      <c r="AE221" s="1" t="e">
        <f t="shared" si="67"/>
        <v>#N/A</v>
      </c>
      <c r="AF221" s="1" t="e">
        <f t="shared" si="68"/>
        <v>#N/A</v>
      </c>
      <c r="AG221" s="1" t="e">
        <f t="shared" si="69"/>
        <v>#N/A</v>
      </c>
      <c r="AH221" s="1" t="e">
        <f t="shared" si="70"/>
        <v>#N/A</v>
      </c>
      <c r="AI221" s="1" t="str">
        <f>TRIM(LEFT(AP221,FIND(Sheet1!$E$16,AP221)-1))</f>
        <v>ratio</v>
      </c>
      <c r="AJ221" s="1" t="str">
        <f>TRIM(LEFT(AQ221,FIND(Sheet1!$E$16,AQ221)-1))</f>
        <v>fixed</v>
      </c>
      <c r="AK221" s="1" t="e">
        <f>TRIM(LEFT(AR221,FIND(Sheet1!$E$16,AR221)-1))</f>
        <v>#VALUE!</v>
      </c>
      <c r="AL221" s="1" t="e">
        <f>TRIM(LEFT(AS221,FIND(Sheet1!$E$16,AS221)-1))</f>
        <v>#VALUE!</v>
      </c>
      <c r="AM221" s="1" t="e">
        <f>TRIM(LEFT(AT221,FIND(Sheet1!$E$16,AT221)-1))</f>
        <v>#VALUE!</v>
      </c>
      <c r="AN221" s="1" t="e">
        <f>TRIM(LEFT(AU221,FIND(Sheet1!$E$16,AU221)-1))</f>
        <v>#VALUE!</v>
      </c>
      <c r="AO221" s="1" t="e">
        <f>TRIM(LEFT(AV221,FIND(Sheet1!$E$16,AV221)-1))</f>
        <v>#VALUE!</v>
      </c>
      <c r="AP221" s="14" t="s">
        <v>167</v>
      </c>
      <c r="AQ221" s="14" t="s">
        <v>168</v>
      </c>
      <c r="AX221" s="1">
        <v>2000150101</v>
      </c>
      <c r="AY221" s="1" t="s">
        <v>86</v>
      </c>
      <c r="AZ221" s="1" t="str">
        <f t="shared" si="71"/>
        <v>2000150101伤血</v>
      </c>
      <c r="BA221" s="1">
        <f>COUNTIFS($AZ$2:AZ221,AZ221,$AZ$2:AZ221,"&gt;&lt;")</f>
        <v>1</v>
      </c>
      <c r="BB221" t="b">
        <f>IFERROR(AND(VLOOKUP(AX221,[2]英雄技能定义!$A:$F,6,0)="普攻",AY221=$AY$2),FALSE)</f>
        <v>1</v>
      </c>
    </row>
    <row r="222" spans="1:54">
      <c r="A222" s="1" t="e">
        <f>#REF!</f>
        <v>#REF!</v>
      </c>
      <c r="B222" s="1" t="e">
        <f>#REF!</f>
        <v>#REF!</v>
      </c>
      <c r="C222" s="1" t="e">
        <f>#REF!</f>
        <v>#REF!</v>
      </c>
      <c r="D222" s="1" t="s">
        <v>86</v>
      </c>
      <c r="E222" s="1" t="e">
        <f>#REF!</f>
        <v>#REF!</v>
      </c>
      <c r="F222" s="1" t="e">
        <f t="shared" si="55"/>
        <v>#REF!</v>
      </c>
      <c r="G222" s="1">
        <f>SUMIFS(Sheet1!$F$17:$F$30,Sheet1!$E$17:$E$30,D222)</f>
        <v>1</v>
      </c>
      <c r="H222" s="1" t="e">
        <f>ROUND(ABS(SUMIFS(#REF!,#REF!,$C222,#REF!,#REF!,#REF!,$E222)),)</f>
        <v>#REF!</v>
      </c>
      <c r="I222" s="1" t="e">
        <f>_xlfn.IFS(OR(B222=#REF!,B222=#REF!,B222=#REF!),ROUND(#REF!,3),TRUE,0)</f>
        <v>#REF!</v>
      </c>
      <c r="J222" s="1">
        <v>0</v>
      </c>
      <c r="K222" s="1" t="e">
        <f>ROUND(ABS(SUMIFS(#REF!,#REF!,$C222,#REF!,#REF!,#REF!,$E222,#REF!,#REF!)),3)</f>
        <v>#REF!</v>
      </c>
      <c r="L222" s="1" t="e">
        <f>ROUND(ABS(SUMIFS(#REF!,#REF!,$C222,#REF!,#REF!,#REF!,$E222,#REF!,#REF!)),3)</f>
        <v>#REF!</v>
      </c>
      <c r="M222" s="1">
        <v>0</v>
      </c>
      <c r="N222" s="1" t="e">
        <f>ROUND(ABS(SUMIFS(#REF!,#REF!,$C222,#REF!,#REF!,#REF!,$E222,#REF!,#REF!)),3)</f>
        <v>#REF!</v>
      </c>
      <c r="O222" s="1" t="e">
        <f>ABS(SUMIFS(#REF!,#REF!,$C222,#REF!,$E222,#REF!,#REF!))</f>
        <v>#REF!</v>
      </c>
      <c r="P222" s="1" t="e">
        <f>#REF!</f>
        <v>#REF!</v>
      </c>
      <c r="Q222" s="1" t="e">
        <f>_xlfn.IFS(OR(B222=#REF!,B222=#REF!),#REF!*100,TRUE,0)</f>
        <v>#REF!</v>
      </c>
      <c r="S222" s="14" t="str">
        <f t="shared" si="56"/>
        <v>2000150101受击光效1</v>
      </c>
      <c r="T222" s="14" t="str">
        <f ca="1">IF(OFFSET($BB$1,MATCH($S222,S:S,0)-1,),$BC$1,
_xlfn.TEXTJOIN(Sheet1!$D$16,1,U222:AA222))</f>
        <v>1</v>
      </c>
      <c r="U222" s="14" t="str">
        <f t="shared" ca="1" si="57"/>
        <v>1</v>
      </c>
      <c r="V222" s="14" t="str">
        <f t="shared" ca="1" si="58"/>
        <v/>
      </c>
      <c r="W222" s="14" t="str">
        <f t="shared" ca="1" si="59"/>
        <v/>
      </c>
      <c r="X222" s="14" t="str">
        <f t="shared" ca="1" si="60"/>
        <v/>
      </c>
      <c r="Y222" s="14" t="str">
        <f t="shared" ca="1" si="61"/>
        <v/>
      </c>
      <c r="Z222" s="14" t="str">
        <f t="shared" ca="1" si="62"/>
        <v/>
      </c>
      <c r="AA222" s="14" t="str">
        <f t="shared" ca="1" si="63"/>
        <v/>
      </c>
      <c r="AB222" s="1">
        <f t="shared" si="64"/>
        <v>1</v>
      </c>
      <c r="AC222" s="1" t="e">
        <f t="shared" si="65"/>
        <v>#N/A</v>
      </c>
      <c r="AD222" s="1" t="e">
        <f t="shared" si="66"/>
        <v>#N/A</v>
      </c>
      <c r="AE222" s="1" t="e">
        <f t="shared" si="67"/>
        <v>#N/A</v>
      </c>
      <c r="AF222" s="1" t="e">
        <f t="shared" si="68"/>
        <v>#N/A</v>
      </c>
      <c r="AG222" s="1" t="e">
        <f t="shared" si="69"/>
        <v>#N/A</v>
      </c>
      <c r="AH222" s="1" t="e">
        <f t="shared" si="70"/>
        <v>#N/A</v>
      </c>
      <c r="AI222" s="1" t="e">
        <f>TRIM(LEFT(AP222,FIND(Sheet1!$E$16,AP222)-1))</f>
        <v>#VALUE!</v>
      </c>
      <c r="AJ222" s="1" t="e">
        <f>TRIM(LEFT(AQ222,FIND(Sheet1!$E$16,AQ222)-1))</f>
        <v>#VALUE!</v>
      </c>
      <c r="AK222" s="1" t="e">
        <f>TRIM(LEFT(AR222,FIND(Sheet1!$E$16,AR222)-1))</f>
        <v>#VALUE!</v>
      </c>
      <c r="AL222" s="1" t="e">
        <f>TRIM(LEFT(AS222,FIND(Sheet1!$E$16,AS222)-1))</f>
        <v>#VALUE!</v>
      </c>
      <c r="AM222" s="1" t="e">
        <f>TRIM(LEFT(AT222,FIND(Sheet1!$E$16,AT222)-1))</f>
        <v>#VALUE!</v>
      </c>
      <c r="AN222" s="1" t="e">
        <f>TRIM(LEFT(AU222,FIND(Sheet1!$E$16,AU222)-1))</f>
        <v>#VALUE!</v>
      </c>
      <c r="AO222" s="1" t="e">
        <f>TRIM(LEFT(AV222,FIND(Sheet1!$E$16,AV222)-1))</f>
        <v>#VALUE!</v>
      </c>
      <c r="AP222" s="14">
        <v>1</v>
      </c>
      <c r="AX222" s="1">
        <v>2000150101</v>
      </c>
      <c r="AY222" s="1" t="s">
        <v>91</v>
      </c>
      <c r="AZ222" s="1" t="str">
        <f t="shared" si="71"/>
        <v>2000150101受击光效</v>
      </c>
      <c r="BA222" s="1">
        <f>COUNTIFS($AZ$2:AZ222,AZ222,$AZ$2:AZ222,"&gt;&lt;")</f>
        <v>1</v>
      </c>
      <c r="BB222" t="b">
        <f>IFERROR(AND(VLOOKUP(AX222,[2]英雄技能定义!$A:$F,6,0)="普攻",AY222=$AY$2),FALSE)</f>
        <v>0</v>
      </c>
    </row>
    <row r="223" spans="1:54">
      <c r="A223" s="1" t="e">
        <f>#REF!</f>
        <v>#REF!</v>
      </c>
      <c r="B223" s="1" t="e">
        <f>#REF!</f>
        <v>#REF!</v>
      </c>
      <c r="C223" s="1" t="e">
        <f>#REF!</f>
        <v>#REF!</v>
      </c>
      <c r="D223" s="1" t="s">
        <v>88</v>
      </c>
      <c r="E223" s="1" t="e">
        <f>#REF!</f>
        <v>#REF!</v>
      </c>
      <c r="F223" s="1" t="e">
        <f t="shared" si="55"/>
        <v>#REF!</v>
      </c>
      <c r="G223" s="1">
        <f>SUMIFS(Sheet1!$F$17:$F$30,Sheet1!$E$17:$E$30,D223)</f>
        <v>2</v>
      </c>
      <c r="H223" s="1" t="e">
        <f>ROUND(ABS(SUMIFS(#REF!,#REF!,$C223,#REF!,#REF!,#REF!,$E223)),)</f>
        <v>#REF!</v>
      </c>
      <c r="I223" s="1" t="e">
        <f>_xlfn.IFS(OR(B223=#REF!,B223=#REF!,B223=#REF!),ROUND(#REF!,3),TRUE,0)</f>
        <v>#REF!</v>
      </c>
      <c r="J223" s="1">
        <v>0</v>
      </c>
      <c r="K223" s="1" t="e">
        <f>ROUND(ABS(SUMIFS(#REF!,#REF!,$C223,#REF!,#REF!,#REF!,$E223,#REF!,#REF!)),3)</f>
        <v>#REF!</v>
      </c>
      <c r="L223" s="1" t="e">
        <f>ROUND(ABS(SUMIFS(#REF!,#REF!,$C223,#REF!,#REF!,#REF!,$E223,#REF!,#REF!)),3)</f>
        <v>#REF!</v>
      </c>
      <c r="M223" s="1">
        <v>0</v>
      </c>
      <c r="N223" s="1" t="e">
        <f>ROUND(ABS(SUMIFS(#REF!,#REF!,$C223,#REF!,#REF!,#REF!,$E223,#REF!,#REF!)),3)</f>
        <v>#REF!</v>
      </c>
      <c r="O223" s="1" t="e">
        <f>ABS(SUMIFS(#REF!,#REF!,$C223,#REF!,$E223,#REF!,#REF!))</f>
        <v>#REF!</v>
      </c>
      <c r="P223" s="1" t="e">
        <f>#REF!</f>
        <v>#REF!</v>
      </c>
      <c r="Q223" s="1" t="e">
        <f>_xlfn.IFS(OR(B223=#REF!,B223=#REF!),#REF!*100,TRUE,0)</f>
        <v>#REF!</v>
      </c>
      <c r="S223" s="14" t="str">
        <f t="shared" si="56"/>
        <v>2000150102伤血1</v>
      </c>
      <c r="T223" s="14" t="str">
        <f ca="1">IF(OFFSET($BB$1,MATCH($S223,S:S,0)-1,),$BC$1,
_xlfn.TEXTJOIN(Sheet1!$D$16,1,U223:AA223))</f>
        <v>ratio=1.7,fixed=100</v>
      </c>
      <c r="U223" s="14" t="str">
        <f t="shared" ca="1" si="57"/>
        <v>ratio=1.7</v>
      </c>
      <c r="V223" s="14" t="str">
        <f t="shared" ca="1" si="58"/>
        <v>fixed=100</v>
      </c>
      <c r="W223" s="14" t="str">
        <f t="shared" ca="1" si="59"/>
        <v/>
      </c>
      <c r="X223" s="14" t="str">
        <f t="shared" ca="1" si="60"/>
        <v/>
      </c>
      <c r="Y223" s="14" t="str">
        <f t="shared" ca="1" si="61"/>
        <v/>
      </c>
      <c r="Z223" s="14" t="str">
        <f t="shared" ca="1" si="62"/>
        <v/>
      </c>
      <c r="AA223" s="14" t="str">
        <f t="shared" ca="1" si="63"/>
        <v/>
      </c>
      <c r="AB223" s="1">
        <f t="shared" si="64"/>
        <v>1.7</v>
      </c>
      <c r="AC223" s="1">
        <f t="shared" si="65"/>
        <v>100</v>
      </c>
      <c r="AD223" s="1" t="e">
        <f t="shared" si="66"/>
        <v>#N/A</v>
      </c>
      <c r="AE223" s="1" t="e">
        <f t="shared" si="67"/>
        <v>#N/A</v>
      </c>
      <c r="AF223" s="1" t="e">
        <f t="shared" si="68"/>
        <v>#N/A</v>
      </c>
      <c r="AG223" s="1" t="e">
        <f t="shared" si="69"/>
        <v>#N/A</v>
      </c>
      <c r="AH223" s="1" t="e">
        <f t="shared" si="70"/>
        <v>#N/A</v>
      </c>
      <c r="AI223" s="1" t="str">
        <f>TRIM(LEFT(AP223,FIND(Sheet1!$E$16,AP223)-1))</f>
        <v>ratio</v>
      </c>
      <c r="AJ223" s="1" t="str">
        <f>TRIM(LEFT(AQ223,FIND(Sheet1!$E$16,AQ223)-1))</f>
        <v>fixed</v>
      </c>
      <c r="AK223" s="1" t="e">
        <f>TRIM(LEFT(AR223,FIND(Sheet1!$E$16,AR223)-1))</f>
        <v>#VALUE!</v>
      </c>
      <c r="AL223" s="1" t="e">
        <f>TRIM(LEFT(AS223,FIND(Sheet1!$E$16,AS223)-1))</f>
        <v>#VALUE!</v>
      </c>
      <c r="AM223" s="1" t="e">
        <f>TRIM(LEFT(AT223,FIND(Sheet1!$E$16,AT223)-1))</f>
        <v>#VALUE!</v>
      </c>
      <c r="AN223" s="1" t="e">
        <f>TRIM(LEFT(AU223,FIND(Sheet1!$E$16,AU223)-1))</f>
        <v>#VALUE!</v>
      </c>
      <c r="AO223" s="1" t="e">
        <f>TRIM(LEFT(AV223,FIND(Sheet1!$E$16,AV223)-1))</f>
        <v>#VALUE!</v>
      </c>
      <c r="AP223" s="14" t="s">
        <v>242</v>
      </c>
      <c r="AQ223" s="14" t="s">
        <v>170</v>
      </c>
      <c r="AX223" s="1">
        <v>2000150102</v>
      </c>
      <c r="AY223" s="1" t="s">
        <v>86</v>
      </c>
      <c r="AZ223" s="1" t="str">
        <f t="shared" si="71"/>
        <v>2000150102伤血</v>
      </c>
      <c r="BA223" s="1">
        <f>COUNTIFS($AZ$2:AZ223,AZ223,$AZ$2:AZ223,"&gt;&lt;")</f>
        <v>1</v>
      </c>
      <c r="BB223" t="b">
        <f>IFERROR(AND(VLOOKUP(AX223,[2]英雄技能定义!$A:$F,6,0)="普攻",AY223=$AY$2),FALSE)</f>
        <v>0</v>
      </c>
    </row>
    <row r="224" spans="1:54">
      <c r="A224" s="1" t="e">
        <f>#REF!</f>
        <v>#REF!</v>
      </c>
      <c r="B224" s="1" t="e">
        <f>#REF!</f>
        <v>#REF!</v>
      </c>
      <c r="C224" s="1" t="e">
        <f>#REF!</f>
        <v>#REF!</v>
      </c>
      <c r="D224" s="1" t="s">
        <v>86</v>
      </c>
      <c r="E224" s="1" t="e">
        <f>#REF!</f>
        <v>#REF!</v>
      </c>
      <c r="F224" s="1" t="e">
        <f t="shared" si="55"/>
        <v>#REF!</v>
      </c>
      <c r="G224" s="1">
        <f>SUMIFS(Sheet1!$F$17:$F$30,Sheet1!$E$17:$E$30,D224)</f>
        <v>1</v>
      </c>
      <c r="H224" s="1" t="e">
        <f>ROUND(ABS(SUMIFS(#REF!,#REF!,$C224,#REF!,#REF!,#REF!,$E224)),)</f>
        <v>#REF!</v>
      </c>
      <c r="I224" s="1" t="e">
        <f>_xlfn.IFS(OR(B224=#REF!,B224=#REF!,B224=#REF!),ROUND(#REF!,3),TRUE,0)</f>
        <v>#REF!</v>
      </c>
      <c r="J224" s="1">
        <v>0</v>
      </c>
      <c r="K224" s="1" t="e">
        <f>ROUND(ABS(SUMIFS(#REF!,#REF!,$C224,#REF!,#REF!,#REF!,$E224,#REF!,#REF!)),3)</f>
        <v>#REF!</v>
      </c>
      <c r="L224" s="1" t="e">
        <f>ROUND(ABS(SUMIFS(#REF!,#REF!,$C224,#REF!,#REF!,#REF!,$E224,#REF!,#REF!)),3)</f>
        <v>#REF!</v>
      </c>
      <c r="M224" s="1">
        <v>0</v>
      </c>
      <c r="N224" s="1" t="e">
        <f>ROUND(ABS(SUMIFS(#REF!,#REF!,$C224,#REF!,#REF!,#REF!,$E224,#REF!,#REF!)),3)</f>
        <v>#REF!</v>
      </c>
      <c r="O224" s="1" t="e">
        <f>ABS(SUMIFS(#REF!,#REF!,$C224,#REF!,$E224,#REF!,#REF!))</f>
        <v>#REF!</v>
      </c>
      <c r="P224" s="1" t="e">
        <f>#REF!</f>
        <v>#REF!</v>
      </c>
      <c r="Q224" s="1" t="e">
        <f>_xlfn.IFS(OR(B224=#REF!,B224=#REF!),#REF!*100,TRUE,0)</f>
        <v>#REF!</v>
      </c>
      <c r="S224" s="14" t="str">
        <f t="shared" si="56"/>
        <v>2000150102受击光效1</v>
      </c>
      <c r="T224" s="14" t="str">
        <f ca="1">IF(OFFSET($BB$1,MATCH($S224,S:S,0)-1,),$BC$1,
_xlfn.TEXTJOIN(Sheet1!$D$16,1,U224:AA224))</f>
        <v>1</v>
      </c>
      <c r="U224" s="14" t="str">
        <f t="shared" ca="1" si="57"/>
        <v>1</v>
      </c>
      <c r="V224" s="14" t="str">
        <f t="shared" ca="1" si="58"/>
        <v/>
      </c>
      <c r="W224" s="14" t="str">
        <f t="shared" ca="1" si="59"/>
        <v/>
      </c>
      <c r="X224" s="14" t="str">
        <f t="shared" ca="1" si="60"/>
        <v/>
      </c>
      <c r="Y224" s="14" t="str">
        <f t="shared" ca="1" si="61"/>
        <v/>
      </c>
      <c r="Z224" s="14" t="str">
        <f t="shared" ca="1" si="62"/>
        <v/>
      </c>
      <c r="AA224" s="14" t="str">
        <f t="shared" ca="1" si="63"/>
        <v/>
      </c>
      <c r="AB224" s="1">
        <f t="shared" si="64"/>
        <v>1</v>
      </c>
      <c r="AC224" s="1" t="e">
        <f t="shared" si="65"/>
        <v>#N/A</v>
      </c>
      <c r="AD224" s="1" t="e">
        <f t="shared" si="66"/>
        <v>#N/A</v>
      </c>
      <c r="AE224" s="1" t="e">
        <f t="shared" si="67"/>
        <v>#N/A</v>
      </c>
      <c r="AF224" s="1" t="e">
        <f t="shared" si="68"/>
        <v>#N/A</v>
      </c>
      <c r="AG224" s="1" t="e">
        <f t="shared" si="69"/>
        <v>#N/A</v>
      </c>
      <c r="AH224" s="1" t="e">
        <f t="shared" si="70"/>
        <v>#N/A</v>
      </c>
      <c r="AI224" s="1" t="e">
        <f>TRIM(LEFT(AP224,FIND(Sheet1!$E$16,AP224)-1))</f>
        <v>#VALUE!</v>
      </c>
      <c r="AJ224" s="1" t="e">
        <f>TRIM(LEFT(AQ224,FIND(Sheet1!$E$16,AQ224)-1))</f>
        <v>#VALUE!</v>
      </c>
      <c r="AK224" s="1" t="e">
        <f>TRIM(LEFT(AR224,FIND(Sheet1!$E$16,AR224)-1))</f>
        <v>#VALUE!</v>
      </c>
      <c r="AL224" s="1" t="e">
        <f>TRIM(LEFT(AS224,FIND(Sheet1!$E$16,AS224)-1))</f>
        <v>#VALUE!</v>
      </c>
      <c r="AM224" s="1" t="e">
        <f>TRIM(LEFT(AT224,FIND(Sheet1!$E$16,AT224)-1))</f>
        <v>#VALUE!</v>
      </c>
      <c r="AN224" s="1" t="e">
        <f>TRIM(LEFT(AU224,FIND(Sheet1!$E$16,AU224)-1))</f>
        <v>#VALUE!</v>
      </c>
      <c r="AO224" s="1" t="e">
        <f>TRIM(LEFT(AV224,FIND(Sheet1!$E$16,AV224)-1))</f>
        <v>#VALUE!</v>
      </c>
      <c r="AP224" s="14">
        <v>1</v>
      </c>
      <c r="AX224" s="1">
        <v>2000150102</v>
      </c>
      <c r="AY224" s="1" t="s">
        <v>91</v>
      </c>
      <c r="AZ224" s="1" t="str">
        <f t="shared" si="71"/>
        <v>2000150102受击光效</v>
      </c>
      <c r="BA224" s="1">
        <f>COUNTIFS($AZ$2:AZ224,AZ224,$AZ$2:AZ224,"&gt;&lt;")</f>
        <v>1</v>
      </c>
      <c r="BB224" t="b">
        <f>IFERROR(AND(VLOOKUP(AX224,[2]英雄技能定义!$A:$F,6,0)="普攻",AY224=$AY$2),FALSE)</f>
        <v>0</v>
      </c>
    </row>
    <row r="225" spans="1:54">
      <c r="A225" s="1" t="e">
        <f>#REF!</f>
        <v>#REF!</v>
      </c>
      <c r="B225" s="1" t="e">
        <f>#REF!</f>
        <v>#REF!</v>
      </c>
      <c r="C225" s="1" t="e">
        <f>#REF!</f>
        <v>#REF!</v>
      </c>
      <c r="D225" s="1" t="s">
        <v>88</v>
      </c>
      <c r="E225" s="1" t="e">
        <f>#REF!</f>
        <v>#REF!</v>
      </c>
      <c r="F225" s="1" t="e">
        <f t="shared" si="55"/>
        <v>#REF!</v>
      </c>
      <c r="G225" s="1">
        <f>SUMIFS(Sheet1!$F$17:$F$30,Sheet1!$E$17:$E$30,D225)</f>
        <v>2</v>
      </c>
      <c r="H225" s="1" t="e">
        <f>ROUND(ABS(SUMIFS(#REF!,#REF!,$C225,#REF!,#REF!,#REF!,$E225)),)</f>
        <v>#REF!</v>
      </c>
      <c r="I225" s="1" t="e">
        <f>_xlfn.IFS(OR(B225=#REF!,B225=#REF!,B225=#REF!),ROUND(#REF!,3),TRUE,0)</f>
        <v>#REF!</v>
      </c>
      <c r="J225" s="1">
        <v>0</v>
      </c>
      <c r="K225" s="1" t="e">
        <f>ROUND(ABS(SUMIFS(#REF!,#REF!,$C225,#REF!,#REF!,#REF!,$E225,#REF!,#REF!)),3)</f>
        <v>#REF!</v>
      </c>
      <c r="L225" s="1" t="e">
        <f>ROUND(ABS(SUMIFS(#REF!,#REF!,$C225,#REF!,#REF!,#REF!,$E225,#REF!,#REF!)),3)</f>
        <v>#REF!</v>
      </c>
      <c r="M225" s="1">
        <v>0</v>
      </c>
      <c r="N225" s="1" t="e">
        <f>ROUND(ABS(SUMIFS(#REF!,#REF!,$C225,#REF!,#REF!,#REF!,$E225,#REF!,#REF!)),3)</f>
        <v>#REF!</v>
      </c>
      <c r="O225" s="1" t="e">
        <f>ABS(SUMIFS(#REF!,#REF!,$C225,#REF!,$E225,#REF!,#REF!))</f>
        <v>#REF!</v>
      </c>
      <c r="P225" s="1" t="e">
        <f>#REF!</f>
        <v>#REF!</v>
      </c>
      <c r="Q225" s="1" t="e">
        <f>_xlfn.IFS(OR(B225=#REF!,B225=#REF!),#REF!*100,TRUE,0)</f>
        <v>#REF!</v>
      </c>
      <c r="S225" s="14" t="str">
        <f t="shared" si="56"/>
        <v>2000150102击退1</v>
      </c>
      <c r="T225" s="14" t="str">
        <f ca="1">IF(OFFSET($BB$1,MATCH($S225,S:S,0)-1,),$BC$1,
_xlfn.TEXTJOIN(Sheet1!$D$16,1,U225:AA225))</f>
        <v>speed=1000,duration=0.1</v>
      </c>
      <c r="U225" s="14" t="str">
        <f t="shared" ca="1" si="57"/>
        <v>speed=1000</v>
      </c>
      <c r="V225" s="14" t="str">
        <f t="shared" ca="1" si="58"/>
        <v>duration=0.1</v>
      </c>
      <c r="W225" s="14" t="str">
        <f t="shared" ca="1" si="59"/>
        <v/>
      </c>
      <c r="X225" s="14" t="str">
        <f t="shared" ca="1" si="60"/>
        <v/>
      </c>
      <c r="Y225" s="14" t="str">
        <f t="shared" ca="1" si="61"/>
        <v/>
      </c>
      <c r="Z225" s="14" t="str">
        <f t="shared" ca="1" si="62"/>
        <v/>
      </c>
      <c r="AA225" s="14" t="str">
        <f t="shared" ca="1" si="63"/>
        <v/>
      </c>
      <c r="AB225" s="1">
        <f t="shared" si="64"/>
        <v>1000</v>
      </c>
      <c r="AC225" s="1">
        <f t="shared" si="65"/>
        <v>0.1</v>
      </c>
      <c r="AD225" s="1" t="e">
        <f t="shared" si="66"/>
        <v>#N/A</v>
      </c>
      <c r="AE225" s="1" t="e">
        <f t="shared" si="67"/>
        <v>#N/A</v>
      </c>
      <c r="AF225" s="1" t="e">
        <f t="shared" si="68"/>
        <v>#N/A</v>
      </c>
      <c r="AG225" s="1" t="e">
        <f t="shared" si="69"/>
        <v>#N/A</v>
      </c>
      <c r="AH225" s="1" t="e">
        <f t="shared" si="70"/>
        <v>#N/A</v>
      </c>
      <c r="AI225" s="1" t="str">
        <f>TRIM(LEFT(AP225,FIND(Sheet1!$E$16,AP225)-1))</f>
        <v>speed</v>
      </c>
      <c r="AJ225" s="1" t="str">
        <f>TRIM(LEFT(AQ225,FIND(Sheet1!$E$16,AQ225)-1))</f>
        <v>duration</v>
      </c>
      <c r="AK225" s="1" t="e">
        <f>TRIM(LEFT(AR225,FIND(Sheet1!$E$16,AR225)-1))</f>
        <v>#VALUE!</v>
      </c>
      <c r="AL225" s="1" t="e">
        <f>TRIM(LEFT(AS225,FIND(Sheet1!$E$16,AS225)-1))</f>
        <v>#VALUE!</v>
      </c>
      <c r="AM225" s="1" t="e">
        <f>TRIM(LEFT(AT225,FIND(Sheet1!$E$16,AT225)-1))</f>
        <v>#VALUE!</v>
      </c>
      <c r="AN225" s="1" t="e">
        <f>TRIM(LEFT(AU225,FIND(Sheet1!$E$16,AU225)-1))</f>
        <v>#VALUE!</v>
      </c>
      <c r="AO225" s="1" t="e">
        <f>TRIM(LEFT(AV225,FIND(Sheet1!$E$16,AV225)-1))</f>
        <v>#VALUE!</v>
      </c>
      <c r="AP225" s="14" t="s">
        <v>182</v>
      </c>
      <c r="AQ225" s="14" t="s">
        <v>183</v>
      </c>
      <c r="AX225" s="1">
        <v>2000150102</v>
      </c>
      <c r="AY225" s="1" t="s">
        <v>47</v>
      </c>
      <c r="AZ225" s="1" t="str">
        <f t="shared" si="71"/>
        <v>2000150102击退</v>
      </c>
      <c r="BA225" s="1">
        <f>COUNTIFS($AZ$2:AZ225,AZ225,$AZ$2:AZ225,"&gt;&lt;")</f>
        <v>1</v>
      </c>
      <c r="BB225" t="b">
        <f>IFERROR(AND(VLOOKUP(AX225,[2]英雄技能定义!$A:$F,6,0)="普攻",AY225=$AY$2),FALSE)</f>
        <v>0</v>
      </c>
    </row>
    <row r="226" spans="1:54">
      <c r="A226" s="1" t="e">
        <f>#REF!</f>
        <v>#REF!</v>
      </c>
      <c r="B226" s="1" t="e">
        <f>#REF!</f>
        <v>#REF!</v>
      </c>
      <c r="C226" s="1" t="e">
        <f>#REF!</f>
        <v>#REF!</v>
      </c>
      <c r="D226" s="1" t="s">
        <v>86</v>
      </c>
      <c r="E226" s="1" t="e">
        <f>#REF!</f>
        <v>#REF!</v>
      </c>
      <c r="F226" s="1" t="e">
        <f t="shared" si="55"/>
        <v>#REF!</v>
      </c>
      <c r="G226" s="1">
        <f>SUMIFS(Sheet1!$F$17:$F$30,Sheet1!$E$17:$E$30,D226)</f>
        <v>1</v>
      </c>
      <c r="H226" s="1" t="e">
        <f>ROUND(ABS(SUMIFS(#REF!,#REF!,$C226,#REF!,#REF!,#REF!,$E226)),)</f>
        <v>#REF!</v>
      </c>
      <c r="I226" s="1" t="e">
        <f>_xlfn.IFS(OR(B226=#REF!,B226=#REF!,B226=#REF!),ROUND(#REF!,3),TRUE,0)</f>
        <v>#REF!</v>
      </c>
      <c r="J226" s="1">
        <v>0</v>
      </c>
      <c r="K226" s="1" t="e">
        <f>ROUND(ABS(SUMIFS(#REF!,#REF!,$C226,#REF!,#REF!,#REF!,$E226,#REF!,#REF!)),3)</f>
        <v>#REF!</v>
      </c>
      <c r="L226" s="1" t="e">
        <f>ROUND(ABS(SUMIFS(#REF!,#REF!,$C226,#REF!,#REF!,#REF!,$E226,#REF!,#REF!)),3)</f>
        <v>#REF!</v>
      </c>
      <c r="M226" s="1">
        <v>0</v>
      </c>
      <c r="N226" s="1" t="e">
        <f>ROUND(ABS(SUMIFS(#REF!,#REF!,$C226,#REF!,#REF!,#REF!,$E226,#REF!,#REF!)),3)</f>
        <v>#REF!</v>
      </c>
      <c r="O226" s="1" t="e">
        <f>ABS(SUMIFS(#REF!,#REF!,$C226,#REF!,$E226,#REF!,#REF!))</f>
        <v>#REF!</v>
      </c>
      <c r="P226" s="1" t="e">
        <f>#REF!</f>
        <v>#REF!</v>
      </c>
      <c r="Q226" s="1" t="e">
        <f>_xlfn.IFS(OR(B226=#REF!,B226=#REF!),#REF!*100,TRUE,0)</f>
        <v>#REF!</v>
      </c>
      <c r="S226" s="14" t="str">
        <f t="shared" si="56"/>
        <v>2000150102加buff1</v>
      </c>
      <c r="T226" s="14" t="str">
        <f ca="1">IF(OFFSET($BB$1,MATCH($S226,S:S,0)-1,),$BC$1,
_xlfn.TEXTJOIN(Sheet1!$D$16,1,U226:AA226))</f>
        <v>duration=6,effectIds={1000031}</v>
      </c>
      <c r="U226" s="14" t="str">
        <f t="shared" ca="1" si="57"/>
        <v>duration=6</v>
      </c>
      <c r="V226" s="14" t="str">
        <f t="shared" ca="1" si="58"/>
        <v>effectIds={1000031}</v>
      </c>
      <c r="W226" s="14" t="str">
        <f t="shared" ca="1" si="59"/>
        <v/>
      </c>
      <c r="X226" s="14" t="str">
        <f t="shared" ca="1" si="60"/>
        <v/>
      </c>
      <c r="Y226" s="14" t="str">
        <f t="shared" ca="1" si="61"/>
        <v/>
      </c>
      <c r="Z226" s="14" t="str">
        <f t="shared" ca="1" si="62"/>
        <v/>
      </c>
      <c r="AA226" s="14" t="str">
        <f t="shared" ca="1" si="63"/>
        <v/>
      </c>
      <c r="AB226" s="1">
        <f t="shared" si="64"/>
        <v>6</v>
      </c>
      <c r="AC226" s="1" t="e">
        <f t="shared" si="65"/>
        <v>#N/A</v>
      </c>
      <c r="AD226" s="1" t="e">
        <f t="shared" si="66"/>
        <v>#N/A</v>
      </c>
      <c r="AE226" s="1" t="e">
        <f t="shared" si="67"/>
        <v>#N/A</v>
      </c>
      <c r="AF226" s="1" t="e">
        <f t="shared" si="68"/>
        <v>#N/A</v>
      </c>
      <c r="AG226" s="1" t="e">
        <f t="shared" si="69"/>
        <v>#N/A</v>
      </c>
      <c r="AH226" s="1" t="e">
        <f t="shared" si="70"/>
        <v>#N/A</v>
      </c>
      <c r="AI226" s="1" t="str">
        <f>TRIM(LEFT(AP226,FIND(Sheet1!$E$16,AP226)-1))</f>
        <v>duration</v>
      </c>
      <c r="AJ226" s="1" t="str">
        <f>TRIM(LEFT(AQ226,FIND(Sheet1!$E$16,AQ226)-1))</f>
        <v>effectIds</v>
      </c>
      <c r="AK226" s="1" t="e">
        <f>TRIM(LEFT(AR226,FIND(Sheet1!$E$16,AR226)-1))</f>
        <v>#VALUE!</v>
      </c>
      <c r="AL226" s="1" t="e">
        <f>TRIM(LEFT(AS226,FIND(Sheet1!$E$16,AS226)-1))</f>
        <v>#VALUE!</v>
      </c>
      <c r="AM226" s="1" t="e">
        <f>TRIM(LEFT(AT226,FIND(Sheet1!$E$16,AT226)-1))</f>
        <v>#VALUE!</v>
      </c>
      <c r="AN226" s="1" t="e">
        <f>TRIM(LEFT(AU226,FIND(Sheet1!$E$16,AU226)-1))</f>
        <v>#VALUE!</v>
      </c>
      <c r="AO226" s="1" t="e">
        <f>TRIM(LEFT(AV226,FIND(Sheet1!$E$16,AV226)-1))</f>
        <v>#VALUE!</v>
      </c>
      <c r="AP226" s="14" t="s">
        <v>185</v>
      </c>
      <c r="AQ226" s="14" t="s">
        <v>291</v>
      </c>
      <c r="AX226" s="1">
        <v>2000150102</v>
      </c>
      <c r="AY226" s="1" t="s">
        <v>88</v>
      </c>
      <c r="AZ226" s="1" t="str">
        <f t="shared" si="71"/>
        <v>2000150102加buff</v>
      </c>
      <c r="BA226" s="1">
        <f>COUNTIFS($AZ$2:AZ226,AZ226,$AZ$2:AZ226,"&gt;&lt;")</f>
        <v>1</v>
      </c>
      <c r="BB226" t="b">
        <f>IFERROR(AND(VLOOKUP(AX226,[2]英雄技能定义!$A:$F,6,0)="普攻",AY226=$AY$2),FALSE)</f>
        <v>0</v>
      </c>
    </row>
    <row r="227" spans="1:54">
      <c r="A227" s="1" t="e">
        <f>#REF!</f>
        <v>#REF!</v>
      </c>
      <c r="B227" s="1" t="e">
        <f>#REF!</f>
        <v>#REF!</v>
      </c>
      <c r="C227" s="1" t="e">
        <f>#REF!</f>
        <v>#REF!</v>
      </c>
      <c r="D227" s="1" t="s">
        <v>88</v>
      </c>
      <c r="E227" s="1" t="e">
        <f>#REF!</f>
        <v>#REF!</v>
      </c>
      <c r="F227" s="1" t="e">
        <f t="shared" si="55"/>
        <v>#REF!</v>
      </c>
      <c r="G227" s="1">
        <f>SUMIFS(Sheet1!$F$17:$F$30,Sheet1!$E$17:$E$30,D227)</f>
        <v>2</v>
      </c>
      <c r="H227" s="1" t="e">
        <f>ROUND(ABS(SUMIFS(#REF!,#REF!,$C227,#REF!,#REF!,#REF!,$E227)),)</f>
        <v>#REF!</v>
      </c>
      <c r="I227" s="1" t="e">
        <f>_xlfn.IFS(OR(B227=#REF!,B227=#REF!,B227=#REF!),ROUND(#REF!,3),TRUE,0)</f>
        <v>#REF!</v>
      </c>
      <c r="J227" s="1">
        <v>0</v>
      </c>
      <c r="K227" s="1" t="e">
        <f>ROUND(ABS(SUMIFS(#REF!,#REF!,$C227,#REF!,#REF!,#REF!,$E227,#REF!,#REF!)),3)</f>
        <v>#REF!</v>
      </c>
      <c r="L227" s="1" t="e">
        <f>ROUND(ABS(SUMIFS(#REF!,#REF!,$C227,#REF!,#REF!,#REF!,$E227,#REF!,#REF!)),3)</f>
        <v>#REF!</v>
      </c>
      <c r="M227" s="1">
        <v>0</v>
      </c>
      <c r="N227" s="1" t="e">
        <f>ROUND(ABS(SUMIFS(#REF!,#REF!,$C227,#REF!,#REF!,#REF!,$E227,#REF!,#REF!)),3)</f>
        <v>#REF!</v>
      </c>
      <c r="O227" s="1" t="e">
        <f>ABS(SUMIFS(#REF!,#REF!,$C227,#REF!,$E227,#REF!,#REF!))</f>
        <v>#REF!</v>
      </c>
      <c r="P227" s="1" t="e">
        <f>#REF!</f>
        <v>#REF!</v>
      </c>
      <c r="Q227" s="1" t="e">
        <f>_xlfn.IFS(OR(B227=#REF!,B227=#REF!),#REF!*100,TRUE,0)</f>
        <v>#REF!</v>
      </c>
      <c r="S227" s="14" t="str">
        <f t="shared" si="56"/>
        <v>2000150103伤血1</v>
      </c>
      <c r="T227" s="14" t="str">
        <f ca="1">IF(OFFSET($BB$1,MATCH($S227,S:S,0)-1,),$BC$1,
_xlfn.TEXTJOIN(Sheet1!$D$16,1,U227:AA227))</f>
        <v>ratio=0.6,fixed=100</v>
      </c>
      <c r="U227" s="14" t="str">
        <f t="shared" ca="1" si="57"/>
        <v>ratio=0.6</v>
      </c>
      <c r="V227" s="14" t="str">
        <f t="shared" ca="1" si="58"/>
        <v>fixed=100</v>
      </c>
      <c r="W227" s="14" t="str">
        <f t="shared" ca="1" si="59"/>
        <v/>
      </c>
      <c r="X227" s="14" t="str">
        <f t="shared" ca="1" si="60"/>
        <v/>
      </c>
      <c r="Y227" s="14" t="str">
        <f t="shared" ca="1" si="61"/>
        <v/>
      </c>
      <c r="Z227" s="14" t="str">
        <f t="shared" ca="1" si="62"/>
        <v/>
      </c>
      <c r="AA227" s="14" t="str">
        <f t="shared" ca="1" si="63"/>
        <v/>
      </c>
      <c r="AB227" s="1">
        <f t="shared" si="64"/>
        <v>0.6</v>
      </c>
      <c r="AC227" s="1">
        <f t="shared" si="65"/>
        <v>100</v>
      </c>
      <c r="AD227" s="1" t="e">
        <f t="shared" si="66"/>
        <v>#N/A</v>
      </c>
      <c r="AE227" s="1" t="e">
        <f t="shared" si="67"/>
        <v>#N/A</v>
      </c>
      <c r="AF227" s="1" t="e">
        <f t="shared" si="68"/>
        <v>#N/A</v>
      </c>
      <c r="AG227" s="1" t="e">
        <f t="shared" si="69"/>
        <v>#N/A</v>
      </c>
      <c r="AH227" s="1" t="e">
        <f t="shared" si="70"/>
        <v>#N/A</v>
      </c>
      <c r="AI227" s="1" t="str">
        <f>TRIM(LEFT(AP227,FIND(Sheet1!$E$16,AP227)-1))</f>
        <v>ratio</v>
      </c>
      <c r="AJ227" s="1" t="str">
        <f>TRIM(LEFT(AQ227,FIND(Sheet1!$E$16,AQ227)-1))</f>
        <v>fixed</v>
      </c>
      <c r="AK227" s="1" t="e">
        <f>TRIM(LEFT(AR227,FIND(Sheet1!$E$16,AR227)-1))</f>
        <v>#VALUE!</v>
      </c>
      <c r="AL227" s="1" t="e">
        <f>TRIM(LEFT(AS227,FIND(Sheet1!$E$16,AS227)-1))</f>
        <v>#VALUE!</v>
      </c>
      <c r="AM227" s="1" t="e">
        <f>TRIM(LEFT(AT227,FIND(Sheet1!$E$16,AT227)-1))</f>
        <v>#VALUE!</v>
      </c>
      <c r="AN227" s="1" t="e">
        <f>TRIM(LEFT(AU227,FIND(Sheet1!$E$16,AU227)-1))</f>
        <v>#VALUE!</v>
      </c>
      <c r="AO227" s="1" t="e">
        <f>TRIM(LEFT(AV227,FIND(Sheet1!$E$16,AV227)-1))</f>
        <v>#VALUE!</v>
      </c>
      <c r="AP227" s="14" t="s">
        <v>197</v>
      </c>
      <c r="AQ227" s="14" t="s">
        <v>170</v>
      </c>
      <c r="AX227" s="1">
        <v>2000150103</v>
      </c>
      <c r="AY227" s="1" t="s">
        <v>86</v>
      </c>
      <c r="AZ227" s="1" t="str">
        <f t="shared" si="71"/>
        <v>2000150103伤血</v>
      </c>
      <c r="BA227" s="1">
        <f>COUNTIFS($AZ$2:AZ227,AZ227,$AZ$2:AZ227,"&gt;&lt;")</f>
        <v>1</v>
      </c>
      <c r="BB227" t="b">
        <f>IFERROR(AND(VLOOKUP(AX227,[2]英雄技能定义!$A:$F,6,0)="普攻",AY227=$AY$2),FALSE)</f>
        <v>0</v>
      </c>
    </row>
    <row r="228" spans="1:54">
      <c r="A228" s="1" t="e">
        <f>#REF!</f>
        <v>#REF!</v>
      </c>
      <c r="B228" s="1" t="e">
        <f>#REF!</f>
        <v>#REF!</v>
      </c>
      <c r="C228" s="1" t="e">
        <f>#REF!</f>
        <v>#REF!</v>
      </c>
      <c r="D228" s="1" t="s">
        <v>86</v>
      </c>
      <c r="E228" s="1" t="e">
        <f>#REF!</f>
        <v>#REF!</v>
      </c>
      <c r="F228" s="1" t="e">
        <f t="shared" si="55"/>
        <v>#REF!</v>
      </c>
      <c r="G228" s="1">
        <f>SUMIFS(Sheet1!$F$17:$F$30,Sheet1!$E$17:$E$30,D228)</f>
        <v>1</v>
      </c>
      <c r="H228" s="1" t="e">
        <f>ROUND(ABS(SUMIFS(#REF!,#REF!,$C228,#REF!,#REF!,#REF!,$E228)),)</f>
        <v>#REF!</v>
      </c>
      <c r="I228" s="1" t="e">
        <f>_xlfn.IFS(OR(B228=#REF!,B228=#REF!,B228=#REF!),ROUND(#REF!,3),TRUE,0)</f>
        <v>#REF!</v>
      </c>
      <c r="J228" s="1">
        <v>0</v>
      </c>
      <c r="K228" s="1" t="e">
        <f>ROUND(ABS(SUMIFS(#REF!,#REF!,$C228,#REF!,#REF!,#REF!,$E228,#REF!,#REF!)),3)</f>
        <v>#REF!</v>
      </c>
      <c r="L228" s="1" t="e">
        <f>ROUND(ABS(SUMIFS(#REF!,#REF!,$C228,#REF!,#REF!,#REF!,$E228,#REF!,#REF!)),3)</f>
        <v>#REF!</v>
      </c>
      <c r="M228" s="1">
        <v>0</v>
      </c>
      <c r="N228" s="1" t="e">
        <f>ROUND(ABS(SUMIFS(#REF!,#REF!,$C228,#REF!,#REF!,#REF!,$E228,#REF!,#REF!)),3)</f>
        <v>#REF!</v>
      </c>
      <c r="O228" s="1" t="e">
        <f>ABS(SUMIFS(#REF!,#REF!,$C228,#REF!,$E228,#REF!,#REF!))</f>
        <v>#REF!</v>
      </c>
      <c r="P228" s="1" t="e">
        <f>#REF!</f>
        <v>#REF!</v>
      </c>
      <c r="Q228" s="1" t="e">
        <f>_xlfn.IFS(OR(B228=#REF!,B228=#REF!),#REF!*100,TRUE,0)</f>
        <v>#REF!</v>
      </c>
      <c r="S228" s="14" t="str">
        <f t="shared" si="56"/>
        <v>2000150103受击光效1</v>
      </c>
      <c r="T228" s="14" t="str">
        <f ca="1">IF(OFFSET($BB$1,MATCH($S228,S:S,0)-1,),$BC$1,
_xlfn.TEXTJOIN(Sheet1!$D$16,1,U228:AA228))</f>
        <v>2</v>
      </c>
      <c r="U228" s="14" t="str">
        <f t="shared" ca="1" si="57"/>
        <v>2</v>
      </c>
      <c r="V228" s="14" t="str">
        <f t="shared" ca="1" si="58"/>
        <v/>
      </c>
      <c r="W228" s="14" t="str">
        <f t="shared" ca="1" si="59"/>
        <v/>
      </c>
      <c r="X228" s="14" t="str">
        <f t="shared" ca="1" si="60"/>
        <v/>
      </c>
      <c r="Y228" s="14" t="str">
        <f t="shared" ca="1" si="61"/>
        <v/>
      </c>
      <c r="Z228" s="14" t="str">
        <f t="shared" ca="1" si="62"/>
        <v/>
      </c>
      <c r="AA228" s="14" t="str">
        <f t="shared" ca="1" si="63"/>
        <v/>
      </c>
      <c r="AB228" s="1">
        <f t="shared" si="64"/>
        <v>2</v>
      </c>
      <c r="AC228" s="1" t="e">
        <f t="shared" si="65"/>
        <v>#N/A</v>
      </c>
      <c r="AD228" s="1" t="e">
        <f t="shared" si="66"/>
        <v>#N/A</v>
      </c>
      <c r="AE228" s="1" t="e">
        <f t="shared" si="67"/>
        <v>#N/A</v>
      </c>
      <c r="AF228" s="1" t="e">
        <f t="shared" si="68"/>
        <v>#N/A</v>
      </c>
      <c r="AG228" s="1" t="e">
        <f t="shared" si="69"/>
        <v>#N/A</v>
      </c>
      <c r="AH228" s="1" t="e">
        <f t="shared" si="70"/>
        <v>#N/A</v>
      </c>
      <c r="AI228" s="1" t="e">
        <f>TRIM(LEFT(AP228,FIND(Sheet1!$E$16,AP228)-1))</f>
        <v>#VALUE!</v>
      </c>
      <c r="AJ228" s="1" t="e">
        <f>TRIM(LEFT(AQ228,FIND(Sheet1!$E$16,AQ228)-1))</f>
        <v>#VALUE!</v>
      </c>
      <c r="AK228" s="1" t="e">
        <f>TRIM(LEFT(AR228,FIND(Sheet1!$E$16,AR228)-1))</f>
        <v>#VALUE!</v>
      </c>
      <c r="AL228" s="1" t="e">
        <f>TRIM(LEFT(AS228,FIND(Sheet1!$E$16,AS228)-1))</f>
        <v>#VALUE!</v>
      </c>
      <c r="AM228" s="1" t="e">
        <f>TRIM(LEFT(AT228,FIND(Sheet1!$E$16,AT228)-1))</f>
        <v>#VALUE!</v>
      </c>
      <c r="AN228" s="1" t="e">
        <f>TRIM(LEFT(AU228,FIND(Sheet1!$E$16,AU228)-1))</f>
        <v>#VALUE!</v>
      </c>
      <c r="AO228" s="1" t="e">
        <f>TRIM(LEFT(AV228,FIND(Sheet1!$E$16,AV228)-1))</f>
        <v>#VALUE!</v>
      </c>
      <c r="AP228" s="14">
        <v>2</v>
      </c>
      <c r="AX228" s="1">
        <v>2000150103</v>
      </c>
      <c r="AY228" s="1" t="s">
        <v>91</v>
      </c>
      <c r="AZ228" s="1" t="str">
        <f t="shared" si="71"/>
        <v>2000150103受击光效</v>
      </c>
      <c r="BA228" s="1">
        <f>COUNTIFS($AZ$2:AZ228,AZ228,$AZ$2:AZ228,"&gt;&lt;")</f>
        <v>1</v>
      </c>
      <c r="BB228" t="b">
        <f>IFERROR(AND(VLOOKUP(AX228,[2]英雄技能定义!$A:$F,6,0)="普攻",AY228=$AY$2),FALSE)</f>
        <v>0</v>
      </c>
    </row>
    <row r="229" spans="1:54">
      <c r="A229" s="1" t="e">
        <f>#REF!</f>
        <v>#REF!</v>
      </c>
      <c r="B229" s="1" t="e">
        <f>#REF!</f>
        <v>#REF!</v>
      </c>
      <c r="C229" s="1" t="e">
        <f>#REF!</f>
        <v>#REF!</v>
      </c>
      <c r="D229" s="1" t="s">
        <v>88</v>
      </c>
      <c r="E229" s="1" t="e">
        <f>#REF!</f>
        <v>#REF!</v>
      </c>
      <c r="F229" s="1" t="e">
        <f t="shared" si="55"/>
        <v>#REF!</v>
      </c>
      <c r="G229" s="1">
        <f>SUMIFS(Sheet1!$F$17:$F$30,Sheet1!$E$17:$E$30,D229)</f>
        <v>2</v>
      </c>
      <c r="H229" s="1" t="e">
        <f>ROUND(ABS(SUMIFS(#REF!,#REF!,$C229,#REF!,#REF!,#REF!,$E229)),)</f>
        <v>#REF!</v>
      </c>
      <c r="I229" s="1" t="e">
        <f>_xlfn.IFS(OR(B229=#REF!,B229=#REF!,B229=#REF!),ROUND(#REF!,3),TRUE,0)</f>
        <v>#REF!</v>
      </c>
      <c r="J229" s="1">
        <v>0</v>
      </c>
      <c r="K229" s="1" t="e">
        <f>ROUND(ABS(SUMIFS(#REF!,#REF!,$C229,#REF!,#REF!,#REF!,$E229,#REF!,#REF!)),3)</f>
        <v>#REF!</v>
      </c>
      <c r="L229" s="1" t="e">
        <f>ROUND(ABS(SUMIFS(#REF!,#REF!,$C229,#REF!,#REF!,#REF!,$E229,#REF!,#REF!)),3)</f>
        <v>#REF!</v>
      </c>
      <c r="M229" s="1">
        <v>0</v>
      </c>
      <c r="N229" s="1" t="e">
        <f>ROUND(ABS(SUMIFS(#REF!,#REF!,$C229,#REF!,#REF!,#REF!,$E229,#REF!,#REF!)),3)</f>
        <v>#REF!</v>
      </c>
      <c r="O229" s="1" t="e">
        <f>ABS(SUMIFS(#REF!,#REF!,$C229,#REF!,$E229,#REF!,#REF!))</f>
        <v>#REF!</v>
      </c>
      <c r="P229" s="1" t="e">
        <f>#REF!</f>
        <v>#REF!</v>
      </c>
      <c r="Q229" s="1" t="e">
        <f>_xlfn.IFS(OR(B229=#REF!,B229=#REF!),#REF!*100,TRUE,0)</f>
        <v>#REF!</v>
      </c>
      <c r="S229" s="14" t="str">
        <f t="shared" si="56"/>
        <v>2000150103击退1</v>
      </c>
      <c r="T229" s="14" t="str">
        <f ca="1">IF(OFFSET($BB$1,MATCH($S229,S:S,0)-1,),$BC$1,
_xlfn.TEXTJOIN(Sheet1!$D$16,1,U229:AA229))</f>
        <v>speed=3000,duration=0.06</v>
      </c>
      <c r="U229" s="14" t="str">
        <f t="shared" ca="1" si="57"/>
        <v>speed=3000</v>
      </c>
      <c r="V229" s="14" t="str">
        <f t="shared" ca="1" si="58"/>
        <v>duration=0.06</v>
      </c>
      <c r="W229" s="14" t="str">
        <f t="shared" ca="1" si="59"/>
        <v/>
      </c>
      <c r="X229" s="14" t="str">
        <f t="shared" ca="1" si="60"/>
        <v/>
      </c>
      <c r="Y229" s="14" t="str">
        <f t="shared" ca="1" si="61"/>
        <v/>
      </c>
      <c r="Z229" s="14" t="str">
        <f t="shared" ca="1" si="62"/>
        <v/>
      </c>
      <c r="AA229" s="14" t="str">
        <f t="shared" ca="1" si="63"/>
        <v/>
      </c>
      <c r="AB229" s="1">
        <f t="shared" si="64"/>
        <v>3000</v>
      </c>
      <c r="AC229" s="1">
        <f t="shared" si="65"/>
        <v>0.06</v>
      </c>
      <c r="AD229" s="1" t="e">
        <f t="shared" si="66"/>
        <v>#N/A</v>
      </c>
      <c r="AE229" s="1" t="e">
        <f t="shared" si="67"/>
        <v>#N/A</v>
      </c>
      <c r="AF229" s="1" t="e">
        <f t="shared" si="68"/>
        <v>#N/A</v>
      </c>
      <c r="AG229" s="1" t="e">
        <f t="shared" si="69"/>
        <v>#N/A</v>
      </c>
      <c r="AH229" s="1" t="e">
        <f t="shared" si="70"/>
        <v>#N/A</v>
      </c>
      <c r="AI229" s="1" t="str">
        <f>TRIM(LEFT(AP229,FIND(Sheet1!$E$16,AP229)-1))</f>
        <v>speed</v>
      </c>
      <c r="AJ229" s="1" t="str">
        <f>TRIM(LEFT(AQ229,FIND(Sheet1!$E$16,AQ229)-1))</f>
        <v>duration</v>
      </c>
      <c r="AK229" s="1" t="e">
        <f>TRIM(LEFT(AR229,FIND(Sheet1!$E$16,AR229)-1))</f>
        <v>#VALUE!</v>
      </c>
      <c r="AL229" s="1" t="e">
        <f>TRIM(LEFT(AS229,FIND(Sheet1!$E$16,AS229)-1))</f>
        <v>#VALUE!</v>
      </c>
      <c r="AM229" s="1" t="e">
        <f>TRIM(LEFT(AT229,FIND(Sheet1!$E$16,AT229)-1))</f>
        <v>#VALUE!</v>
      </c>
      <c r="AN229" s="1" t="e">
        <f>TRIM(LEFT(AU229,FIND(Sheet1!$E$16,AU229)-1))</f>
        <v>#VALUE!</v>
      </c>
      <c r="AO229" s="1" t="e">
        <f>TRIM(LEFT(AV229,FIND(Sheet1!$E$16,AV229)-1))</f>
        <v>#VALUE!</v>
      </c>
      <c r="AP229" s="14" t="s">
        <v>171</v>
      </c>
      <c r="AQ229" s="14" t="s">
        <v>196</v>
      </c>
      <c r="AX229" s="1">
        <v>2000150103</v>
      </c>
      <c r="AY229" s="1" t="s">
        <v>47</v>
      </c>
      <c r="AZ229" s="1" t="str">
        <f t="shared" si="71"/>
        <v>2000150103击退</v>
      </c>
      <c r="BA229" s="1">
        <f>COUNTIFS($AZ$2:AZ229,AZ229,$AZ$2:AZ229,"&gt;&lt;")</f>
        <v>1</v>
      </c>
      <c r="BB229" t="b">
        <f>IFERROR(AND(VLOOKUP(AX229,[2]英雄技能定义!$A:$F,6,0)="普攻",AY229=$AY$2),FALSE)</f>
        <v>0</v>
      </c>
    </row>
    <row r="230" spans="1:54">
      <c r="A230" s="1" t="e">
        <f>#REF!</f>
        <v>#REF!</v>
      </c>
      <c r="B230" s="1" t="e">
        <f>#REF!</f>
        <v>#REF!</v>
      </c>
      <c r="C230" s="1" t="e">
        <f>#REF!</f>
        <v>#REF!</v>
      </c>
      <c r="D230" s="1" t="s">
        <v>92</v>
      </c>
      <c r="E230" s="1" t="e">
        <f>#REF!</f>
        <v>#REF!</v>
      </c>
      <c r="F230" s="1" t="e">
        <f t="shared" si="55"/>
        <v>#REF!</v>
      </c>
      <c r="G230" s="1">
        <f>SUMIFS(Sheet1!$F$17:$F$30,Sheet1!$E$17:$E$30,D230)</f>
        <v>5</v>
      </c>
      <c r="H230" s="1" t="e">
        <f>ROUND(ABS(SUMIFS(#REF!,#REF!,$C230,#REF!,#REF!,#REF!,$E230)),)</f>
        <v>#REF!</v>
      </c>
      <c r="I230" s="1" t="e">
        <f>_xlfn.IFS(OR(B230=#REF!,B230=#REF!,B230=#REF!),ROUND(#REF!,3),TRUE,0)</f>
        <v>#REF!</v>
      </c>
      <c r="J230" s="1">
        <v>0</v>
      </c>
      <c r="K230" s="1" t="e">
        <f>ROUND(ABS(SUMIFS(#REF!,#REF!,$C230,#REF!,#REF!,#REF!,$E230,#REF!,#REF!)),3)</f>
        <v>#REF!</v>
      </c>
      <c r="L230" s="1" t="e">
        <f>ROUND(ABS(SUMIFS(#REF!,#REF!,$C230,#REF!,#REF!,#REF!,$E230,#REF!,#REF!)),3)</f>
        <v>#REF!</v>
      </c>
      <c r="M230" s="1">
        <v>0</v>
      </c>
      <c r="N230" s="1" t="e">
        <f>ROUND(ABS(SUMIFS(#REF!,#REF!,$C230,#REF!,#REF!,#REF!,$E230,#REF!,#REF!)),3)</f>
        <v>#REF!</v>
      </c>
      <c r="O230" s="1" t="e">
        <f>ABS(SUMIFS(#REF!,#REF!,$C230,#REF!,$E230,#REF!,#REF!))</f>
        <v>#REF!</v>
      </c>
      <c r="P230" s="1" t="e">
        <f>#REF!</f>
        <v>#REF!</v>
      </c>
      <c r="Q230" s="1" t="e">
        <f>_xlfn.IFS(OR(B230=#REF!,B230=#REF!),#REF!*100,TRUE,0)</f>
        <v>#REF!</v>
      </c>
      <c r="S230" s="14" t="str">
        <f t="shared" si="56"/>
        <v>2000150104伤血1</v>
      </c>
      <c r="T230" s="14" t="str">
        <f ca="1">IF(OFFSET($BB$1,MATCH($S230,S:S,0)-1,),$BC$1,
_xlfn.TEXTJOIN(Sheet1!$D$16,1,U230:AA230))</f>
        <v>ratio=1.53+attackerParams('step10a'),fixed=100</v>
      </c>
      <c r="U230" s="14" t="str">
        <f t="shared" ca="1" si="57"/>
        <v>ratio=1.53+attackerParams('step10a')</v>
      </c>
      <c r="V230" s="14" t="str">
        <f t="shared" ca="1" si="58"/>
        <v>fixed=100</v>
      </c>
      <c r="W230" s="14" t="str">
        <f t="shared" ca="1" si="59"/>
        <v/>
      </c>
      <c r="X230" s="14" t="str">
        <f t="shared" ca="1" si="60"/>
        <v/>
      </c>
      <c r="Y230" s="14" t="str">
        <f t="shared" ca="1" si="61"/>
        <v/>
      </c>
      <c r="Z230" s="14" t="str">
        <f t="shared" ca="1" si="62"/>
        <v/>
      </c>
      <c r="AA230" s="14" t="str">
        <f t="shared" ca="1" si="63"/>
        <v/>
      </c>
      <c r="AB230" s="1">
        <f t="shared" si="64"/>
        <v>1.53</v>
      </c>
      <c r="AC230" s="1">
        <f t="shared" si="65"/>
        <v>100</v>
      </c>
      <c r="AD230" s="1" t="e">
        <f t="shared" si="66"/>
        <v>#N/A</v>
      </c>
      <c r="AE230" s="1" t="e">
        <f t="shared" si="67"/>
        <v>#N/A</v>
      </c>
      <c r="AF230" s="1" t="e">
        <f t="shared" si="68"/>
        <v>#N/A</v>
      </c>
      <c r="AG230" s="1" t="e">
        <f t="shared" si="69"/>
        <v>#N/A</v>
      </c>
      <c r="AH230" s="1" t="e">
        <f t="shared" si="70"/>
        <v>#N/A</v>
      </c>
      <c r="AI230" s="1" t="str">
        <f>TRIM(LEFT(AP230,FIND(Sheet1!$E$16,AP230)-1))</f>
        <v>ratio</v>
      </c>
      <c r="AJ230" s="1" t="str">
        <f>TRIM(LEFT(AQ230,FIND(Sheet1!$E$16,AQ230)-1))</f>
        <v>fixed</v>
      </c>
      <c r="AK230" s="1" t="e">
        <f>TRIM(LEFT(AR230,FIND(Sheet1!$E$16,AR230)-1))</f>
        <v>#VALUE!</v>
      </c>
      <c r="AL230" s="1" t="e">
        <f>TRIM(LEFT(AS230,FIND(Sheet1!$E$16,AS230)-1))</f>
        <v>#VALUE!</v>
      </c>
      <c r="AM230" s="1" t="e">
        <f>TRIM(LEFT(AT230,FIND(Sheet1!$E$16,AT230)-1))</f>
        <v>#VALUE!</v>
      </c>
      <c r="AN230" s="1" t="e">
        <f>TRIM(LEFT(AU230,FIND(Sheet1!$E$16,AU230)-1))</f>
        <v>#VALUE!</v>
      </c>
      <c r="AO230" s="1" t="e">
        <f>TRIM(LEFT(AV230,FIND(Sheet1!$E$16,AV230)-1))</f>
        <v>#VALUE!</v>
      </c>
      <c r="AP230" s="14" t="s">
        <v>198</v>
      </c>
      <c r="AQ230" s="14" t="s">
        <v>170</v>
      </c>
      <c r="AX230" s="1">
        <v>2000150104</v>
      </c>
      <c r="AY230" s="1" t="s">
        <v>86</v>
      </c>
      <c r="AZ230" s="1" t="str">
        <f t="shared" si="71"/>
        <v>2000150104伤血</v>
      </c>
      <c r="BA230" s="1">
        <f>COUNTIFS($AZ$2:AZ230,AZ230,$AZ$2:AZ230,"&gt;&lt;")</f>
        <v>1</v>
      </c>
      <c r="BB230" t="b">
        <f>IFERROR(AND(VLOOKUP(AX230,[2]英雄技能定义!$A:$F,6,0)="普攻",AY230=$AY$2),FALSE)</f>
        <v>0</v>
      </c>
    </row>
    <row r="231" spans="1:54">
      <c r="A231" s="1" t="e">
        <f>#REF!</f>
        <v>#REF!</v>
      </c>
      <c r="B231" s="1" t="e">
        <f>#REF!</f>
        <v>#REF!</v>
      </c>
      <c r="C231" s="1" t="e">
        <f>#REF!</f>
        <v>#REF!</v>
      </c>
      <c r="D231" s="1" t="s">
        <v>88</v>
      </c>
      <c r="E231" s="1" t="e">
        <f>#REF!</f>
        <v>#REF!</v>
      </c>
      <c r="F231" s="1" t="e">
        <f t="shared" si="55"/>
        <v>#REF!</v>
      </c>
      <c r="G231" s="1">
        <f>SUMIFS(Sheet1!$F$17:$F$30,Sheet1!$E$17:$E$30,D231)</f>
        <v>2</v>
      </c>
      <c r="H231" s="1" t="e">
        <f>ROUND(ABS(SUMIFS(#REF!,#REF!,$C231,#REF!,#REF!,#REF!,$E231)),)</f>
        <v>#REF!</v>
      </c>
      <c r="I231" s="1" t="e">
        <f>_xlfn.IFS(OR(B231=#REF!,B231=#REF!,B231=#REF!),ROUND(#REF!,3),TRUE,0)</f>
        <v>#REF!</v>
      </c>
      <c r="J231" s="1">
        <v>0</v>
      </c>
      <c r="K231" s="1" t="e">
        <f>ROUND(ABS(SUMIFS(#REF!,#REF!,$C231,#REF!,#REF!,#REF!,$E231,#REF!,#REF!)),3)</f>
        <v>#REF!</v>
      </c>
      <c r="L231" s="1" t="e">
        <f>ROUND(ABS(SUMIFS(#REF!,#REF!,$C231,#REF!,#REF!,#REF!,$E231,#REF!,#REF!)),3)</f>
        <v>#REF!</v>
      </c>
      <c r="M231" s="1">
        <v>0</v>
      </c>
      <c r="N231" s="1" t="e">
        <f>ROUND(ABS(SUMIFS(#REF!,#REF!,$C231,#REF!,#REF!,#REF!,$E231,#REF!,#REF!)),3)</f>
        <v>#REF!</v>
      </c>
      <c r="O231" s="1" t="e">
        <f>ABS(SUMIFS(#REF!,#REF!,$C231,#REF!,$E231,#REF!,#REF!))</f>
        <v>#REF!</v>
      </c>
      <c r="P231" s="1" t="e">
        <f>#REF!</f>
        <v>#REF!</v>
      </c>
      <c r="Q231" s="1" t="e">
        <f>_xlfn.IFS(OR(B231=#REF!,B231=#REF!),#REF!*100,TRUE,0)</f>
        <v>#REF!</v>
      </c>
      <c r="S231" s="14" t="str">
        <f t="shared" si="56"/>
        <v>2000150104受击光效1</v>
      </c>
      <c r="T231" s="14" t="str">
        <f ca="1">IF(OFFSET($BB$1,MATCH($S231,S:S,0)-1,),$BC$1,
_xlfn.TEXTJOIN(Sheet1!$D$16,1,U231:AA231))</f>
        <v>1</v>
      </c>
      <c r="U231" s="14" t="str">
        <f t="shared" ca="1" si="57"/>
        <v>1</v>
      </c>
      <c r="V231" s="14" t="str">
        <f t="shared" ca="1" si="58"/>
        <v/>
      </c>
      <c r="W231" s="14" t="str">
        <f t="shared" ca="1" si="59"/>
        <v/>
      </c>
      <c r="X231" s="14" t="str">
        <f t="shared" ca="1" si="60"/>
        <v/>
      </c>
      <c r="Y231" s="14" t="str">
        <f t="shared" ca="1" si="61"/>
        <v/>
      </c>
      <c r="Z231" s="14" t="str">
        <f t="shared" ca="1" si="62"/>
        <v/>
      </c>
      <c r="AA231" s="14" t="str">
        <f t="shared" ca="1" si="63"/>
        <v/>
      </c>
      <c r="AB231" s="1">
        <f t="shared" si="64"/>
        <v>1</v>
      </c>
      <c r="AC231" s="1" t="e">
        <f t="shared" si="65"/>
        <v>#N/A</v>
      </c>
      <c r="AD231" s="1" t="e">
        <f t="shared" si="66"/>
        <v>#N/A</v>
      </c>
      <c r="AE231" s="1" t="e">
        <f t="shared" si="67"/>
        <v>#N/A</v>
      </c>
      <c r="AF231" s="1" t="e">
        <f t="shared" si="68"/>
        <v>#N/A</v>
      </c>
      <c r="AG231" s="1" t="e">
        <f t="shared" si="69"/>
        <v>#N/A</v>
      </c>
      <c r="AH231" s="1" t="e">
        <f t="shared" si="70"/>
        <v>#N/A</v>
      </c>
      <c r="AI231" s="1" t="e">
        <f>TRIM(LEFT(AP231,FIND(Sheet1!$E$16,AP231)-1))</f>
        <v>#VALUE!</v>
      </c>
      <c r="AJ231" s="1" t="e">
        <f>TRIM(LEFT(AQ231,FIND(Sheet1!$E$16,AQ231)-1))</f>
        <v>#VALUE!</v>
      </c>
      <c r="AK231" s="1" t="e">
        <f>TRIM(LEFT(AR231,FIND(Sheet1!$E$16,AR231)-1))</f>
        <v>#VALUE!</v>
      </c>
      <c r="AL231" s="1" t="e">
        <f>TRIM(LEFT(AS231,FIND(Sheet1!$E$16,AS231)-1))</f>
        <v>#VALUE!</v>
      </c>
      <c r="AM231" s="1" t="e">
        <f>TRIM(LEFT(AT231,FIND(Sheet1!$E$16,AT231)-1))</f>
        <v>#VALUE!</v>
      </c>
      <c r="AN231" s="1" t="e">
        <f>TRIM(LEFT(AU231,FIND(Sheet1!$E$16,AU231)-1))</f>
        <v>#VALUE!</v>
      </c>
      <c r="AO231" s="1" t="e">
        <f>TRIM(LEFT(AV231,FIND(Sheet1!$E$16,AV231)-1))</f>
        <v>#VALUE!</v>
      </c>
      <c r="AP231" s="14">
        <v>1</v>
      </c>
      <c r="AX231" s="1">
        <v>2000150104</v>
      </c>
      <c r="AY231" s="1" t="s">
        <v>91</v>
      </c>
      <c r="AZ231" s="1" t="str">
        <f t="shared" si="71"/>
        <v>2000150104受击光效</v>
      </c>
      <c r="BA231" s="1">
        <f>COUNTIFS($AZ$2:AZ231,AZ231,$AZ$2:AZ231,"&gt;&lt;")</f>
        <v>1</v>
      </c>
      <c r="BB231" t="b">
        <f>IFERROR(AND(VLOOKUP(AX231,[2]英雄技能定义!$A:$F,6,0)="普攻",AY231=$AY$2),FALSE)</f>
        <v>0</v>
      </c>
    </row>
    <row r="232" spans="1:54">
      <c r="A232" s="1" t="e">
        <f>#REF!</f>
        <v>#REF!</v>
      </c>
      <c r="B232" s="1" t="e">
        <f>#REF!</f>
        <v>#REF!</v>
      </c>
      <c r="C232" s="1" t="e">
        <f>#REF!</f>
        <v>#REF!</v>
      </c>
      <c r="D232" s="1" t="s">
        <v>92</v>
      </c>
      <c r="E232" s="1" t="e">
        <f>#REF!</f>
        <v>#REF!</v>
      </c>
      <c r="F232" s="1" t="e">
        <f t="shared" si="55"/>
        <v>#REF!</v>
      </c>
      <c r="G232" s="1">
        <f>SUMIFS(Sheet1!$F$17:$F$30,Sheet1!$E$17:$E$30,D232)</f>
        <v>5</v>
      </c>
      <c r="H232" s="1" t="e">
        <f>ROUND(ABS(SUMIFS(#REF!,#REF!,$C232,#REF!,#REF!,#REF!,$E232)),)</f>
        <v>#REF!</v>
      </c>
      <c r="I232" s="1" t="e">
        <f>_xlfn.IFS(OR(B232=#REF!,B232=#REF!,B232=#REF!),ROUND(#REF!,3),TRUE,0)</f>
        <v>#REF!</v>
      </c>
      <c r="J232" s="1">
        <v>0</v>
      </c>
      <c r="K232" s="1" t="e">
        <f>ROUND(ABS(SUMIFS(#REF!,#REF!,$C232,#REF!,#REF!,#REF!,$E232,#REF!,#REF!)),3)</f>
        <v>#REF!</v>
      </c>
      <c r="L232" s="1" t="e">
        <f>ROUND(ABS(SUMIFS(#REF!,#REF!,$C232,#REF!,#REF!,#REF!,$E232,#REF!,#REF!)),3)</f>
        <v>#REF!</v>
      </c>
      <c r="M232" s="1">
        <v>0</v>
      </c>
      <c r="N232" s="1" t="e">
        <f>ROUND(ABS(SUMIFS(#REF!,#REF!,$C232,#REF!,#REF!,#REF!,$E232,#REF!,#REF!)),3)</f>
        <v>#REF!</v>
      </c>
      <c r="O232" s="1" t="e">
        <f>ABS(SUMIFS(#REF!,#REF!,$C232,#REF!,$E232,#REF!,#REF!))</f>
        <v>#REF!</v>
      </c>
      <c r="P232" s="1" t="e">
        <f>#REF!</f>
        <v>#REF!</v>
      </c>
      <c r="Q232" s="1" t="e">
        <f>_xlfn.IFS(OR(B232=#REF!,B232=#REF!),#REF!*100,TRUE,0)</f>
        <v>#REF!</v>
      </c>
      <c r="S232" s="14" t="str">
        <f t="shared" si="56"/>
        <v>2000150104加buff1</v>
      </c>
      <c r="T232" s="14" t="str">
        <f ca="1">IF(OFFSET($BB$1,MATCH($S232,S:S,0)-1,),$BC$1,
_xlfn.TEXTJOIN(Sheet1!$D$16,1,U232:AA232))</f>
        <v>duration=1+attackerParams('step10b'),effectIds={1000032}</v>
      </c>
      <c r="U232" s="14" t="str">
        <f t="shared" ca="1" si="57"/>
        <v>duration=1+attackerParams('step10b')</v>
      </c>
      <c r="V232" s="14" t="str">
        <f t="shared" ca="1" si="58"/>
        <v>effectIds={1000032}</v>
      </c>
      <c r="W232" s="14" t="str">
        <f t="shared" ca="1" si="59"/>
        <v/>
      </c>
      <c r="X232" s="14" t="str">
        <f t="shared" ca="1" si="60"/>
        <v/>
      </c>
      <c r="Y232" s="14" t="str">
        <f t="shared" ca="1" si="61"/>
        <v/>
      </c>
      <c r="Z232" s="14" t="str">
        <f t="shared" ca="1" si="62"/>
        <v/>
      </c>
      <c r="AA232" s="14" t="str">
        <f t="shared" ca="1" si="63"/>
        <v/>
      </c>
      <c r="AB232" s="1">
        <f t="shared" si="64"/>
        <v>1</v>
      </c>
      <c r="AC232" s="1" t="e">
        <f t="shared" si="65"/>
        <v>#N/A</v>
      </c>
      <c r="AD232" s="1" t="e">
        <f t="shared" si="66"/>
        <v>#N/A</v>
      </c>
      <c r="AE232" s="1" t="e">
        <f t="shared" si="67"/>
        <v>#N/A</v>
      </c>
      <c r="AF232" s="1" t="e">
        <f t="shared" si="68"/>
        <v>#N/A</v>
      </c>
      <c r="AG232" s="1" t="e">
        <f t="shared" si="69"/>
        <v>#N/A</v>
      </c>
      <c r="AH232" s="1" t="e">
        <f t="shared" si="70"/>
        <v>#N/A</v>
      </c>
      <c r="AI232" s="1" t="str">
        <f>TRIM(LEFT(AP232,FIND(Sheet1!$E$16,AP232)-1))</f>
        <v>duration</v>
      </c>
      <c r="AJ232" s="1" t="str">
        <f>TRIM(LEFT(AQ232,FIND(Sheet1!$E$16,AQ232)-1))</f>
        <v>effectIds</v>
      </c>
      <c r="AK232" s="1" t="e">
        <f>TRIM(LEFT(AR232,FIND(Sheet1!$E$16,AR232)-1))</f>
        <v>#VALUE!</v>
      </c>
      <c r="AL232" s="1" t="e">
        <f>TRIM(LEFT(AS232,FIND(Sheet1!$E$16,AS232)-1))</f>
        <v>#VALUE!</v>
      </c>
      <c r="AM232" s="1" t="e">
        <f>TRIM(LEFT(AT232,FIND(Sheet1!$E$16,AT232)-1))</f>
        <v>#VALUE!</v>
      </c>
      <c r="AN232" s="1" t="e">
        <f>TRIM(LEFT(AU232,FIND(Sheet1!$E$16,AU232)-1))</f>
        <v>#VALUE!</v>
      </c>
      <c r="AO232" s="1" t="e">
        <f>TRIM(LEFT(AV232,FIND(Sheet1!$E$16,AV232)-1))</f>
        <v>#VALUE!</v>
      </c>
      <c r="AP232" s="14" t="s">
        <v>199</v>
      </c>
      <c r="AQ232" s="14" t="s">
        <v>292</v>
      </c>
      <c r="AX232" s="1">
        <v>2000150104</v>
      </c>
      <c r="AY232" s="1" t="s">
        <v>88</v>
      </c>
      <c r="AZ232" s="1" t="str">
        <f t="shared" si="71"/>
        <v>2000150104加buff</v>
      </c>
      <c r="BA232" s="1">
        <f>COUNTIFS($AZ$2:AZ232,AZ232,$AZ$2:AZ232,"&gt;&lt;")</f>
        <v>1</v>
      </c>
      <c r="BB232" t="b">
        <f>IFERROR(AND(VLOOKUP(AX232,[2]英雄技能定义!$A:$F,6,0)="普攻",AY232=$AY$2),FALSE)</f>
        <v>0</v>
      </c>
    </row>
    <row r="233" spans="1:54">
      <c r="A233" s="1" t="e">
        <f>#REF!</f>
        <v>#REF!</v>
      </c>
      <c r="B233" s="1" t="e">
        <f>#REF!</f>
        <v>#REF!</v>
      </c>
      <c r="C233" s="1" t="e">
        <f>#REF!</f>
        <v>#REF!</v>
      </c>
      <c r="D233" s="1" t="s">
        <v>86</v>
      </c>
      <c r="E233" s="1" t="e">
        <f>#REF!</f>
        <v>#REF!</v>
      </c>
      <c r="F233" s="1" t="e">
        <f t="shared" si="55"/>
        <v>#REF!</v>
      </c>
      <c r="G233" s="1">
        <f>SUMIFS(Sheet1!$F$17:$F$30,Sheet1!$E$17:$E$30,D233)</f>
        <v>1</v>
      </c>
      <c r="H233" s="1" t="e">
        <f>ROUND(ABS(SUMIFS(#REF!,#REF!,$C233,#REF!,#REF!,#REF!,$E233)),)</f>
        <v>#REF!</v>
      </c>
      <c r="I233" s="1" t="e">
        <f>_xlfn.IFS(OR(B233=#REF!,B233=#REF!,B233=#REF!),ROUND(#REF!,3),TRUE,0)</f>
        <v>#REF!</v>
      </c>
      <c r="J233" s="1">
        <v>0</v>
      </c>
      <c r="K233" s="1" t="e">
        <f>ROUND(ABS(SUMIFS(#REF!,#REF!,$C233,#REF!,#REF!,#REF!,$E233,#REF!,#REF!)),3)</f>
        <v>#REF!</v>
      </c>
      <c r="L233" s="1" t="e">
        <f>ROUND(ABS(SUMIFS(#REF!,#REF!,$C233,#REF!,#REF!,#REF!,$E233,#REF!,#REF!)),3)</f>
        <v>#REF!</v>
      </c>
      <c r="M233" s="1">
        <v>0</v>
      </c>
      <c r="N233" s="1" t="e">
        <f>ROUND(ABS(SUMIFS(#REF!,#REF!,$C233,#REF!,#REF!,#REF!,$E233,#REF!,#REF!)),3)</f>
        <v>#REF!</v>
      </c>
      <c r="O233" s="1" t="e">
        <f>ABS(SUMIFS(#REF!,#REF!,$C233,#REF!,$E233,#REF!,#REF!))</f>
        <v>#REF!</v>
      </c>
      <c r="P233" s="1" t="e">
        <f>#REF!</f>
        <v>#REF!</v>
      </c>
      <c r="Q233" s="1" t="e">
        <f>_xlfn.IFS(OR(B233=#REF!,B233=#REF!),#REF!*100,TRUE,0)</f>
        <v>#REF!</v>
      </c>
      <c r="S233" s="14" t="str">
        <f t="shared" si="56"/>
        <v>2000150104加buff2</v>
      </c>
      <c r="T233" s="14" t="str">
        <f ca="1">IF(OFFSET($BB$1,MATCH($S233,S:S,0)-1,),$BC$1,
_xlfn.TEXTJOIN(Sheet1!$D$16,1,U233:AA233))</f>
        <v>duration=6,effectIds={1000118}</v>
      </c>
      <c r="U233" s="14" t="str">
        <f t="shared" ca="1" si="57"/>
        <v>duration=6</v>
      </c>
      <c r="V233" s="14" t="str">
        <f t="shared" ca="1" si="58"/>
        <v>effectIds={1000118}</v>
      </c>
      <c r="W233" s="14" t="str">
        <f t="shared" ca="1" si="59"/>
        <v/>
      </c>
      <c r="X233" s="14" t="str">
        <f t="shared" ca="1" si="60"/>
        <v/>
      </c>
      <c r="Y233" s="14" t="str">
        <f t="shared" ca="1" si="61"/>
        <v/>
      </c>
      <c r="Z233" s="14" t="str">
        <f t="shared" ca="1" si="62"/>
        <v/>
      </c>
      <c r="AA233" s="14" t="str">
        <f t="shared" ca="1" si="63"/>
        <v/>
      </c>
      <c r="AB233" s="1">
        <f t="shared" si="64"/>
        <v>6</v>
      </c>
      <c r="AC233" s="1" t="e">
        <f t="shared" si="65"/>
        <v>#N/A</v>
      </c>
      <c r="AD233" s="1" t="e">
        <f t="shared" si="66"/>
        <v>#N/A</v>
      </c>
      <c r="AE233" s="1" t="e">
        <f t="shared" si="67"/>
        <v>#N/A</v>
      </c>
      <c r="AF233" s="1" t="e">
        <f t="shared" si="68"/>
        <v>#N/A</v>
      </c>
      <c r="AG233" s="1" t="e">
        <f t="shared" si="69"/>
        <v>#N/A</v>
      </c>
      <c r="AH233" s="1" t="e">
        <f t="shared" si="70"/>
        <v>#N/A</v>
      </c>
      <c r="AI233" s="1" t="str">
        <f>TRIM(LEFT(AP233,FIND(Sheet1!$E$16,AP233)-1))</f>
        <v>duration</v>
      </c>
      <c r="AJ233" s="1" t="str">
        <f>TRIM(LEFT(AQ233,FIND(Sheet1!$E$16,AQ233)-1))</f>
        <v>effectIds</v>
      </c>
      <c r="AK233" s="1" t="e">
        <f>TRIM(LEFT(AR233,FIND(Sheet1!$E$16,AR233)-1))</f>
        <v>#VALUE!</v>
      </c>
      <c r="AL233" s="1" t="e">
        <f>TRIM(LEFT(AS233,FIND(Sheet1!$E$16,AS233)-1))</f>
        <v>#VALUE!</v>
      </c>
      <c r="AM233" s="1" t="e">
        <f>TRIM(LEFT(AT233,FIND(Sheet1!$E$16,AT233)-1))</f>
        <v>#VALUE!</v>
      </c>
      <c r="AN233" s="1" t="e">
        <f>TRIM(LEFT(AU233,FIND(Sheet1!$E$16,AU233)-1))</f>
        <v>#VALUE!</v>
      </c>
      <c r="AO233" s="1" t="e">
        <f>TRIM(LEFT(AV233,FIND(Sheet1!$E$16,AV233)-1))</f>
        <v>#VALUE!</v>
      </c>
      <c r="AP233" s="14" t="s">
        <v>185</v>
      </c>
      <c r="AQ233" s="14" t="s">
        <v>293</v>
      </c>
      <c r="AX233" s="1">
        <v>2000150104</v>
      </c>
      <c r="AY233" s="1" t="s">
        <v>88</v>
      </c>
      <c r="AZ233" s="1" t="str">
        <f t="shared" si="71"/>
        <v>2000150104加buff</v>
      </c>
      <c r="BA233" s="1">
        <f>COUNTIFS($AZ$2:AZ233,AZ233,$AZ$2:AZ233,"&gt;&lt;")</f>
        <v>2</v>
      </c>
      <c r="BB233" t="b">
        <f>IFERROR(AND(VLOOKUP(AX233,[2]英雄技能定义!$A:$F,6,0)="普攻",AY233=$AY$2),FALSE)</f>
        <v>0</v>
      </c>
    </row>
    <row r="234" spans="1:54">
      <c r="A234" s="1" t="e">
        <f>#REF!</f>
        <v>#REF!</v>
      </c>
      <c r="B234" s="1" t="e">
        <f>#REF!</f>
        <v>#REF!</v>
      </c>
      <c r="C234" s="1" t="e">
        <f>#REF!</f>
        <v>#REF!</v>
      </c>
      <c r="D234" s="1" t="s">
        <v>88</v>
      </c>
      <c r="E234" s="1" t="e">
        <f>#REF!</f>
        <v>#REF!</v>
      </c>
      <c r="F234" s="1" t="e">
        <f t="shared" si="55"/>
        <v>#REF!</v>
      </c>
      <c r="G234" s="1">
        <f>SUMIFS(Sheet1!$F$17:$F$30,Sheet1!$E$17:$E$30,D234)</f>
        <v>2</v>
      </c>
      <c r="H234" s="1" t="e">
        <f>ROUND(ABS(SUMIFS(#REF!,#REF!,$C234,#REF!,#REF!,#REF!,$E234)),)</f>
        <v>#REF!</v>
      </c>
      <c r="I234" s="1" t="e">
        <f>_xlfn.IFS(OR(B234=#REF!,B234=#REF!,B234=#REF!),ROUND(#REF!,3),TRUE,0)</f>
        <v>#REF!</v>
      </c>
      <c r="J234" s="1">
        <v>0</v>
      </c>
      <c r="K234" s="1" t="e">
        <f>ROUND(ABS(SUMIFS(#REF!,#REF!,$C234,#REF!,#REF!,#REF!,$E234,#REF!,#REF!)),3)</f>
        <v>#REF!</v>
      </c>
      <c r="L234" s="1" t="e">
        <f>ROUND(ABS(SUMIFS(#REF!,#REF!,$C234,#REF!,#REF!,#REF!,$E234,#REF!,#REF!)),3)</f>
        <v>#REF!</v>
      </c>
      <c r="M234" s="1">
        <v>0</v>
      </c>
      <c r="N234" s="1" t="e">
        <f>ROUND(ABS(SUMIFS(#REF!,#REF!,$C234,#REF!,#REF!,#REF!,$E234,#REF!,#REF!)),3)</f>
        <v>#REF!</v>
      </c>
      <c r="O234" s="1" t="e">
        <f>ABS(SUMIFS(#REF!,#REF!,$C234,#REF!,$E234,#REF!,#REF!))</f>
        <v>#REF!</v>
      </c>
      <c r="P234" s="1" t="e">
        <f>#REF!</f>
        <v>#REF!</v>
      </c>
      <c r="Q234" s="1" t="e">
        <f>_xlfn.IFS(OR(B234=#REF!,B234=#REF!),#REF!*100,TRUE,0)</f>
        <v>#REF!</v>
      </c>
      <c r="S234" s="14" t="str">
        <f t="shared" si="56"/>
        <v>2000150104击飞1</v>
      </c>
      <c r="T234" s="14" t="str">
        <f ca="1">IF(OFFSET($BB$1,MATCH($S234,S:S,0)-1,),$BC$1,
_xlfn.TEXTJOIN(Sheet1!$D$16,1,U234:AA234))</f>
        <v>speed=300,duration=0.5</v>
      </c>
      <c r="U234" s="14" t="str">
        <f t="shared" ca="1" si="57"/>
        <v>speed=300</v>
      </c>
      <c r="V234" s="14" t="str">
        <f t="shared" ca="1" si="58"/>
        <v>duration=0.5</v>
      </c>
      <c r="W234" s="14" t="str">
        <f t="shared" ca="1" si="59"/>
        <v/>
      </c>
      <c r="X234" s="14" t="str">
        <f t="shared" ca="1" si="60"/>
        <v/>
      </c>
      <c r="Y234" s="14" t="str">
        <f t="shared" ca="1" si="61"/>
        <v/>
      </c>
      <c r="Z234" s="14" t="str">
        <f t="shared" ca="1" si="62"/>
        <v/>
      </c>
      <c r="AA234" s="14" t="str">
        <f t="shared" ca="1" si="63"/>
        <v/>
      </c>
      <c r="AB234" s="1">
        <f t="shared" si="64"/>
        <v>300</v>
      </c>
      <c r="AC234" s="1">
        <f t="shared" si="65"/>
        <v>0.5</v>
      </c>
      <c r="AD234" s="1" t="e">
        <f t="shared" si="66"/>
        <v>#N/A</v>
      </c>
      <c r="AE234" s="1" t="e">
        <f t="shared" si="67"/>
        <v>#N/A</v>
      </c>
      <c r="AF234" s="1" t="e">
        <f t="shared" si="68"/>
        <v>#N/A</v>
      </c>
      <c r="AG234" s="1" t="e">
        <f t="shared" si="69"/>
        <v>#N/A</v>
      </c>
      <c r="AH234" s="1" t="e">
        <f t="shared" si="70"/>
        <v>#N/A</v>
      </c>
      <c r="AI234" s="1" t="str">
        <f>TRIM(LEFT(AP234,FIND(Sheet1!$E$16,AP234)-1))</f>
        <v>speed</v>
      </c>
      <c r="AJ234" s="1" t="str">
        <f>TRIM(LEFT(AQ234,FIND(Sheet1!$E$16,AQ234)-1))</f>
        <v>duration</v>
      </c>
      <c r="AK234" s="1" t="e">
        <f>TRIM(LEFT(AR234,FIND(Sheet1!$E$16,AR234)-1))</f>
        <v>#VALUE!</v>
      </c>
      <c r="AL234" s="1" t="e">
        <f>TRIM(LEFT(AS234,FIND(Sheet1!$E$16,AS234)-1))</f>
        <v>#VALUE!</v>
      </c>
      <c r="AM234" s="1" t="e">
        <f>TRIM(LEFT(AT234,FIND(Sheet1!$E$16,AT234)-1))</f>
        <v>#VALUE!</v>
      </c>
      <c r="AN234" s="1" t="e">
        <f>TRIM(LEFT(AU234,FIND(Sheet1!$E$16,AU234)-1))</f>
        <v>#VALUE!</v>
      </c>
      <c r="AO234" s="1" t="e">
        <f>TRIM(LEFT(AV234,FIND(Sheet1!$E$16,AV234)-1))</f>
        <v>#VALUE!</v>
      </c>
      <c r="AP234" s="14" t="s">
        <v>187</v>
      </c>
      <c r="AQ234" s="14" t="s">
        <v>188</v>
      </c>
      <c r="AX234" s="1">
        <v>2000150104</v>
      </c>
      <c r="AY234" s="1" t="s">
        <v>96</v>
      </c>
      <c r="AZ234" s="1" t="str">
        <f t="shared" si="71"/>
        <v>2000150104击飞</v>
      </c>
      <c r="BA234" s="1">
        <f>COUNTIFS($AZ$2:AZ234,AZ234,$AZ$2:AZ234,"&gt;&lt;")</f>
        <v>1</v>
      </c>
      <c r="BB234" t="b">
        <f>IFERROR(AND(VLOOKUP(AX234,[2]英雄技能定义!$A:$F,6,0)="普攻",AY234=$AY$2),FALSE)</f>
        <v>0</v>
      </c>
    </row>
    <row r="235" spans="1:54">
      <c r="A235" s="1" t="e">
        <f>#REF!</f>
        <v>#REF!</v>
      </c>
      <c r="B235" s="1" t="e">
        <f>#REF!</f>
        <v>#REF!</v>
      </c>
      <c r="C235" s="1" t="e">
        <f>#REF!</f>
        <v>#REF!</v>
      </c>
      <c r="D235" s="1" t="s">
        <v>86</v>
      </c>
      <c r="E235" s="1" t="e">
        <f>#REF!</f>
        <v>#REF!</v>
      </c>
      <c r="F235" s="1" t="e">
        <f t="shared" si="55"/>
        <v>#REF!</v>
      </c>
      <c r="G235" s="1">
        <f>SUMIFS(Sheet1!$F$17:$F$30,Sheet1!$E$17:$E$30,D235)</f>
        <v>1</v>
      </c>
      <c r="H235" s="1" t="e">
        <f>ROUND(ABS(SUMIFS(#REF!,#REF!,$C235,#REF!,#REF!,#REF!,$E235)),)</f>
        <v>#REF!</v>
      </c>
      <c r="I235" s="1" t="e">
        <f>_xlfn.IFS(OR(B235=#REF!,B235=#REF!,B235=#REF!),ROUND(#REF!,3),TRUE,0)</f>
        <v>#REF!</v>
      </c>
      <c r="J235" s="1">
        <v>0</v>
      </c>
      <c r="K235" s="1" t="e">
        <f>ROUND(ABS(SUMIFS(#REF!,#REF!,$C235,#REF!,#REF!,#REF!,$E235,#REF!,#REF!)),3)</f>
        <v>#REF!</v>
      </c>
      <c r="L235" s="1" t="e">
        <f>ROUND(ABS(SUMIFS(#REF!,#REF!,$C235,#REF!,#REF!,#REF!,$E235,#REF!,#REF!)),3)</f>
        <v>#REF!</v>
      </c>
      <c r="M235" s="1">
        <v>0</v>
      </c>
      <c r="N235" s="1" t="e">
        <f>ROUND(ABS(SUMIFS(#REF!,#REF!,$C235,#REF!,#REF!,#REF!,$E235,#REF!,#REF!)),3)</f>
        <v>#REF!</v>
      </c>
      <c r="O235" s="1" t="e">
        <f>ABS(SUMIFS(#REF!,#REF!,$C235,#REF!,$E235,#REF!,#REF!))</f>
        <v>#REF!</v>
      </c>
      <c r="P235" s="1" t="e">
        <f>#REF!</f>
        <v>#REF!</v>
      </c>
      <c r="Q235" s="1" t="e">
        <f>_xlfn.IFS(OR(B235=#REF!,B235=#REF!),#REF!*100,TRUE,0)</f>
        <v>#REF!</v>
      </c>
      <c r="S235" s="14" t="str">
        <f t="shared" si="56"/>
        <v>2000150104加buff3</v>
      </c>
      <c r="T235" s="14" t="str">
        <f ca="1">IF(OFFSET($BB$1,MATCH($S235,S:S,0)-1,),$BC$1,
_xlfn.TEXTJOIN(Sheet1!$D$16,1,U235:AA235))</f>
        <v>duration=3,effectIds={1000119}</v>
      </c>
      <c r="U235" s="14" t="str">
        <f t="shared" ca="1" si="57"/>
        <v>duration=3</v>
      </c>
      <c r="V235" s="14" t="str">
        <f t="shared" ca="1" si="58"/>
        <v>effectIds={1000119}</v>
      </c>
      <c r="W235" s="14" t="str">
        <f t="shared" ca="1" si="59"/>
        <v/>
      </c>
      <c r="X235" s="14" t="str">
        <f t="shared" ca="1" si="60"/>
        <v/>
      </c>
      <c r="Y235" s="14" t="str">
        <f t="shared" ca="1" si="61"/>
        <v/>
      </c>
      <c r="Z235" s="14" t="str">
        <f t="shared" ca="1" si="62"/>
        <v/>
      </c>
      <c r="AA235" s="14" t="str">
        <f t="shared" ca="1" si="63"/>
        <v/>
      </c>
      <c r="AB235" s="1">
        <f t="shared" si="64"/>
        <v>3</v>
      </c>
      <c r="AC235" s="1" t="e">
        <f t="shared" si="65"/>
        <v>#N/A</v>
      </c>
      <c r="AD235" s="1" t="e">
        <f t="shared" si="66"/>
        <v>#N/A</v>
      </c>
      <c r="AE235" s="1" t="e">
        <f t="shared" si="67"/>
        <v>#N/A</v>
      </c>
      <c r="AF235" s="1" t="e">
        <f t="shared" si="68"/>
        <v>#N/A</v>
      </c>
      <c r="AG235" s="1" t="e">
        <f t="shared" si="69"/>
        <v>#N/A</v>
      </c>
      <c r="AH235" s="1" t="e">
        <f t="shared" si="70"/>
        <v>#N/A</v>
      </c>
      <c r="AI235" s="1" t="str">
        <f>TRIM(LEFT(AP235,FIND(Sheet1!$E$16,AP235)-1))</f>
        <v>duration</v>
      </c>
      <c r="AJ235" s="1" t="str">
        <f>TRIM(LEFT(AQ235,FIND(Sheet1!$E$16,AQ235)-1))</f>
        <v>effectIds</v>
      </c>
      <c r="AK235" s="1" t="e">
        <f>TRIM(LEFT(AR235,FIND(Sheet1!$E$16,AR235)-1))</f>
        <v>#VALUE!</v>
      </c>
      <c r="AL235" s="1" t="e">
        <f>TRIM(LEFT(AS235,FIND(Sheet1!$E$16,AS235)-1))</f>
        <v>#VALUE!</v>
      </c>
      <c r="AM235" s="1" t="e">
        <f>TRIM(LEFT(AT235,FIND(Sheet1!$E$16,AT235)-1))</f>
        <v>#VALUE!</v>
      </c>
      <c r="AN235" s="1" t="e">
        <f>TRIM(LEFT(AU235,FIND(Sheet1!$E$16,AU235)-1))</f>
        <v>#VALUE!</v>
      </c>
      <c r="AO235" s="1" t="e">
        <f>TRIM(LEFT(AV235,FIND(Sheet1!$E$16,AV235)-1))</f>
        <v>#VALUE!</v>
      </c>
      <c r="AP235" s="14" t="s">
        <v>294</v>
      </c>
      <c r="AQ235" s="14" t="s">
        <v>295</v>
      </c>
      <c r="AX235" s="1">
        <v>2000150104</v>
      </c>
      <c r="AY235" s="1" t="s">
        <v>88</v>
      </c>
      <c r="AZ235" s="1" t="str">
        <f t="shared" si="71"/>
        <v>2000150104加buff</v>
      </c>
      <c r="BA235" s="1">
        <f>COUNTIFS($AZ$2:AZ235,AZ235,$AZ$2:AZ235,"&gt;&lt;")</f>
        <v>3</v>
      </c>
      <c r="BB235" t="b">
        <f>IFERROR(AND(VLOOKUP(AX235,[2]英雄技能定义!$A:$F,6,0)="普攻",AY235=$AY$2),FALSE)</f>
        <v>0</v>
      </c>
    </row>
    <row r="236" spans="1:54">
      <c r="A236" s="1" t="e">
        <f>#REF!</f>
        <v>#REF!</v>
      </c>
      <c r="B236" s="1" t="e">
        <f>#REF!</f>
        <v>#REF!</v>
      </c>
      <c r="C236" s="1" t="e">
        <f>#REF!</f>
        <v>#REF!</v>
      </c>
      <c r="D236" s="1" t="s">
        <v>88</v>
      </c>
      <c r="E236" s="1" t="e">
        <f>#REF!</f>
        <v>#REF!</v>
      </c>
      <c r="F236" s="1" t="e">
        <f t="shared" si="55"/>
        <v>#REF!</v>
      </c>
      <c r="G236" s="1">
        <f>SUMIFS(Sheet1!$F$17:$F$30,Sheet1!$E$17:$E$30,D236)</f>
        <v>2</v>
      </c>
      <c r="H236" s="1" t="e">
        <f>ROUND(ABS(SUMIFS(#REF!,#REF!,$C236,#REF!,#REF!,#REF!,$E236)),)</f>
        <v>#REF!</v>
      </c>
      <c r="I236" s="1" t="e">
        <f>_xlfn.IFS(OR(B236=#REF!,B236=#REF!,B236=#REF!),ROUND(#REF!,3),TRUE,0)</f>
        <v>#REF!</v>
      </c>
      <c r="J236" s="1">
        <v>0</v>
      </c>
      <c r="K236" s="1" t="e">
        <f>ROUND(ABS(SUMIFS(#REF!,#REF!,$C236,#REF!,#REF!,#REF!,$E236,#REF!,#REF!)),3)</f>
        <v>#REF!</v>
      </c>
      <c r="L236" s="1" t="e">
        <f>ROUND(ABS(SUMIFS(#REF!,#REF!,$C236,#REF!,#REF!,#REF!,$E236,#REF!,#REF!)),3)</f>
        <v>#REF!</v>
      </c>
      <c r="M236" s="1">
        <v>0</v>
      </c>
      <c r="N236" s="1" t="e">
        <f>ROUND(ABS(SUMIFS(#REF!,#REF!,$C236,#REF!,#REF!,#REF!,$E236,#REF!,#REF!)),3)</f>
        <v>#REF!</v>
      </c>
      <c r="O236" s="1" t="e">
        <f>ABS(SUMIFS(#REF!,#REF!,$C236,#REF!,$E236,#REF!,#REF!))</f>
        <v>#REF!</v>
      </c>
      <c r="P236" s="1" t="e">
        <f>#REF!</f>
        <v>#REF!</v>
      </c>
      <c r="Q236" s="1" t="e">
        <f>_xlfn.IFS(OR(B236=#REF!,B236=#REF!),#REF!*100,TRUE,0)</f>
        <v>#REF!</v>
      </c>
      <c r="S236" s="14" t="str">
        <f t="shared" si="56"/>
        <v>2000150601伤血1</v>
      </c>
      <c r="T236" s="14" t="str">
        <f ca="1">IF(OFFSET($BB$1,MATCH($S236,S:S,0)-1,),$BC$1,
_xlfn.TEXTJOIN(Sheet1!$D$16,1,U236:AA236))</f>
        <v>ratio=0.4,fixed=0</v>
      </c>
      <c r="U236" s="14" t="str">
        <f t="shared" ca="1" si="57"/>
        <v>ratio=0.4</v>
      </c>
      <c r="V236" s="14" t="str">
        <f t="shared" ca="1" si="58"/>
        <v>fixed=10</v>
      </c>
      <c r="W236" s="14" t="str">
        <f t="shared" ca="1" si="59"/>
        <v/>
      </c>
      <c r="X236" s="14" t="str">
        <f t="shared" ca="1" si="60"/>
        <v/>
      </c>
      <c r="Y236" s="14" t="str">
        <f t="shared" ca="1" si="61"/>
        <v/>
      </c>
      <c r="Z236" s="14" t="str">
        <f t="shared" ca="1" si="62"/>
        <v/>
      </c>
      <c r="AA236" s="14" t="str">
        <f t="shared" ca="1" si="63"/>
        <v/>
      </c>
      <c r="AB236" s="1">
        <f t="shared" si="64"/>
        <v>0.4</v>
      </c>
      <c r="AC236" s="1">
        <f t="shared" si="65"/>
        <v>10</v>
      </c>
      <c r="AD236" s="1" t="e">
        <f t="shared" si="66"/>
        <v>#N/A</v>
      </c>
      <c r="AE236" s="1" t="e">
        <f t="shared" si="67"/>
        <v>#N/A</v>
      </c>
      <c r="AF236" s="1" t="e">
        <f t="shared" si="68"/>
        <v>#N/A</v>
      </c>
      <c r="AG236" s="1" t="e">
        <f t="shared" si="69"/>
        <v>#N/A</v>
      </c>
      <c r="AH236" s="1" t="e">
        <f t="shared" si="70"/>
        <v>#N/A</v>
      </c>
      <c r="AI236" s="1" t="str">
        <f>TRIM(LEFT(AP236,FIND(Sheet1!$E$16,AP236)-1))</f>
        <v>ratio</v>
      </c>
      <c r="AJ236" s="1" t="str">
        <f>TRIM(LEFT(AQ236,FIND(Sheet1!$E$16,AQ236)-1))</f>
        <v>fixed</v>
      </c>
      <c r="AK236" s="1" t="e">
        <f>TRIM(LEFT(AR236,FIND(Sheet1!$E$16,AR236)-1))</f>
        <v>#VALUE!</v>
      </c>
      <c r="AL236" s="1" t="e">
        <f>TRIM(LEFT(AS236,FIND(Sheet1!$E$16,AS236)-1))</f>
        <v>#VALUE!</v>
      </c>
      <c r="AM236" s="1" t="e">
        <f>TRIM(LEFT(AT236,FIND(Sheet1!$E$16,AT236)-1))</f>
        <v>#VALUE!</v>
      </c>
      <c r="AN236" s="1" t="e">
        <f>TRIM(LEFT(AU236,FIND(Sheet1!$E$16,AU236)-1))</f>
        <v>#VALUE!</v>
      </c>
      <c r="AO236" s="1" t="e">
        <f>TRIM(LEFT(AV236,FIND(Sheet1!$E$16,AV236)-1))</f>
        <v>#VALUE!</v>
      </c>
      <c r="AP236" s="14" t="s">
        <v>167</v>
      </c>
      <c r="AQ236" s="14" t="s">
        <v>168</v>
      </c>
      <c r="AX236" s="1">
        <v>2000150601</v>
      </c>
      <c r="AY236" s="1" t="s">
        <v>86</v>
      </c>
      <c r="AZ236" s="1" t="str">
        <f t="shared" si="71"/>
        <v>2000150601伤血</v>
      </c>
      <c r="BA236" s="1">
        <f>COUNTIFS($AZ$2:AZ236,AZ236,$AZ$2:AZ236,"&gt;&lt;")</f>
        <v>1</v>
      </c>
      <c r="BB236" t="b">
        <f>IFERROR(AND(VLOOKUP(AX236,[2]英雄技能定义!$A:$F,6,0)="普攻",AY236=$AY$2),FALSE)</f>
        <v>1</v>
      </c>
    </row>
    <row r="237" spans="1:54">
      <c r="A237" s="1" t="e">
        <f>#REF!</f>
        <v>#REF!</v>
      </c>
      <c r="B237" s="1" t="e">
        <f>#REF!</f>
        <v>#REF!</v>
      </c>
      <c r="C237" s="1" t="e">
        <f>#REF!</f>
        <v>#REF!</v>
      </c>
      <c r="D237" s="1" t="s">
        <v>86</v>
      </c>
      <c r="E237" s="1" t="e">
        <f>#REF!</f>
        <v>#REF!</v>
      </c>
      <c r="F237" s="1" t="e">
        <f t="shared" si="55"/>
        <v>#REF!</v>
      </c>
      <c r="G237" s="1">
        <f>SUMIFS(Sheet1!$F$17:$F$30,Sheet1!$E$17:$E$30,D237)</f>
        <v>1</v>
      </c>
      <c r="H237" s="1" t="e">
        <f>ROUND(ABS(SUMIFS(#REF!,#REF!,$C237,#REF!,#REF!,#REF!,$E237)),)</f>
        <v>#REF!</v>
      </c>
      <c r="I237" s="1" t="e">
        <f>_xlfn.IFS(OR(B237=#REF!,B237=#REF!,B237=#REF!),ROUND(#REF!,3),TRUE,0)</f>
        <v>#REF!</v>
      </c>
      <c r="J237" s="1">
        <v>0</v>
      </c>
      <c r="K237" s="1" t="e">
        <f>ROUND(ABS(SUMIFS(#REF!,#REF!,$C237,#REF!,#REF!,#REF!,$E237,#REF!,#REF!)),3)</f>
        <v>#REF!</v>
      </c>
      <c r="L237" s="1" t="e">
        <f>ROUND(ABS(SUMIFS(#REF!,#REF!,$C237,#REF!,#REF!,#REF!,$E237,#REF!,#REF!)),3)</f>
        <v>#REF!</v>
      </c>
      <c r="M237" s="1">
        <v>0</v>
      </c>
      <c r="N237" s="1" t="e">
        <f>ROUND(ABS(SUMIFS(#REF!,#REF!,$C237,#REF!,#REF!,#REF!,$E237,#REF!,#REF!)),3)</f>
        <v>#REF!</v>
      </c>
      <c r="O237" s="1" t="e">
        <f>ABS(SUMIFS(#REF!,#REF!,$C237,#REF!,$E237,#REF!,#REF!))</f>
        <v>#REF!</v>
      </c>
      <c r="P237" s="1" t="e">
        <f>#REF!</f>
        <v>#REF!</v>
      </c>
      <c r="Q237" s="1" t="e">
        <f>_xlfn.IFS(OR(B237=#REF!,B237=#REF!),#REF!*100,TRUE,0)</f>
        <v>#REF!</v>
      </c>
      <c r="S237" s="14" t="str">
        <f t="shared" si="56"/>
        <v>2000150602恢复血量1</v>
      </c>
      <c r="T237" s="14" t="str">
        <f ca="1">IF(OFFSET($BB$1,MATCH($S237,S:S,0)-1,),$BC$1,
_xlfn.TEXTJOIN(Sheet1!$D$16,1,U237:AA237))</f>
        <v>ratio=2.03,fixed=100</v>
      </c>
      <c r="U237" s="14" t="str">
        <f t="shared" ca="1" si="57"/>
        <v>ratio=2.03</v>
      </c>
      <c r="V237" s="14" t="str">
        <f t="shared" ca="1" si="58"/>
        <v>fixed=100</v>
      </c>
      <c r="W237" s="14" t="str">
        <f t="shared" ca="1" si="59"/>
        <v/>
      </c>
      <c r="X237" s="14" t="str">
        <f t="shared" ca="1" si="60"/>
        <v/>
      </c>
      <c r="Y237" s="14" t="str">
        <f t="shared" ca="1" si="61"/>
        <v/>
      </c>
      <c r="Z237" s="14" t="str">
        <f t="shared" ca="1" si="62"/>
        <v/>
      </c>
      <c r="AA237" s="14" t="str">
        <f t="shared" ca="1" si="63"/>
        <v/>
      </c>
      <c r="AB237" s="1">
        <f t="shared" si="64"/>
        <v>2.0299999999999998</v>
      </c>
      <c r="AC237" s="1">
        <f t="shared" si="65"/>
        <v>100</v>
      </c>
      <c r="AD237" s="1" t="e">
        <f t="shared" si="66"/>
        <v>#N/A</v>
      </c>
      <c r="AE237" s="1" t="e">
        <f t="shared" si="67"/>
        <v>#N/A</v>
      </c>
      <c r="AF237" s="1" t="e">
        <f t="shared" si="68"/>
        <v>#N/A</v>
      </c>
      <c r="AG237" s="1" t="e">
        <f t="shared" si="69"/>
        <v>#N/A</v>
      </c>
      <c r="AH237" s="1" t="e">
        <f t="shared" si="70"/>
        <v>#N/A</v>
      </c>
      <c r="AI237" s="1" t="str">
        <f>TRIM(LEFT(AP237,FIND(Sheet1!$E$16,AP237)-1))</f>
        <v>ratio</v>
      </c>
      <c r="AJ237" s="1" t="str">
        <f>TRIM(LEFT(AQ237,FIND(Sheet1!$E$16,AQ237)-1))</f>
        <v>fixed</v>
      </c>
      <c r="AK237" s="1" t="e">
        <f>TRIM(LEFT(AR237,FIND(Sheet1!$E$16,AR237)-1))</f>
        <v>#VALUE!</v>
      </c>
      <c r="AL237" s="1" t="e">
        <f>TRIM(LEFT(AS237,FIND(Sheet1!$E$16,AS237)-1))</f>
        <v>#VALUE!</v>
      </c>
      <c r="AM237" s="1" t="e">
        <f>TRIM(LEFT(AT237,FIND(Sheet1!$E$16,AT237)-1))</f>
        <v>#VALUE!</v>
      </c>
      <c r="AN237" s="1" t="e">
        <f>TRIM(LEFT(AU237,FIND(Sheet1!$E$16,AU237)-1))</f>
        <v>#VALUE!</v>
      </c>
      <c r="AO237" s="1" t="e">
        <f>TRIM(LEFT(AV237,FIND(Sheet1!$E$16,AV237)-1))</f>
        <v>#VALUE!</v>
      </c>
      <c r="AP237" s="14" t="s">
        <v>204</v>
      </c>
      <c r="AQ237" s="14" t="s">
        <v>170</v>
      </c>
      <c r="AX237" s="1">
        <v>2000150602</v>
      </c>
      <c r="AY237" s="1" t="s">
        <v>92</v>
      </c>
      <c r="AZ237" s="1" t="str">
        <f t="shared" si="71"/>
        <v>2000150602恢复血量</v>
      </c>
      <c r="BA237" s="1">
        <f>COUNTIFS($AZ$2:AZ237,AZ237,$AZ$2:AZ237,"&gt;&lt;")</f>
        <v>1</v>
      </c>
      <c r="BB237" t="b">
        <f>IFERROR(AND(VLOOKUP(AX237,[2]英雄技能定义!$A:$F,6,0)="普攻",AY237=$AY$2),FALSE)</f>
        <v>0</v>
      </c>
    </row>
    <row r="238" spans="1:54">
      <c r="A238" s="1" t="e">
        <f>#REF!</f>
        <v>#REF!</v>
      </c>
      <c r="B238" s="1" t="e">
        <f>#REF!</f>
        <v>#REF!</v>
      </c>
      <c r="C238" s="1" t="e">
        <f>#REF!</f>
        <v>#REF!</v>
      </c>
      <c r="D238" s="1" t="s">
        <v>88</v>
      </c>
      <c r="E238" s="1" t="e">
        <f>#REF!</f>
        <v>#REF!</v>
      </c>
      <c r="F238" s="1" t="e">
        <f t="shared" si="55"/>
        <v>#REF!</v>
      </c>
      <c r="G238" s="1">
        <f>SUMIFS(Sheet1!$F$17:$F$30,Sheet1!$E$17:$E$30,D238)</f>
        <v>2</v>
      </c>
      <c r="H238" s="1" t="e">
        <f>ROUND(ABS(SUMIFS(#REF!,#REF!,$C238,#REF!,#REF!,#REF!,$E238)),)</f>
        <v>#REF!</v>
      </c>
      <c r="I238" s="1" t="e">
        <f>_xlfn.IFS(OR(B238=#REF!,B238=#REF!,B238=#REF!),ROUND(#REF!,3),TRUE,0)</f>
        <v>#REF!</v>
      </c>
      <c r="J238" s="1">
        <v>0</v>
      </c>
      <c r="K238" s="1" t="e">
        <f>ROUND(ABS(SUMIFS(#REF!,#REF!,$C238,#REF!,#REF!,#REF!,$E238,#REF!,#REF!)),3)</f>
        <v>#REF!</v>
      </c>
      <c r="L238" s="1" t="e">
        <f>ROUND(ABS(SUMIFS(#REF!,#REF!,$C238,#REF!,#REF!,#REF!,$E238,#REF!,#REF!)),3)</f>
        <v>#REF!</v>
      </c>
      <c r="M238" s="1">
        <v>0</v>
      </c>
      <c r="N238" s="1" t="e">
        <f>ROUND(ABS(SUMIFS(#REF!,#REF!,$C238,#REF!,#REF!,#REF!,$E238,#REF!,#REF!)),3)</f>
        <v>#REF!</v>
      </c>
      <c r="O238" s="1" t="e">
        <f>ABS(SUMIFS(#REF!,#REF!,$C238,#REF!,$E238,#REF!,#REF!))</f>
        <v>#REF!</v>
      </c>
      <c r="P238" s="1" t="e">
        <f>#REF!</f>
        <v>#REF!</v>
      </c>
      <c r="Q238" s="1" t="e">
        <f>_xlfn.IFS(OR(B238=#REF!,B238=#REF!),#REF!*100,TRUE,0)</f>
        <v>#REF!</v>
      </c>
      <c r="S238" s="14" t="str">
        <f t="shared" si="56"/>
        <v>2000150602受击光效1</v>
      </c>
      <c r="T238" s="14" t="str">
        <f ca="1">IF(OFFSET($BB$1,MATCH($S238,S:S,0)-1,),$BC$1,
_xlfn.TEXTJOIN(Sheet1!$D$16,1,U238:AA238))</f>
        <v>11</v>
      </c>
      <c r="U238" s="14" t="str">
        <f t="shared" ca="1" si="57"/>
        <v>11</v>
      </c>
      <c r="V238" s="14" t="str">
        <f t="shared" ca="1" si="58"/>
        <v/>
      </c>
      <c r="W238" s="14" t="str">
        <f t="shared" ca="1" si="59"/>
        <v/>
      </c>
      <c r="X238" s="14" t="str">
        <f t="shared" ca="1" si="60"/>
        <v/>
      </c>
      <c r="Y238" s="14" t="str">
        <f t="shared" ca="1" si="61"/>
        <v/>
      </c>
      <c r="Z238" s="14" t="str">
        <f t="shared" ca="1" si="62"/>
        <v/>
      </c>
      <c r="AA238" s="14" t="str">
        <f t="shared" ca="1" si="63"/>
        <v/>
      </c>
      <c r="AB238" s="1">
        <f t="shared" si="64"/>
        <v>11</v>
      </c>
      <c r="AC238" s="1" t="e">
        <f t="shared" si="65"/>
        <v>#N/A</v>
      </c>
      <c r="AD238" s="1" t="e">
        <f t="shared" si="66"/>
        <v>#N/A</v>
      </c>
      <c r="AE238" s="1" t="e">
        <f t="shared" si="67"/>
        <v>#N/A</v>
      </c>
      <c r="AF238" s="1" t="e">
        <f t="shared" si="68"/>
        <v>#N/A</v>
      </c>
      <c r="AG238" s="1" t="e">
        <f t="shared" si="69"/>
        <v>#N/A</v>
      </c>
      <c r="AH238" s="1" t="e">
        <f t="shared" si="70"/>
        <v>#N/A</v>
      </c>
      <c r="AI238" s="1" t="e">
        <f>TRIM(LEFT(AP238,FIND(Sheet1!$E$16,AP238)-1))</f>
        <v>#VALUE!</v>
      </c>
      <c r="AJ238" s="1" t="e">
        <f>TRIM(LEFT(AQ238,FIND(Sheet1!$E$16,AQ238)-1))</f>
        <v>#VALUE!</v>
      </c>
      <c r="AK238" s="1" t="e">
        <f>TRIM(LEFT(AR238,FIND(Sheet1!$E$16,AR238)-1))</f>
        <v>#VALUE!</v>
      </c>
      <c r="AL238" s="1" t="e">
        <f>TRIM(LEFT(AS238,FIND(Sheet1!$E$16,AS238)-1))</f>
        <v>#VALUE!</v>
      </c>
      <c r="AM238" s="1" t="e">
        <f>TRIM(LEFT(AT238,FIND(Sheet1!$E$16,AT238)-1))</f>
        <v>#VALUE!</v>
      </c>
      <c r="AN238" s="1" t="e">
        <f>TRIM(LEFT(AU238,FIND(Sheet1!$E$16,AU238)-1))</f>
        <v>#VALUE!</v>
      </c>
      <c r="AO238" s="1" t="e">
        <f>TRIM(LEFT(AV238,FIND(Sheet1!$E$16,AV238)-1))</f>
        <v>#VALUE!</v>
      </c>
      <c r="AP238" s="14">
        <v>11</v>
      </c>
      <c r="AX238" s="1">
        <v>2000150602</v>
      </c>
      <c r="AY238" s="1" t="s">
        <v>91</v>
      </c>
      <c r="AZ238" s="1" t="str">
        <f t="shared" si="71"/>
        <v>2000150602受击光效</v>
      </c>
      <c r="BA238" s="1">
        <f>COUNTIFS($AZ$2:AZ238,AZ238,$AZ$2:AZ238,"&gt;&lt;")</f>
        <v>1</v>
      </c>
      <c r="BB238" t="b">
        <f>IFERROR(AND(VLOOKUP(AX238,[2]英雄技能定义!$A:$F,6,0)="普攻",AY238=$AY$2),FALSE)</f>
        <v>0</v>
      </c>
    </row>
    <row r="239" spans="1:54">
      <c r="A239" s="1" t="e">
        <f>#REF!</f>
        <v>#REF!</v>
      </c>
      <c r="B239" s="1" t="e">
        <f>#REF!</f>
        <v>#REF!</v>
      </c>
      <c r="C239" s="1" t="e">
        <f>#REF!</f>
        <v>#REF!</v>
      </c>
      <c r="D239" s="1" t="s">
        <v>86</v>
      </c>
      <c r="E239" s="1" t="e">
        <f>#REF!</f>
        <v>#REF!</v>
      </c>
      <c r="F239" s="1" t="e">
        <f t="shared" si="55"/>
        <v>#REF!</v>
      </c>
      <c r="G239" s="1">
        <f>SUMIFS(Sheet1!$F$17:$F$30,Sheet1!$E$17:$E$30,D239)</f>
        <v>1</v>
      </c>
      <c r="H239" s="1" t="e">
        <f>ROUND(ABS(SUMIFS(#REF!,#REF!,$C239,#REF!,#REF!,#REF!,$E239)),)</f>
        <v>#REF!</v>
      </c>
      <c r="I239" s="1" t="e">
        <f>_xlfn.IFS(OR(B239=#REF!,B239=#REF!,B239=#REF!),ROUND(#REF!,3),TRUE,0)</f>
        <v>#REF!</v>
      </c>
      <c r="J239" s="1">
        <v>0</v>
      </c>
      <c r="K239" s="1" t="e">
        <f>ROUND(ABS(SUMIFS(#REF!,#REF!,$C239,#REF!,#REF!,#REF!,$E239,#REF!,#REF!)),3)</f>
        <v>#REF!</v>
      </c>
      <c r="L239" s="1" t="e">
        <f>ROUND(ABS(SUMIFS(#REF!,#REF!,$C239,#REF!,#REF!,#REF!,$E239,#REF!,#REF!)),3)</f>
        <v>#REF!</v>
      </c>
      <c r="M239" s="1">
        <v>0</v>
      </c>
      <c r="N239" s="1" t="e">
        <f>ROUND(ABS(SUMIFS(#REF!,#REF!,$C239,#REF!,#REF!,#REF!,$E239,#REF!,#REF!)),3)</f>
        <v>#REF!</v>
      </c>
      <c r="O239" s="1" t="e">
        <f>ABS(SUMIFS(#REF!,#REF!,$C239,#REF!,$E239,#REF!,#REF!))</f>
        <v>#REF!</v>
      </c>
      <c r="P239" s="1" t="e">
        <f>#REF!</f>
        <v>#REF!</v>
      </c>
      <c r="Q239" s="1" t="e">
        <f>_xlfn.IFS(OR(B239=#REF!,B239=#REF!),#REF!*100,TRUE,0)</f>
        <v>#REF!</v>
      </c>
      <c r="S239" s="14" t="str">
        <f t="shared" si="56"/>
        <v>2000150603加buff1</v>
      </c>
      <c r="T239" s="14" t="str">
        <f ca="1">IF(OFFSET($BB$1,MATCH($S239,S:S,0)-1,),$BC$1,
_xlfn.TEXTJOIN(Sheet1!$D$16,1,U239:AA239))</f>
        <v>duration=9,effectIds={1000033}</v>
      </c>
      <c r="U239" s="14" t="str">
        <f t="shared" ca="1" si="57"/>
        <v>duration=9</v>
      </c>
      <c r="V239" s="14" t="str">
        <f t="shared" ca="1" si="58"/>
        <v>effectIds={1000033}</v>
      </c>
      <c r="W239" s="14" t="str">
        <f t="shared" ca="1" si="59"/>
        <v/>
      </c>
      <c r="X239" s="14" t="str">
        <f t="shared" ca="1" si="60"/>
        <v/>
      </c>
      <c r="Y239" s="14" t="str">
        <f t="shared" ca="1" si="61"/>
        <v/>
      </c>
      <c r="Z239" s="14" t="str">
        <f t="shared" ca="1" si="62"/>
        <v/>
      </c>
      <c r="AA239" s="14" t="str">
        <f t="shared" ca="1" si="63"/>
        <v/>
      </c>
      <c r="AB239" s="1">
        <f t="shared" si="64"/>
        <v>9</v>
      </c>
      <c r="AC239" s="1" t="e">
        <f t="shared" si="65"/>
        <v>#N/A</v>
      </c>
      <c r="AD239" s="1" t="e">
        <f t="shared" si="66"/>
        <v>#N/A</v>
      </c>
      <c r="AE239" s="1" t="e">
        <f t="shared" si="67"/>
        <v>#N/A</v>
      </c>
      <c r="AF239" s="1" t="e">
        <f t="shared" si="68"/>
        <v>#N/A</v>
      </c>
      <c r="AG239" s="1" t="e">
        <f t="shared" si="69"/>
        <v>#N/A</v>
      </c>
      <c r="AH239" s="1" t="e">
        <f t="shared" si="70"/>
        <v>#N/A</v>
      </c>
      <c r="AI239" s="1" t="str">
        <f>TRIM(LEFT(AP239,FIND(Sheet1!$E$16,AP239)-1))</f>
        <v>duration</v>
      </c>
      <c r="AJ239" s="1" t="str">
        <f>TRIM(LEFT(AQ239,FIND(Sheet1!$E$16,AQ239)-1))</f>
        <v>effectIds</v>
      </c>
      <c r="AK239" s="1" t="e">
        <f>TRIM(LEFT(AR239,FIND(Sheet1!$E$16,AR239)-1))</f>
        <v>#VALUE!</v>
      </c>
      <c r="AL239" s="1" t="e">
        <f>TRIM(LEFT(AS239,FIND(Sheet1!$E$16,AS239)-1))</f>
        <v>#VALUE!</v>
      </c>
      <c r="AM239" s="1" t="e">
        <f>TRIM(LEFT(AT239,FIND(Sheet1!$E$16,AT239)-1))</f>
        <v>#VALUE!</v>
      </c>
      <c r="AN239" s="1" t="e">
        <f>TRIM(LEFT(AU239,FIND(Sheet1!$E$16,AU239)-1))</f>
        <v>#VALUE!</v>
      </c>
      <c r="AO239" s="1" t="e">
        <f>TRIM(LEFT(AV239,FIND(Sheet1!$E$16,AV239)-1))</f>
        <v>#VALUE!</v>
      </c>
      <c r="AP239" s="14" t="s">
        <v>175</v>
      </c>
      <c r="AQ239" s="14" t="s">
        <v>296</v>
      </c>
      <c r="AX239" s="1">
        <v>2000150603</v>
      </c>
      <c r="AY239" s="1" t="s">
        <v>88</v>
      </c>
      <c r="AZ239" s="1" t="str">
        <f t="shared" si="71"/>
        <v>2000150603加buff</v>
      </c>
      <c r="BA239" s="1">
        <f>COUNTIFS($AZ$2:AZ239,AZ239,$AZ$2:AZ239,"&gt;&lt;")</f>
        <v>1</v>
      </c>
      <c r="BB239" t="b">
        <f>IFERROR(AND(VLOOKUP(AX239,[2]英雄技能定义!$A:$F,6,0)="普攻",AY239=$AY$2),FALSE)</f>
        <v>0</v>
      </c>
    </row>
    <row r="240" spans="1:54">
      <c r="A240" s="1" t="e">
        <f>#REF!</f>
        <v>#REF!</v>
      </c>
      <c r="B240" s="1" t="e">
        <f>#REF!</f>
        <v>#REF!</v>
      </c>
      <c r="C240" s="1" t="e">
        <f>#REF!</f>
        <v>#REF!</v>
      </c>
      <c r="D240" s="1" t="s">
        <v>86</v>
      </c>
      <c r="E240" s="1" t="e">
        <f>#REF!</f>
        <v>#REF!</v>
      </c>
      <c r="F240" s="1" t="e">
        <f t="shared" si="55"/>
        <v>#REF!</v>
      </c>
      <c r="G240" s="1">
        <f>SUMIFS(Sheet1!$F$17:$F$30,Sheet1!$E$17:$E$30,D240)</f>
        <v>1</v>
      </c>
      <c r="H240" s="1" t="e">
        <f>ROUND(ABS(SUMIFS(#REF!,#REF!,$C240,#REF!,#REF!,#REF!,$E240)),)</f>
        <v>#REF!</v>
      </c>
      <c r="I240" s="1" t="e">
        <f>_xlfn.IFS(OR(B240=#REF!,B240=#REF!,B240=#REF!),ROUND(#REF!,3),TRUE,0)</f>
        <v>#REF!</v>
      </c>
      <c r="J240" s="1">
        <v>0</v>
      </c>
      <c r="K240" s="1" t="e">
        <f>ROUND(ABS(SUMIFS(#REF!,#REF!,$C240,#REF!,#REF!,#REF!,$E240,#REF!,#REF!)),3)</f>
        <v>#REF!</v>
      </c>
      <c r="L240" s="1" t="e">
        <f>ROUND(ABS(SUMIFS(#REF!,#REF!,$C240,#REF!,#REF!,#REF!,$E240,#REF!,#REF!)),3)</f>
        <v>#REF!</v>
      </c>
      <c r="M240" s="1">
        <v>0</v>
      </c>
      <c r="N240" s="1" t="e">
        <f>ROUND(ABS(SUMIFS(#REF!,#REF!,$C240,#REF!,#REF!,#REF!,$E240,#REF!,#REF!)),3)</f>
        <v>#REF!</v>
      </c>
      <c r="O240" s="1" t="e">
        <f>ABS(SUMIFS(#REF!,#REF!,$C240,#REF!,$E240,#REF!,#REF!))</f>
        <v>#REF!</v>
      </c>
      <c r="P240" s="1" t="e">
        <f>#REF!</f>
        <v>#REF!</v>
      </c>
      <c r="Q240" s="1" t="e">
        <f>_xlfn.IFS(OR(B240=#REF!,B240=#REF!),#REF!*100,TRUE,0)</f>
        <v>#REF!</v>
      </c>
      <c r="S240" s="14" t="str">
        <f t="shared" si="56"/>
        <v>2000150603受击光效1</v>
      </c>
      <c r="T240" s="14" t="str">
        <f ca="1">IF(OFFSET($BB$1,MATCH($S240,S:S,0)-1,),$BC$1,
_xlfn.TEXTJOIN(Sheet1!$D$16,1,U240:AA240))</f>
        <v>12,13</v>
      </c>
      <c r="U240" s="14" t="str">
        <f t="shared" ca="1" si="57"/>
        <v>12</v>
      </c>
      <c r="V240" s="14" t="str">
        <f t="shared" ca="1" si="58"/>
        <v>13</v>
      </c>
      <c r="W240" s="14" t="str">
        <f t="shared" ca="1" si="59"/>
        <v/>
      </c>
      <c r="X240" s="14" t="str">
        <f t="shared" ca="1" si="60"/>
        <v/>
      </c>
      <c r="Y240" s="14" t="str">
        <f t="shared" ca="1" si="61"/>
        <v/>
      </c>
      <c r="Z240" s="14" t="str">
        <f t="shared" ca="1" si="62"/>
        <v/>
      </c>
      <c r="AA240" s="14" t="str">
        <f t="shared" ca="1" si="63"/>
        <v/>
      </c>
      <c r="AB240" s="1">
        <f t="shared" si="64"/>
        <v>12</v>
      </c>
      <c r="AC240" s="1">
        <f t="shared" si="65"/>
        <v>13</v>
      </c>
      <c r="AD240" s="1" t="e">
        <f t="shared" si="66"/>
        <v>#N/A</v>
      </c>
      <c r="AE240" s="1" t="e">
        <f t="shared" si="67"/>
        <v>#N/A</v>
      </c>
      <c r="AF240" s="1" t="e">
        <f t="shared" si="68"/>
        <v>#N/A</v>
      </c>
      <c r="AG240" s="1" t="e">
        <f t="shared" si="69"/>
        <v>#N/A</v>
      </c>
      <c r="AH240" s="1" t="e">
        <f t="shared" si="70"/>
        <v>#N/A</v>
      </c>
      <c r="AI240" s="1" t="e">
        <f>TRIM(LEFT(AP240,FIND(Sheet1!$E$16,AP240)-1))</f>
        <v>#VALUE!</v>
      </c>
      <c r="AJ240" s="1" t="e">
        <f>TRIM(LEFT(AQ240,FIND(Sheet1!$E$16,AQ240)-1))</f>
        <v>#VALUE!</v>
      </c>
      <c r="AK240" s="1" t="e">
        <f>TRIM(LEFT(AR240,FIND(Sheet1!$E$16,AR240)-1))</f>
        <v>#VALUE!</v>
      </c>
      <c r="AL240" s="1" t="e">
        <f>TRIM(LEFT(AS240,FIND(Sheet1!$E$16,AS240)-1))</f>
        <v>#VALUE!</v>
      </c>
      <c r="AM240" s="1" t="e">
        <f>TRIM(LEFT(AT240,FIND(Sheet1!$E$16,AT240)-1))</f>
        <v>#VALUE!</v>
      </c>
      <c r="AN240" s="1" t="e">
        <f>TRIM(LEFT(AU240,FIND(Sheet1!$E$16,AU240)-1))</f>
        <v>#VALUE!</v>
      </c>
      <c r="AO240" s="1" t="e">
        <f>TRIM(LEFT(AV240,FIND(Sheet1!$E$16,AV240)-1))</f>
        <v>#VALUE!</v>
      </c>
      <c r="AP240" s="14">
        <v>12</v>
      </c>
      <c r="AQ240" s="14">
        <v>13</v>
      </c>
      <c r="AX240" s="1">
        <v>2000150603</v>
      </c>
      <c r="AY240" s="1" t="s">
        <v>91</v>
      </c>
      <c r="AZ240" s="1" t="str">
        <f t="shared" si="71"/>
        <v>2000150603受击光效</v>
      </c>
      <c r="BA240" s="1">
        <f>COUNTIFS($AZ$2:AZ240,AZ240,$AZ$2:AZ240,"&gt;&lt;")</f>
        <v>1</v>
      </c>
      <c r="BB240" t="b">
        <f>IFERROR(AND(VLOOKUP(AX240,[2]英雄技能定义!$A:$F,6,0)="普攻",AY240=$AY$2),FALSE)</f>
        <v>0</v>
      </c>
    </row>
    <row r="241" spans="1:54">
      <c r="A241" s="1" t="e">
        <f>#REF!</f>
        <v>#REF!</v>
      </c>
      <c r="B241" s="1" t="e">
        <f>#REF!</f>
        <v>#REF!</v>
      </c>
      <c r="C241" s="1" t="e">
        <f>#REF!</f>
        <v>#REF!</v>
      </c>
      <c r="D241" s="1" t="s">
        <v>88</v>
      </c>
      <c r="E241" s="1" t="e">
        <f>#REF!</f>
        <v>#REF!</v>
      </c>
      <c r="F241" s="1" t="e">
        <f t="shared" si="55"/>
        <v>#REF!</v>
      </c>
      <c r="G241" s="1">
        <f>SUMIFS(Sheet1!$F$17:$F$30,Sheet1!$E$17:$E$30,D241)</f>
        <v>2</v>
      </c>
      <c r="H241" s="1" t="e">
        <f>ROUND(ABS(SUMIFS(#REF!,#REF!,$C241,#REF!,#REF!,#REF!,$E241)),)</f>
        <v>#REF!</v>
      </c>
      <c r="I241" s="1" t="e">
        <f>_xlfn.IFS(OR(B241=#REF!,B241=#REF!,B241=#REF!),ROUND(#REF!,3),TRUE,0)</f>
        <v>#REF!</v>
      </c>
      <c r="J241" s="1">
        <v>0</v>
      </c>
      <c r="K241" s="1" t="e">
        <f>ROUND(ABS(SUMIFS(#REF!,#REF!,$C241,#REF!,#REF!,#REF!,$E241,#REF!,#REF!)),3)</f>
        <v>#REF!</v>
      </c>
      <c r="L241" s="1" t="e">
        <f>ROUND(ABS(SUMIFS(#REF!,#REF!,$C241,#REF!,#REF!,#REF!,$E241,#REF!,#REF!)),3)</f>
        <v>#REF!</v>
      </c>
      <c r="M241" s="1">
        <v>0</v>
      </c>
      <c r="N241" s="1" t="e">
        <f>ROUND(ABS(SUMIFS(#REF!,#REF!,$C241,#REF!,#REF!,#REF!,$E241,#REF!,#REF!)),3)</f>
        <v>#REF!</v>
      </c>
      <c r="O241" s="1" t="e">
        <f>ABS(SUMIFS(#REF!,#REF!,$C241,#REF!,$E241,#REF!,#REF!))</f>
        <v>#REF!</v>
      </c>
      <c r="P241" s="1" t="e">
        <f>#REF!</f>
        <v>#REF!</v>
      </c>
      <c r="Q241" s="1" t="e">
        <f>_xlfn.IFS(OR(B241=#REF!,B241=#REF!),#REF!*100,TRUE,0)</f>
        <v>#REF!</v>
      </c>
      <c r="S241" s="14" t="str">
        <f t="shared" si="56"/>
        <v>2000150604恢复血量1</v>
      </c>
      <c r="T241" s="14" t="str">
        <f ca="1">IF(OFFSET($BB$1,MATCH($S241,S:S,0)-1,),$BC$1,
_xlfn.TEXTJOIN(Sheet1!$D$16,1,U241:AA241))</f>
        <v>ratio=0.87+attackerParams('extreasure2')+attackerParams('step10a'),fixed=100</v>
      </c>
      <c r="U241" s="14" t="str">
        <f t="shared" ca="1" si="57"/>
        <v>ratio=0.87+attackerParams('extreasure2')+attackerParams('step10a')</v>
      </c>
      <c r="V241" s="14" t="str">
        <f t="shared" ca="1" si="58"/>
        <v>fixed=100</v>
      </c>
      <c r="W241" s="14" t="str">
        <f t="shared" ca="1" si="59"/>
        <v/>
      </c>
      <c r="X241" s="14" t="str">
        <f t="shared" ca="1" si="60"/>
        <v/>
      </c>
      <c r="Y241" s="14" t="str">
        <f t="shared" ca="1" si="61"/>
        <v/>
      </c>
      <c r="Z241" s="14" t="str">
        <f t="shared" ca="1" si="62"/>
        <v/>
      </c>
      <c r="AA241" s="14" t="str">
        <f t="shared" ca="1" si="63"/>
        <v/>
      </c>
      <c r="AB241" s="1">
        <f t="shared" si="64"/>
        <v>0.87</v>
      </c>
      <c r="AC241" s="1">
        <f t="shared" si="65"/>
        <v>100</v>
      </c>
      <c r="AD241" s="1" t="e">
        <f t="shared" si="66"/>
        <v>#N/A</v>
      </c>
      <c r="AE241" s="1" t="e">
        <f t="shared" si="67"/>
        <v>#N/A</v>
      </c>
      <c r="AF241" s="1" t="e">
        <f t="shared" si="68"/>
        <v>#N/A</v>
      </c>
      <c r="AG241" s="1" t="e">
        <f t="shared" si="69"/>
        <v>#N/A</v>
      </c>
      <c r="AH241" s="1" t="e">
        <f t="shared" si="70"/>
        <v>#N/A</v>
      </c>
      <c r="AI241" s="1" t="str">
        <f>TRIM(LEFT(AP241,FIND(Sheet1!$E$16,AP241)-1))</f>
        <v>ratio</v>
      </c>
      <c r="AJ241" s="1" t="str">
        <f>TRIM(LEFT(AQ241,FIND(Sheet1!$E$16,AQ241)-1))</f>
        <v>fixed</v>
      </c>
      <c r="AK241" s="1" t="e">
        <f>TRIM(LEFT(AR241,FIND(Sheet1!$E$16,AR241)-1))</f>
        <v>#VALUE!</v>
      </c>
      <c r="AL241" s="1" t="e">
        <f>TRIM(LEFT(AS241,FIND(Sheet1!$E$16,AS241)-1))</f>
        <v>#VALUE!</v>
      </c>
      <c r="AM241" s="1" t="e">
        <f>TRIM(LEFT(AT241,FIND(Sheet1!$E$16,AT241)-1))</f>
        <v>#VALUE!</v>
      </c>
      <c r="AN241" s="1" t="e">
        <f>TRIM(LEFT(AU241,FIND(Sheet1!$E$16,AU241)-1))</f>
        <v>#VALUE!</v>
      </c>
      <c r="AO241" s="1" t="e">
        <f>TRIM(LEFT(AV241,FIND(Sheet1!$E$16,AV241)-1))</f>
        <v>#VALUE!</v>
      </c>
      <c r="AP241" s="14" t="s">
        <v>297</v>
      </c>
      <c r="AQ241" s="14" t="s">
        <v>170</v>
      </c>
      <c r="AX241" s="1">
        <v>2000150604</v>
      </c>
      <c r="AY241" s="1" t="s">
        <v>92</v>
      </c>
      <c r="AZ241" s="1" t="str">
        <f t="shared" si="71"/>
        <v>2000150604恢复血量</v>
      </c>
      <c r="BA241" s="1">
        <f>COUNTIFS($AZ$2:AZ241,AZ241,$AZ$2:AZ241,"&gt;&lt;")</f>
        <v>1</v>
      </c>
      <c r="BB241" t="b">
        <f>IFERROR(AND(VLOOKUP(AX241,[2]英雄技能定义!$A:$F,6,0)="普攻",AY241=$AY$2),FALSE)</f>
        <v>0</v>
      </c>
    </row>
    <row r="242" spans="1:54">
      <c r="A242" s="1" t="e">
        <f>#REF!</f>
        <v>#REF!</v>
      </c>
      <c r="B242" s="1" t="e">
        <f>#REF!</f>
        <v>#REF!</v>
      </c>
      <c r="C242" s="1" t="e">
        <f>#REF!</f>
        <v>#REF!</v>
      </c>
      <c r="D242" s="1" t="s">
        <v>86</v>
      </c>
      <c r="E242" s="1" t="e">
        <f>#REF!</f>
        <v>#REF!</v>
      </c>
      <c r="F242" s="1" t="e">
        <f t="shared" si="55"/>
        <v>#REF!</v>
      </c>
      <c r="G242" s="1">
        <f>SUMIFS(Sheet1!$F$17:$F$30,Sheet1!$E$17:$E$30,D242)</f>
        <v>1</v>
      </c>
      <c r="H242" s="1" t="e">
        <f>ROUND(ABS(SUMIFS(#REF!,#REF!,$C242,#REF!,#REF!,#REF!,$E242)),)</f>
        <v>#REF!</v>
      </c>
      <c r="I242" s="1" t="e">
        <f>_xlfn.IFS(OR(B242=#REF!,B242=#REF!,B242=#REF!),ROUND(#REF!,3),TRUE,0)</f>
        <v>#REF!</v>
      </c>
      <c r="J242" s="1">
        <v>0</v>
      </c>
      <c r="K242" s="1" t="e">
        <f>ROUND(ABS(SUMIFS(#REF!,#REF!,$C242,#REF!,#REF!,#REF!,$E242,#REF!,#REF!)),3)</f>
        <v>#REF!</v>
      </c>
      <c r="L242" s="1" t="e">
        <f>ROUND(ABS(SUMIFS(#REF!,#REF!,$C242,#REF!,#REF!,#REF!,$E242,#REF!,#REF!)),3)</f>
        <v>#REF!</v>
      </c>
      <c r="M242" s="1">
        <v>0</v>
      </c>
      <c r="N242" s="1" t="e">
        <f>ROUND(ABS(SUMIFS(#REF!,#REF!,$C242,#REF!,#REF!,#REF!,$E242,#REF!,#REF!)),3)</f>
        <v>#REF!</v>
      </c>
      <c r="O242" s="1" t="e">
        <f>ABS(SUMIFS(#REF!,#REF!,$C242,#REF!,$E242,#REF!,#REF!))</f>
        <v>#REF!</v>
      </c>
      <c r="P242" s="1" t="e">
        <f>#REF!</f>
        <v>#REF!</v>
      </c>
      <c r="Q242" s="1" t="e">
        <f>_xlfn.IFS(OR(B242=#REF!,B242=#REF!),#REF!*100,TRUE,0)</f>
        <v>#REF!</v>
      </c>
      <c r="S242" s="14" t="str">
        <f t="shared" si="56"/>
        <v>2000150604加buff1</v>
      </c>
      <c r="T242" s="14" t="str">
        <f ca="1">IF(OFFSET($BB$1,MATCH($S242,S:S,0)-1,),$BC$1,
_xlfn.TEXTJOIN(Sheet1!$D$16,1,U242:AA242))</f>
        <v>duration=6,effectIds={1000121}</v>
      </c>
      <c r="U242" s="14" t="str">
        <f t="shared" ca="1" si="57"/>
        <v>duration=6</v>
      </c>
      <c r="V242" s="14" t="str">
        <f t="shared" ca="1" si="58"/>
        <v>effectIds={1000121}</v>
      </c>
      <c r="W242" s="14" t="str">
        <f t="shared" ca="1" si="59"/>
        <v/>
      </c>
      <c r="X242" s="14" t="str">
        <f t="shared" ca="1" si="60"/>
        <v/>
      </c>
      <c r="Y242" s="14" t="str">
        <f t="shared" ca="1" si="61"/>
        <v/>
      </c>
      <c r="Z242" s="14" t="str">
        <f t="shared" ca="1" si="62"/>
        <v/>
      </c>
      <c r="AA242" s="14" t="str">
        <f t="shared" ca="1" si="63"/>
        <v/>
      </c>
      <c r="AB242" s="1">
        <f t="shared" si="64"/>
        <v>6</v>
      </c>
      <c r="AC242" s="1" t="e">
        <f t="shared" si="65"/>
        <v>#N/A</v>
      </c>
      <c r="AD242" s="1" t="e">
        <f t="shared" si="66"/>
        <v>#N/A</v>
      </c>
      <c r="AE242" s="1" t="e">
        <f t="shared" si="67"/>
        <v>#N/A</v>
      </c>
      <c r="AF242" s="1" t="e">
        <f t="shared" si="68"/>
        <v>#N/A</v>
      </c>
      <c r="AG242" s="1" t="e">
        <f t="shared" si="69"/>
        <v>#N/A</v>
      </c>
      <c r="AH242" s="1" t="e">
        <f t="shared" si="70"/>
        <v>#N/A</v>
      </c>
      <c r="AI242" s="1" t="str">
        <f>TRIM(LEFT(AP242,FIND(Sheet1!$E$16,AP242)-1))</f>
        <v>duration</v>
      </c>
      <c r="AJ242" s="1" t="str">
        <f>TRIM(LEFT(AQ242,FIND(Sheet1!$E$16,AQ242)-1))</f>
        <v>effectIds</v>
      </c>
      <c r="AK242" s="1" t="e">
        <f>TRIM(LEFT(AR242,FIND(Sheet1!$E$16,AR242)-1))</f>
        <v>#VALUE!</v>
      </c>
      <c r="AL242" s="1" t="e">
        <f>TRIM(LEFT(AS242,FIND(Sheet1!$E$16,AS242)-1))</f>
        <v>#VALUE!</v>
      </c>
      <c r="AM242" s="1" t="e">
        <f>TRIM(LEFT(AT242,FIND(Sheet1!$E$16,AT242)-1))</f>
        <v>#VALUE!</v>
      </c>
      <c r="AN242" s="1" t="e">
        <f>TRIM(LEFT(AU242,FIND(Sheet1!$E$16,AU242)-1))</f>
        <v>#VALUE!</v>
      </c>
      <c r="AO242" s="1" t="e">
        <f>TRIM(LEFT(AV242,FIND(Sheet1!$E$16,AV242)-1))</f>
        <v>#VALUE!</v>
      </c>
      <c r="AP242" s="14" t="s">
        <v>185</v>
      </c>
      <c r="AQ242" s="14" t="s">
        <v>298</v>
      </c>
      <c r="AX242" s="1">
        <v>2000150604</v>
      </c>
      <c r="AY242" s="1" t="s">
        <v>88</v>
      </c>
      <c r="AZ242" s="1" t="str">
        <f t="shared" si="71"/>
        <v>2000150604加buff</v>
      </c>
      <c r="BA242" s="1">
        <f>COUNTIFS($AZ$2:AZ242,AZ242,$AZ$2:AZ242,"&gt;&lt;")</f>
        <v>1</v>
      </c>
      <c r="BB242" t="b">
        <f>IFERROR(AND(VLOOKUP(AX242,[2]英雄技能定义!$A:$F,6,0)="普攻",AY242=$AY$2),FALSE)</f>
        <v>0</v>
      </c>
    </row>
    <row r="243" spans="1:54">
      <c r="A243" s="1" t="e">
        <f>#REF!</f>
        <v>#REF!</v>
      </c>
      <c r="B243" s="1" t="e">
        <f>#REF!</f>
        <v>#REF!</v>
      </c>
      <c r="C243" s="1" t="e">
        <f>#REF!</f>
        <v>#REF!</v>
      </c>
      <c r="D243" s="1" t="s">
        <v>88</v>
      </c>
      <c r="E243" s="1" t="e">
        <f>#REF!</f>
        <v>#REF!</v>
      </c>
      <c r="F243" s="1" t="e">
        <f t="shared" si="55"/>
        <v>#REF!</v>
      </c>
      <c r="G243" s="1">
        <f>SUMIFS(Sheet1!$F$17:$F$30,Sheet1!$E$17:$E$30,D243)</f>
        <v>2</v>
      </c>
      <c r="H243" s="1" t="e">
        <f>ROUND(ABS(SUMIFS(#REF!,#REF!,$C243,#REF!,#REF!,#REF!,$E243)),)</f>
        <v>#REF!</v>
      </c>
      <c r="I243" s="1" t="e">
        <f>_xlfn.IFS(OR(B243=#REF!,B243=#REF!,B243=#REF!),ROUND(#REF!,3),TRUE,0)</f>
        <v>#REF!</v>
      </c>
      <c r="J243" s="1">
        <v>0</v>
      </c>
      <c r="K243" s="1" t="e">
        <f>ROUND(ABS(SUMIFS(#REF!,#REF!,$C243,#REF!,#REF!,#REF!,$E243,#REF!,#REF!)),3)</f>
        <v>#REF!</v>
      </c>
      <c r="L243" s="1" t="e">
        <f>ROUND(ABS(SUMIFS(#REF!,#REF!,$C243,#REF!,#REF!,#REF!,$E243,#REF!,#REF!)),3)</f>
        <v>#REF!</v>
      </c>
      <c r="M243" s="1">
        <v>0</v>
      </c>
      <c r="N243" s="1" t="e">
        <f>ROUND(ABS(SUMIFS(#REF!,#REF!,$C243,#REF!,#REF!,#REF!,$E243,#REF!,#REF!)),3)</f>
        <v>#REF!</v>
      </c>
      <c r="O243" s="1" t="e">
        <f>ABS(SUMIFS(#REF!,#REF!,$C243,#REF!,$E243,#REF!,#REF!))</f>
        <v>#REF!</v>
      </c>
      <c r="P243" s="1" t="e">
        <f>#REF!</f>
        <v>#REF!</v>
      </c>
      <c r="Q243" s="1" t="e">
        <f>_xlfn.IFS(OR(B243=#REF!,B243=#REF!),#REF!*100,TRUE,0)</f>
        <v>#REF!</v>
      </c>
      <c r="S243" s="14" t="str">
        <f t="shared" si="56"/>
        <v>2000150604加buff2</v>
      </c>
      <c r="T243" s="14" t="str">
        <f ca="1">IF(OFFSET($BB$1,MATCH($S243,S:S,0)-1,),$BC$1,
_xlfn.TEXTJOIN(Sheet1!$D$16,1,U243:AA243))</f>
        <v>duration=4,effectIds={1000122}</v>
      </c>
      <c r="U243" s="14" t="str">
        <f t="shared" ca="1" si="57"/>
        <v>duration=4</v>
      </c>
      <c r="V243" s="14" t="str">
        <f t="shared" ca="1" si="58"/>
        <v>effectIds={1000122}</v>
      </c>
      <c r="W243" s="14" t="str">
        <f t="shared" ca="1" si="59"/>
        <v/>
      </c>
      <c r="X243" s="14" t="str">
        <f t="shared" ca="1" si="60"/>
        <v/>
      </c>
      <c r="Y243" s="14" t="str">
        <f t="shared" ca="1" si="61"/>
        <v/>
      </c>
      <c r="Z243" s="14" t="str">
        <f t="shared" ca="1" si="62"/>
        <v/>
      </c>
      <c r="AA243" s="14" t="str">
        <f t="shared" ca="1" si="63"/>
        <v/>
      </c>
      <c r="AB243" s="1">
        <f t="shared" si="64"/>
        <v>4</v>
      </c>
      <c r="AC243" s="1" t="e">
        <f t="shared" si="65"/>
        <v>#N/A</v>
      </c>
      <c r="AD243" s="1" t="e">
        <f t="shared" si="66"/>
        <v>#N/A</v>
      </c>
      <c r="AE243" s="1" t="e">
        <f t="shared" si="67"/>
        <v>#N/A</v>
      </c>
      <c r="AF243" s="1" t="e">
        <f t="shared" si="68"/>
        <v>#N/A</v>
      </c>
      <c r="AG243" s="1" t="e">
        <f t="shared" si="69"/>
        <v>#N/A</v>
      </c>
      <c r="AH243" s="1" t="e">
        <f t="shared" si="70"/>
        <v>#N/A</v>
      </c>
      <c r="AI243" s="1" t="str">
        <f>TRIM(LEFT(AP243,FIND(Sheet1!$E$16,AP243)-1))</f>
        <v>duration</v>
      </c>
      <c r="AJ243" s="1" t="str">
        <f>TRIM(LEFT(AQ243,FIND(Sheet1!$E$16,AQ243)-1))</f>
        <v>effectIds</v>
      </c>
      <c r="AK243" s="1" t="e">
        <f>TRIM(LEFT(AR243,FIND(Sheet1!$E$16,AR243)-1))</f>
        <v>#VALUE!</v>
      </c>
      <c r="AL243" s="1" t="e">
        <f>TRIM(LEFT(AS243,FIND(Sheet1!$E$16,AS243)-1))</f>
        <v>#VALUE!</v>
      </c>
      <c r="AM243" s="1" t="e">
        <f>TRIM(LEFT(AT243,FIND(Sheet1!$E$16,AT243)-1))</f>
        <v>#VALUE!</v>
      </c>
      <c r="AN243" s="1" t="e">
        <f>TRIM(LEFT(AU243,FIND(Sheet1!$E$16,AU243)-1))</f>
        <v>#VALUE!</v>
      </c>
      <c r="AO243" s="1" t="e">
        <f>TRIM(LEFT(AV243,FIND(Sheet1!$E$16,AV243)-1))</f>
        <v>#VALUE!</v>
      </c>
      <c r="AP243" s="14" t="s">
        <v>207</v>
      </c>
      <c r="AQ243" s="14" t="s">
        <v>299</v>
      </c>
      <c r="AX243" s="1">
        <v>2000150604</v>
      </c>
      <c r="AY243" s="1" t="s">
        <v>88</v>
      </c>
      <c r="AZ243" s="1" t="str">
        <f t="shared" si="71"/>
        <v>2000150604加buff</v>
      </c>
      <c r="BA243" s="1">
        <f>COUNTIFS($AZ$2:AZ243,AZ243,$AZ$2:AZ243,"&gt;&lt;")</f>
        <v>2</v>
      </c>
      <c r="BB243" t="b">
        <f>IFERROR(AND(VLOOKUP(AX243,[2]英雄技能定义!$A:$F,6,0)="普攻",AY243=$AY$2),FALSE)</f>
        <v>0</v>
      </c>
    </row>
    <row r="244" spans="1:54">
      <c r="A244" s="1" t="e">
        <f>#REF!</f>
        <v>#REF!</v>
      </c>
      <c r="B244" s="1" t="e">
        <f>#REF!</f>
        <v>#REF!</v>
      </c>
      <c r="C244" s="1" t="e">
        <f>#REF!</f>
        <v>#REF!</v>
      </c>
      <c r="D244" s="1" t="s">
        <v>86</v>
      </c>
      <c r="E244" s="1" t="e">
        <f>#REF!</f>
        <v>#REF!</v>
      </c>
      <c r="F244" s="1" t="e">
        <f t="shared" si="55"/>
        <v>#REF!</v>
      </c>
      <c r="G244" s="1">
        <f>SUMIFS(Sheet1!$F$17:$F$30,Sheet1!$E$17:$E$30,D244)</f>
        <v>1</v>
      </c>
      <c r="H244" s="1" t="e">
        <f>ROUND(ABS(SUMIFS(#REF!,#REF!,$C244,#REF!,#REF!,#REF!,$E244)),)</f>
        <v>#REF!</v>
      </c>
      <c r="I244" s="1" t="e">
        <f>_xlfn.IFS(OR(B244=#REF!,B244=#REF!,B244=#REF!),ROUND(#REF!,3),TRUE,0)</f>
        <v>#REF!</v>
      </c>
      <c r="J244" s="1">
        <v>0</v>
      </c>
      <c r="K244" s="1" t="e">
        <f>ROUND(ABS(SUMIFS(#REF!,#REF!,$C244,#REF!,#REF!,#REF!,$E244,#REF!,#REF!)),3)</f>
        <v>#REF!</v>
      </c>
      <c r="L244" s="1" t="e">
        <f>ROUND(ABS(SUMIFS(#REF!,#REF!,$C244,#REF!,#REF!,#REF!,$E244,#REF!,#REF!)),3)</f>
        <v>#REF!</v>
      </c>
      <c r="M244" s="1">
        <v>0</v>
      </c>
      <c r="N244" s="1" t="e">
        <f>ROUND(ABS(SUMIFS(#REF!,#REF!,$C244,#REF!,#REF!,#REF!,$E244,#REF!,#REF!)),3)</f>
        <v>#REF!</v>
      </c>
      <c r="O244" s="1" t="e">
        <f>ABS(SUMIFS(#REF!,#REF!,$C244,#REF!,$E244,#REF!,#REF!))</f>
        <v>#REF!</v>
      </c>
      <c r="P244" s="1" t="e">
        <f>#REF!</f>
        <v>#REF!</v>
      </c>
      <c r="Q244" s="1" t="e">
        <f>_xlfn.IFS(OR(B244=#REF!,B244=#REF!),#REF!*100,TRUE,0)</f>
        <v>#REF!</v>
      </c>
      <c r="S244" s="14" t="str">
        <f t="shared" si="56"/>
        <v>2000250101伤血1</v>
      </c>
      <c r="T244" s="14" t="str">
        <f ca="1">IF(OFFSET($BB$1,MATCH($S244,S:S,0)-1,),$BC$1,
_xlfn.TEXTJOIN(Sheet1!$D$16,1,U244:AA244))</f>
        <v>ratio=0.4,fixed=0</v>
      </c>
      <c r="U244" s="14" t="str">
        <f t="shared" ca="1" si="57"/>
        <v>ratio=0.4</v>
      </c>
      <c r="V244" s="14" t="str">
        <f t="shared" ca="1" si="58"/>
        <v>fixed=10</v>
      </c>
      <c r="W244" s="14" t="str">
        <f t="shared" ca="1" si="59"/>
        <v/>
      </c>
      <c r="X244" s="14" t="str">
        <f t="shared" ca="1" si="60"/>
        <v/>
      </c>
      <c r="Y244" s="14" t="str">
        <f t="shared" ca="1" si="61"/>
        <v/>
      </c>
      <c r="Z244" s="14" t="str">
        <f t="shared" ca="1" si="62"/>
        <v/>
      </c>
      <c r="AA244" s="14" t="str">
        <f t="shared" ca="1" si="63"/>
        <v/>
      </c>
      <c r="AB244" s="1">
        <f t="shared" si="64"/>
        <v>0.4</v>
      </c>
      <c r="AC244" s="1">
        <f t="shared" si="65"/>
        <v>10</v>
      </c>
      <c r="AD244" s="1" t="e">
        <f t="shared" si="66"/>
        <v>#N/A</v>
      </c>
      <c r="AE244" s="1" t="e">
        <f t="shared" si="67"/>
        <v>#N/A</v>
      </c>
      <c r="AF244" s="1" t="e">
        <f t="shared" si="68"/>
        <v>#N/A</v>
      </c>
      <c r="AG244" s="1" t="e">
        <f t="shared" si="69"/>
        <v>#N/A</v>
      </c>
      <c r="AH244" s="1" t="e">
        <f t="shared" si="70"/>
        <v>#N/A</v>
      </c>
      <c r="AI244" s="1" t="str">
        <f>TRIM(LEFT(AP244,FIND(Sheet1!$E$16,AP244)-1))</f>
        <v>ratio</v>
      </c>
      <c r="AJ244" s="1" t="str">
        <f>TRIM(LEFT(AQ244,FIND(Sheet1!$E$16,AQ244)-1))</f>
        <v>fixed</v>
      </c>
      <c r="AK244" s="1" t="e">
        <f>TRIM(LEFT(AR244,FIND(Sheet1!$E$16,AR244)-1))</f>
        <v>#VALUE!</v>
      </c>
      <c r="AL244" s="1" t="e">
        <f>TRIM(LEFT(AS244,FIND(Sheet1!$E$16,AS244)-1))</f>
        <v>#VALUE!</v>
      </c>
      <c r="AM244" s="1" t="e">
        <f>TRIM(LEFT(AT244,FIND(Sheet1!$E$16,AT244)-1))</f>
        <v>#VALUE!</v>
      </c>
      <c r="AN244" s="1" t="e">
        <f>TRIM(LEFT(AU244,FIND(Sheet1!$E$16,AU244)-1))</f>
        <v>#VALUE!</v>
      </c>
      <c r="AO244" s="1" t="e">
        <f>TRIM(LEFT(AV244,FIND(Sheet1!$E$16,AV244)-1))</f>
        <v>#VALUE!</v>
      </c>
      <c r="AP244" s="14" t="s">
        <v>167</v>
      </c>
      <c r="AQ244" s="14" t="s">
        <v>168</v>
      </c>
      <c r="AX244" s="1">
        <v>2000250101</v>
      </c>
      <c r="AY244" s="1" t="s">
        <v>86</v>
      </c>
      <c r="AZ244" s="1" t="str">
        <f t="shared" si="71"/>
        <v>2000250101伤血</v>
      </c>
      <c r="BA244" s="1">
        <f>COUNTIFS($AZ$2:AZ244,AZ244,$AZ$2:AZ244,"&gt;&lt;")</f>
        <v>1</v>
      </c>
      <c r="BB244" t="b">
        <f>IFERROR(AND(VLOOKUP(AX244,[2]英雄技能定义!$A:$F,6,0)="普攻",AY244=$AY$2),FALSE)</f>
        <v>1</v>
      </c>
    </row>
    <row r="245" spans="1:54">
      <c r="A245" s="1" t="e">
        <f>#REF!</f>
        <v>#REF!</v>
      </c>
      <c r="B245" s="1" t="e">
        <f>#REF!</f>
        <v>#REF!</v>
      </c>
      <c r="C245" s="1" t="e">
        <f>#REF!</f>
        <v>#REF!</v>
      </c>
      <c r="D245" s="1" t="s">
        <v>88</v>
      </c>
      <c r="E245" s="1" t="e">
        <f>#REF!</f>
        <v>#REF!</v>
      </c>
      <c r="F245" s="1" t="e">
        <f t="shared" si="55"/>
        <v>#REF!</v>
      </c>
      <c r="G245" s="1">
        <f>SUMIFS(Sheet1!$F$17:$F$30,Sheet1!$E$17:$E$30,D245)</f>
        <v>2</v>
      </c>
      <c r="H245" s="1" t="e">
        <f>ROUND(ABS(SUMIFS(#REF!,#REF!,$C245,#REF!,#REF!,#REF!,$E245)),)</f>
        <v>#REF!</v>
      </c>
      <c r="I245" s="1" t="e">
        <f>_xlfn.IFS(OR(B245=#REF!,B245=#REF!,B245=#REF!),ROUND(#REF!,3),TRUE,0)</f>
        <v>#REF!</v>
      </c>
      <c r="J245" s="1">
        <v>0</v>
      </c>
      <c r="K245" s="1" t="e">
        <f>ROUND(ABS(SUMIFS(#REF!,#REF!,$C245,#REF!,#REF!,#REF!,$E245,#REF!,#REF!)),3)</f>
        <v>#REF!</v>
      </c>
      <c r="L245" s="1" t="e">
        <f>ROUND(ABS(SUMIFS(#REF!,#REF!,$C245,#REF!,#REF!,#REF!,$E245,#REF!,#REF!)),3)</f>
        <v>#REF!</v>
      </c>
      <c r="M245" s="1">
        <v>0</v>
      </c>
      <c r="N245" s="1" t="e">
        <f>ROUND(ABS(SUMIFS(#REF!,#REF!,$C245,#REF!,#REF!,#REF!,$E245,#REF!,#REF!)),3)</f>
        <v>#REF!</v>
      </c>
      <c r="O245" s="1" t="e">
        <f>ABS(SUMIFS(#REF!,#REF!,$C245,#REF!,$E245,#REF!,#REF!))</f>
        <v>#REF!</v>
      </c>
      <c r="P245" s="1" t="e">
        <f>#REF!</f>
        <v>#REF!</v>
      </c>
      <c r="Q245" s="1" t="e">
        <f>_xlfn.IFS(OR(B245=#REF!,B245=#REF!),#REF!*100,TRUE,0)</f>
        <v>#REF!</v>
      </c>
      <c r="S245" s="14" t="str">
        <f t="shared" si="56"/>
        <v>2000250101受击光效1</v>
      </c>
      <c r="T245" s="14" t="str">
        <f ca="1">IF(OFFSET($BB$1,MATCH($S245,S:S,0)-1,),$BC$1,
_xlfn.TEXTJOIN(Sheet1!$D$16,1,U245:AA245))</f>
        <v>1</v>
      </c>
      <c r="U245" s="14" t="str">
        <f t="shared" ca="1" si="57"/>
        <v>1</v>
      </c>
      <c r="V245" s="14" t="str">
        <f t="shared" ca="1" si="58"/>
        <v/>
      </c>
      <c r="W245" s="14" t="str">
        <f t="shared" ca="1" si="59"/>
        <v/>
      </c>
      <c r="X245" s="14" t="str">
        <f t="shared" ca="1" si="60"/>
        <v/>
      </c>
      <c r="Y245" s="14" t="str">
        <f t="shared" ca="1" si="61"/>
        <v/>
      </c>
      <c r="Z245" s="14" t="str">
        <f t="shared" ca="1" si="62"/>
        <v/>
      </c>
      <c r="AA245" s="14" t="str">
        <f t="shared" ca="1" si="63"/>
        <v/>
      </c>
      <c r="AB245" s="1">
        <f t="shared" si="64"/>
        <v>1</v>
      </c>
      <c r="AC245" s="1" t="e">
        <f t="shared" si="65"/>
        <v>#N/A</v>
      </c>
      <c r="AD245" s="1" t="e">
        <f t="shared" si="66"/>
        <v>#N/A</v>
      </c>
      <c r="AE245" s="1" t="e">
        <f t="shared" si="67"/>
        <v>#N/A</v>
      </c>
      <c r="AF245" s="1" t="e">
        <f t="shared" si="68"/>
        <v>#N/A</v>
      </c>
      <c r="AG245" s="1" t="e">
        <f t="shared" si="69"/>
        <v>#N/A</v>
      </c>
      <c r="AH245" s="1" t="e">
        <f t="shared" si="70"/>
        <v>#N/A</v>
      </c>
      <c r="AI245" s="1" t="e">
        <f>TRIM(LEFT(AP245,FIND(Sheet1!$E$16,AP245)-1))</f>
        <v>#VALUE!</v>
      </c>
      <c r="AJ245" s="1" t="e">
        <f>TRIM(LEFT(AQ245,FIND(Sheet1!$E$16,AQ245)-1))</f>
        <v>#VALUE!</v>
      </c>
      <c r="AK245" s="1" t="e">
        <f>TRIM(LEFT(AR245,FIND(Sheet1!$E$16,AR245)-1))</f>
        <v>#VALUE!</v>
      </c>
      <c r="AL245" s="1" t="e">
        <f>TRIM(LEFT(AS245,FIND(Sheet1!$E$16,AS245)-1))</f>
        <v>#VALUE!</v>
      </c>
      <c r="AM245" s="1" t="e">
        <f>TRIM(LEFT(AT245,FIND(Sheet1!$E$16,AT245)-1))</f>
        <v>#VALUE!</v>
      </c>
      <c r="AN245" s="1" t="e">
        <f>TRIM(LEFT(AU245,FIND(Sheet1!$E$16,AU245)-1))</f>
        <v>#VALUE!</v>
      </c>
      <c r="AO245" s="1" t="e">
        <f>TRIM(LEFT(AV245,FIND(Sheet1!$E$16,AV245)-1))</f>
        <v>#VALUE!</v>
      </c>
      <c r="AP245" s="14">
        <v>1</v>
      </c>
      <c r="AX245" s="1">
        <v>2000250101</v>
      </c>
      <c r="AY245" s="1" t="s">
        <v>91</v>
      </c>
      <c r="AZ245" s="1" t="str">
        <f t="shared" si="71"/>
        <v>2000250101受击光效</v>
      </c>
      <c r="BA245" s="1">
        <f>COUNTIFS($AZ$2:AZ245,AZ245,$AZ$2:AZ245,"&gt;&lt;")</f>
        <v>1</v>
      </c>
      <c r="BB245" t="b">
        <f>IFERROR(AND(VLOOKUP(AX245,[2]英雄技能定义!$A:$F,6,0)="普攻",AY245=$AY$2),FALSE)</f>
        <v>0</v>
      </c>
    </row>
    <row r="246" spans="1:54">
      <c r="A246" s="1" t="e">
        <f>#REF!</f>
        <v>#REF!</v>
      </c>
      <c r="B246" s="1" t="e">
        <f>#REF!</f>
        <v>#REF!</v>
      </c>
      <c r="C246" s="1" t="e">
        <f>#REF!</f>
        <v>#REF!</v>
      </c>
      <c r="D246" s="1" t="s">
        <v>86</v>
      </c>
      <c r="E246" s="1" t="e">
        <f>#REF!</f>
        <v>#REF!</v>
      </c>
      <c r="F246" s="1" t="e">
        <f t="shared" si="55"/>
        <v>#REF!</v>
      </c>
      <c r="G246" s="1">
        <f>SUMIFS(Sheet1!$F$17:$F$30,Sheet1!$E$17:$E$30,D246)</f>
        <v>1</v>
      </c>
      <c r="H246" s="1" t="e">
        <f>ROUND(ABS(SUMIFS(#REF!,#REF!,$C246,#REF!,#REF!,#REF!,$E246)),)</f>
        <v>#REF!</v>
      </c>
      <c r="I246" s="1" t="e">
        <f>_xlfn.IFS(OR(B246=#REF!,B246=#REF!,B246=#REF!),ROUND(#REF!,3),TRUE,0)</f>
        <v>#REF!</v>
      </c>
      <c r="J246" s="1">
        <v>0</v>
      </c>
      <c r="K246" s="1" t="e">
        <f>ROUND(ABS(SUMIFS(#REF!,#REF!,$C246,#REF!,#REF!,#REF!,$E246,#REF!,#REF!)),3)</f>
        <v>#REF!</v>
      </c>
      <c r="L246" s="1" t="e">
        <f>ROUND(ABS(SUMIFS(#REF!,#REF!,$C246,#REF!,#REF!,#REF!,$E246,#REF!,#REF!)),3)</f>
        <v>#REF!</v>
      </c>
      <c r="M246" s="1">
        <v>0</v>
      </c>
      <c r="N246" s="1" t="e">
        <f>ROUND(ABS(SUMIFS(#REF!,#REF!,$C246,#REF!,#REF!,#REF!,$E246,#REF!,#REF!)),3)</f>
        <v>#REF!</v>
      </c>
      <c r="O246" s="1" t="e">
        <f>ABS(SUMIFS(#REF!,#REF!,$C246,#REF!,$E246,#REF!,#REF!))</f>
        <v>#REF!</v>
      </c>
      <c r="P246" s="1" t="e">
        <f>#REF!</f>
        <v>#REF!</v>
      </c>
      <c r="Q246" s="1" t="e">
        <f>_xlfn.IFS(OR(B246=#REF!,B246=#REF!),#REF!*100,TRUE,0)</f>
        <v>#REF!</v>
      </c>
      <c r="S246" s="14" t="str">
        <f t="shared" si="56"/>
        <v>2000250102伤血1</v>
      </c>
      <c r="T246" s="14" t="str">
        <f ca="1">IF(OFFSET($BB$1,MATCH($S246,S:S,0)-1,),$BC$1,
_xlfn.TEXTJOIN(Sheet1!$D$16,1,U246:AA246))</f>
        <v>ratio=1.7,fixed=100</v>
      </c>
      <c r="U246" s="14" t="str">
        <f t="shared" ca="1" si="57"/>
        <v>ratio=1.7</v>
      </c>
      <c r="V246" s="14" t="str">
        <f t="shared" ca="1" si="58"/>
        <v>fixed=100</v>
      </c>
      <c r="W246" s="14" t="str">
        <f t="shared" ca="1" si="59"/>
        <v/>
      </c>
      <c r="X246" s="14" t="str">
        <f t="shared" ca="1" si="60"/>
        <v/>
      </c>
      <c r="Y246" s="14" t="str">
        <f t="shared" ca="1" si="61"/>
        <v/>
      </c>
      <c r="Z246" s="14" t="str">
        <f t="shared" ca="1" si="62"/>
        <v/>
      </c>
      <c r="AA246" s="14" t="str">
        <f t="shared" ca="1" si="63"/>
        <v/>
      </c>
      <c r="AB246" s="1">
        <f t="shared" si="64"/>
        <v>1.7</v>
      </c>
      <c r="AC246" s="1">
        <f t="shared" si="65"/>
        <v>100</v>
      </c>
      <c r="AD246" s="1" t="e">
        <f t="shared" si="66"/>
        <v>#N/A</v>
      </c>
      <c r="AE246" s="1" t="e">
        <f t="shared" si="67"/>
        <v>#N/A</v>
      </c>
      <c r="AF246" s="1" t="e">
        <f t="shared" si="68"/>
        <v>#N/A</v>
      </c>
      <c r="AG246" s="1" t="e">
        <f t="shared" si="69"/>
        <v>#N/A</v>
      </c>
      <c r="AH246" s="1" t="e">
        <f t="shared" si="70"/>
        <v>#N/A</v>
      </c>
      <c r="AI246" s="1" t="str">
        <f>TRIM(LEFT(AP246,FIND(Sheet1!$E$16,AP246)-1))</f>
        <v>ratio</v>
      </c>
      <c r="AJ246" s="1" t="str">
        <f>TRIM(LEFT(AQ246,FIND(Sheet1!$E$16,AQ246)-1))</f>
        <v>fixed</v>
      </c>
      <c r="AK246" s="1" t="e">
        <f>TRIM(LEFT(AR246,FIND(Sheet1!$E$16,AR246)-1))</f>
        <v>#VALUE!</v>
      </c>
      <c r="AL246" s="1" t="e">
        <f>TRIM(LEFT(AS246,FIND(Sheet1!$E$16,AS246)-1))</f>
        <v>#VALUE!</v>
      </c>
      <c r="AM246" s="1" t="e">
        <f>TRIM(LEFT(AT246,FIND(Sheet1!$E$16,AT246)-1))</f>
        <v>#VALUE!</v>
      </c>
      <c r="AN246" s="1" t="e">
        <f>TRIM(LEFT(AU246,FIND(Sheet1!$E$16,AU246)-1))</f>
        <v>#VALUE!</v>
      </c>
      <c r="AO246" s="1" t="e">
        <f>TRIM(LEFT(AV246,FIND(Sheet1!$E$16,AV246)-1))</f>
        <v>#VALUE!</v>
      </c>
      <c r="AP246" s="14" t="s">
        <v>242</v>
      </c>
      <c r="AQ246" s="14" t="s">
        <v>170</v>
      </c>
      <c r="AX246" s="1">
        <v>2000250102</v>
      </c>
      <c r="AY246" s="1" t="s">
        <v>86</v>
      </c>
      <c r="AZ246" s="1" t="str">
        <f t="shared" si="71"/>
        <v>2000250102伤血</v>
      </c>
      <c r="BA246" s="1">
        <f>COUNTIFS($AZ$2:AZ246,AZ246,$AZ$2:AZ246,"&gt;&lt;")</f>
        <v>1</v>
      </c>
      <c r="BB246" t="b">
        <f>IFERROR(AND(VLOOKUP(AX246,[2]英雄技能定义!$A:$F,6,0)="普攻",AY246=$AY$2),FALSE)</f>
        <v>0</v>
      </c>
    </row>
    <row r="247" spans="1:54">
      <c r="A247" s="1" t="e">
        <f>#REF!</f>
        <v>#REF!</v>
      </c>
      <c r="B247" s="1" t="e">
        <f>#REF!</f>
        <v>#REF!</v>
      </c>
      <c r="C247" s="1" t="e">
        <f>#REF!</f>
        <v>#REF!</v>
      </c>
      <c r="D247" s="1" t="s">
        <v>88</v>
      </c>
      <c r="E247" s="1" t="e">
        <f>#REF!</f>
        <v>#REF!</v>
      </c>
      <c r="F247" s="1" t="e">
        <f t="shared" ref="F247:F265" si="72">_xlfn.CONCAT(C247,D247,E247)</f>
        <v>#REF!</v>
      </c>
      <c r="G247" s="1">
        <f>SUMIFS(Sheet1!$F$17:$F$30,Sheet1!$E$17:$E$30,D247)</f>
        <v>2</v>
      </c>
      <c r="H247" s="1" t="e">
        <f>ROUND(ABS(SUMIFS(#REF!,#REF!,$C247,#REF!,#REF!,#REF!,$E247)),)</f>
        <v>#REF!</v>
      </c>
      <c r="I247" s="1" t="e">
        <f>_xlfn.IFS(OR(B247=#REF!,B247=#REF!,B247=#REF!),ROUND(#REF!,3),TRUE,0)</f>
        <v>#REF!</v>
      </c>
      <c r="J247" s="1">
        <v>0</v>
      </c>
      <c r="K247" s="1" t="e">
        <f>ROUND(ABS(SUMIFS(#REF!,#REF!,$C247,#REF!,#REF!,#REF!,$E247,#REF!,#REF!)),3)</f>
        <v>#REF!</v>
      </c>
      <c r="L247" s="1" t="e">
        <f>ROUND(ABS(SUMIFS(#REF!,#REF!,$C247,#REF!,#REF!,#REF!,$E247,#REF!,#REF!)),3)</f>
        <v>#REF!</v>
      </c>
      <c r="M247" s="1">
        <v>0</v>
      </c>
      <c r="N247" s="1" t="e">
        <f>ROUND(ABS(SUMIFS(#REF!,#REF!,$C247,#REF!,#REF!,#REF!,$E247,#REF!,#REF!)),3)</f>
        <v>#REF!</v>
      </c>
      <c r="O247" s="1" t="e">
        <f>ABS(SUMIFS(#REF!,#REF!,$C247,#REF!,$E247,#REF!,#REF!))</f>
        <v>#REF!</v>
      </c>
      <c r="P247" s="1" t="e">
        <f>#REF!</f>
        <v>#REF!</v>
      </c>
      <c r="Q247" s="1" t="e">
        <f>_xlfn.IFS(OR(B247=#REF!,B247=#REF!),#REF!*100,TRUE,0)</f>
        <v>#REF!</v>
      </c>
      <c r="S247" s="14" t="str">
        <f t="shared" si="56"/>
        <v>2000250102受击光效1</v>
      </c>
      <c r="T247" s="14" t="str">
        <f ca="1">IF(OFFSET($BB$1,MATCH($S247,S:S,0)-1,),$BC$1,
_xlfn.TEXTJOIN(Sheet1!$D$16,1,U247:AA247))</f>
        <v>1</v>
      </c>
      <c r="U247" s="14" t="str">
        <f t="shared" ca="1" si="57"/>
        <v>1</v>
      </c>
      <c r="V247" s="14" t="str">
        <f t="shared" ca="1" si="58"/>
        <v/>
      </c>
      <c r="W247" s="14" t="str">
        <f t="shared" ca="1" si="59"/>
        <v/>
      </c>
      <c r="X247" s="14" t="str">
        <f t="shared" ca="1" si="60"/>
        <v/>
      </c>
      <c r="Y247" s="14" t="str">
        <f t="shared" ca="1" si="61"/>
        <v/>
      </c>
      <c r="Z247" s="14" t="str">
        <f t="shared" ca="1" si="62"/>
        <v/>
      </c>
      <c r="AA247" s="14" t="str">
        <f t="shared" ca="1" si="63"/>
        <v/>
      </c>
      <c r="AB247" s="1">
        <f t="shared" si="64"/>
        <v>1</v>
      </c>
      <c r="AC247" s="1" t="e">
        <f t="shared" si="65"/>
        <v>#N/A</v>
      </c>
      <c r="AD247" s="1" t="e">
        <f t="shared" si="66"/>
        <v>#N/A</v>
      </c>
      <c r="AE247" s="1" t="e">
        <f t="shared" si="67"/>
        <v>#N/A</v>
      </c>
      <c r="AF247" s="1" t="e">
        <f t="shared" si="68"/>
        <v>#N/A</v>
      </c>
      <c r="AG247" s="1" t="e">
        <f t="shared" si="69"/>
        <v>#N/A</v>
      </c>
      <c r="AH247" s="1" t="e">
        <f t="shared" si="70"/>
        <v>#N/A</v>
      </c>
      <c r="AI247" s="1" t="e">
        <f>TRIM(LEFT(AP247,FIND(Sheet1!$E$16,AP247)-1))</f>
        <v>#VALUE!</v>
      </c>
      <c r="AJ247" s="1" t="e">
        <f>TRIM(LEFT(AQ247,FIND(Sheet1!$E$16,AQ247)-1))</f>
        <v>#VALUE!</v>
      </c>
      <c r="AK247" s="1" t="e">
        <f>TRIM(LEFT(AR247,FIND(Sheet1!$E$16,AR247)-1))</f>
        <v>#VALUE!</v>
      </c>
      <c r="AL247" s="1" t="e">
        <f>TRIM(LEFT(AS247,FIND(Sheet1!$E$16,AS247)-1))</f>
        <v>#VALUE!</v>
      </c>
      <c r="AM247" s="1" t="e">
        <f>TRIM(LEFT(AT247,FIND(Sheet1!$E$16,AT247)-1))</f>
        <v>#VALUE!</v>
      </c>
      <c r="AN247" s="1" t="e">
        <f>TRIM(LEFT(AU247,FIND(Sheet1!$E$16,AU247)-1))</f>
        <v>#VALUE!</v>
      </c>
      <c r="AO247" s="1" t="e">
        <f>TRIM(LEFT(AV247,FIND(Sheet1!$E$16,AV247)-1))</f>
        <v>#VALUE!</v>
      </c>
      <c r="AP247" s="14">
        <v>1</v>
      </c>
      <c r="AX247" s="1">
        <v>2000250102</v>
      </c>
      <c r="AY247" s="1" t="s">
        <v>91</v>
      </c>
      <c r="AZ247" s="1" t="str">
        <f t="shared" si="71"/>
        <v>2000250102受击光效</v>
      </c>
      <c r="BA247" s="1">
        <f>COUNTIFS($AZ$2:AZ247,AZ247,$AZ$2:AZ247,"&gt;&lt;")</f>
        <v>1</v>
      </c>
      <c r="BB247" t="b">
        <f>IFERROR(AND(VLOOKUP(AX247,[2]英雄技能定义!$A:$F,6,0)="普攻",AY247=$AY$2),FALSE)</f>
        <v>0</v>
      </c>
    </row>
    <row r="248" spans="1:54">
      <c r="A248" s="1" t="e">
        <f>#REF!</f>
        <v>#REF!</v>
      </c>
      <c r="B248" s="1" t="e">
        <f>#REF!</f>
        <v>#REF!</v>
      </c>
      <c r="C248" s="1" t="e">
        <f>#REF!</f>
        <v>#REF!</v>
      </c>
      <c r="D248" s="1" t="s">
        <v>88</v>
      </c>
      <c r="E248" s="1" t="e">
        <f>#REF!</f>
        <v>#REF!</v>
      </c>
      <c r="F248" s="1" t="e">
        <f t="shared" si="72"/>
        <v>#REF!</v>
      </c>
      <c r="G248" s="1">
        <f>SUMIFS(Sheet1!$F$17:$F$30,Sheet1!$E$17:$E$30,D248)</f>
        <v>2</v>
      </c>
      <c r="H248" s="1" t="e">
        <f>ROUND(ABS(SUMIFS(#REF!,#REF!,$C248,#REF!,#REF!,#REF!,$E248)),)</f>
        <v>#REF!</v>
      </c>
      <c r="I248" s="1" t="e">
        <f>_xlfn.IFS(OR(B248=#REF!,B248=#REF!,B248=#REF!),ROUND(#REF!,3),TRUE,0)</f>
        <v>#REF!</v>
      </c>
      <c r="J248" s="1">
        <v>0</v>
      </c>
      <c r="K248" s="1" t="e">
        <f>ROUND(ABS(SUMIFS(#REF!,#REF!,$C248,#REF!,#REF!,#REF!,$E248,#REF!,#REF!)),3)</f>
        <v>#REF!</v>
      </c>
      <c r="L248" s="1" t="e">
        <f>ROUND(ABS(SUMIFS(#REF!,#REF!,$C248,#REF!,#REF!,#REF!,$E248,#REF!,#REF!)),3)</f>
        <v>#REF!</v>
      </c>
      <c r="M248" s="1">
        <v>0</v>
      </c>
      <c r="N248" s="1" t="e">
        <f>ROUND(ABS(SUMIFS(#REF!,#REF!,$C248,#REF!,#REF!,#REF!,$E248,#REF!,#REF!)),3)</f>
        <v>#REF!</v>
      </c>
      <c r="O248" s="1" t="e">
        <f>ABS(SUMIFS(#REF!,#REF!,$C248,#REF!,$E248,#REF!,#REF!))</f>
        <v>#REF!</v>
      </c>
      <c r="P248" s="1" t="e">
        <f>#REF!</f>
        <v>#REF!</v>
      </c>
      <c r="Q248" s="1" t="e">
        <f>_xlfn.IFS(OR(B248=#REF!,B248=#REF!),#REF!*100,TRUE,0)</f>
        <v>#REF!</v>
      </c>
      <c r="S248" s="14" t="str">
        <f t="shared" si="56"/>
        <v>2000250102加buff1</v>
      </c>
      <c r="T248" s="14" t="str">
        <f ca="1">IF(OFFSET($BB$1,MATCH($S248,S:S,0)-1,),$BC$1,
_xlfn.TEXTJOIN(Sheet1!$D$16,1,U248:AA248))</f>
        <v>duration=6,effectIds={1000038}</v>
      </c>
      <c r="U248" s="14" t="str">
        <f t="shared" ca="1" si="57"/>
        <v>duration=6</v>
      </c>
      <c r="V248" s="14" t="str">
        <f t="shared" ca="1" si="58"/>
        <v>effectIds={1000038}</v>
      </c>
      <c r="W248" s="14" t="str">
        <f t="shared" ca="1" si="59"/>
        <v/>
      </c>
      <c r="X248" s="14" t="str">
        <f t="shared" ca="1" si="60"/>
        <v/>
      </c>
      <c r="Y248" s="14" t="str">
        <f t="shared" ca="1" si="61"/>
        <v/>
      </c>
      <c r="Z248" s="14" t="str">
        <f t="shared" ca="1" si="62"/>
        <v/>
      </c>
      <c r="AA248" s="14" t="str">
        <f t="shared" ca="1" si="63"/>
        <v/>
      </c>
      <c r="AB248" s="1">
        <f t="shared" si="64"/>
        <v>6</v>
      </c>
      <c r="AC248" s="1" t="e">
        <f t="shared" si="65"/>
        <v>#N/A</v>
      </c>
      <c r="AD248" s="1" t="e">
        <f t="shared" si="66"/>
        <v>#N/A</v>
      </c>
      <c r="AE248" s="1" t="e">
        <f t="shared" si="67"/>
        <v>#N/A</v>
      </c>
      <c r="AF248" s="1" t="e">
        <f t="shared" si="68"/>
        <v>#N/A</v>
      </c>
      <c r="AG248" s="1" t="e">
        <f t="shared" si="69"/>
        <v>#N/A</v>
      </c>
      <c r="AH248" s="1" t="e">
        <f t="shared" si="70"/>
        <v>#N/A</v>
      </c>
      <c r="AI248" s="1" t="str">
        <f>TRIM(LEFT(AP248,FIND(Sheet1!$E$16,AP248)-1))</f>
        <v>duration</v>
      </c>
      <c r="AJ248" s="1" t="str">
        <f>TRIM(LEFT(AQ248,FIND(Sheet1!$E$16,AQ248)-1))</f>
        <v>effectIds</v>
      </c>
      <c r="AK248" s="1" t="e">
        <f>TRIM(LEFT(AR248,FIND(Sheet1!$E$16,AR248)-1))</f>
        <v>#VALUE!</v>
      </c>
      <c r="AL248" s="1" t="e">
        <f>TRIM(LEFT(AS248,FIND(Sheet1!$E$16,AS248)-1))</f>
        <v>#VALUE!</v>
      </c>
      <c r="AM248" s="1" t="e">
        <f>TRIM(LEFT(AT248,FIND(Sheet1!$E$16,AT248)-1))</f>
        <v>#VALUE!</v>
      </c>
      <c r="AN248" s="1" t="e">
        <f>TRIM(LEFT(AU248,FIND(Sheet1!$E$16,AU248)-1))</f>
        <v>#VALUE!</v>
      </c>
      <c r="AO248" s="1" t="e">
        <f>TRIM(LEFT(AV248,FIND(Sheet1!$E$16,AV248)-1))</f>
        <v>#VALUE!</v>
      </c>
      <c r="AP248" s="14" t="s">
        <v>185</v>
      </c>
      <c r="AQ248" s="14" t="s">
        <v>300</v>
      </c>
      <c r="AX248" s="1">
        <v>2000250102</v>
      </c>
      <c r="AY248" s="1" t="s">
        <v>88</v>
      </c>
      <c r="AZ248" s="1" t="str">
        <f t="shared" si="71"/>
        <v>2000250102加buff</v>
      </c>
      <c r="BA248" s="1">
        <f>COUNTIFS($AZ$2:AZ248,AZ248,$AZ$2:AZ248,"&gt;&lt;")</f>
        <v>1</v>
      </c>
      <c r="BB248" t="b">
        <f>IFERROR(AND(VLOOKUP(AX248,[2]英雄技能定义!$A:$F,6,0)="普攻",AY248=$AY$2),FALSE)</f>
        <v>0</v>
      </c>
    </row>
    <row r="249" spans="1:54">
      <c r="A249" s="1" t="e">
        <f>#REF!</f>
        <v>#REF!</v>
      </c>
      <c r="B249" s="1" t="e">
        <f>#REF!</f>
        <v>#REF!</v>
      </c>
      <c r="C249" s="1" t="e">
        <f>#REF!</f>
        <v>#REF!</v>
      </c>
      <c r="D249" s="1" t="s">
        <v>88</v>
      </c>
      <c r="E249" s="1" t="e">
        <f>#REF!</f>
        <v>#REF!</v>
      </c>
      <c r="F249" s="1" t="e">
        <f t="shared" si="72"/>
        <v>#REF!</v>
      </c>
      <c r="G249" s="1">
        <f>SUMIFS(Sheet1!$F$17:$F$30,Sheet1!$E$17:$E$30,D249)</f>
        <v>2</v>
      </c>
      <c r="H249" s="1" t="e">
        <f>ROUND(ABS(SUMIFS(#REF!,#REF!,$C249,#REF!,#REF!,#REF!,$E249)),)</f>
        <v>#REF!</v>
      </c>
      <c r="I249" s="1" t="e">
        <f>_xlfn.IFS(OR(B249=#REF!,B249=#REF!,B249=#REF!),ROUND(#REF!,3),TRUE,0)</f>
        <v>#REF!</v>
      </c>
      <c r="J249" s="1">
        <v>0</v>
      </c>
      <c r="K249" s="1" t="e">
        <f>ROUND(ABS(SUMIFS(#REF!,#REF!,$C249,#REF!,#REF!,#REF!,$E249,#REF!,#REF!)),3)</f>
        <v>#REF!</v>
      </c>
      <c r="L249" s="1" t="e">
        <f>ROUND(ABS(SUMIFS(#REF!,#REF!,$C249,#REF!,#REF!,#REF!,$E249,#REF!,#REF!)),3)</f>
        <v>#REF!</v>
      </c>
      <c r="M249" s="1">
        <v>0</v>
      </c>
      <c r="N249" s="1" t="e">
        <f>ROUND(ABS(SUMIFS(#REF!,#REF!,$C249,#REF!,#REF!,#REF!,$E249,#REF!,#REF!)),3)</f>
        <v>#REF!</v>
      </c>
      <c r="O249" s="1" t="e">
        <f>ABS(SUMIFS(#REF!,#REF!,$C249,#REF!,$E249,#REF!,#REF!))</f>
        <v>#REF!</v>
      </c>
      <c r="P249" s="1" t="e">
        <f>#REF!</f>
        <v>#REF!</v>
      </c>
      <c r="Q249" s="1" t="e">
        <f>_xlfn.IFS(OR(B249=#REF!,B249=#REF!),#REF!*100,TRUE,0)</f>
        <v>#REF!</v>
      </c>
      <c r="S249" s="14" t="str">
        <f t="shared" si="56"/>
        <v>2000250102击退1</v>
      </c>
      <c r="T249" s="14" t="str">
        <f ca="1">IF(OFFSET($BB$1,MATCH($S249,S:S,0)-1,),$BC$1,
_xlfn.TEXTJOIN(Sheet1!$D$16,1,U249:AA249))</f>
        <v>speed=1000,duration=0.1</v>
      </c>
      <c r="U249" s="14" t="str">
        <f t="shared" ca="1" si="57"/>
        <v>speed=1000</v>
      </c>
      <c r="V249" s="14" t="str">
        <f t="shared" ca="1" si="58"/>
        <v>duration=0.1</v>
      </c>
      <c r="W249" s="14" t="str">
        <f t="shared" ca="1" si="59"/>
        <v/>
      </c>
      <c r="X249" s="14" t="str">
        <f t="shared" ca="1" si="60"/>
        <v/>
      </c>
      <c r="Y249" s="14" t="str">
        <f t="shared" ca="1" si="61"/>
        <v/>
      </c>
      <c r="Z249" s="14" t="str">
        <f t="shared" ca="1" si="62"/>
        <v/>
      </c>
      <c r="AA249" s="14" t="str">
        <f t="shared" ca="1" si="63"/>
        <v/>
      </c>
      <c r="AB249" s="1">
        <f t="shared" si="64"/>
        <v>1000</v>
      </c>
      <c r="AC249" s="1">
        <f t="shared" si="65"/>
        <v>0.1</v>
      </c>
      <c r="AD249" s="1" t="e">
        <f t="shared" si="66"/>
        <v>#N/A</v>
      </c>
      <c r="AE249" s="1" t="e">
        <f t="shared" si="67"/>
        <v>#N/A</v>
      </c>
      <c r="AF249" s="1" t="e">
        <f t="shared" si="68"/>
        <v>#N/A</v>
      </c>
      <c r="AG249" s="1" t="e">
        <f t="shared" si="69"/>
        <v>#N/A</v>
      </c>
      <c r="AH249" s="1" t="e">
        <f t="shared" si="70"/>
        <v>#N/A</v>
      </c>
      <c r="AI249" s="1" t="str">
        <f>TRIM(LEFT(AP249,FIND(Sheet1!$E$16,AP249)-1))</f>
        <v>speed</v>
      </c>
      <c r="AJ249" s="1" t="str">
        <f>TRIM(LEFT(AQ249,FIND(Sheet1!$E$16,AQ249)-1))</f>
        <v>duration</v>
      </c>
      <c r="AK249" s="1" t="e">
        <f>TRIM(LEFT(AR249,FIND(Sheet1!$E$16,AR249)-1))</f>
        <v>#VALUE!</v>
      </c>
      <c r="AL249" s="1" t="e">
        <f>TRIM(LEFT(AS249,FIND(Sheet1!$E$16,AS249)-1))</f>
        <v>#VALUE!</v>
      </c>
      <c r="AM249" s="1" t="e">
        <f>TRIM(LEFT(AT249,FIND(Sheet1!$E$16,AT249)-1))</f>
        <v>#VALUE!</v>
      </c>
      <c r="AN249" s="1" t="e">
        <f>TRIM(LEFT(AU249,FIND(Sheet1!$E$16,AU249)-1))</f>
        <v>#VALUE!</v>
      </c>
      <c r="AO249" s="1" t="e">
        <f>TRIM(LEFT(AV249,FIND(Sheet1!$E$16,AV249)-1))</f>
        <v>#VALUE!</v>
      </c>
      <c r="AP249" s="14" t="s">
        <v>182</v>
      </c>
      <c r="AQ249" s="14" t="s">
        <v>183</v>
      </c>
      <c r="AX249" s="1">
        <v>2000250102</v>
      </c>
      <c r="AY249" s="1" t="s">
        <v>47</v>
      </c>
      <c r="AZ249" s="1" t="str">
        <f t="shared" si="71"/>
        <v>2000250102击退</v>
      </c>
      <c r="BA249" s="1">
        <f>COUNTIFS($AZ$2:AZ249,AZ249,$AZ$2:AZ249,"&gt;&lt;")</f>
        <v>1</v>
      </c>
      <c r="BB249" t="b">
        <f>IFERROR(AND(VLOOKUP(AX249,[2]英雄技能定义!$A:$F,6,0)="普攻",AY249=$AY$2),FALSE)</f>
        <v>0</v>
      </c>
    </row>
    <row r="250" spans="1:54">
      <c r="A250" s="1" t="e">
        <f>#REF!</f>
        <v>#REF!</v>
      </c>
      <c r="B250" s="1" t="e">
        <f>#REF!</f>
        <v>#REF!</v>
      </c>
      <c r="C250" s="1" t="e">
        <f>#REF!</f>
        <v>#REF!</v>
      </c>
      <c r="D250" s="1" t="s">
        <v>88</v>
      </c>
      <c r="E250" s="1" t="e">
        <f>#REF!</f>
        <v>#REF!</v>
      </c>
      <c r="F250" s="1" t="e">
        <f t="shared" si="72"/>
        <v>#REF!</v>
      </c>
      <c r="G250" s="1">
        <f>SUMIFS(Sheet1!$F$17:$F$30,Sheet1!$E$17:$E$30,D250)</f>
        <v>2</v>
      </c>
      <c r="H250" s="1" t="e">
        <f>ROUND(ABS(SUMIFS(#REF!,#REF!,$C250,#REF!,#REF!,#REF!,$E250)),)</f>
        <v>#REF!</v>
      </c>
      <c r="I250" s="1" t="e">
        <f>_xlfn.IFS(OR(B250=#REF!,B250=#REF!,B250=#REF!),ROUND(#REF!,3),TRUE,0)</f>
        <v>#REF!</v>
      </c>
      <c r="J250" s="1">
        <v>0</v>
      </c>
      <c r="K250" s="1" t="e">
        <f>ROUND(ABS(SUMIFS(#REF!,#REF!,$C250,#REF!,#REF!,#REF!,$E250,#REF!,#REF!)),3)</f>
        <v>#REF!</v>
      </c>
      <c r="L250" s="1" t="e">
        <f>ROUND(ABS(SUMIFS(#REF!,#REF!,$C250,#REF!,#REF!,#REF!,$E250,#REF!,#REF!)),3)</f>
        <v>#REF!</v>
      </c>
      <c r="M250" s="1">
        <v>0</v>
      </c>
      <c r="N250" s="1" t="e">
        <f>ROUND(ABS(SUMIFS(#REF!,#REF!,$C250,#REF!,#REF!,#REF!,$E250,#REF!,#REF!)),3)</f>
        <v>#REF!</v>
      </c>
      <c r="O250" s="1" t="e">
        <f>ABS(SUMIFS(#REF!,#REF!,$C250,#REF!,$E250,#REF!,#REF!))</f>
        <v>#REF!</v>
      </c>
      <c r="P250" s="1" t="e">
        <f>#REF!</f>
        <v>#REF!</v>
      </c>
      <c r="Q250" s="1" t="e">
        <f>_xlfn.IFS(OR(B250=#REF!,B250=#REF!),#REF!*100,TRUE,0)</f>
        <v>#REF!</v>
      </c>
      <c r="S250" s="14" t="str">
        <f t="shared" si="56"/>
        <v>2000250103伤血1</v>
      </c>
      <c r="T250" s="14" t="str">
        <f ca="1">IF(OFFSET($BB$1,MATCH($S250,S:S,0)-1,),$BC$1,
_xlfn.TEXTJOIN(Sheet1!$D$16,1,U250:AA250))</f>
        <v>ratio=1.2,fixed=100</v>
      </c>
      <c r="U250" s="14" t="str">
        <f t="shared" ca="1" si="57"/>
        <v>ratio=1.2</v>
      </c>
      <c r="V250" s="14" t="str">
        <f t="shared" ca="1" si="58"/>
        <v>fixed=100</v>
      </c>
      <c r="W250" s="14" t="str">
        <f t="shared" ca="1" si="59"/>
        <v/>
      </c>
      <c r="X250" s="14" t="str">
        <f t="shared" ca="1" si="60"/>
        <v/>
      </c>
      <c r="Y250" s="14" t="str">
        <f t="shared" ca="1" si="61"/>
        <v/>
      </c>
      <c r="Z250" s="14" t="str">
        <f t="shared" ca="1" si="62"/>
        <v/>
      </c>
      <c r="AA250" s="14" t="str">
        <f t="shared" ca="1" si="63"/>
        <v/>
      </c>
      <c r="AB250" s="1">
        <f t="shared" si="64"/>
        <v>1.2</v>
      </c>
      <c r="AC250" s="1">
        <f t="shared" si="65"/>
        <v>100</v>
      </c>
      <c r="AD250" s="1" t="e">
        <f t="shared" si="66"/>
        <v>#N/A</v>
      </c>
      <c r="AE250" s="1" t="e">
        <f t="shared" si="67"/>
        <v>#N/A</v>
      </c>
      <c r="AF250" s="1" t="e">
        <f t="shared" si="68"/>
        <v>#N/A</v>
      </c>
      <c r="AG250" s="1" t="e">
        <f t="shared" si="69"/>
        <v>#N/A</v>
      </c>
      <c r="AH250" s="1" t="e">
        <f t="shared" si="70"/>
        <v>#N/A</v>
      </c>
      <c r="AI250" s="1" t="str">
        <f>TRIM(LEFT(AP250,FIND(Sheet1!$E$16,AP250)-1))</f>
        <v>ratio</v>
      </c>
      <c r="AJ250" s="1" t="str">
        <f>TRIM(LEFT(AQ250,FIND(Sheet1!$E$16,AQ250)-1))</f>
        <v>fixed</v>
      </c>
      <c r="AK250" s="1" t="e">
        <f>TRIM(LEFT(AR250,FIND(Sheet1!$E$16,AR250)-1))</f>
        <v>#VALUE!</v>
      </c>
      <c r="AL250" s="1" t="e">
        <f>TRIM(LEFT(AS250,FIND(Sheet1!$E$16,AS250)-1))</f>
        <v>#VALUE!</v>
      </c>
      <c r="AM250" s="1" t="e">
        <f>TRIM(LEFT(AT250,FIND(Sheet1!$E$16,AT250)-1))</f>
        <v>#VALUE!</v>
      </c>
      <c r="AN250" s="1" t="e">
        <f>TRIM(LEFT(AU250,FIND(Sheet1!$E$16,AU250)-1))</f>
        <v>#VALUE!</v>
      </c>
      <c r="AO250" s="1" t="e">
        <f>TRIM(LEFT(AV250,FIND(Sheet1!$E$16,AV250)-1))</f>
        <v>#VALUE!</v>
      </c>
      <c r="AP250" s="14" t="s">
        <v>244</v>
      </c>
      <c r="AQ250" s="14" t="s">
        <v>170</v>
      </c>
      <c r="AX250" s="1">
        <v>2000250103</v>
      </c>
      <c r="AY250" s="1" t="s">
        <v>86</v>
      </c>
      <c r="AZ250" s="1" t="str">
        <f t="shared" si="71"/>
        <v>2000250103伤血</v>
      </c>
      <c r="BA250" s="1">
        <f>COUNTIFS($AZ$2:AZ250,AZ250,$AZ$2:AZ250,"&gt;&lt;")</f>
        <v>1</v>
      </c>
      <c r="BB250" t="b">
        <f>IFERROR(AND(VLOOKUP(AX250,[2]英雄技能定义!$A:$F,6,0)="普攻",AY250=$AY$2),FALSE)</f>
        <v>0</v>
      </c>
    </row>
    <row r="251" spans="1:54">
      <c r="A251" s="1" t="e">
        <f>#REF!</f>
        <v>#REF!</v>
      </c>
      <c r="B251" s="1" t="e">
        <f>#REF!</f>
        <v>#REF!</v>
      </c>
      <c r="C251" s="1" t="e">
        <f>#REF!</f>
        <v>#REF!</v>
      </c>
      <c r="D251" s="1" t="s">
        <v>88</v>
      </c>
      <c r="E251" s="1" t="e">
        <f>#REF!</f>
        <v>#REF!</v>
      </c>
      <c r="F251" s="1" t="e">
        <f t="shared" si="72"/>
        <v>#REF!</v>
      </c>
      <c r="G251" s="1">
        <f>SUMIFS(Sheet1!$F$17:$F$30,Sheet1!$E$17:$E$30,D251)</f>
        <v>2</v>
      </c>
      <c r="H251" s="1" t="e">
        <f>ROUND(ABS(SUMIFS(#REF!,#REF!,$C251,#REF!,#REF!,#REF!,$E251)),)</f>
        <v>#REF!</v>
      </c>
      <c r="I251" s="1" t="e">
        <f>_xlfn.IFS(OR(B251=#REF!,B251=#REF!,B251=#REF!),ROUND(#REF!,3),TRUE,0)</f>
        <v>#REF!</v>
      </c>
      <c r="J251" s="1">
        <v>0</v>
      </c>
      <c r="K251" s="1" t="e">
        <f>ROUND(ABS(SUMIFS(#REF!,#REF!,$C251,#REF!,#REF!,#REF!,$E251,#REF!,#REF!)),3)</f>
        <v>#REF!</v>
      </c>
      <c r="L251" s="1" t="e">
        <f>ROUND(ABS(SUMIFS(#REF!,#REF!,$C251,#REF!,#REF!,#REF!,$E251,#REF!,#REF!)),3)</f>
        <v>#REF!</v>
      </c>
      <c r="M251" s="1">
        <v>0</v>
      </c>
      <c r="N251" s="1" t="e">
        <f>ROUND(ABS(SUMIFS(#REF!,#REF!,$C251,#REF!,#REF!,#REF!,$E251,#REF!,#REF!)),3)</f>
        <v>#REF!</v>
      </c>
      <c r="O251" s="1" t="e">
        <f>ABS(SUMIFS(#REF!,#REF!,$C251,#REF!,$E251,#REF!,#REF!))</f>
        <v>#REF!</v>
      </c>
      <c r="P251" s="1" t="e">
        <f>#REF!</f>
        <v>#REF!</v>
      </c>
      <c r="Q251" s="1" t="e">
        <f>_xlfn.IFS(OR(B251=#REF!,B251=#REF!),#REF!*100,TRUE,0)</f>
        <v>#REF!</v>
      </c>
      <c r="S251" s="14" t="str">
        <f t="shared" si="56"/>
        <v>2000250103受击光效1</v>
      </c>
      <c r="T251" s="14" t="str">
        <f ca="1">IF(OFFSET($BB$1,MATCH($S251,S:S,0)-1,),$BC$1,
_xlfn.TEXTJOIN(Sheet1!$D$16,1,U251:AA251))</f>
        <v>2</v>
      </c>
      <c r="U251" s="14" t="str">
        <f t="shared" ca="1" si="57"/>
        <v>2</v>
      </c>
      <c r="V251" s="14" t="str">
        <f t="shared" ca="1" si="58"/>
        <v/>
      </c>
      <c r="W251" s="14" t="str">
        <f t="shared" ca="1" si="59"/>
        <v/>
      </c>
      <c r="X251" s="14" t="str">
        <f t="shared" ca="1" si="60"/>
        <v/>
      </c>
      <c r="Y251" s="14" t="str">
        <f t="shared" ca="1" si="61"/>
        <v/>
      </c>
      <c r="Z251" s="14" t="str">
        <f t="shared" ca="1" si="62"/>
        <v/>
      </c>
      <c r="AA251" s="14" t="str">
        <f t="shared" ca="1" si="63"/>
        <v/>
      </c>
      <c r="AB251" s="1">
        <f t="shared" si="64"/>
        <v>2</v>
      </c>
      <c r="AC251" s="1" t="e">
        <f t="shared" si="65"/>
        <v>#N/A</v>
      </c>
      <c r="AD251" s="1" t="e">
        <f t="shared" si="66"/>
        <v>#N/A</v>
      </c>
      <c r="AE251" s="1" t="e">
        <f t="shared" si="67"/>
        <v>#N/A</v>
      </c>
      <c r="AF251" s="1" t="e">
        <f t="shared" si="68"/>
        <v>#N/A</v>
      </c>
      <c r="AG251" s="1" t="e">
        <f t="shared" si="69"/>
        <v>#N/A</v>
      </c>
      <c r="AH251" s="1" t="e">
        <f t="shared" si="70"/>
        <v>#N/A</v>
      </c>
      <c r="AI251" s="1" t="e">
        <f>TRIM(LEFT(AP251,FIND(Sheet1!$E$16,AP251)-1))</f>
        <v>#VALUE!</v>
      </c>
      <c r="AJ251" s="1" t="e">
        <f>TRIM(LEFT(AQ251,FIND(Sheet1!$E$16,AQ251)-1))</f>
        <v>#VALUE!</v>
      </c>
      <c r="AK251" s="1" t="e">
        <f>TRIM(LEFT(AR251,FIND(Sheet1!$E$16,AR251)-1))</f>
        <v>#VALUE!</v>
      </c>
      <c r="AL251" s="1" t="e">
        <f>TRIM(LEFT(AS251,FIND(Sheet1!$E$16,AS251)-1))</f>
        <v>#VALUE!</v>
      </c>
      <c r="AM251" s="1" t="e">
        <f>TRIM(LEFT(AT251,FIND(Sheet1!$E$16,AT251)-1))</f>
        <v>#VALUE!</v>
      </c>
      <c r="AN251" s="1" t="e">
        <f>TRIM(LEFT(AU251,FIND(Sheet1!$E$16,AU251)-1))</f>
        <v>#VALUE!</v>
      </c>
      <c r="AO251" s="1" t="e">
        <f>TRIM(LEFT(AV251,FIND(Sheet1!$E$16,AV251)-1))</f>
        <v>#VALUE!</v>
      </c>
      <c r="AP251" s="14">
        <v>2</v>
      </c>
      <c r="AX251" s="1">
        <v>2000250103</v>
      </c>
      <c r="AY251" s="1" t="s">
        <v>91</v>
      </c>
      <c r="AZ251" s="1" t="str">
        <f t="shared" si="71"/>
        <v>2000250103受击光效</v>
      </c>
      <c r="BA251" s="1">
        <f>COUNTIFS($AZ$2:AZ251,AZ251,$AZ$2:AZ251,"&gt;&lt;")</f>
        <v>1</v>
      </c>
      <c r="BB251" t="b">
        <f>IFERROR(AND(VLOOKUP(AX251,[2]英雄技能定义!$A:$F,6,0)="普攻",AY251=$AY$2),FALSE)</f>
        <v>0</v>
      </c>
    </row>
    <row r="252" spans="1:54">
      <c r="A252" s="1" t="e">
        <f>#REF!</f>
        <v>#REF!</v>
      </c>
      <c r="B252" s="1" t="e">
        <f>#REF!</f>
        <v>#REF!</v>
      </c>
      <c r="C252" s="1" t="e">
        <f>#REF!</f>
        <v>#REF!</v>
      </c>
      <c r="D252" s="1" t="s">
        <v>88</v>
      </c>
      <c r="E252" s="1" t="e">
        <f>#REF!</f>
        <v>#REF!</v>
      </c>
      <c r="F252" s="1" t="e">
        <f t="shared" si="72"/>
        <v>#REF!</v>
      </c>
      <c r="G252" s="1">
        <f>SUMIFS(Sheet1!$F$17:$F$30,Sheet1!$E$17:$E$30,D252)</f>
        <v>2</v>
      </c>
      <c r="H252" s="1" t="e">
        <f>ROUND(ABS(SUMIFS(#REF!,#REF!,$C252,#REF!,#REF!,#REF!,$E252)),)</f>
        <v>#REF!</v>
      </c>
      <c r="I252" s="1" t="e">
        <f>_xlfn.IFS(OR(B252=#REF!,B252=#REF!,B252=#REF!),ROUND(#REF!,3),TRUE,0)</f>
        <v>#REF!</v>
      </c>
      <c r="J252" s="1">
        <v>0</v>
      </c>
      <c r="K252" s="1" t="e">
        <f>ROUND(ABS(SUMIFS(#REF!,#REF!,$C252,#REF!,#REF!,#REF!,$E252,#REF!,#REF!)),3)</f>
        <v>#REF!</v>
      </c>
      <c r="L252" s="1" t="e">
        <f>ROUND(ABS(SUMIFS(#REF!,#REF!,$C252,#REF!,#REF!,#REF!,$E252,#REF!,#REF!)),3)</f>
        <v>#REF!</v>
      </c>
      <c r="M252" s="1">
        <v>0</v>
      </c>
      <c r="N252" s="1" t="e">
        <f>ROUND(ABS(SUMIFS(#REF!,#REF!,$C252,#REF!,#REF!,#REF!,$E252,#REF!,#REF!)),3)</f>
        <v>#REF!</v>
      </c>
      <c r="O252" s="1" t="e">
        <f>ABS(SUMIFS(#REF!,#REF!,$C252,#REF!,$E252,#REF!,#REF!))</f>
        <v>#REF!</v>
      </c>
      <c r="P252" s="1" t="e">
        <f>#REF!</f>
        <v>#REF!</v>
      </c>
      <c r="Q252" s="1" t="e">
        <f>_xlfn.IFS(OR(B252=#REF!,B252=#REF!),#REF!*100,TRUE,0)</f>
        <v>#REF!</v>
      </c>
      <c r="S252" s="14" t="str">
        <f t="shared" si="56"/>
        <v>2000250103击退1</v>
      </c>
      <c r="T252" s="14" t="str">
        <f ca="1">IF(OFFSET($BB$1,MATCH($S252,S:S,0)-1,),$BC$1,
_xlfn.TEXTJOIN(Sheet1!$D$16,1,U252:AA252))</f>
        <v>speed=1500,duration=0.1</v>
      </c>
      <c r="U252" s="14" t="str">
        <f t="shared" ca="1" si="57"/>
        <v>speed=1500</v>
      </c>
      <c r="V252" s="14" t="str">
        <f t="shared" ca="1" si="58"/>
        <v>duration=0.1</v>
      </c>
      <c r="W252" s="14" t="str">
        <f t="shared" ca="1" si="59"/>
        <v/>
      </c>
      <c r="X252" s="14" t="str">
        <f t="shared" ca="1" si="60"/>
        <v/>
      </c>
      <c r="Y252" s="14" t="str">
        <f t="shared" ca="1" si="61"/>
        <v/>
      </c>
      <c r="Z252" s="14" t="str">
        <f t="shared" ca="1" si="62"/>
        <v/>
      </c>
      <c r="AA252" s="14" t="str">
        <f t="shared" ca="1" si="63"/>
        <v/>
      </c>
      <c r="AB252" s="1">
        <f t="shared" si="64"/>
        <v>1500</v>
      </c>
      <c r="AC252" s="1">
        <f t="shared" si="65"/>
        <v>0.1</v>
      </c>
      <c r="AD252" s="1" t="e">
        <f t="shared" si="66"/>
        <v>#N/A</v>
      </c>
      <c r="AE252" s="1" t="e">
        <f t="shared" si="67"/>
        <v>#N/A</v>
      </c>
      <c r="AF252" s="1" t="e">
        <f t="shared" si="68"/>
        <v>#N/A</v>
      </c>
      <c r="AG252" s="1" t="e">
        <f t="shared" si="69"/>
        <v>#N/A</v>
      </c>
      <c r="AH252" s="1" t="e">
        <f t="shared" si="70"/>
        <v>#N/A</v>
      </c>
      <c r="AI252" s="1" t="str">
        <f>TRIM(LEFT(AP252,FIND(Sheet1!$E$16,AP252)-1))</f>
        <v>speed</v>
      </c>
      <c r="AJ252" s="1" t="str">
        <f>TRIM(LEFT(AQ252,FIND(Sheet1!$E$16,AQ252)-1))</f>
        <v>duration</v>
      </c>
      <c r="AK252" s="1" t="e">
        <f>TRIM(LEFT(AR252,FIND(Sheet1!$E$16,AR252)-1))</f>
        <v>#VALUE!</v>
      </c>
      <c r="AL252" s="1" t="e">
        <f>TRIM(LEFT(AS252,FIND(Sheet1!$E$16,AS252)-1))</f>
        <v>#VALUE!</v>
      </c>
      <c r="AM252" s="1" t="e">
        <f>TRIM(LEFT(AT252,FIND(Sheet1!$E$16,AT252)-1))</f>
        <v>#VALUE!</v>
      </c>
      <c r="AN252" s="1" t="e">
        <f>TRIM(LEFT(AU252,FIND(Sheet1!$E$16,AU252)-1))</f>
        <v>#VALUE!</v>
      </c>
      <c r="AO252" s="1" t="e">
        <f>TRIM(LEFT(AV252,FIND(Sheet1!$E$16,AV252)-1))</f>
        <v>#VALUE!</v>
      </c>
      <c r="AP252" s="14" t="s">
        <v>213</v>
      </c>
      <c r="AQ252" s="14" t="s">
        <v>183</v>
      </c>
      <c r="AX252" s="1">
        <v>2000250103</v>
      </c>
      <c r="AY252" s="1" t="s">
        <v>47</v>
      </c>
      <c r="AZ252" s="1" t="str">
        <f t="shared" si="71"/>
        <v>2000250103击退</v>
      </c>
      <c r="BA252" s="1">
        <f>COUNTIFS($AZ$2:AZ252,AZ252,$AZ$2:AZ252,"&gt;&lt;")</f>
        <v>1</v>
      </c>
      <c r="BB252" t="b">
        <f>IFERROR(AND(VLOOKUP(AX252,[2]英雄技能定义!$A:$F,6,0)="普攻",AY252=$AY$2),FALSE)</f>
        <v>0</v>
      </c>
    </row>
    <row r="253" spans="1:54">
      <c r="A253" s="1" t="e">
        <f>#REF!</f>
        <v>#REF!</v>
      </c>
      <c r="B253" s="1" t="e">
        <f>#REF!</f>
        <v>#REF!</v>
      </c>
      <c r="C253" s="1" t="e">
        <f>#REF!</f>
        <v>#REF!</v>
      </c>
      <c r="D253" s="1" t="s">
        <v>88</v>
      </c>
      <c r="E253" s="1" t="e">
        <f>#REF!</f>
        <v>#REF!</v>
      </c>
      <c r="F253" s="1" t="e">
        <f t="shared" si="72"/>
        <v>#REF!</v>
      </c>
      <c r="G253" s="1">
        <f>SUMIFS(Sheet1!$F$17:$F$30,Sheet1!$E$17:$E$30,D253)</f>
        <v>2</v>
      </c>
      <c r="H253" s="1" t="e">
        <f>ROUND(ABS(SUMIFS(#REF!,#REF!,$C253,#REF!,#REF!,#REF!,$E253)),)</f>
        <v>#REF!</v>
      </c>
      <c r="I253" s="1" t="e">
        <f>_xlfn.IFS(OR(B253=#REF!,B253=#REF!,B253=#REF!),ROUND(#REF!,3),TRUE,0)</f>
        <v>#REF!</v>
      </c>
      <c r="J253" s="1">
        <v>0</v>
      </c>
      <c r="K253" s="1" t="e">
        <f>ROUND(ABS(SUMIFS(#REF!,#REF!,$C253,#REF!,#REF!,#REF!,$E253,#REF!,#REF!)),3)</f>
        <v>#REF!</v>
      </c>
      <c r="L253" s="1" t="e">
        <f>ROUND(ABS(SUMIFS(#REF!,#REF!,$C253,#REF!,#REF!,#REF!,$E253,#REF!,#REF!)),3)</f>
        <v>#REF!</v>
      </c>
      <c r="M253" s="1">
        <v>0</v>
      </c>
      <c r="N253" s="1" t="e">
        <f>ROUND(ABS(SUMIFS(#REF!,#REF!,$C253,#REF!,#REF!,#REF!,$E253,#REF!,#REF!)),3)</f>
        <v>#REF!</v>
      </c>
      <c r="O253" s="1" t="e">
        <f>ABS(SUMIFS(#REF!,#REF!,$C253,#REF!,$E253,#REF!,#REF!))</f>
        <v>#REF!</v>
      </c>
      <c r="P253" s="1" t="e">
        <f>#REF!</f>
        <v>#REF!</v>
      </c>
      <c r="Q253" s="1" t="e">
        <f>_xlfn.IFS(OR(B253=#REF!,B253=#REF!),#REF!*100,TRUE,0)</f>
        <v>#REF!</v>
      </c>
      <c r="S253" s="14" t="str">
        <f t="shared" si="56"/>
        <v>2000250104伤血1</v>
      </c>
      <c r="T253" s="14" t="str">
        <f ca="1">IF(OFFSET($BB$1,MATCH($S253,S:S,0)-1,),$BC$1,
_xlfn.TEXTJOIN(Sheet1!$D$16,1,U253:AA253))</f>
        <v>ratio=1.53+attackerParams('step10a'),fixed=100</v>
      </c>
      <c r="U253" s="14" t="str">
        <f t="shared" ca="1" si="57"/>
        <v>ratio=1.53+attackerParams('step10a')</v>
      </c>
      <c r="V253" s="14" t="str">
        <f t="shared" ca="1" si="58"/>
        <v>fixed=100</v>
      </c>
      <c r="W253" s="14" t="str">
        <f t="shared" ca="1" si="59"/>
        <v/>
      </c>
      <c r="X253" s="14" t="str">
        <f t="shared" ca="1" si="60"/>
        <v/>
      </c>
      <c r="Y253" s="14" t="str">
        <f t="shared" ca="1" si="61"/>
        <v/>
      </c>
      <c r="Z253" s="14" t="str">
        <f t="shared" ca="1" si="62"/>
        <v/>
      </c>
      <c r="AA253" s="14" t="str">
        <f t="shared" ca="1" si="63"/>
        <v/>
      </c>
      <c r="AB253" s="1">
        <f t="shared" si="64"/>
        <v>1.53</v>
      </c>
      <c r="AC253" s="1">
        <f t="shared" si="65"/>
        <v>100</v>
      </c>
      <c r="AD253" s="1" t="e">
        <f t="shared" si="66"/>
        <v>#N/A</v>
      </c>
      <c r="AE253" s="1" t="e">
        <f t="shared" si="67"/>
        <v>#N/A</v>
      </c>
      <c r="AF253" s="1" t="e">
        <f t="shared" si="68"/>
        <v>#N/A</v>
      </c>
      <c r="AG253" s="1" t="e">
        <f t="shared" si="69"/>
        <v>#N/A</v>
      </c>
      <c r="AH253" s="1" t="e">
        <f t="shared" si="70"/>
        <v>#N/A</v>
      </c>
      <c r="AI253" s="1" t="str">
        <f>TRIM(LEFT(AP253,FIND(Sheet1!$E$16,AP253)-1))</f>
        <v>ratio</v>
      </c>
      <c r="AJ253" s="1" t="str">
        <f>TRIM(LEFT(AQ253,FIND(Sheet1!$E$16,AQ253)-1))</f>
        <v>fixed</v>
      </c>
      <c r="AK253" s="1" t="e">
        <f>TRIM(LEFT(AR253,FIND(Sheet1!$E$16,AR253)-1))</f>
        <v>#VALUE!</v>
      </c>
      <c r="AL253" s="1" t="e">
        <f>TRIM(LEFT(AS253,FIND(Sheet1!$E$16,AS253)-1))</f>
        <v>#VALUE!</v>
      </c>
      <c r="AM253" s="1" t="e">
        <f>TRIM(LEFT(AT253,FIND(Sheet1!$E$16,AT253)-1))</f>
        <v>#VALUE!</v>
      </c>
      <c r="AN253" s="1" t="e">
        <f>TRIM(LEFT(AU253,FIND(Sheet1!$E$16,AU253)-1))</f>
        <v>#VALUE!</v>
      </c>
      <c r="AO253" s="1" t="e">
        <f>TRIM(LEFT(AV253,FIND(Sheet1!$E$16,AV253)-1))</f>
        <v>#VALUE!</v>
      </c>
      <c r="AP253" s="14" t="s">
        <v>198</v>
      </c>
      <c r="AQ253" s="14" t="s">
        <v>170</v>
      </c>
      <c r="AX253" s="1">
        <v>2000250104</v>
      </c>
      <c r="AY253" s="1" t="s">
        <v>86</v>
      </c>
      <c r="AZ253" s="1" t="str">
        <f t="shared" si="71"/>
        <v>2000250104伤血</v>
      </c>
      <c r="BA253" s="1">
        <f>COUNTIFS($AZ$2:AZ253,AZ253,$AZ$2:AZ253,"&gt;&lt;")</f>
        <v>1</v>
      </c>
      <c r="BB253" t="b">
        <f>IFERROR(AND(VLOOKUP(AX253,[2]英雄技能定义!$A:$F,6,0)="普攻",AY253=$AY$2),FALSE)</f>
        <v>0</v>
      </c>
    </row>
    <row r="254" spans="1:54">
      <c r="A254" s="1" t="e">
        <f>#REF!</f>
        <v>#REF!</v>
      </c>
      <c r="B254" s="1" t="e">
        <f>#REF!</f>
        <v>#REF!</v>
      </c>
      <c r="C254" s="1" t="e">
        <f>#REF!</f>
        <v>#REF!</v>
      </c>
      <c r="D254" s="1" t="s">
        <v>86</v>
      </c>
      <c r="E254" s="1" t="e">
        <f>#REF!</f>
        <v>#REF!</v>
      </c>
      <c r="F254" s="1" t="e">
        <f t="shared" si="72"/>
        <v>#REF!</v>
      </c>
      <c r="G254" s="1">
        <f>SUMIFS(Sheet1!$F$17:$F$30,Sheet1!$E$17:$E$30,D254)</f>
        <v>1</v>
      </c>
      <c r="H254" s="1" t="e">
        <f>ROUND(ABS(SUMIFS(#REF!,#REF!,$C254,#REF!,#REF!,#REF!,$E254)),)</f>
        <v>#REF!</v>
      </c>
      <c r="I254" s="1" t="e">
        <f>_xlfn.IFS(OR(B254=#REF!,B254=#REF!,B254=#REF!),ROUND(#REF!,3),TRUE,0)</f>
        <v>#REF!</v>
      </c>
      <c r="J254" s="1">
        <v>0</v>
      </c>
      <c r="K254" s="1" t="e">
        <f>ROUND(ABS(SUMIFS(#REF!,#REF!,$C254,#REF!,#REF!,#REF!,$E254,#REF!,#REF!)),3)</f>
        <v>#REF!</v>
      </c>
      <c r="L254" s="1" t="e">
        <f>ROUND(ABS(SUMIFS(#REF!,#REF!,$C254,#REF!,#REF!,#REF!,$E254,#REF!,#REF!)),3)</f>
        <v>#REF!</v>
      </c>
      <c r="M254" s="1">
        <v>0</v>
      </c>
      <c r="N254" s="1" t="e">
        <f>ROUND(ABS(SUMIFS(#REF!,#REF!,$C254,#REF!,#REF!,#REF!,$E254,#REF!,#REF!)),3)</f>
        <v>#REF!</v>
      </c>
      <c r="O254" s="1" t="e">
        <f>ABS(SUMIFS(#REF!,#REF!,$C254,#REF!,$E254,#REF!,#REF!))</f>
        <v>#REF!</v>
      </c>
      <c r="P254" s="1" t="e">
        <f>#REF!</f>
        <v>#REF!</v>
      </c>
      <c r="Q254" s="1" t="e">
        <f>_xlfn.IFS(OR(B254=#REF!,B254=#REF!),#REF!*100,TRUE,0)</f>
        <v>#REF!</v>
      </c>
      <c r="S254" s="14" t="str">
        <f t="shared" si="56"/>
        <v>2000250104受击光效1</v>
      </c>
      <c r="T254" s="14" t="str">
        <f ca="1">IF(OFFSET($BB$1,MATCH($S254,S:S,0)-1,),$BC$1,
_xlfn.TEXTJOIN(Sheet1!$D$16,1,U254:AA254))</f>
        <v>1</v>
      </c>
      <c r="U254" s="14" t="str">
        <f t="shared" ca="1" si="57"/>
        <v>1</v>
      </c>
      <c r="V254" s="14" t="str">
        <f t="shared" ca="1" si="58"/>
        <v/>
      </c>
      <c r="W254" s="14" t="str">
        <f t="shared" ca="1" si="59"/>
        <v/>
      </c>
      <c r="X254" s="14" t="str">
        <f t="shared" ca="1" si="60"/>
        <v/>
      </c>
      <c r="Y254" s="14" t="str">
        <f t="shared" ca="1" si="61"/>
        <v/>
      </c>
      <c r="Z254" s="14" t="str">
        <f t="shared" ca="1" si="62"/>
        <v/>
      </c>
      <c r="AA254" s="14" t="str">
        <f t="shared" ca="1" si="63"/>
        <v/>
      </c>
      <c r="AB254" s="1">
        <f t="shared" si="64"/>
        <v>1</v>
      </c>
      <c r="AC254" s="1" t="e">
        <f t="shared" si="65"/>
        <v>#N/A</v>
      </c>
      <c r="AD254" s="1" t="e">
        <f t="shared" si="66"/>
        <v>#N/A</v>
      </c>
      <c r="AE254" s="1" t="e">
        <f t="shared" si="67"/>
        <v>#N/A</v>
      </c>
      <c r="AF254" s="1" t="e">
        <f t="shared" si="68"/>
        <v>#N/A</v>
      </c>
      <c r="AG254" s="1" t="e">
        <f t="shared" si="69"/>
        <v>#N/A</v>
      </c>
      <c r="AH254" s="1" t="e">
        <f t="shared" si="70"/>
        <v>#N/A</v>
      </c>
      <c r="AI254" s="1" t="e">
        <f>TRIM(LEFT(AP254,FIND(Sheet1!$E$16,AP254)-1))</f>
        <v>#VALUE!</v>
      </c>
      <c r="AJ254" s="1" t="e">
        <f>TRIM(LEFT(AQ254,FIND(Sheet1!$E$16,AQ254)-1))</f>
        <v>#VALUE!</v>
      </c>
      <c r="AK254" s="1" t="e">
        <f>TRIM(LEFT(AR254,FIND(Sheet1!$E$16,AR254)-1))</f>
        <v>#VALUE!</v>
      </c>
      <c r="AL254" s="1" t="e">
        <f>TRIM(LEFT(AS254,FIND(Sheet1!$E$16,AS254)-1))</f>
        <v>#VALUE!</v>
      </c>
      <c r="AM254" s="1" t="e">
        <f>TRIM(LEFT(AT254,FIND(Sheet1!$E$16,AT254)-1))</f>
        <v>#VALUE!</v>
      </c>
      <c r="AN254" s="1" t="e">
        <f>TRIM(LEFT(AU254,FIND(Sheet1!$E$16,AU254)-1))</f>
        <v>#VALUE!</v>
      </c>
      <c r="AO254" s="1" t="e">
        <f>TRIM(LEFT(AV254,FIND(Sheet1!$E$16,AV254)-1))</f>
        <v>#VALUE!</v>
      </c>
      <c r="AP254" s="14">
        <v>1</v>
      </c>
      <c r="AX254" s="1">
        <v>2000250104</v>
      </c>
      <c r="AY254" s="1" t="s">
        <v>91</v>
      </c>
      <c r="AZ254" s="1" t="str">
        <f t="shared" si="71"/>
        <v>2000250104受击光效</v>
      </c>
      <c r="BA254" s="1">
        <f>COUNTIFS($AZ$2:AZ254,AZ254,$AZ$2:AZ254,"&gt;&lt;")</f>
        <v>1</v>
      </c>
      <c r="BB254" t="b">
        <f>IFERROR(AND(VLOOKUP(AX254,[2]英雄技能定义!$A:$F,6,0)="普攻",AY254=$AY$2),FALSE)</f>
        <v>0</v>
      </c>
    </row>
    <row r="255" spans="1:54">
      <c r="A255" s="1" t="e">
        <f>#REF!</f>
        <v>#REF!</v>
      </c>
      <c r="B255" s="1" t="e">
        <f>#REF!</f>
        <v>#REF!</v>
      </c>
      <c r="C255" s="1" t="e">
        <f>#REF!</f>
        <v>#REF!</v>
      </c>
      <c r="D255" s="1" t="s">
        <v>88</v>
      </c>
      <c r="E255" s="1" t="e">
        <f>#REF!</f>
        <v>#REF!</v>
      </c>
      <c r="F255" s="1" t="e">
        <f t="shared" si="72"/>
        <v>#REF!</v>
      </c>
      <c r="G255" s="1">
        <f>SUMIFS(Sheet1!$F$17:$F$30,Sheet1!$E$17:$E$30,D255)</f>
        <v>2</v>
      </c>
      <c r="H255" s="1" t="e">
        <f>ROUND(ABS(SUMIFS(#REF!,#REF!,$C255,#REF!,#REF!,#REF!,$E255)),)</f>
        <v>#REF!</v>
      </c>
      <c r="I255" s="1" t="e">
        <f>_xlfn.IFS(OR(B255=#REF!,B255=#REF!,B255=#REF!),ROUND(#REF!,3),TRUE,0)</f>
        <v>#REF!</v>
      </c>
      <c r="J255" s="1">
        <v>0</v>
      </c>
      <c r="K255" s="1" t="e">
        <f>ROUND(ABS(SUMIFS(#REF!,#REF!,$C255,#REF!,#REF!,#REF!,$E255,#REF!,#REF!)),3)</f>
        <v>#REF!</v>
      </c>
      <c r="L255" s="1" t="e">
        <f>ROUND(ABS(SUMIFS(#REF!,#REF!,$C255,#REF!,#REF!,#REF!,$E255,#REF!,#REF!)),3)</f>
        <v>#REF!</v>
      </c>
      <c r="M255" s="1">
        <v>0</v>
      </c>
      <c r="N255" s="1" t="e">
        <f>ROUND(ABS(SUMIFS(#REF!,#REF!,$C255,#REF!,#REF!,#REF!,$E255,#REF!,#REF!)),3)</f>
        <v>#REF!</v>
      </c>
      <c r="O255" s="1" t="e">
        <f>ABS(SUMIFS(#REF!,#REF!,$C255,#REF!,$E255,#REF!,#REF!))</f>
        <v>#REF!</v>
      </c>
      <c r="P255" s="1" t="e">
        <f>#REF!</f>
        <v>#REF!</v>
      </c>
      <c r="Q255" s="1" t="e">
        <f>_xlfn.IFS(OR(B255=#REF!,B255=#REF!),#REF!*100,TRUE,0)</f>
        <v>#REF!</v>
      </c>
      <c r="S255" s="14" t="str">
        <f t="shared" si="56"/>
        <v>2000250104加buff1</v>
      </c>
      <c r="T255" s="14" t="str">
        <f ca="1">IF(OFFSET($BB$1,MATCH($S255,S:S,0)-1,),$BC$1,
_xlfn.TEXTJOIN(Sheet1!$D$16,1,U255:AA255))</f>
        <v>duration=1+attackerParams('step10b'),effectIds={1000039}</v>
      </c>
      <c r="U255" s="14" t="str">
        <f t="shared" ca="1" si="57"/>
        <v>duration=1+attackerParams('step10b')</v>
      </c>
      <c r="V255" s="14" t="str">
        <f t="shared" ca="1" si="58"/>
        <v>effectIds={1000039}</v>
      </c>
      <c r="W255" s="14" t="str">
        <f t="shared" ca="1" si="59"/>
        <v/>
      </c>
      <c r="X255" s="14" t="str">
        <f t="shared" ca="1" si="60"/>
        <v/>
      </c>
      <c r="Y255" s="14" t="str">
        <f t="shared" ca="1" si="61"/>
        <v/>
      </c>
      <c r="Z255" s="14" t="str">
        <f t="shared" ca="1" si="62"/>
        <v/>
      </c>
      <c r="AA255" s="14" t="str">
        <f t="shared" ca="1" si="63"/>
        <v/>
      </c>
      <c r="AB255" s="1">
        <f t="shared" si="64"/>
        <v>1</v>
      </c>
      <c r="AC255" s="1" t="e">
        <f t="shared" si="65"/>
        <v>#N/A</v>
      </c>
      <c r="AD255" s="1" t="e">
        <f t="shared" si="66"/>
        <v>#N/A</v>
      </c>
      <c r="AE255" s="1" t="e">
        <f t="shared" si="67"/>
        <v>#N/A</v>
      </c>
      <c r="AF255" s="1" t="e">
        <f t="shared" si="68"/>
        <v>#N/A</v>
      </c>
      <c r="AG255" s="1" t="e">
        <f t="shared" si="69"/>
        <v>#N/A</v>
      </c>
      <c r="AH255" s="1" t="e">
        <f t="shared" si="70"/>
        <v>#N/A</v>
      </c>
      <c r="AI255" s="1" t="str">
        <f>TRIM(LEFT(AP255,FIND(Sheet1!$E$16,AP255)-1))</f>
        <v>duration</v>
      </c>
      <c r="AJ255" s="1" t="str">
        <f>TRIM(LEFT(AQ255,FIND(Sheet1!$E$16,AQ255)-1))</f>
        <v>effectIds</v>
      </c>
      <c r="AK255" s="1" t="e">
        <f>TRIM(LEFT(AR255,FIND(Sheet1!$E$16,AR255)-1))</f>
        <v>#VALUE!</v>
      </c>
      <c r="AL255" s="1" t="e">
        <f>TRIM(LEFT(AS255,FIND(Sheet1!$E$16,AS255)-1))</f>
        <v>#VALUE!</v>
      </c>
      <c r="AM255" s="1" t="e">
        <f>TRIM(LEFT(AT255,FIND(Sheet1!$E$16,AT255)-1))</f>
        <v>#VALUE!</v>
      </c>
      <c r="AN255" s="1" t="e">
        <f>TRIM(LEFT(AU255,FIND(Sheet1!$E$16,AU255)-1))</f>
        <v>#VALUE!</v>
      </c>
      <c r="AO255" s="1" t="e">
        <f>TRIM(LEFT(AV255,FIND(Sheet1!$E$16,AV255)-1))</f>
        <v>#VALUE!</v>
      </c>
      <c r="AP255" s="14" t="s">
        <v>199</v>
      </c>
      <c r="AQ255" s="14" t="s">
        <v>301</v>
      </c>
      <c r="AX255" s="1">
        <v>2000250104</v>
      </c>
      <c r="AY255" s="1" t="s">
        <v>88</v>
      </c>
      <c r="AZ255" s="1" t="str">
        <f t="shared" si="71"/>
        <v>2000250104加buff</v>
      </c>
      <c r="BA255" s="1">
        <f>COUNTIFS($AZ$2:AZ255,AZ255,$AZ$2:AZ255,"&gt;&lt;")</f>
        <v>1</v>
      </c>
      <c r="BB255" t="b">
        <f>IFERROR(AND(VLOOKUP(AX255,[2]英雄技能定义!$A:$F,6,0)="普攻",AY255=$AY$2),FALSE)</f>
        <v>0</v>
      </c>
    </row>
    <row r="256" spans="1:54">
      <c r="A256" s="1" t="e">
        <f>#REF!</f>
        <v>#REF!</v>
      </c>
      <c r="B256" s="1" t="e">
        <f>#REF!</f>
        <v>#REF!</v>
      </c>
      <c r="C256" s="1" t="e">
        <f>#REF!</f>
        <v>#REF!</v>
      </c>
      <c r="D256" s="1" t="s">
        <v>86</v>
      </c>
      <c r="E256" s="1" t="e">
        <f>#REF!</f>
        <v>#REF!</v>
      </c>
      <c r="F256" s="1" t="e">
        <f t="shared" si="72"/>
        <v>#REF!</v>
      </c>
      <c r="G256" s="1">
        <f>SUMIFS(Sheet1!$F$17:$F$30,Sheet1!$E$17:$E$30,D256)</f>
        <v>1</v>
      </c>
      <c r="H256" s="1" t="e">
        <f>ROUND(ABS(SUMIFS(#REF!,#REF!,$C256,#REF!,#REF!,#REF!,$E256)),)</f>
        <v>#REF!</v>
      </c>
      <c r="I256" s="1" t="e">
        <f>_xlfn.IFS(OR(B256=#REF!,B256=#REF!,B256=#REF!),ROUND(#REF!,3),TRUE,0)</f>
        <v>#REF!</v>
      </c>
      <c r="J256" s="1">
        <v>0</v>
      </c>
      <c r="K256" s="1" t="e">
        <f>ROUND(ABS(SUMIFS(#REF!,#REF!,$C256,#REF!,#REF!,#REF!,$E256,#REF!,#REF!)),3)</f>
        <v>#REF!</v>
      </c>
      <c r="L256" s="1" t="e">
        <f>ROUND(ABS(SUMIFS(#REF!,#REF!,$C256,#REF!,#REF!,#REF!,$E256,#REF!,#REF!)),3)</f>
        <v>#REF!</v>
      </c>
      <c r="M256" s="1">
        <v>0</v>
      </c>
      <c r="N256" s="1" t="e">
        <f>ROUND(ABS(SUMIFS(#REF!,#REF!,$C256,#REF!,#REF!,#REF!,$E256,#REF!,#REF!)),3)</f>
        <v>#REF!</v>
      </c>
      <c r="O256" s="1" t="e">
        <f>ABS(SUMIFS(#REF!,#REF!,$C256,#REF!,$E256,#REF!,#REF!))</f>
        <v>#REF!</v>
      </c>
      <c r="P256" s="1" t="e">
        <f>#REF!</f>
        <v>#REF!</v>
      </c>
      <c r="Q256" s="1" t="e">
        <f>_xlfn.IFS(OR(B256=#REF!,B256=#REF!),#REF!*100,TRUE,0)</f>
        <v>#REF!</v>
      </c>
      <c r="S256" s="14" t="str">
        <f t="shared" si="56"/>
        <v>2000250104击飞1</v>
      </c>
      <c r="T256" s="14" t="str">
        <f ca="1">IF(OFFSET($BB$1,MATCH($S256,S:S,0)-1,),$BC$1,
_xlfn.TEXTJOIN(Sheet1!$D$16,1,U256:AA256))</f>
        <v>speed=300,duration=0.5</v>
      </c>
      <c r="U256" s="14" t="str">
        <f t="shared" ca="1" si="57"/>
        <v>speed=300</v>
      </c>
      <c r="V256" s="14" t="str">
        <f t="shared" ca="1" si="58"/>
        <v>duration=0.5</v>
      </c>
      <c r="W256" s="14" t="str">
        <f t="shared" ca="1" si="59"/>
        <v/>
      </c>
      <c r="X256" s="14" t="str">
        <f t="shared" ca="1" si="60"/>
        <v/>
      </c>
      <c r="Y256" s="14" t="str">
        <f t="shared" ca="1" si="61"/>
        <v/>
      </c>
      <c r="Z256" s="14" t="str">
        <f t="shared" ca="1" si="62"/>
        <v/>
      </c>
      <c r="AA256" s="14" t="str">
        <f t="shared" ca="1" si="63"/>
        <v/>
      </c>
      <c r="AB256" s="1">
        <f t="shared" si="64"/>
        <v>300</v>
      </c>
      <c r="AC256" s="1">
        <f t="shared" si="65"/>
        <v>0.5</v>
      </c>
      <c r="AD256" s="1" t="e">
        <f t="shared" si="66"/>
        <v>#N/A</v>
      </c>
      <c r="AE256" s="1" t="e">
        <f t="shared" si="67"/>
        <v>#N/A</v>
      </c>
      <c r="AF256" s="1" t="e">
        <f t="shared" si="68"/>
        <v>#N/A</v>
      </c>
      <c r="AG256" s="1" t="e">
        <f t="shared" si="69"/>
        <v>#N/A</v>
      </c>
      <c r="AH256" s="1" t="e">
        <f t="shared" si="70"/>
        <v>#N/A</v>
      </c>
      <c r="AI256" s="1" t="str">
        <f>TRIM(LEFT(AP256,FIND(Sheet1!$E$16,AP256)-1))</f>
        <v>speed</v>
      </c>
      <c r="AJ256" s="1" t="str">
        <f>TRIM(LEFT(AQ256,FIND(Sheet1!$E$16,AQ256)-1))</f>
        <v>duration</v>
      </c>
      <c r="AK256" s="1" t="e">
        <f>TRIM(LEFT(AR256,FIND(Sheet1!$E$16,AR256)-1))</f>
        <v>#VALUE!</v>
      </c>
      <c r="AL256" s="1" t="e">
        <f>TRIM(LEFT(AS256,FIND(Sheet1!$E$16,AS256)-1))</f>
        <v>#VALUE!</v>
      </c>
      <c r="AM256" s="1" t="e">
        <f>TRIM(LEFT(AT256,FIND(Sheet1!$E$16,AT256)-1))</f>
        <v>#VALUE!</v>
      </c>
      <c r="AN256" s="1" t="e">
        <f>TRIM(LEFT(AU256,FIND(Sheet1!$E$16,AU256)-1))</f>
        <v>#VALUE!</v>
      </c>
      <c r="AO256" s="1" t="e">
        <f>TRIM(LEFT(AV256,FIND(Sheet1!$E$16,AV256)-1))</f>
        <v>#VALUE!</v>
      </c>
      <c r="AP256" s="14" t="s">
        <v>187</v>
      </c>
      <c r="AQ256" s="14" t="s">
        <v>188</v>
      </c>
      <c r="AX256" s="1">
        <v>2000250104</v>
      </c>
      <c r="AY256" s="1" t="s">
        <v>96</v>
      </c>
      <c r="AZ256" s="1" t="str">
        <f t="shared" si="71"/>
        <v>2000250104击飞</v>
      </c>
      <c r="BA256" s="1">
        <f>COUNTIFS($AZ$2:AZ256,AZ256,$AZ$2:AZ256,"&gt;&lt;")</f>
        <v>1</v>
      </c>
      <c r="BB256" t="b">
        <f>IFERROR(AND(VLOOKUP(AX256,[2]英雄技能定义!$A:$F,6,0)="普攻",AY256=$AY$2),FALSE)</f>
        <v>0</v>
      </c>
    </row>
    <row r="257" spans="1:54">
      <c r="A257" s="1" t="e">
        <f>#REF!</f>
        <v>#REF!</v>
      </c>
      <c r="B257" s="1" t="e">
        <f>#REF!</f>
        <v>#REF!</v>
      </c>
      <c r="C257" s="1" t="e">
        <f>#REF!</f>
        <v>#REF!</v>
      </c>
      <c r="D257" s="1" t="s">
        <v>86</v>
      </c>
      <c r="E257" s="1" t="e">
        <f>#REF!</f>
        <v>#REF!</v>
      </c>
      <c r="F257" s="1" t="e">
        <f t="shared" si="72"/>
        <v>#REF!</v>
      </c>
      <c r="G257" s="1">
        <f>SUMIFS(Sheet1!$F$17:$F$30,Sheet1!$E$17:$E$30,D257)</f>
        <v>1</v>
      </c>
      <c r="H257" s="1" t="e">
        <f>ROUND(ABS(SUMIFS(#REF!,#REF!,$C257,#REF!,#REF!,#REF!,$E257)),)</f>
        <v>#REF!</v>
      </c>
      <c r="I257" s="1" t="e">
        <f>_xlfn.IFS(OR(B257=#REF!,B257=#REF!,B257=#REF!),ROUND(#REF!,3),TRUE,0)</f>
        <v>#REF!</v>
      </c>
      <c r="J257" s="1">
        <v>0</v>
      </c>
      <c r="K257" s="1" t="e">
        <f>ROUND(ABS(SUMIFS(#REF!,#REF!,$C257,#REF!,#REF!,#REF!,$E257,#REF!,#REF!)),3)</f>
        <v>#REF!</v>
      </c>
      <c r="L257" s="1" t="e">
        <f>ROUND(ABS(SUMIFS(#REF!,#REF!,$C257,#REF!,#REF!,#REF!,$E257,#REF!,#REF!)),3)</f>
        <v>#REF!</v>
      </c>
      <c r="M257" s="1">
        <v>0</v>
      </c>
      <c r="N257" s="1" t="e">
        <f>ROUND(ABS(SUMIFS(#REF!,#REF!,$C257,#REF!,#REF!,#REF!,$E257,#REF!,#REF!)),3)</f>
        <v>#REF!</v>
      </c>
      <c r="O257" s="1" t="e">
        <f>ABS(SUMIFS(#REF!,#REF!,$C257,#REF!,$E257,#REF!,#REF!))</f>
        <v>#REF!</v>
      </c>
      <c r="P257" s="1" t="e">
        <f>#REF!</f>
        <v>#REF!</v>
      </c>
      <c r="Q257" s="1" t="e">
        <f>_xlfn.IFS(OR(B257=#REF!,B257=#REF!),#REF!*100,TRUE,0)</f>
        <v>#REF!</v>
      </c>
      <c r="S257" s="14" t="str">
        <f t="shared" si="56"/>
        <v>2000250104加buff2</v>
      </c>
      <c r="T257" s="14" t="str">
        <f ca="1">IF(OFFSET($BB$1,MATCH($S257,S:S,0)-1,),$BC$1,
_xlfn.TEXTJOIN(Sheet1!$D$16,1,U257:AA257))</f>
        <v>duration=3,effectIds={1000125}</v>
      </c>
      <c r="U257" s="14" t="str">
        <f t="shared" ca="1" si="57"/>
        <v>duration=3</v>
      </c>
      <c r="V257" s="14" t="str">
        <f t="shared" ca="1" si="58"/>
        <v>effectIds={1000125}</v>
      </c>
      <c r="W257" s="14" t="str">
        <f t="shared" ca="1" si="59"/>
        <v/>
      </c>
      <c r="X257" s="14" t="str">
        <f t="shared" ca="1" si="60"/>
        <v/>
      </c>
      <c r="Y257" s="14" t="str">
        <f t="shared" ca="1" si="61"/>
        <v/>
      </c>
      <c r="Z257" s="14" t="str">
        <f t="shared" ca="1" si="62"/>
        <v/>
      </c>
      <c r="AA257" s="14" t="str">
        <f t="shared" ca="1" si="63"/>
        <v/>
      </c>
      <c r="AB257" s="1">
        <f t="shared" si="64"/>
        <v>3</v>
      </c>
      <c r="AC257" s="1" t="e">
        <f t="shared" si="65"/>
        <v>#N/A</v>
      </c>
      <c r="AD257" s="1" t="e">
        <f t="shared" si="66"/>
        <v>#N/A</v>
      </c>
      <c r="AE257" s="1" t="e">
        <f t="shared" si="67"/>
        <v>#N/A</v>
      </c>
      <c r="AF257" s="1" t="e">
        <f t="shared" si="68"/>
        <v>#N/A</v>
      </c>
      <c r="AG257" s="1" t="e">
        <f t="shared" si="69"/>
        <v>#N/A</v>
      </c>
      <c r="AH257" s="1" t="e">
        <f t="shared" si="70"/>
        <v>#N/A</v>
      </c>
      <c r="AI257" s="1" t="str">
        <f>TRIM(LEFT(AP257,FIND(Sheet1!$E$16,AP257)-1))</f>
        <v>duration</v>
      </c>
      <c r="AJ257" s="1" t="str">
        <f>TRIM(LEFT(AQ257,FIND(Sheet1!$E$16,AQ257)-1))</f>
        <v>effectIds</v>
      </c>
      <c r="AK257" s="1" t="e">
        <f>TRIM(LEFT(AR257,FIND(Sheet1!$E$16,AR257)-1))</f>
        <v>#VALUE!</v>
      </c>
      <c r="AL257" s="1" t="e">
        <f>TRIM(LEFT(AS257,FIND(Sheet1!$E$16,AS257)-1))</f>
        <v>#VALUE!</v>
      </c>
      <c r="AM257" s="1" t="e">
        <f>TRIM(LEFT(AT257,FIND(Sheet1!$E$16,AT257)-1))</f>
        <v>#VALUE!</v>
      </c>
      <c r="AN257" s="1" t="e">
        <f>TRIM(LEFT(AU257,FIND(Sheet1!$E$16,AU257)-1))</f>
        <v>#VALUE!</v>
      </c>
      <c r="AO257" s="1" t="e">
        <f>TRIM(LEFT(AV257,FIND(Sheet1!$E$16,AV257)-1))</f>
        <v>#VALUE!</v>
      </c>
      <c r="AP257" s="14" t="s">
        <v>294</v>
      </c>
      <c r="AQ257" s="14" t="s">
        <v>302</v>
      </c>
      <c r="AX257" s="1">
        <v>2000250104</v>
      </c>
      <c r="AY257" s="1" t="s">
        <v>88</v>
      </c>
      <c r="AZ257" s="1" t="str">
        <f t="shared" si="71"/>
        <v>2000250104加buff</v>
      </c>
      <c r="BA257" s="1">
        <f>COUNTIFS($AZ$2:AZ257,AZ257,$AZ$2:AZ257,"&gt;&lt;")</f>
        <v>2</v>
      </c>
      <c r="BB257" t="b">
        <f>IFERROR(AND(VLOOKUP(AX257,[2]英雄技能定义!$A:$F,6,0)="普攻",AY257=$AY$2),FALSE)</f>
        <v>0</v>
      </c>
    </row>
    <row r="258" spans="1:54">
      <c r="A258" s="1" t="e">
        <f>#REF!</f>
        <v>#REF!</v>
      </c>
      <c r="B258" s="1" t="e">
        <f>#REF!</f>
        <v>#REF!</v>
      </c>
      <c r="C258" s="1" t="e">
        <f>#REF!</f>
        <v>#REF!</v>
      </c>
      <c r="D258" s="1" t="s">
        <v>86</v>
      </c>
      <c r="E258" s="1" t="e">
        <f>#REF!</f>
        <v>#REF!</v>
      </c>
      <c r="F258" s="1" t="e">
        <f t="shared" si="72"/>
        <v>#REF!</v>
      </c>
      <c r="G258" s="1">
        <f>SUMIFS(Sheet1!$F$17:$F$30,Sheet1!$E$17:$E$30,D258)</f>
        <v>1</v>
      </c>
      <c r="H258" s="1" t="e">
        <f>ROUND(ABS(SUMIFS(#REF!,#REF!,$C258,#REF!,#REF!,#REF!,$E258)),)</f>
        <v>#REF!</v>
      </c>
      <c r="I258" s="1" t="e">
        <f>_xlfn.IFS(OR(B258=#REF!,B258=#REF!,B258=#REF!),ROUND(#REF!,3),TRUE,0)</f>
        <v>#REF!</v>
      </c>
      <c r="J258" s="1">
        <v>0</v>
      </c>
      <c r="K258" s="1" t="e">
        <f>ROUND(ABS(SUMIFS(#REF!,#REF!,$C258,#REF!,#REF!,#REF!,$E258,#REF!,#REF!)),3)</f>
        <v>#REF!</v>
      </c>
      <c r="L258" s="1" t="e">
        <f>ROUND(ABS(SUMIFS(#REF!,#REF!,$C258,#REF!,#REF!,#REF!,$E258,#REF!,#REF!)),3)</f>
        <v>#REF!</v>
      </c>
      <c r="M258" s="1">
        <v>0</v>
      </c>
      <c r="N258" s="1" t="e">
        <f>ROUND(ABS(SUMIFS(#REF!,#REF!,$C258,#REF!,#REF!,#REF!,$E258,#REF!,#REF!)),3)</f>
        <v>#REF!</v>
      </c>
      <c r="O258" s="1" t="e">
        <f>ABS(SUMIFS(#REF!,#REF!,$C258,#REF!,$E258,#REF!,#REF!))</f>
        <v>#REF!</v>
      </c>
      <c r="P258" s="1" t="e">
        <f>#REF!</f>
        <v>#REF!</v>
      </c>
      <c r="Q258" s="1" t="e">
        <f>_xlfn.IFS(OR(B258=#REF!,B258=#REF!),#REF!*100,TRUE,0)</f>
        <v>#REF!</v>
      </c>
      <c r="S258" s="14" t="str">
        <f t="shared" ref="S258:S321" si="73">AZ258&amp;BA258</f>
        <v>2000250104恢复血量1</v>
      </c>
      <c r="T258" s="14" t="str">
        <f ca="1">IF(OFFSET($BB$1,MATCH($S258,S:S,0)-1,),$BC$1,
_xlfn.TEXTJOIN(Sheet1!$D$16,1,U258:AA258))</f>
        <v>ratio=0.39,fixed=100</v>
      </c>
      <c r="U258" s="14" t="str">
        <f t="shared" ref="U258:U321" ca="1" si="74">IFERROR(SUBSTITUTE(AP258,AB258,INDEX(OFFSET($H$1:$Q$1,MATCH($S258,$F:$F,0)-1,0),MATCH(AI258,$H$1:$Q$1,0))),AP258&amp;"")</f>
        <v>ratio=0.39</v>
      </c>
      <c r="V258" s="14" t="str">
        <f t="shared" ref="V258:V321" ca="1" si="75">IFERROR(SUBSTITUTE(AQ258,AC258,INDEX(OFFSET($H$1:$Q$1,MATCH($S258,$F:$F,0)-1,0),MATCH(AJ258,$H$1:$Q$1,0))),AQ258&amp;"")</f>
        <v>fixed=100</v>
      </c>
      <c r="W258" s="14" t="str">
        <f t="shared" ref="W258:W321" ca="1" si="76">IFERROR(SUBSTITUTE(AR258,AD258,INDEX(OFFSET($H$1:$Q$1,MATCH($S258,$F:$F,0)-1,0),MATCH(AK258,$H$1:$Q$1,0))),AR258&amp;"")</f>
        <v/>
      </c>
      <c r="X258" s="14" t="str">
        <f t="shared" ref="X258:X321" ca="1" si="77">IFERROR(SUBSTITUTE(AS258,AE258,INDEX(OFFSET($H$1:$Q$1,MATCH($S258,$F:$F,0)-1,0),MATCH(AL258,$H$1:$Q$1,0))),AS258&amp;"")</f>
        <v/>
      </c>
      <c r="Y258" s="14" t="str">
        <f t="shared" ref="Y258:Y321" ca="1" si="78">IFERROR(SUBSTITUTE(AT258,AF258,INDEX(OFFSET($H$1:$Q$1,MATCH($S258,$F:$F,0)-1,0),MATCH(AM258,$H$1:$Q$1,0))),AT258&amp;"")</f>
        <v/>
      </c>
      <c r="Z258" s="14" t="str">
        <f t="shared" ref="Z258:Z321" ca="1" si="79">IFERROR(SUBSTITUTE(AU258,AG258,INDEX(OFFSET($H$1:$Q$1,MATCH($S258,$F:$F,0)-1,0),MATCH(AN258,$H$1:$Q$1,0))),AU258&amp;"")</f>
        <v/>
      </c>
      <c r="AA258" s="14" t="str">
        <f t="shared" ref="AA258:AA321" ca="1" si="80">IFERROR(SUBSTITUTE(AV258,AH258,INDEX(OFFSET($H$1:$Q$1,MATCH($S258,$F:$F,0)-1,0),MATCH(AO258,$H$1:$Q$1,0))),AV258&amp;"")</f>
        <v/>
      </c>
      <c r="AB258" s="1">
        <f t="shared" ref="AB258:AB321" si="81">LOOKUP(9E+307,(--(TRIM(MID(SUBSTITUTE(SUBSTITUTE(SUBSTITUTE(SUBSTITUTE(SUBSTITUTE(AP258,"=","+"),"*","+"),"/","+"),"-","+"),"+",REPT(" ",99)),ROW($1:$100)*99-98,99)))))</f>
        <v>0.39</v>
      </c>
      <c r="AC258" s="1">
        <f t="shared" ref="AC258:AC321" si="82">LOOKUP(9E+307,(--(TRIM(MID(SUBSTITUTE(SUBSTITUTE(SUBSTITUTE(SUBSTITUTE(SUBSTITUTE(AQ258,"=","+"),"*","+"),"/","+"),"-","+"),"+",REPT(" ",99)),ROW($1:$100)*99-98,99)))))</f>
        <v>100</v>
      </c>
      <c r="AD258" s="1" t="e">
        <f t="shared" ref="AD258:AD321" si="83">LOOKUP(9E+307,(--(TRIM(MID(SUBSTITUTE(SUBSTITUTE(SUBSTITUTE(SUBSTITUTE(SUBSTITUTE(AR258,"=","+"),"*","+"),"/","+"),"-","+"),"+",REPT(" ",99)),ROW($1:$100)*99-98,99)))))</f>
        <v>#N/A</v>
      </c>
      <c r="AE258" s="1" t="e">
        <f t="shared" ref="AE258:AE321" si="84">LOOKUP(9E+307,(--(TRIM(MID(SUBSTITUTE(SUBSTITUTE(SUBSTITUTE(SUBSTITUTE(SUBSTITUTE(AS258,"=","+"),"*","+"),"/","+"),"-","+"),"+",REPT(" ",99)),ROW($1:$100)*99-98,99)))))</f>
        <v>#N/A</v>
      </c>
      <c r="AF258" s="1" t="e">
        <f t="shared" ref="AF258:AF321" si="85">LOOKUP(9E+307,(--(TRIM(MID(SUBSTITUTE(SUBSTITUTE(SUBSTITUTE(SUBSTITUTE(SUBSTITUTE(AT258,"=","+"),"*","+"),"/","+"),"-","+"),"+",REPT(" ",99)),ROW($1:$100)*99-98,99)))))</f>
        <v>#N/A</v>
      </c>
      <c r="AG258" s="1" t="e">
        <f t="shared" ref="AG258:AG321" si="86">LOOKUP(9E+307,(--(TRIM(MID(SUBSTITUTE(SUBSTITUTE(SUBSTITUTE(SUBSTITUTE(SUBSTITUTE(AU258,"=","+"),"*","+"),"/","+"),"-","+"),"+",REPT(" ",99)),ROW($1:$100)*99-98,99)))))</f>
        <v>#N/A</v>
      </c>
      <c r="AH258" s="1" t="e">
        <f t="shared" ref="AH258:AH321" si="87">LOOKUP(9E+307,(--(TRIM(MID(SUBSTITUTE(SUBSTITUTE(SUBSTITUTE(SUBSTITUTE(SUBSTITUTE(AV258,"=","+"),"*","+"),"/","+"),"-","+"),"+",REPT(" ",99)),ROW($1:$100)*99-98,99)))))</f>
        <v>#N/A</v>
      </c>
      <c r="AI258" s="1" t="str">
        <f>TRIM(LEFT(AP258,FIND(Sheet1!$E$16,AP258)-1))</f>
        <v>ratio</v>
      </c>
      <c r="AJ258" s="1" t="str">
        <f>TRIM(LEFT(AQ258,FIND(Sheet1!$E$16,AQ258)-1))</f>
        <v>fixed</v>
      </c>
      <c r="AK258" s="1" t="e">
        <f>TRIM(LEFT(AR258,FIND(Sheet1!$E$16,AR258)-1))</f>
        <v>#VALUE!</v>
      </c>
      <c r="AL258" s="1" t="e">
        <f>TRIM(LEFT(AS258,FIND(Sheet1!$E$16,AS258)-1))</f>
        <v>#VALUE!</v>
      </c>
      <c r="AM258" s="1" t="e">
        <f>TRIM(LEFT(AT258,FIND(Sheet1!$E$16,AT258)-1))</f>
        <v>#VALUE!</v>
      </c>
      <c r="AN258" s="1" t="e">
        <f>TRIM(LEFT(AU258,FIND(Sheet1!$E$16,AU258)-1))</f>
        <v>#VALUE!</v>
      </c>
      <c r="AO258" s="1" t="e">
        <f>TRIM(LEFT(AV258,FIND(Sheet1!$E$16,AV258)-1))</f>
        <v>#VALUE!</v>
      </c>
      <c r="AP258" s="14" t="s">
        <v>303</v>
      </c>
      <c r="AQ258" s="14" t="s">
        <v>170</v>
      </c>
      <c r="AX258" s="1">
        <v>2000250104</v>
      </c>
      <c r="AY258" s="1" t="s">
        <v>92</v>
      </c>
      <c r="AZ258" s="1" t="str">
        <f t="shared" si="71"/>
        <v>2000250104恢复血量</v>
      </c>
      <c r="BA258" s="1">
        <f>COUNTIFS($AZ$2:AZ258,AZ258,$AZ$2:AZ258,"&gt;&lt;")</f>
        <v>1</v>
      </c>
      <c r="BB258" t="b">
        <f>IFERROR(AND(VLOOKUP(AX258,[2]英雄技能定义!$A:$F,6,0)="普攻",AY258=$AY$2),FALSE)</f>
        <v>0</v>
      </c>
    </row>
    <row r="259" spans="1:54">
      <c r="A259" s="1" t="e">
        <f>#REF!</f>
        <v>#REF!</v>
      </c>
      <c r="B259" s="1" t="e">
        <f>#REF!</f>
        <v>#REF!</v>
      </c>
      <c r="C259" s="1" t="e">
        <f>#REF!</f>
        <v>#REF!</v>
      </c>
      <c r="D259" s="1" t="s">
        <v>88</v>
      </c>
      <c r="E259" s="1" t="e">
        <f>#REF!</f>
        <v>#REF!</v>
      </c>
      <c r="F259" s="1" t="e">
        <f t="shared" si="72"/>
        <v>#REF!</v>
      </c>
      <c r="G259" s="1">
        <f>SUMIFS(Sheet1!$F$17:$F$30,Sheet1!$E$17:$E$30,D259)</f>
        <v>2</v>
      </c>
      <c r="H259" s="1" t="e">
        <f>ROUND(ABS(SUMIFS(#REF!,#REF!,$C259,#REF!,#REF!,#REF!,$E259)),)</f>
        <v>#REF!</v>
      </c>
      <c r="I259" s="1" t="e">
        <f>_xlfn.IFS(OR(B259=#REF!,B259=#REF!,B259=#REF!),ROUND(#REF!,3),TRUE,0)</f>
        <v>#REF!</v>
      </c>
      <c r="J259" s="1">
        <v>0</v>
      </c>
      <c r="K259" s="1" t="e">
        <f>ROUND(ABS(SUMIFS(#REF!,#REF!,$C259,#REF!,#REF!,#REF!,$E259,#REF!,#REF!)),3)</f>
        <v>#REF!</v>
      </c>
      <c r="L259" s="1" t="e">
        <f>ROUND(ABS(SUMIFS(#REF!,#REF!,$C259,#REF!,#REF!,#REF!,$E259,#REF!,#REF!)),3)</f>
        <v>#REF!</v>
      </c>
      <c r="M259" s="1">
        <v>0</v>
      </c>
      <c r="N259" s="1" t="e">
        <f>ROUND(ABS(SUMIFS(#REF!,#REF!,$C259,#REF!,#REF!,#REF!,$E259,#REF!,#REF!)),3)</f>
        <v>#REF!</v>
      </c>
      <c r="O259" s="1" t="e">
        <f>ABS(SUMIFS(#REF!,#REF!,$C259,#REF!,$E259,#REF!,#REF!))</f>
        <v>#REF!</v>
      </c>
      <c r="P259" s="1" t="e">
        <f>#REF!</f>
        <v>#REF!</v>
      </c>
      <c r="Q259" s="1" t="e">
        <f>_xlfn.IFS(OR(B259=#REF!,B259=#REF!),#REF!*100,TRUE,0)</f>
        <v>#REF!</v>
      </c>
      <c r="S259" s="14" t="str">
        <f t="shared" si="73"/>
        <v>2000150301伤血1</v>
      </c>
      <c r="T259" s="14" t="str">
        <f ca="1">IF(OFFSET($BB$1,MATCH($S259,S:S,0)-1,),$BC$1,
_xlfn.TEXTJOIN(Sheet1!$D$16,1,U259:AA259))</f>
        <v>ratio=0.4,fixed=0</v>
      </c>
      <c r="U259" s="14" t="str">
        <f t="shared" ca="1" si="74"/>
        <v>ratio=0.4</v>
      </c>
      <c r="V259" s="14" t="str">
        <f t="shared" ca="1" si="75"/>
        <v>fixed=10</v>
      </c>
      <c r="W259" s="14" t="str">
        <f t="shared" ca="1" si="76"/>
        <v/>
      </c>
      <c r="X259" s="14" t="str">
        <f t="shared" ca="1" si="77"/>
        <v/>
      </c>
      <c r="Y259" s="14" t="str">
        <f t="shared" ca="1" si="78"/>
        <v/>
      </c>
      <c r="Z259" s="14" t="str">
        <f t="shared" ca="1" si="79"/>
        <v/>
      </c>
      <c r="AA259" s="14" t="str">
        <f t="shared" ca="1" si="80"/>
        <v/>
      </c>
      <c r="AB259" s="1">
        <f t="shared" si="81"/>
        <v>0.4</v>
      </c>
      <c r="AC259" s="1">
        <f t="shared" si="82"/>
        <v>10</v>
      </c>
      <c r="AD259" s="1" t="e">
        <f t="shared" si="83"/>
        <v>#N/A</v>
      </c>
      <c r="AE259" s="1" t="e">
        <f t="shared" si="84"/>
        <v>#N/A</v>
      </c>
      <c r="AF259" s="1" t="e">
        <f t="shared" si="85"/>
        <v>#N/A</v>
      </c>
      <c r="AG259" s="1" t="e">
        <f t="shared" si="86"/>
        <v>#N/A</v>
      </c>
      <c r="AH259" s="1" t="e">
        <f t="shared" si="87"/>
        <v>#N/A</v>
      </c>
      <c r="AI259" s="1" t="str">
        <f>TRIM(LEFT(AP259,FIND(Sheet1!$E$16,AP259)-1))</f>
        <v>ratio</v>
      </c>
      <c r="AJ259" s="1" t="str">
        <f>TRIM(LEFT(AQ259,FIND(Sheet1!$E$16,AQ259)-1))</f>
        <v>fixed</v>
      </c>
      <c r="AK259" s="1" t="e">
        <f>TRIM(LEFT(AR259,FIND(Sheet1!$E$16,AR259)-1))</f>
        <v>#VALUE!</v>
      </c>
      <c r="AL259" s="1" t="e">
        <f>TRIM(LEFT(AS259,FIND(Sheet1!$E$16,AS259)-1))</f>
        <v>#VALUE!</v>
      </c>
      <c r="AM259" s="1" t="e">
        <f>TRIM(LEFT(AT259,FIND(Sheet1!$E$16,AT259)-1))</f>
        <v>#VALUE!</v>
      </c>
      <c r="AN259" s="1" t="e">
        <f>TRIM(LEFT(AU259,FIND(Sheet1!$E$16,AU259)-1))</f>
        <v>#VALUE!</v>
      </c>
      <c r="AO259" s="1" t="e">
        <f>TRIM(LEFT(AV259,FIND(Sheet1!$E$16,AV259)-1))</f>
        <v>#VALUE!</v>
      </c>
      <c r="AP259" s="14" t="s">
        <v>167</v>
      </c>
      <c r="AQ259" s="14" t="s">
        <v>168</v>
      </c>
      <c r="AX259" s="1">
        <v>2000150301</v>
      </c>
      <c r="AY259" s="1" t="s">
        <v>86</v>
      </c>
      <c r="AZ259" s="1" t="str">
        <f t="shared" ref="AZ259:AZ322" si="88">AX259&amp;AY259</f>
        <v>2000150301伤血</v>
      </c>
      <c r="BA259" s="1">
        <f>COUNTIFS($AZ$2:AZ259,AZ259,$AZ$2:AZ259,"&gt;&lt;")</f>
        <v>1</v>
      </c>
      <c r="BB259" t="b">
        <f>IFERROR(AND(VLOOKUP(AX259,[2]英雄技能定义!$A:$F,6,0)="普攻",AY259=$AY$2),FALSE)</f>
        <v>1</v>
      </c>
    </row>
    <row r="260" spans="1:54">
      <c r="A260" s="1" t="e">
        <f>#REF!</f>
        <v>#REF!</v>
      </c>
      <c r="B260" s="1" t="e">
        <f>#REF!</f>
        <v>#REF!</v>
      </c>
      <c r="C260" s="1" t="e">
        <f>#REF!</f>
        <v>#REF!</v>
      </c>
      <c r="D260" s="1" t="s">
        <v>86</v>
      </c>
      <c r="E260" s="1" t="e">
        <f>#REF!</f>
        <v>#REF!</v>
      </c>
      <c r="F260" s="1" t="e">
        <f t="shared" si="72"/>
        <v>#REF!</v>
      </c>
      <c r="G260" s="1">
        <f>SUMIFS(Sheet1!$F$17:$F$30,Sheet1!$E$17:$E$30,D260)</f>
        <v>1</v>
      </c>
      <c r="H260" s="1" t="e">
        <f>ROUND(ABS(SUMIFS(#REF!,#REF!,$C260,#REF!,#REF!,#REF!,$E260)),)</f>
        <v>#REF!</v>
      </c>
      <c r="I260" s="1" t="e">
        <f>_xlfn.IFS(OR(B260=#REF!,B260=#REF!,B260=#REF!),ROUND(#REF!,3),TRUE,0)</f>
        <v>#REF!</v>
      </c>
      <c r="J260" s="1">
        <v>0</v>
      </c>
      <c r="K260" s="1" t="e">
        <f>ROUND(ABS(SUMIFS(#REF!,#REF!,$C260,#REF!,#REF!,#REF!,$E260,#REF!,#REF!)),3)</f>
        <v>#REF!</v>
      </c>
      <c r="L260" s="1" t="e">
        <f>ROUND(ABS(SUMIFS(#REF!,#REF!,$C260,#REF!,#REF!,#REF!,$E260,#REF!,#REF!)),3)</f>
        <v>#REF!</v>
      </c>
      <c r="M260" s="1">
        <v>0</v>
      </c>
      <c r="N260" s="1" t="e">
        <f>ROUND(ABS(SUMIFS(#REF!,#REF!,$C260,#REF!,#REF!,#REF!,$E260,#REF!,#REF!)),3)</f>
        <v>#REF!</v>
      </c>
      <c r="O260" s="1" t="e">
        <f>ABS(SUMIFS(#REF!,#REF!,$C260,#REF!,$E260,#REF!,#REF!))</f>
        <v>#REF!</v>
      </c>
      <c r="P260" s="1" t="e">
        <f>#REF!</f>
        <v>#REF!</v>
      </c>
      <c r="Q260" s="1" t="e">
        <f>_xlfn.IFS(OR(B260=#REF!,B260=#REF!),#REF!*100,TRUE,0)</f>
        <v>#REF!</v>
      </c>
      <c r="S260" s="14" t="str">
        <f t="shared" si="73"/>
        <v>2000150301受击光效1</v>
      </c>
      <c r="T260" s="14" t="str">
        <f ca="1">IF(OFFSET($BB$1,MATCH($S260,S:S,0)-1,),$BC$1,
_xlfn.TEXTJOIN(Sheet1!$D$16,1,U260:AA260))</f>
        <v>1</v>
      </c>
      <c r="U260" s="14" t="str">
        <f t="shared" ca="1" si="74"/>
        <v>1</v>
      </c>
      <c r="V260" s="14" t="str">
        <f t="shared" ca="1" si="75"/>
        <v/>
      </c>
      <c r="W260" s="14" t="str">
        <f t="shared" ca="1" si="76"/>
        <v/>
      </c>
      <c r="X260" s="14" t="str">
        <f t="shared" ca="1" si="77"/>
        <v/>
      </c>
      <c r="Y260" s="14" t="str">
        <f t="shared" ca="1" si="78"/>
        <v/>
      </c>
      <c r="Z260" s="14" t="str">
        <f t="shared" ca="1" si="79"/>
        <v/>
      </c>
      <c r="AA260" s="14" t="str">
        <f t="shared" ca="1" si="80"/>
        <v/>
      </c>
      <c r="AB260" s="1">
        <f t="shared" si="81"/>
        <v>1</v>
      </c>
      <c r="AC260" s="1" t="e">
        <f t="shared" si="82"/>
        <v>#N/A</v>
      </c>
      <c r="AD260" s="1" t="e">
        <f t="shared" si="83"/>
        <v>#N/A</v>
      </c>
      <c r="AE260" s="1" t="e">
        <f t="shared" si="84"/>
        <v>#N/A</v>
      </c>
      <c r="AF260" s="1" t="e">
        <f t="shared" si="85"/>
        <v>#N/A</v>
      </c>
      <c r="AG260" s="1" t="e">
        <f t="shared" si="86"/>
        <v>#N/A</v>
      </c>
      <c r="AH260" s="1" t="e">
        <f t="shared" si="87"/>
        <v>#N/A</v>
      </c>
      <c r="AI260" s="1" t="e">
        <f>TRIM(LEFT(AP260,FIND(Sheet1!$E$16,AP260)-1))</f>
        <v>#VALUE!</v>
      </c>
      <c r="AJ260" s="1" t="e">
        <f>TRIM(LEFT(AQ260,FIND(Sheet1!$E$16,AQ260)-1))</f>
        <v>#VALUE!</v>
      </c>
      <c r="AK260" s="1" t="e">
        <f>TRIM(LEFT(AR260,FIND(Sheet1!$E$16,AR260)-1))</f>
        <v>#VALUE!</v>
      </c>
      <c r="AL260" s="1" t="e">
        <f>TRIM(LEFT(AS260,FIND(Sheet1!$E$16,AS260)-1))</f>
        <v>#VALUE!</v>
      </c>
      <c r="AM260" s="1" t="e">
        <f>TRIM(LEFT(AT260,FIND(Sheet1!$E$16,AT260)-1))</f>
        <v>#VALUE!</v>
      </c>
      <c r="AN260" s="1" t="e">
        <f>TRIM(LEFT(AU260,FIND(Sheet1!$E$16,AU260)-1))</f>
        <v>#VALUE!</v>
      </c>
      <c r="AO260" s="1" t="e">
        <f>TRIM(LEFT(AV260,FIND(Sheet1!$E$16,AV260)-1))</f>
        <v>#VALUE!</v>
      </c>
      <c r="AP260" s="14">
        <v>1</v>
      </c>
      <c r="AX260" s="1">
        <v>2000150301</v>
      </c>
      <c r="AY260" s="1" t="s">
        <v>91</v>
      </c>
      <c r="AZ260" s="1" t="str">
        <f t="shared" si="88"/>
        <v>2000150301受击光效</v>
      </c>
      <c r="BA260" s="1">
        <f>COUNTIFS($AZ$2:AZ260,AZ260,$AZ$2:AZ260,"&gt;&lt;")</f>
        <v>1</v>
      </c>
      <c r="BB260" t="b">
        <f>IFERROR(AND(VLOOKUP(AX260,[2]英雄技能定义!$A:$F,6,0)="普攻",AY260=$AY$2),FALSE)</f>
        <v>0</v>
      </c>
    </row>
    <row r="261" spans="1:54">
      <c r="A261" s="1" t="e">
        <f>#REF!</f>
        <v>#REF!</v>
      </c>
      <c r="B261" s="1" t="e">
        <f>#REF!</f>
        <v>#REF!</v>
      </c>
      <c r="C261" s="1" t="e">
        <f>#REF!</f>
        <v>#REF!</v>
      </c>
      <c r="D261" s="1" t="s">
        <v>88</v>
      </c>
      <c r="E261" s="1" t="e">
        <f>#REF!</f>
        <v>#REF!</v>
      </c>
      <c r="F261" s="1" t="e">
        <f t="shared" si="72"/>
        <v>#REF!</v>
      </c>
      <c r="G261" s="1">
        <f>SUMIFS(Sheet1!$F$17:$F$30,Sheet1!$E$17:$E$30,D261)</f>
        <v>2</v>
      </c>
      <c r="H261" s="1" t="e">
        <f>ROUND(ABS(SUMIFS(#REF!,#REF!,$C261,#REF!,#REF!,#REF!,$E261)),)</f>
        <v>#REF!</v>
      </c>
      <c r="I261" s="1" t="e">
        <f>_xlfn.IFS(OR(B261=#REF!,B261=#REF!,B261=#REF!),ROUND(#REF!,3),TRUE,0)</f>
        <v>#REF!</v>
      </c>
      <c r="J261" s="1">
        <v>0</v>
      </c>
      <c r="K261" s="1" t="e">
        <f>ROUND(ABS(SUMIFS(#REF!,#REF!,$C261,#REF!,#REF!,#REF!,$E261,#REF!,#REF!)),3)</f>
        <v>#REF!</v>
      </c>
      <c r="L261" s="1" t="e">
        <f>ROUND(ABS(SUMIFS(#REF!,#REF!,$C261,#REF!,#REF!,#REF!,$E261,#REF!,#REF!)),3)</f>
        <v>#REF!</v>
      </c>
      <c r="M261" s="1">
        <v>0</v>
      </c>
      <c r="N261" s="1" t="e">
        <f>ROUND(ABS(SUMIFS(#REF!,#REF!,$C261,#REF!,#REF!,#REF!,$E261,#REF!,#REF!)),3)</f>
        <v>#REF!</v>
      </c>
      <c r="O261" s="1" t="e">
        <f>ABS(SUMIFS(#REF!,#REF!,$C261,#REF!,$E261,#REF!,#REF!))</f>
        <v>#REF!</v>
      </c>
      <c r="P261" s="1" t="e">
        <f>#REF!</f>
        <v>#REF!</v>
      </c>
      <c r="Q261" s="1" t="e">
        <f>_xlfn.IFS(OR(B261=#REF!,B261=#REF!),#REF!*100,TRUE,0)</f>
        <v>#REF!</v>
      </c>
      <c r="S261" s="14" t="str">
        <f t="shared" si="73"/>
        <v>2000150302伤血1</v>
      </c>
      <c r="T261" s="14" t="str">
        <f ca="1">IF(OFFSET($BB$1,MATCH($S261,S:S,0)-1,),$BC$1,
_xlfn.TEXTJOIN(Sheet1!$D$16,1,U261:AA261))</f>
        <v>ratio=3.39,fixed=100</v>
      </c>
      <c r="U261" s="14" t="str">
        <f t="shared" ca="1" si="74"/>
        <v>ratio=3.39</v>
      </c>
      <c r="V261" s="14" t="str">
        <f t="shared" ca="1" si="75"/>
        <v>fixed=100</v>
      </c>
      <c r="W261" s="14" t="str">
        <f t="shared" ca="1" si="76"/>
        <v/>
      </c>
      <c r="X261" s="14" t="str">
        <f t="shared" ca="1" si="77"/>
        <v/>
      </c>
      <c r="Y261" s="14" t="str">
        <f t="shared" ca="1" si="78"/>
        <v/>
      </c>
      <c r="Z261" s="14" t="str">
        <f t="shared" ca="1" si="79"/>
        <v/>
      </c>
      <c r="AA261" s="14" t="str">
        <f t="shared" ca="1" si="80"/>
        <v/>
      </c>
      <c r="AB261" s="1">
        <f t="shared" si="81"/>
        <v>3.39</v>
      </c>
      <c r="AC261" s="1">
        <f t="shared" si="82"/>
        <v>100</v>
      </c>
      <c r="AD261" s="1" t="e">
        <f t="shared" si="83"/>
        <v>#N/A</v>
      </c>
      <c r="AE261" s="1" t="e">
        <f t="shared" si="84"/>
        <v>#N/A</v>
      </c>
      <c r="AF261" s="1" t="e">
        <f t="shared" si="85"/>
        <v>#N/A</v>
      </c>
      <c r="AG261" s="1" t="e">
        <f t="shared" si="86"/>
        <v>#N/A</v>
      </c>
      <c r="AH261" s="1" t="e">
        <f t="shared" si="87"/>
        <v>#N/A</v>
      </c>
      <c r="AI261" s="1" t="str">
        <f>TRIM(LEFT(AP261,FIND(Sheet1!$E$16,AP261)-1))</f>
        <v>ratio</v>
      </c>
      <c r="AJ261" s="1" t="str">
        <f>TRIM(LEFT(AQ261,FIND(Sheet1!$E$16,AQ261)-1))</f>
        <v>fixed</v>
      </c>
      <c r="AK261" s="1" t="e">
        <f>TRIM(LEFT(AR261,FIND(Sheet1!$E$16,AR261)-1))</f>
        <v>#VALUE!</v>
      </c>
      <c r="AL261" s="1" t="e">
        <f>TRIM(LEFT(AS261,FIND(Sheet1!$E$16,AS261)-1))</f>
        <v>#VALUE!</v>
      </c>
      <c r="AM261" s="1" t="e">
        <f>TRIM(LEFT(AT261,FIND(Sheet1!$E$16,AT261)-1))</f>
        <v>#VALUE!</v>
      </c>
      <c r="AN261" s="1" t="e">
        <f>TRIM(LEFT(AU261,FIND(Sheet1!$E$16,AU261)-1))</f>
        <v>#VALUE!</v>
      </c>
      <c r="AO261" s="1" t="e">
        <f>TRIM(LEFT(AV261,FIND(Sheet1!$E$16,AV261)-1))</f>
        <v>#VALUE!</v>
      </c>
      <c r="AP261" s="14" t="s">
        <v>209</v>
      </c>
      <c r="AQ261" s="14" t="s">
        <v>170</v>
      </c>
      <c r="AX261" s="1">
        <v>2000150302</v>
      </c>
      <c r="AY261" s="1" t="s">
        <v>86</v>
      </c>
      <c r="AZ261" s="1" t="str">
        <f t="shared" si="88"/>
        <v>2000150302伤血</v>
      </c>
      <c r="BA261" s="1">
        <f>COUNTIFS($AZ$2:AZ261,AZ261,$AZ$2:AZ261,"&gt;&lt;")</f>
        <v>1</v>
      </c>
      <c r="BB261" t="b">
        <f>IFERROR(AND(VLOOKUP(AX261,[2]英雄技能定义!$A:$F,6,0)="普攻",AY261=$AY$2),FALSE)</f>
        <v>0</v>
      </c>
    </row>
    <row r="262" spans="1:54">
      <c r="A262" s="1" t="e">
        <f>#REF!</f>
        <v>#REF!</v>
      </c>
      <c r="B262" s="1" t="e">
        <f>#REF!</f>
        <v>#REF!</v>
      </c>
      <c r="C262" s="1" t="e">
        <f>#REF!</f>
        <v>#REF!</v>
      </c>
      <c r="D262" s="1" t="s">
        <v>88</v>
      </c>
      <c r="E262" s="1" t="e">
        <f>#REF!</f>
        <v>#REF!</v>
      </c>
      <c r="F262" s="1" t="e">
        <f t="shared" si="72"/>
        <v>#REF!</v>
      </c>
      <c r="G262" s="1">
        <f>SUMIFS(Sheet1!$F$17:$F$30,Sheet1!$E$17:$E$30,D262)</f>
        <v>2</v>
      </c>
      <c r="H262" s="1" t="e">
        <f>ROUND(ABS(SUMIFS(#REF!,#REF!,$C262,#REF!,#REF!,#REF!,$E262)),)</f>
        <v>#REF!</v>
      </c>
      <c r="I262" s="1" t="e">
        <f>_xlfn.IFS(OR(B262=#REF!,B262=#REF!,B262=#REF!),ROUND(#REF!,3),TRUE,0)</f>
        <v>#REF!</v>
      </c>
      <c r="J262" s="1">
        <v>0</v>
      </c>
      <c r="K262" s="1" t="e">
        <f>ROUND(ABS(SUMIFS(#REF!,#REF!,$C262,#REF!,#REF!,#REF!,$E262,#REF!,#REF!)),3)</f>
        <v>#REF!</v>
      </c>
      <c r="L262" s="1" t="e">
        <f>ROUND(ABS(SUMIFS(#REF!,#REF!,$C262,#REF!,#REF!,#REF!,$E262,#REF!,#REF!)),3)</f>
        <v>#REF!</v>
      </c>
      <c r="M262" s="1">
        <v>0</v>
      </c>
      <c r="N262" s="1" t="e">
        <f>ROUND(ABS(SUMIFS(#REF!,#REF!,$C262,#REF!,#REF!,#REF!,$E262,#REF!,#REF!)),3)</f>
        <v>#REF!</v>
      </c>
      <c r="O262" s="1" t="e">
        <f>ABS(SUMIFS(#REF!,#REF!,$C262,#REF!,$E262,#REF!,#REF!))</f>
        <v>#REF!</v>
      </c>
      <c r="P262" s="1" t="e">
        <f>#REF!</f>
        <v>#REF!</v>
      </c>
      <c r="Q262" s="1" t="e">
        <f>_xlfn.IFS(OR(B262=#REF!,B262=#REF!),#REF!*100,TRUE,0)</f>
        <v>#REF!</v>
      </c>
      <c r="S262" s="14" t="str">
        <f t="shared" si="73"/>
        <v>2000150302受击光效1</v>
      </c>
      <c r="T262" s="14" t="str">
        <f ca="1">IF(OFFSET($BB$1,MATCH($S262,S:S,0)-1,),$BC$1,
_xlfn.TEXTJOIN(Sheet1!$D$16,1,U262:AA262))</f>
        <v>1</v>
      </c>
      <c r="U262" s="14" t="str">
        <f t="shared" ca="1" si="74"/>
        <v>1</v>
      </c>
      <c r="V262" s="14" t="str">
        <f t="shared" ca="1" si="75"/>
        <v/>
      </c>
      <c r="W262" s="14" t="str">
        <f t="shared" ca="1" si="76"/>
        <v/>
      </c>
      <c r="X262" s="14" t="str">
        <f t="shared" ca="1" si="77"/>
        <v/>
      </c>
      <c r="Y262" s="14" t="str">
        <f t="shared" ca="1" si="78"/>
        <v/>
      </c>
      <c r="Z262" s="14" t="str">
        <f t="shared" ca="1" si="79"/>
        <v/>
      </c>
      <c r="AA262" s="14" t="str">
        <f t="shared" ca="1" si="80"/>
        <v/>
      </c>
      <c r="AB262" s="1">
        <f t="shared" si="81"/>
        <v>1</v>
      </c>
      <c r="AC262" s="1" t="e">
        <f t="shared" si="82"/>
        <v>#N/A</v>
      </c>
      <c r="AD262" s="1" t="e">
        <f t="shared" si="83"/>
        <v>#N/A</v>
      </c>
      <c r="AE262" s="1" t="e">
        <f t="shared" si="84"/>
        <v>#N/A</v>
      </c>
      <c r="AF262" s="1" t="e">
        <f t="shared" si="85"/>
        <v>#N/A</v>
      </c>
      <c r="AG262" s="1" t="e">
        <f t="shared" si="86"/>
        <v>#N/A</v>
      </c>
      <c r="AH262" s="1" t="e">
        <f t="shared" si="87"/>
        <v>#N/A</v>
      </c>
      <c r="AI262" s="1" t="e">
        <f>TRIM(LEFT(AP262,FIND(Sheet1!$E$16,AP262)-1))</f>
        <v>#VALUE!</v>
      </c>
      <c r="AJ262" s="1" t="e">
        <f>TRIM(LEFT(AQ262,FIND(Sheet1!$E$16,AQ262)-1))</f>
        <v>#VALUE!</v>
      </c>
      <c r="AK262" s="1" t="e">
        <f>TRIM(LEFT(AR262,FIND(Sheet1!$E$16,AR262)-1))</f>
        <v>#VALUE!</v>
      </c>
      <c r="AL262" s="1" t="e">
        <f>TRIM(LEFT(AS262,FIND(Sheet1!$E$16,AS262)-1))</f>
        <v>#VALUE!</v>
      </c>
      <c r="AM262" s="1" t="e">
        <f>TRIM(LEFT(AT262,FIND(Sheet1!$E$16,AT262)-1))</f>
        <v>#VALUE!</v>
      </c>
      <c r="AN262" s="1" t="e">
        <f>TRIM(LEFT(AU262,FIND(Sheet1!$E$16,AU262)-1))</f>
        <v>#VALUE!</v>
      </c>
      <c r="AO262" s="1" t="e">
        <f>TRIM(LEFT(AV262,FIND(Sheet1!$E$16,AV262)-1))</f>
        <v>#VALUE!</v>
      </c>
      <c r="AP262" s="14">
        <v>1</v>
      </c>
      <c r="AX262" s="1">
        <v>2000150302</v>
      </c>
      <c r="AY262" s="1" t="s">
        <v>91</v>
      </c>
      <c r="AZ262" s="1" t="str">
        <f t="shared" si="88"/>
        <v>2000150302受击光效</v>
      </c>
      <c r="BA262" s="1">
        <f>COUNTIFS($AZ$2:AZ262,AZ262,$AZ$2:AZ262,"&gt;&lt;")</f>
        <v>1</v>
      </c>
      <c r="BB262" t="b">
        <f>IFERROR(AND(VLOOKUP(AX262,[2]英雄技能定义!$A:$F,6,0)="普攻",AY262=$AY$2),FALSE)</f>
        <v>0</v>
      </c>
    </row>
    <row r="263" spans="1:54">
      <c r="A263" s="1" t="e">
        <f>#REF!</f>
        <v>#REF!</v>
      </c>
      <c r="B263" s="1" t="e">
        <f>#REF!</f>
        <v>#REF!</v>
      </c>
      <c r="C263" s="1" t="e">
        <f>#REF!</f>
        <v>#REF!</v>
      </c>
      <c r="D263" s="1" t="s">
        <v>88</v>
      </c>
      <c r="E263" s="1" t="e">
        <f>#REF!</f>
        <v>#REF!</v>
      </c>
      <c r="F263" s="1" t="e">
        <f t="shared" si="72"/>
        <v>#REF!</v>
      </c>
      <c r="G263" s="1">
        <f>SUMIFS(Sheet1!$F$17:$F$30,Sheet1!$E$17:$E$30,D263)</f>
        <v>2</v>
      </c>
      <c r="H263" s="1" t="e">
        <f>ROUND(ABS(SUMIFS(#REF!,#REF!,$C263,#REF!,#REF!,#REF!,$E263)),)</f>
        <v>#REF!</v>
      </c>
      <c r="I263" s="1" t="e">
        <f>_xlfn.IFS(OR(B263=#REF!,B263=#REF!,B263=#REF!),ROUND(#REF!,3),TRUE,0)</f>
        <v>#REF!</v>
      </c>
      <c r="J263" s="1">
        <v>0</v>
      </c>
      <c r="K263" s="1" t="e">
        <f>ROUND(ABS(SUMIFS(#REF!,#REF!,$C263,#REF!,#REF!,#REF!,$E263,#REF!,#REF!)),3)</f>
        <v>#REF!</v>
      </c>
      <c r="L263" s="1" t="e">
        <f>ROUND(ABS(SUMIFS(#REF!,#REF!,$C263,#REF!,#REF!,#REF!,$E263,#REF!,#REF!)),3)</f>
        <v>#REF!</v>
      </c>
      <c r="M263" s="1">
        <v>0</v>
      </c>
      <c r="N263" s="1" t="e">
        <f>ROUND(ABS(SUMIFS(#REF!,#REF!,$C263,#REF!,#REF!,#REF!,$E263,#REF!,#REF!)),3)</f>
        <v>#REF!</v>
      </c>
      <c r="O263" s="1" t="e">
        <f>ABS(SUMIFS(#REF!,#REF!,$C263,#REF!,$E263,#REF!,#REF!))</f>
        <v>#REF!</v>
      </c>
      <c r="P263" s="1" t="e">
        <f>#REF!</f>
        <v>#REF!</v>
      </c>
      <c r="Q263" s="1" t="e">
        <f>_xlfn.IFS(OR(B263=#REF!,B263=#REF!),#REF!*100,TRUE,0)</f>
        <v>#REF!</v>
      </c>
      <c r="S263" s="14" t="str">
        <f t="shared" si="73"/>
        <v>2000150302击飞1</v>
      </c>
      <c r="T263" s="14" t="str">
        <f ca="1">IF(OFFSET($BB$1,MATCH($S263,S:S,0)-1,),$BC$1,
_xlfn.TEXTJOIN(Sheet1!$D$16,1,U263:AA263))</f>
        <v>speed=500,duration=0.3</v>
      </c>
      <c r="U263" s="14" t="str">
        <f t="shared" ca="1" si="74"/>
        <v>speed=500</v>
      </c>
      <c r="V263" s="14" t="str">
        <f t="shared" ca="1" si="75"/>
        <v>duration=0.3</v>
      </c>
      <c r="W263" s="14" t="str">
        <f t="shared" ca="1" si="76"/>
        <v/>
      </c>
      <c r="X263" s="14" t="str">
        <f t="shared" ca="1" si="77"/>
        <v/>
      </c>
      <c r="Y263" s="14" t="str">
        <f t="shared" ca="1" si="78"/>
        <v/>
      </c>
      <c r="Z263" s="14" t="str">
        <f t="shared" ca="1" si="79"/>
        <v/>
      </c>
      <c r="AA263" s="14" t="str">
        <f t="shared" ca="1" si="80"/>
        <v/>
      </c>
      <c r="AB263" s="1">
        <f t="shared" si="81"/>
        <v>500</v>
      </c>
      <c r="AC263" s="1">
        <f t="shared" si="82"/>
        <v>0.3</v>
      </c>
      <c r="AD263" s="1" t="e">
        <f t="shared" si="83"/>
        <v>#N/A</v>
      </c>
      <c r="AE263" s="1" t="e">
        <f t="shared" si="84"/>
        <v>#N/A</v>
      </c>
      <c r="AF263" s="1" t="e">
        <f t="shared" si="85"/>
        <v>#N/A</v>
      </c>
      <c r="AG263" s="1" t="e">
        <f t="shared" si="86"/>
        <v>#N/A</v>
      </c>
      <c r="AH263" s="1" t="e">
        <f t="shared" si="87"/>
        <v>#N/A</v>
      </c>
      <c r="AI263" s="1" t="str">
        <f>TRIM(LEFT(AP263,FIND(Sheet1!$E$16,AP263)-1))</f>
        <v>speed</v>
      </c>
      <c r="AJ263" s="1" t="str">
        <f>TRIM(LEFT(AQ263,FIND(Sheet1!$E$16,AQ263)-1))</f>
        <v>duration</v>
      </c>
      <c r="AK263" s="1" t="e">
        <f>TRIM(LEFT(AR263,FIND(Sheet1!$E$16,AR263)-1))</f>
        <v>#VALUE!</v>
      </c>
      <c r="AL263" s="1" t="e">
        <f>TRIM(LEFT(AS263,FIND(Sheet1!$E$16,AS263)-1))</f>
        <v>#VALUE!</v>
      </c>
      <c r="AM263" s="1" t="e">
        <f>TRIM(LEFT(AT263,FIND(Sheet1!$E$16,AT263)-1))</f>
        <v>#VALUE!</v>
      </c>
      <c r="AN263" s="1" t="e">
        <f>TRIM(LEFT(AU263,FIND(Sheet1!$E$16,AU263)-1))</f>
        <v>#VALUE!</v>
      </c>
      <c r="AO263" s="1" t="e">
        <f>TRIM(LEFT(AV263,FIND(Sheet1!$E$16,AV263)-1))</f>
        <v>#VALUE!</v>
      </c>
      <c r="AP263" s="14" t="s">
        <v>304</v>
      </c>
      <c r="AQ263" s="14" t="s">
        <v>305</v>
      </c>
      <c r="AX263" s="1">
        <v>2000150302</v>
      </c>
      <c r="AY263" s="1" t="s">
        <v>96</v>
      </c>
      <c r="AZ263" s="1" t="str">
        <f t="shared" si="88"/>
        <v>2000150302击飞</v>
      </c>
      <c r="BA263" s="1">
        <f>COUNTIFS($AZ$2:AZ263,AZ263,$AZ$2:AZ263,"&gt;&lt;")</f>
        <v>1</v>
      </c>
      <c r="BB263" t="b">
        <f>IFERROR(AND(VLOOKUP(AX263,[2]英雄技能定义!$A:$F,6,0)="普攻",AY263=$AY$2),FALSE)</f>
        <v>0</v>
      </c>
    </row>
    <row r="264" spans="1:54">
      <c r="A264" s="1" t="e">
        <f>#REF!</f>
        <v>#REF!</v>
      </c>
      <c r="B264" s="1" t="e">
        <f>#REF!</f>
        <v>#REF!</v>
      </c>
      <c r="C264" s="1" t="e">
        <f>#REF!</f>
        <v>#REF!</v>
      </c>
      <c r="D264" s="1" t="s">
        <v>86</v>
      </c>
      <c r="E264" s="1" t="e">
        <f>#REF!</f>
        <v>#REF!</v>
      </c>
      <c r="F264" s="1" t="e">
        <f t="shared" si="72"/>
        <v>#REF!</v>
      </c>
      <c r="G264" s="1">
        <f>SUMIFS(Sheet1!$F$17:$F$30,Sheet1!$E$17:$E$30,D264)</f>
        <v>1</v>
      </c>
      <c r="H264" s="1" t="e">
        <f>ROUND(ABS(SUMIFS(#REF!,#REF!,$C264,#REF!,#REF!,#REF!,$E264)),)</f>
        <v>#REF!</v>
      </c>
      <c r="I264" s="1" t="e">
        <f>_xlfn.IFS(OR(B264=#REF!,B264=#REF!,B264=#REF!),ROUND(#REF!,3),TRUE,0)</f>
        <v>#REF!</v>
      </c>
      <c r="J264" s="1">
        <v>0</v>
      </c>
      <c r="K264" s="1" t="e">
        <f>ROUND(ABS(SUMIFS(#REF!,#REF!,$C264,#REF!,#REF!,#REF!,$E264,#REF!,#REF!)),3)</f>
        <v>#REF!</v>
      </c>
      <c r="L264" s="1" t="e">
        <f>ROUND(ABS(SUMIFS(#REF!,#REF!,$C264,#REF!,#REF!,#REF!,$E264,#REF!,#REF!)),3)</f>
        <v>#REF!</v>
      </c>
      <c r="M264" s="1">
        <v>0</v>
      </c>
      <c r="N264" s="1" t="e">
        <f>ROUND(ABS(SUMIFS(#REF!,#REF!,$C264,#REF!,#REF!,#REF!,$E264,#REF!,#REF!)),3)</f>
        <v>#REF!</v>
      </c>
      <c r="O264" s="1" t="e">
        <f>ABS(SUMIFS(#REF!,#REF!,$C264,#REF!,$E264,#REF!,#REF!))</f>
        <v>#REF!</v>
      </c>
      <c r="P264" s="1" t="e">
        <f>#REF!</f>
        <v>#REF!</v>
      </c>
      <c r="Q264" s="1" t="e">
        <f>_xlfn.IFS(OR(B264=#REF!,B264=#REF!),#REF!*100,TRUE,0)</f>
        <v>#REF!</v>
      </c>
      <c r="S264" s="14" t="str">
        <f t="shared" si="73"/>
        <v>2000150303伤血1</v>
      </c>
      <c r="T264" s="14" t="str">
        <f ca="1">IF(OFFSET($BB$1,MATCH($S264,S:S,0)-1,),$BC$1,
_xlfn.TEXTJOIN(Sheet1!$D$16,1,U264:AA264))</f>
        <v>ratio=0.55,fixed=100</v>
      </c>
      <c r="U264" s="14" t="str">
        <f t="shared" ca="1" si="74"/>
        <v>ratio=0.55</v>
      </c>
      <c r="V264" s="14" t="str">
        <f t="shared" ca="1" si="75"/>
        <v>fixed=100</v>
      </c>
      <c r="W264" s="14" t="str">
        <f t="shared" ca="1" si="76"/>
        <v/>
      </c>
      <c r="X264" s="14" t="str">
        <f t="shared" ca="1" si="77"/>
        <v/>
      </c>
      <c r="Y264" s="14" t="str">
        <f t="shared" ca="1" si="78"/>
        <v/>
      </c>
      <c r="Z264" s="14" t="str">
        <f t="shared" ca="1" si="79"/>
        <v/>
      </c>
      <c r="AA264" s="14" t="str">
        <f t="shared" ca="1" si="80"/>
        <v/>
      </c>
      <c r="AB264" s="1">
        <f t="shared" si="81"/>
        <v>0.55000000000000004</v>
      </c>
      <c r="AC264" s="1">
        <f t="shared" si="82"/>
        <v>100</v>
      </c>
      <c r="AD264" s="1" t="e">
        <f t="shared" si="83"/>
        <v>#N/A</v>
      </c>
      <c r="AE264" s="1" t="e">
        <f t="shared" si="84"/>
        <v>#N/A</v>
      </c>
      <c r="AF264" s="1" t="e">
        <f t="shared" si="85"/>
        <v>#N/A</v>
      </c>
      <c r="AG264" s="1" t="e">
        <f t="shared" si="86"/>
        <v>#N/A</v>
      </c>
      <c r="AH264" s="1" t="e">
        <f t="shared" si="87"/>
        <v>#N/A</v>
      </c>
      <c r="AI264" s="1" t="str">
        <f>TRIM(LEFT(AP264,FIND(Sheet1!$E$16,AP264)-1))</f>
        <v>ratio</v>
      </c>
      <c r="AJ264" s="1" t="str">
        <f>TRIM(LEFT(AQ264,FIND(Sheet1!$E$16,AQ264)-1))</f>
        <v>fixed</v>
      </c>
      <c r="AK264" s="1" t="e">
        <f>TRIM(LEFT(AR264,FIND(Sheet1!$E$16,AR264)-1))</f>
        <v>#VALUE!</v>
      </c>
      <c r="AL264" s="1" t="e">
        <f>TRIM(LEFT(AS264,FIND(Sheet1!$E$16,AS264)-1))</f>
        <v>#VALUE!</v>
      </c>
      <c r="AM264" s="1" t="e">
        <f>TRIM(LEFT(AT264,FIND(Sheet1!$E$16,AT264)-1))</f>
        <v>#VALUE!</v>
      </c>
      <c r="AN264" s="1" t="e">
        <f>TRIM(LEFT(AU264,FIND(Sheet1!$E$16,AU264)-1))</f>
        <v>#VALUE!</v>
      </c>
      <c r="AO264" s="1" t="e">
        <f>TRIM(LEFT(AV264,FIND(Sheet1!$E$16,AV264)-1))</f>
        <v>#VALUE!</v>
      </c>
      <c r="AP264" s="14" t="s">
        <v>306</v>
      </c>
      <c r="AQ264" s="14" t="s">
        <v>170</v>
      </c>
      <c r="AX264" s="1">
        <v>2000150303</v>
      </c>
      <c r="AY264" s="1" t="s">
        <v>86</v>
      </c>
      <c r="AZ264" s="1" t="str">
        <f t="shared" si="88"/>
        <v>2000150303伤血</v>
      </c>
      <c r="BA264" s="1">
        <f>COUNTIFS($AZ$2:AZ264,AZ264,$AZ$2:AZ264,"&gt;&lt;")</f>
        <v>1</v>
      </c>
      <c r="BB264" t="b">
        <f>IFERROR(AND(VLOOKUP(AX264,[2]英雄技能定义!$A:$F,6,0)="普攻",AY264=$AY$2),FALSE)</f>
        <v>0</v>
      </c>
    </row>
    <row r="265" spans="1:54">
      <c r="A265" s="1" t="e">
        <f>#REF!</f>
        <v>#REF!</v>
      </c>
      <c r="B265" s="1" t="e">
        <f>#REF!</f>
        <v>#REF!</v>
      </c>
      <c r="C265" s="1" t="e">
        <f>#REF!</f>
        <v>#REF!</v>
      </c>
      <c r="D265" s="1" t="s">
        <v>88</v>
      </c>
      <c r="E265" s="1" t="e">
        <f>#REF!</f>
        <v>#REF!</v>
      </c>
      <c r="F265" s="1" t="e">
        <f t="shared" si="72"/>
        <v>#REF!</v>
      </c>
      <c r="G265" s="1">
        <f>SUMIFS(Sheet1!$F$17:$F$30,Sheet1!$E$17:$E$30,D265)</f>
        <v>2</v>
      </c>
      <c r="H265" s="1" t="e">
        <f>ROUND(ABS(SUMIFS(#REF!,#REF!,$C265,#REF!,#REF!,#REF!,$E265)),)</f>
        <v>#REF!</v>
      </c>
      <c r="I265" s="1" t="e">
        <f>_xlfn.IFS(OR(B265=#REF!,B265=#REF!,B265=#REF!),ROUND(#REF!,3),TRUE,0)</f>
        <v>#REF!</v>
      </c>
      <c r="J265" s="1">
        <v>0</v>
      </c>
      <c r="K265" s="1" t="e">
        <f>ROUND(ABS(SUMIFS(#REF!,#REF!,$C265,#REF!,#REF!,#REF!,$E265,#REF!,#REF!)),3)</f>
        <v>#REF!</v>
      </c>
      <c r="L265" s="1" t="e">
        <f>ROUND(ABS(SUMIFS(#REF!,#REF!,$C265,#REF!,#REF!,#REF!,$E265,#REF!,#REF!)),3)</f>
        <v>#REF!</v>
      </c>
      <c r="M265" s="1">
        <v>0</v>
      </c>
      <c r="N265" s="1" t="e">
        <f>ROUND(ABS(SUMIFS(#REF!,#REF!,$C265,#REF!,#REF!,#REF!,$E265,#REF!,#REF!)),3)</f>
        <v>#REF!</v>
      </c>
      <c r="O265" s="1" t="e">
        <f>ABS(SUMIFS(#REF!,#REF!,$C265,#REF!,$E265,#REF!,#REF!))</f>
        <v>#REF!</v>
      </c>
      <c r="P265" s="1" t="e">
        <f>#REF!</f>
        <v>#REF!</v>
      </c>
      <c r="Q265" s="1" t="e">
        <f>_xlfn.IFS(OR(B265=#REF!,B265=#REF!),#REF!*100,TRUE,0)</f>
        <v>#REF!</v>
      </c>
      <c r="S265" s="14" t="str">
        <f t="shared" si="73"/>
        <v>2000150303受击光效1</v>
      </c>
      <c r="T265" s="14" t="str">
        <f ca="1">IF(OFFSET($BB$1,MATCH($S265,S:S,0)-1,),$BC$1,
_xlfn.TEXTJOIN(Sheet1!$D$16,1,U265:AA265))</f>
        <v>2</v>
      </c>
      <c r="U265" s="14" t="str">
        <f t="shared" ca="1" si="74"/>
        <v>2</v>
      </c>
      <c r="V265" s="14" t="str">
        <f t="shared" ca="1" si="75"/>
        <v/>
      </c>
      <c r="W265" s="14" t="str">
        <f t="shared" ca="1" si="76"/>
        <v/>
      </c>
      <c r="X265" s="14" t="str">
        <f t="shared" ca="1" si="77"/>
        <v/>
      </c>
      <c r="Y265" s="14" t="str">
        <f t="shared" ca="1" si="78"/>
        <v/>
      </c>
      <c r="Z265" s="14" t="str">
        <f t="shared" ca="1" si="79"/>
        <v/>
      </c>
      <c r="AA265" s="14" t="str">
        <f t="shared" ca="1" si="80"/>
        <v/>
      </c>
      <c r="AB265" s="1">
        <f t="shared" si="81"/>
        <v>2</v>
      </c>
      <c r="AC265" s="1" t="e">
        <f t="shared" si="82"/>
        <v>#N/A</v>
      </c>
      <c r="AD265" s="1" t="e">
        <f t="shared" si="83"/>
        <v>#N/A</v>
      </c>
      <c r="AE265" s="1" t="e">
        <f t="shared" si="84"/>
        <v>#N/A</v>
      </c>
      <c r="AF265" s="1" t="e">
        <f t="shared" si="85"/>
        <v>#N/A</v>
      </c>
      <c r="AG265" s="1" t="e">
        <f t="shared" si="86"/>
        <v>#N/A</v>
      </c>
      <c r="AH265" s="1" t="e">
        <f t="shared" si="87"/>
        <v>#N/A</v>
      </c>
      <c r="AI265" s="1" t="e">
        <f>TRIM(LEFT(AP265,FIND(Sheet1!$E$16,AP265)-1))</f>
        <v>#VALUE!</v>
      </c>
      <c r="AJ265" s="1" t="e">
        <f>TRIM(LEFT(AQ265,FIND(Sheet1!$E$16,AQ265)-1))</f>
        <v>#VALUE!</v>
      </c>
      <c r="AK265" s="1" t="e">
        <f>TRIM(LEFT(AR265,FIND(Sheet1!$E$16,AR265)-1))</f>
        <v>#VALUE!</v>
      </c>
      <c r="AL265" s="1" t="e">
        <f>TRIM(LEFT(AS265,FIND(Sheet1!$E$16,AS265)-1))</f>
        <v>#VALUE!</v>
      </c>
      <c r="AM265" s="1" t="e">
        <f>TRIM(LEFT(AT265,FIND(Sheet1!$E$16,AT265)-1))</f>
        <v>#VALUE!</v>
      </c>
      <c r="AN265" s="1" t="e">
        <f>TRIM(LEFT(AU265,FIND(Sheet1!$E$16,AU265)-1))</f>
        <v>#VALUE!</v>
      </c>
      <c r="AO265" s="1" t="e">
        <f>TRIM(LEFT(AV265,FIND(Sheet1!$E$16,AV265)-1))</f>
        <v>#VALUE!</v>
      </c>
      <c r="AP265" s="14">
        <v>2</v>
      </c>
      <c r="AX265" s="1">
        <v>2000150303</v>
      </c>
      <c r="AY265" s="1" t="s">
        <v>91</v>
      </c>
      <c r="AZ265" s="1" t="str">
        <f t="shared" si="88"/>
        <v>2000150303受击光效</v>
      </c>
      <c r="BA265" s="1">
        <f>COUNTIFS($AZ$2:AZ265,AZ265,$AZ$2:AZ265,"&gt;&lt;")</f>
        <v>1</v>
      </c>
      <c r="BB265" t="b">
        <f>IFERROR(AND(VLOOKUP(AX265,[2]英雄技能定义!$A:$F,6,0)="普攻",AY265=$AY$2),FALSE)</f>
        <v>0</v>
      </c>
    </row>
    <row r="266" spans="1:54">
      <c r="A266" s="1" t="e">
        <f>#REF!</f>
        <v>#REF!</v>
      </c>
      <c r="B266" s="1" t="e">
        <f>#REF!</f>
        <v>#REF!</v>
      </c>
      <c r="C266" s="1" t="e">
        <f>#REF!</f>
        <v>#REF!</v>
      </c>
      <c r="D266" s="1" t="s">
        <v>88</v>
      </c>
      <c r="E266" s="1" t="e">
        <f>#REF!</f>
        <v>#REF!</v>
      </c>
      <c r="F266" s="1" t="e">
        <f t="shared" ref="F266:F274" si="89">_xlfn.CONCAT(C266,D266,E266)</f>
        <v>#REF!</v>
      </c>
      <c r="G266" s="1">
        <f>SUMIFS(Sheet1!$F$17:$F$30,Sheet1!$E$17:$E$30,D266)</f>
        <v>2</v>
      </c>
      <c r="H266" s="1" t="e">
        <f>ROUND(ABS(SUMIFS(#REF!,#REF!,$C266,#REF!,#REF!,#REF!,$E266)),)</f>
        <v>#REF!</v>
      </c>
      <c r="I266" s="1" t="e">
        <f>_xlfn.IFS(OR(B266=#REF!,B266=#REF!,B266=#REF!),ROUND(#REF!,3),TRUE,0)</f>
        <v>#REF!</v>
      </c>
      <c r="J266" s="1">
        <v>0</v>
      </c>
      <c r="K266" s="1" t="e">
        <f>ROUND(ABS(SUMIFS(#REF!,#REF!,$C266,#REF!,#REF!,#REF!,$E266,#REF!,#REF!)),3)</f>
        <v>#REF!</v>
      </c>
      <c r="L266" s="1" t="e">
        <f>ROUND(ABS(SUMIFS(#REF!,#REF!,$C266,#REF!,#REF!,#REF!,$E266,#REF!,#REF!)),3)</f>
        <v>#REF!</v>
      </c>
      <c r="M266" s="1">
        <v>0</v>
      </c>
      <c r="N266" s="1" t="e">
        <f>ROUND(ABS(SUMIFS(#REF!,#REF!,$C266,#REF!,#REF!,#REF!,$E266,#REF!,#REF!)),3)</f>
        <v>#REF!</v>
      </c>
      <c r="O266" s="1" t="e">
        <f>ABS(SUMIFS(#REF!,#REF!,$C266,#REF!,$E266,#REF!,#REF!))</f>
        <v>#REF!</v>
      </c>
      <c r="P266" s="1" t="e">
        <f>#REF!</f>
        <v>#REF!</v>
      </c>
      <c r="Q266" s="1" t="e">
        <f>_xlfn.IFS(OR(B266=#REF!,B266=#REF!),#REF!*100,TRUE,0)</f>
        <v>#REF!</v>
      </c>
      <c r="S266" s="14" t="str">
        <f t="shared" si="73"/>
        <v>2000150303击退1</v>
      </c>
      <c r="T266" s="14" t="str">
        <f ca="1">IF(OFFSET($BB$1,MATCH($S266,S:S,0)-1,),$BC$1,
_xlfn.TEXTJOIN(Sheet1!$D$16,1,U266:AA266))</f>
        <v>speed=1500,duration=0.05</v>
      </c>
      <c r="U266" s="14" t="str">
        <f t="shared" ca="1" si="74"/>
        <v>speed=1500</v>
      </c>
      <c r="V266" s="14" t="str">
        <f t="shared" ca="1" si="75"/>
        <v>duration=0.05</v>
      </c>
      <c r="W266" s="14" t="str">
        <f t="shared" ca="1" si="76"/>
        <v/>
      </c>
      <c r="X266" s="14" t="str">
        <f t="shared" ca="1" si="77"/>
        <v/>
      </c>
      <c r="Y266" s="14" t="str">
        <f t="shared" ca="1" si="78"/>
        <v/>
      </c>
      <c r="Z266" s="14" t="str">
        <f t="shared" ca="1" si="79"/>
        <v/>
      </c>
      <c r="AA266" s="14" t="str">
        <f t="shared" ca="1" si="80"/>
        <v/>
      </c>
      <c r="AB266" s="1">
        <f t="shared" si="81"/>
        <v>1500</v>
      </c>
      <c r="AC266" s="1">
        <f t="shared" si="82"/>
        <v>0.05</v>
      </c>
      <c r="AD266" s="1" t="e">
        <f t="shared" si="83"/>
        <v>#N/A</v>
      </c>
      <c r="AE266" s="1" t="e">
        <f t="shared" si="84"/>
        <v>#N/A</v>
      </c>
      <c r="AF266" s="1" t="e">
        <f t="shared" si="85"/>
        <v>#N/A</v>
      </c>
      <c r="AG266" s="1" t="e">
        <f t="shared" si="86"/>
        <v>#N/A</v>
      </c>
      <c r="AH266" s="1" t="e">
        <f t="shared" si="87"/>
        <v>#N/A</v>
      </c>
      <c r="AI266" s="1" t="str">
        <f>TRIM(LEFT(AP266,FIND(Sheet1!$E$16,AP266)-1))</f>
        <v>speed</v>
      </c>
      <c r="AJ266" s="1" t="str">
        <f>TRIM(LEFT(AQ266,FIND(Sheet1!$E$16,AQ266)-1))</f>
        <v>duration</v>
      </c>
      <c r="AK266" s="1" t="e">
        <f>TRIM(LEFT(AR266,FIND(Sheet1!$E$16,AR266)-1))</f>
        <v>#VALUE!</v>
      </c>
      <c r="AL266" s="1" t="e">
        <f>TRIM(LEFT(AS266,FIND(Sheet1!$E$16,AS266)-1))</f>
        <v>#VALUE!</v>
      </c>
      <c r="AM266" s="1" t="e">
        <f>TRIM(LEFT(AT266,FIND(Sheet1!$E$16,AT266)-1))</f>
        <v>#VALUE!</v>
      </c>
      <c r="AN266" s="1" t="e">
        <f>TRIM(LEFT(AU266,FIND(Sheet1!$E$16,AU266)-1))</f>
        <v>#VALUE!</v>
      </c>
      <c r="AO266" s="1" t="e">
        <f>TRIM(LEFT(AV266,FIND(Sheet1!$E$16,AV266)-1))</f>
        <v>#VALUE!</v>
      </c>
      <c r="AP266" s="14" t="s">
        <v>213</v>
      </c>
      <c r="AQ266" s="14" t="s">
        <v>214</v>
      </c>
      <c r="AX266" s="1">
        <v>2000150303</v>
      </c>
      <c r="AY266" s="1" t="s">
        <v>47</v>
      </c>
      <c r="AZ266" s="1" t="str">
        <f t="shared" si="88"/>
        <v>2000150303击退</v>
      </c>
      <c r="BA266" s="1">
        <f>COUNTIFS($AZ$2:AZ266,AZ266,$AZ$2:AZ266,"&gt;&lt;")</f>
        <v>1</v>
      </c>
      <c r="BB266" t="b">
        <f>IFERROR(AND(VLOOKUP(AX266,[2]英雄技能定义!$A:$F,6,0)="普攻",AY266=$AY$2),FALSE)</f>
        <v>0</v>
      </c>
    </row>
    <row r="267" spans="1:54">
      <c r="A267" s="1" t="e">
        <f>#REF!</f>
        <v>#REF!</v>
      </c>
      <c r="B267" s="1" t="e">
        <f>#REF!</f>
        <v>#REF!</v>
      </c>
      <c r="C267" s="1" t="e">
        <f>#REF!</f>
        <v>#REF!</v>
      </c>
      <c r="D267" s="1" t="s">
        <v>88</v>
      </c>
      <c r="E267" s="1" t="e">
        <f>#REF!</f>
        <v>#REF!</v>
      </c>
      <c r="F267" s="1" t="e">
        <f t="shared" si="89"/>
        <v>#REF!</v>
      </c>
      <c r="G267" s="1">
        <f>SUMIFS(Sheet1!$F$17:$F$30,Sheet1!$E$17:$E$30,D267)</f>
        <v>2</v>
      </c>
      <c r="H267" s="1" t="e">
        <f>ROUND(ABS(SUMIFS(#REF!,#REF!,$C267,#REF!,#REF!,#REF!,$E267)),)</f>
        <v>#REF!</v>
      </c>
      <c r="I267" s="1" t="e">
        <f>_xlfn.IFS(OR(B267=#REF!,B267=#REF!,B267=#REF!),ROUND(#REF!,3),TRUE,0)</f>
        <v>#REF!</v>
      </c>
      <c r="J267" s="1">
        <v>0</v>
      </c>
      <c r="K267" s="1" t="e">
        <f>ROUND(ABS(SUMIFS(#REF!,#REF!,$C267,#REF!,#REF!,#REF!,$E267,#REF!,#REF!)),3)</f>
        <v>#REF!</v>
      </c>
      <c r="L267" s="1" t="e">
        <f>ROUND(ABS(SUMIFS(#REF!,#REF!,$C267,#REF!,#REF!,#REF!,$E267,#REF!,#REF!)),3)</f>
        <v>#REF!</v>
      </c>
      <c r="M267" s="1">
        <v>0</v>
      </c>
      <c r="N267" s="1" t="e">
        <f>ROUND(ABS(SUMIFS(#REF!,#REF!,$C267,#REF!,#REF!,#REF!,$E267,#REF!,#REF!)),3)</f>
        <v>#REF!</v>
      </c>
      <c r="O267" s="1" t="e">
        <f>ABS(SUMIFS(#REF!,#REF!,$C267,#REF!,$E267,#REF!,#REF!))</f>
        <v>#REF!</v>
      </c>
      <c r="P267" s="1" t="e">
        <f>#REF!</f>
        <v>#REF!</v>
      </c>
      <c r="Q267" s="1" t="e">
        <f>_xlfn.IFS(OR(B267=#REF!,B267=#REF!),#REF!*100,TRUE,0)</f>
        <v>#REF!</v>
      </c>
      <c r="S267" s="14" t="str">
        <f t="shared" si="73"/>
        <v>2000150303加buff1</v>
      </c>
      <c r="T267" s="14" t="str">
        <f ca="1">IF(OFFSET($BB$1,MATCH($S267,S:S,0)-1,),$BC$1,
_xlfn.TEXTJOIN(Sheet1!$D$16,1,U267:AA267))</f>
        <v>duration=9,effectIds={1000040}</v>
      </c>
      <c r="U267" s="14" t="str">
        <f t="shared" ca="1" si="74"/>
        <v>duration=9</v>
      </c>
      <c r="V267" s="14" t="str">
        <f t="shared" ca="1" si="75"/>
        <v>effectIds={1000040}</v>
      </c>
      <c r="W267" s="14" t="str">
        <f t="shared" ca="1" si="76"/>
        <v/>
      </c>
      <c r="X267" s="14" t="str">
        <f t="shared" ca="1" si="77"/>
        <v/>
      </c>
      <c r="Y267" s="14" t="str">
        <f t="shared" ca="1" si="78"/>
        <v/>
      </c>
      <c r="Z267" s="14" t="str">
        <f t="shared" ca="1" si="79"/>
        <v/>
      </c>
      <c r="AA267" s="14" t="str">
        <f t="shared" ca="1" si="80"/>
        <v/>
      </c>
      <c r="AB267" s="1">
        <f t="shared" si="81"/>
        <v>9</v>
      </c>
      <c r="AC267" s="1" t="e">
        <f t="shared" si="82"/>
        <v>#N/A</v>
      </c>
      <c r="AD267" s="1" t="e">
        <f t="shared" si="83"/>
        <v>#N/A</v>
      </c>
      <c r="AE267" s="1" t="e">
        <f t="shared" si="84"/>
        <v>#N/A</v>
      </c>
      <c r="AF267" s="1" t="e">
        <f t="shared" si="85"/>
        <v>#N/A</v>
      </c>
      <c r="AG267" s="1" t="e">
        <f t="shared" si="86"/>
        <v>#N/A</v>
      </c>
      <c r="AH267" s="1" t="e">
        <f t="shared" si="87"/>
        <v>#N/A</v>
      </c>
      <c r="AI267" s="1" t="str">
        <f>TRIM(LEFT(AP267,FIND(Sheet1!$E$16,AP267)-1))</f>
        <v>duration</v>
      </c>
      <c r="AJ267" s="1" t="str">
        <f>TRIM(LEFT(AQ267,FIND(Sheet1!$E$16,AQ267)-1))</f>
        <v>effectIds</v>
      </c>
      <c r="AK267" s="1" t="e">
        <f>TRIM(LEFT(AR267,FIND(Sheet1!$E$16,AR267)-1))</f>
        <v>#VALUE!</v>
      </c>
      <c r="AL267" s="1" t="e">
        <f>TRIM(LEFT(AS267,FIND(Sheet1!$E$16,AS267)-1))</f>
        <v>#VALUE!</v>
      </c>
      <c r="AM267" s="1" t="e">
        <f>TRIM(LEFT(AT267,FIND(Sheet1!$E$16,AT267)-1))</f>
        <v>#VALUE!</v>
      </c>
      <c r="AN267" s="1" t="e">
        <f>TRIM(LEFT(AU267,FIND(Sheet1!$E$16,AU267)-1))</f>
        <v>#VALUE!</v>
      </c>
      <c r="AO267" s="1" t="e">
        <f>TRIM(LEFT(AV267,FIND(Sheet1!$E$16,AV267)-1))</f>
        <v>#VALUE!</v>
      </c>
      <c r="AP267" s="14" t="s">
        <v>175</v>
      </c>
      <c r="AQ267" s="14" t="s">
        <v>307</v>
      </c>
      <c r="AX267" s="1">
        <v>2000150303</v>
      </c>
      <c r="AY267" s="1" t="s">
        <v>88</v>
      </c>
      <c r="AZ267" s="1" t="str">
        <f t="shared" si="88"/>
        <v>2000150303加buff</v>
      </c>
      <c r="BA267" s="1">
        <f>COUNTIFS($AZ$2:AZ267,AZ267,$AZ$2:AZ267,"&gt;&lt;")</f>
        <v>1</v>
      </c>
      <c r="BB267" t="b">
        <f>IFERROR(AND(VLOOKUP(AX267,[2]英雄技能定义!$A:$F,6,0)="普攻",AY267=$AY$2),FALSE)</f>
        <v>0</v>
      </c>
    </row>
    <row r="268" spans="1:54">
      <c r="A268" s="1" t="e">
        <f>#REF!</f>
        <v>#REF!</v>
      </c>
      <c r="B268" s="1" t="e">
        <f>#REF!</f>
        <v>#REF!</v>
      </c>
      <c r="C268" s="1" t="e">
        <f>#REF!</f>
        <v>#REF!</v>
      </c>
      <c r="D268" s="1" t="s">
        <v>86</v>
      </c>
      <c r="E268" s="1" t="e">
        <f>#REF!</f>
        <v>#REF!</v>
      </c>
      <c r="F268" s="1" t="e">
        <f t="shared" si="89"/>
        <v>#REF!</v>
      </c>
      <c r="G268" s="1">
        <f>SUMIFS(Sheet1!$F$17:$F$30,Sheet1!$E$17:$E$30,D268)</f>
        <v>1</v>
      </c>
      <c r="H268" s="1" t="e">
        <f>ROUND(ABS(SUMIFS(#REF!,#REF!,$C268,#REF!,#REF!,#REF!,$E268)),)</f>
        <v>#REF!</v>
      </c>
      <c r="I268" s="1" t="e">
        <f>_xlfn.IFS(OR(B268=#REF!,B268=#REF!,B268=#REF!),ROUND(#REF!,3),TRUE,0)</f>
        <v>#REF!</v>
      </c>
      <c r="J268" s="1">
        <v>0</v>
      </c>
      <c r="K268" s="1" t="e">
        <f>ROUND(ABS(SUMIFS(#REF!,#REF!,$C268,#REF!,#REF!,#REF!,$E268,#REF!,#REF!)),3)</f>
        <v>#REF!</v>
      </c>
      <c r="L268" s="1" t="e">
        <f>ROUND(ABS(SUMIFS(#REF!,#REF!,$C268,#REF!,#REF!,#REF!,$E268,#REF!,#REF!)),3)</f>
        <v>#REF!</v>
      </c>
      <c r="M268" s="1">
        <v>0</v>
      </c>
      <c r="N268" s="1" t="e">
        <f>ROUND(ABS(SUMIFS(#REF!,#REF!,$C268,#REF!,#REF!,#REF!,$E268,#REF!,#REF!)),3)</f>
        <v>#REF!</v>
      </c>
      <c r="O268" s="1" t="e">
        <f>ABS(SUMIFS(#REF!,#REF!,$C268,#REF!,$E268,#REF!,#REF!))</f>
        <v>#REF!</v>
      </c>
      <c r="P268" s="1" t="e">
        <f>#REF!</f>
        <v>#REF!</v>
      </c>
      <c r="Q268" s="1" t="e">
        <f>_xlfn.IFS(OR(B268=#REF!,B268=#REF!),#REF!*100,TRUE,0)</f>
        <v>#REF!</v>
      </c>
      <c r="S268" s="14" t="str">
        <f t="shared" si="73"/>
        <v>2000150303伤血2</v>
      </c>
      <c r="T268" s="14" t="str">
        <f ca="1">IF(OFFSET($BB$1,MATCH($S268,S:S,0)-1,),$BC$1,
_xlfn.TEXTJOIN(Sheet1!$D$16,1,U268:AA268))</f>
        <v>ratio=0.55,fixed=100</v>
      </c>
      <c r="U268" s="14" t="str">
        <f t="shared" ca="1" si="74"/>
        <v>ratio=0.55</v>
      </c>
      <c r="V268" s="14" t="str">
        <f t="shared" ca="1" si="75"/>
        <v>fixed=100</v>
      </c>
      <c r="W268" s="14" t="str">
        <f t="shared" ca="1" si="76"/>
        <v/>
      </c>
      <c r="X268" s="14" t="str">
        <f t="shared" ca="1" si="77"/>
        <v/>
      </c>
      <c r="Y268" s="14" t="str">
        <f t="shared" ca="1" si="78"/>
        <v/>
      </c>
      <c r="Z268" s="14" t="str">
        <f t="shared" ca="1" si="79"/>
        <v/>
      </c>
      <c r="AA268" s="14" t="str">
        <f t="shared" ca="1" si="80"/>
        <v/>
      </c>
      <c r="AB268" s="1">
        <f t="shared" si="81"/>
        <v>0.55000000000000004</v>
      </c>
      <c r="AC268" s="1">
        <f t="shared" si="82"/>
        <v>100</v>
      </c>
      <c r="AD268" s="1" t="e">
        <f t="shared" si="83"/>
        <v>#N/A</v>
      </c>
      <c r="AE268" s="1" t="e">
        <f t="shared" si="84"/>
        <v>#N/A</v>
      </c>
      <c r="AF268" s="1" t="e">
        <f t="shared" si="85"/>
        <v>#N/A</v>
      </c>
      <c r="AG268" s="1" t="e">
        <f t="shared" si="86"/>
        <v>#N/A</v>
      </c>
      <c r="AH268" s="1" t="e">
        <f t="shared" si="87"/>
        <v>#N/A</v>
      </c>
      <c r="AI268" s="1" t="str">
        <f>TRIM(LEFT(AP268,FIND(Sheet1!$E$16,AP268)-1))</f>
        <v>ratio</v>
      </c>
      <c r="AJ268" s="1" t="str">
        <f>TRIM(LEFT(AQ268,FIND(Sheet1!$E$16,AQ268)-1))</f>
        <v>fixed</v>
      </c>
      <c r="AK268" s="1" t="e">
        <f>TRIM(LEFT(AR268,FIND(Sheet1!$E$16,AR268)-1))</f>
        <v>#VALUE!</v>
      </c>
      <c r="AL268" s="1" t="e">
        <f>TRIM(LEFT(AS268,FIND(Sheet1!$E$16,AS268)-1))</f>
        <v>#VALUE!</v>
      </c>
      <c r="AM268" s="1" t="e">
        <f>TRIM(LEFT(AT268,FIND(Sheet1!$E$16,AT268)-1))</f>
        <v>#VALUE!</v>
      </c>
      <c r="AN268" s="1" t="e">
        <f>TRIM(LEFT(AU268,FIND(Sheet1!$E$16,AU268)-1))</f>
        <v>#VALUE!</v>
      </c>
      <c r="AO268" s="1" t="e">
        <f>TRIM(LEFT(AV268,FIND(Sheet1!$E$16,AV268)-1))</f>
        <v>#VALUE!</v>
      </c>
      <c r="AP268" s="14" t="s">
        <v>306</v>
      </c>
      <c r="AQ268" s="14" t="s">
        <v>170</v>
      </c>
      <c r="AX268" s="1">
        <v>2000150303</v>
      </c>
      <c r="AY268" s="1" t="s">
        <v>86</v>
      </c>
      <c r="AZ268" s="1" t="str">
        <f t="shared" si="88"/>
        <v>2000150303伤血</v>
      </c>
      <c r="BA268" s="1">
        <f>COUNTIFS($AZ$2:AZ268,AZ268,$AZ$2:AZ268,"&gt;&lt;")</f>
        <v>2</v>
      </c>
      <c r="BB268" t="b">
        <f>IFERROR(AND(VLOOKUP(AX268,[2]英雄技能定义!$A:$F,6,0)="普攻",AY268=$AY$2),FALSE)</f>
        <v>0</v>
      </c>
    </row>
    <row r="269" spans="1:54">
      <c r="A269" s="1" t="e">
        <f>#REF!</f>
        <v>#REF!</v>
      </c>
      <c r="B269" s="1" t="e">
        <f>#REF!</f>
        <v>#REF!</v>
      </c>
      <c r="C269" s="1" t="e">
        <f>#REF!</f>
        <v>#REF!</v>
      </c>
      <c r="D269" s="1" t="s">
        <v>86</v>
      </c>
      <c r="E269" s="1" t="e">
        <f>#REF!</f>
        <v>#REF!</v>
      </c>
      <c r="F269" s="1" t="e">
        <f t="shared" si="89"/>
        <v>#REF!</v>
      </c>
      <c r="G269" s="1">
        <f>SUMIFS(Sheet1!$F$17:$F$30,Sheet1!$E$17:$E$30,D269)</f>
        <v>1</v>
      </c>
      <c r="H269" s="1" t="e">
        <f>ROUND(ABS(SUMIFS(#REF!,#REF!,$C269,#REF!,#REF!,#REF!,$E269)),)</f>
        <v>#REF!</v>
      </c>
      <c r="I269" s="1" t="e">
        <f>_xlfn.IFS(OR(B269=#REF!,B269=#REF!,B269=#REF!),ROUND(#REF!,3),TRUE,0)</f>
        <v>#REF!</v>
      </c>
      <c r="J269" s="1">
        <v>0</v>
      </c>
      <c r="K269" s="1" t="e">
        <f>ROUND(ABS(SUMIFS(#REF!,#REF!,$C269,#REF!,#REF!,#REF!,$E269,#REF!,#REF!)),3)</f>
        <v>#REF!</v>
      </c>
      <c r="L269" s="1" t="e">
        <f>ROUND(ABS(SUMIFS(#REF!,#REF!,$C269,#REF!,#REF!,#REF!,$E269,#REF!,#REF!)),3)</f>
        <v>#REF!</v>
      </c>
      <c r="M269" s="1">
        <v>0</v>
      </c>
      <c r="N269" s="1" t="e">
        <f>ROUND(ABS(SUMIFS(#REF!,#REF!,$C269,#REF!,#REF!,#REF!,$E269,#REF!,#REF!)),3)</f>
        <v>#REF!</v>
      </c>
      <c r="O269" s="1" t="e">
        <f>ABS(SUMIFS(#REF!,#REF!,$C269,#REF!,$E269,#REF!,#REF!))</f>
        <v>#REF!</v>
      </c>
      <c r="P269" s="1" t="e">
        <f>#REF!</f>
        <v>#REF!</v>
      </c>
      <c r="Q269" s="1" t="e">
        <f>_xlfn.IFS(OR(B269=#REF!,B269=#REF!),#REF!*100,TRUE,0)</f>
        <v>#REF!</v>
      </c>
      <c r="S269" s="14" t="str">
        <f t="shared" si="73"/>
        <v>2000150303受击光效2</v>
      </c>
      <c r="T269" s="14" t="str">
        <f ca="1">IF(OFFSET($BB$1,MATCH($S269,S:S,0)-1,),$BC$1,
_xlfn.TEXTJOIN(Sheet1!$D$16,1,U269:AA269))</f>
        <v>2</v>
      </c>
      <c r="U269" s="14" t="str">
        <f t="shared" ca="1" si="74"/>
        <v>2</v>
      </c>
      <c r="V269" s="14" t="str">
        <f t="shared" ca="1" si="75"/>
        <v/>
      </c>
      <c r="W269" s="14" t="str">
        <f t="shared" ca="1" si="76"/>
        <v/>
      </c>
      <c r="X269" s="14" t="str">
        <f t="shared" ca="1" si="77"/>
        <v/>
      </c>
      <c r="Y269" s="14" t="str">
        <f t="shared" ca="1" si="78"/>
        <v/>
      </c>
      <c r="Z269" s="14" t="str">
        <f t="shared" ca="1" si="79"/>
        <v/>
      </c>
      <c r="AA269" s="14" t="str">
        <f t="shared" ca="1" si="80"/>
        <v/>
      </c>
      <c r="AB269" s="1">
        <f t="shared" si="81"/>
        <v>2</v>
      </c>
      <c r="AC269" s="1" t="e">
        <f t="shared" si="82"/>
        <v>#N/A</v>
      </c>
      <c r="AD269" s="1" t="e">
        <f t="shared" si="83"/>
        <v>#N/A</v>
      </c>
      <c r="AE269" s="1" t="e">
        <f t="shared" si="84"/>
        <v>#N/A</v>
      </c>
      <c r="AF269" s="1" t="e">
        <f t="shared" si="85"/>
        <v>#N/A</v>
      </c>
      <c r="AG269" s="1" t="e">
        <f t="shared" si="86"/>
        <v>#N/A</v>
      </c>
      <c r="AH269" s="1" t="e">
        <f t="shared" si="87"/>
        <v>#N/A</v>
      </c>
      <c r="AI269" s="1" t="e">
        <f>TRIM(LEFT(AP269,FIND(Sheet1!$E$16,AP269)-1))</f>
        <v>#VALUE!</v>
      </c>
      <c r="AJ269" s="1" t="e">
        <f>TRIM(LEFT(AQ269,FIND(Sheet1!$E$16,AQ269)-1))</f>
        <v>#VALUE!</v>
      </c>
      <c r="AK269" s="1" t="e">
        <f>TRIM(LEFT(AR269,FIND(Sheet1!$E$16,AR269)-1))</f>
        <v>#VALUE!</v>
      </c>
      <c r="AL269" s="1" t="e">
        <f>TRIM(LEFT(AS269,FIND(Sheet1!$E$16,AS269)-1))</f>
        <v>#VALUE!</v>
      </c>
      <c r="AM269" s="1" t="e">
        <f>TRIM(LEFT(AT269,FIND(Sheet1!$E$16,AT269)-1))</f>
        <v>#VALUE!</v>
      </c>
      <c r="AN269" s="1" t="e">
        <f>TRIM(LEFT(AU269,FIND(Sheet1!$E$16,AU269)-1))</f>
        <v>#VALUE!</v>
      </c>
      <c r="AO269" s="1" t="e">
        <f>TRIM(LEFT(AV269,FIND(Sheet1!$E$16,AV269)-1))</f>
        <v>#VALUE!</v>
      </c>
      <c r="AP269" s="14">
        <v>2</v>
      </c>
      <c r="AX269" s="1">
        <v>2000150303</v>
      </c>
      <c r="AY269" s="1" t="s">
        <v>91</v>
      </c>
      <c r="AZ269" s="1" t="str">
        <f t="shared" si="88"/>
        <v>2000150303受击光效</v>
      </c>
      <c r="BA269" s="1">
        <f>COUNTIFS($AZ$2:AZ269,AZ269,$AZ$2:AZ269,"&gt;&lt;")</f>
        <v>2</v>
      </c>
      <c r="BB269" t="b">
        <f>IFERROR(AND(VLOOKUP(AX269,[2]英雄技能定义!$A:$F,6,0)="普攻",AY269=$AY$2),FALSE)</f>
        <v>0</v>
      </c>
    </row>
    <row r="270" spans="1:54">
      <c r="A270" s="1" t="e">
        <f>#REF!</f>
        <v>#REF!</v>
      </c>
      <c r="B270" s="1" t="e">
        <f>#REF!</f>
        <v>#REF!</v>
      </c>
      <c r="C270" s="1" t="e">
        <f>#REF!</f>
        <v>#REF!</v>
      </c>
      <c r="D270" s="1" t="s">
        <v>88</v>
      </c>
      <c r="E270" s="1" t="e">
        <f>#REF!</f>
        <v>#REF!</v>
      </c>
      <c r="F270" s="1" t="e">
        <f t="shared" si="89"/>
        <v>#REF!</v>
      </c>
      <c r="G270" s="1">
        <f>SUMIFS(Sheet1!$F$17:$F$30,Sheet1!$E$17:$E$30,D270)</f>
        <v>2</v>
      </c>
      <c r="H270" s="1" t="e">
        <f>ROUND(ABS(SUMIFS(#REF!,#REF!,$C270,#REF!,#REF!,#REF!,$E270)),)</f>
        <v>#REF!</v>
      </c>
      <c r="I270" s="1" t="e">
        <f>_xlfn.IFS(OR(B270=#REF!,B270=#REF!,B270=#REF!),ROUND(#REF!,3),TRUE,0)</f>
        <v>#REF!</v>
      </c>
      <c r="J270" s="1">
        <v>0</v>
      </c>
      <c r="K270" s="1" t="e">
        <f>ROUND(ABS(SUMIFS(#REF!,#REF!,$C270,#REF!,#REF!,#REF!,$E270,#REF!,#REF!)),3)</f>
        <v>#REF!</v>
      </c>
      <c r="L270" s="1" t="e">
        <f>ROUND(ABS(SUMIFS(#REF!,#REF!,$C270,#REF!,#REF!,#REF!,$E270,#REF!,#REF!)),3)</f>
        <v>#REF!</v>
      </c>
      <c r="M270" s="1">
        <v>0</v>
      </c>
      <c r="N270" s="1" t="e">
        <f>ROUND(ABS(SUMIFS(#REF!,#REF!,$C270,#REF!,#REF!,#REF!,$E270,#REF!,#REF!)),3)</f>
        <v>#REF!</v>
      </c>
      <c r="O270" s="1" t="e">
        <f>ABS(SUMIFS(#REF!,#REF!,$C270,#REF!,$E270,#REF!,#REF!))</f>
        <v>#REF!</v>
      </c>
      <c r="P270" s="1" t="e">
        <f>#REF!</f>
        <v>#REF!</v>
      </c>
      <c r="Q270" s="1" t="e">
        <f>_xlfn.IFS(OR(B270=#REF!,B270=#REF!),#REF!*100,TRUE,0)</f>
        <v>#REF!</v>
      </c>
      <c r="S270" s="14" t="str">
        <f t="shared" si="73"/>
        <v>2000150303击退2</v>
      </c>
      <c r="T270" s="14" t="str">
        <f ca="1">IF(OFFSET($BB$1,MATCH($S270,S:S,0)-1,),$BC$1,
_xlfn.TEXTJOIN(Sheet1!$D$16,1,U270:AA270))</f>
        <v>speed=1000,duration=0.1</v>
      </c>
      <c r="U270" s="14" t="str">
        <f t="shared" ca="1" si="74"/>
        <v>speed=1000</v>
      </c>
      <c r="V270" s="14" t="str">
        <f t="shared" ca="1" si="75"/>
        <v>duration=0.1</v>
      </c>
      <c r="W270" s="14" t="str">
        <f t="shared" ca="1" si="76"/>
        <v/>
      </c>
      <c r="X270" s="14" t="str">
        <f t="shared" ca="1" si="77"/>
        <v/>
      </c>
      <c r="Y270" s="14" t="str">
        <f t="shared" ca="1" si="78"/>
        <v/>
      </c>
      <c r="Z270" s="14" t="str">
        <f t="shared" ca="1" si="79"/>
        <v/>
      </c>
      <c r="AA270" s="14" t="str">
        <f t="shared" ca="1" si="80"/>
        <v/>
      </c>
      <c r="AB270" s="1">
        <f t="shared" si="81"/>
        <v>1000</v>
      </c>
      <c r="AC270" s="1">
        <f t="shared" si="82"/>
        <v>0.1</v>
      </c>
      <c r="AD270" s="1" t="e">
        <f t="shared" si="83"/>
        <v>#N/A</v>
      </c>
      <c r="AE270" s="1" t="e">
        <f t="shared" si="84"/>
        <v>#N/A</v>
      </c>
      <c r="AF270" s="1" t="e">
        <f t="shared" si="85"/>
        <v>#N/A</v>
      </c>
      <c r="AG270" s="1" t="e">
        <f t="shared" si="86"/>
        <v>#N/A</v>
      </c>
      <c r="AH270" s="1" t="e">
        <f t="shared" si="87"/>
        <v>#N/A</v>
      </c>
      <c r="AI270" s="1" t="str">
        <f>TRIM(LEFT(AP270,FIND(Sheet1!$E$16,AP270)-1))</f>
        <v>speed</v>
      </c>
      <c r="AJ270" s="1" t="str">
        <f>TRIM(LEFT(AQ270,FIND(Sheet1!$E$16,AQ270)-1))</f>
        <v>duration</v>
      </c>
      <c r="AK270" s="1" t="e">
        <f>TRIM(LEFT(AR270,FIND(Sheet1!$E$16,AR270)-1))</f>
        <v>#VALUE!</v>
      </c>
      <c r="AL270" s="1" t="e">
        <f>TRIM(LEFT(AS270,FIND(Sheet1!$E$16,AS270)-1))</f>
        <v>#VALUE!</v>
      </c>
      <c r="AM270" s="1" t="e">
        <f>TRIM(LEFT(AT270,FIND(Sheet1!$E$16,AT270)-1))</f>
        <v>#VALUE!</v>
      </c>
      <c r="AN270" s="1" t="e">
        <f>TRIM(LEFT(AU270,FIND(Sheet1!$E$16,AU270)-1))</f>
        <v>#VALUE!</v>
      </c>
      <c r="AO270" s="1" t="e">
        <f>TRIM(LEFT(AV270,FIND(Sheet1!$E$16,AV270)-1))</f>
        <v>#VALUE!</v>
      </c>
      <c r="AP270" s="14" t="s">
        <v>182</v>
      </c>
      <c r="AQ270" s="14" t="s">
        <v>183</v>
      </c>
      <c r="AX270" s="1">
        <v>2000150303</v>
      </c>
      <c r="AY270" s="1" t="s">
        <v>47</v>
      </c>
      <c r="AZ270" s="1" t="str">
        <f t="shared" si="88"/>
        <v>2000150303击退</v>
      </c>
      <c r="BA270" s="1">
        <f>COUNTIFS($AZ$2:AZ270,AZ270,$AZ$2:AZ270,"&gt;&lt;")</f>
        <v>2</v>
      </c>
      <c r="BB270" t="b">
        <f>IFERROR(AND(VLOOKUP(AX270,[2]英雄技能定义!$A:$F,6,0)="普攻",AY270=$AY$2),FALSE)</f>
        <v>0</v>
      </c>
    </row>
    <row r="271" spans="1:54">
      <c r="A271" s="1" t="e">
        <f>#REF!</f>
        <v>#REF!</v>
      </c>
      <c r="B271" s="1" t="e">
        <f>#REF!</f>
        <v>#REF!</v>
      </c>
      <c r="C271" s="1" t="e">
        <f>#REF!</f>
        <v>#REF!</v>
      </c>
      <c r="D271" s="1" t="s">
        <v>86</v>
      </c>
      <c r="E271" s="1" t="e">
        <f>#REF!</f>
        <v>#REF!</v>
      </c>
      <c r="F271" s="1" t="e">
        <f t="shared" si="89"/>
        <v>#REF!</v>
      </c>
      <c r="G271" s="1">
        <f>SUMIFS(Sheet1!$F$17:$F$30,Sheet1!$E$17:$E$30,D271)</f>
        <v>1</v>
      </c>
      <c r="H271" s="1" t="e">
        <f>ROUND(ABS(SUMIFS(#REF!,#REF!,$C271,#REF!,#REF!,#REF!,$E271)),)</f>
        <v>#REF!</v>
      </c>
      <c r="I271" s="1" t="e">
        <f>_xlfn.IFS(OR(B271=#REF!,B271=#REF!,B271=#REF!),ROUND(#REF!,3),TRUE,0)</f>
        <v>#REF!</v>
      </c>
      <c r="J271" s="1">
        <v>0</v>
      </c>
      <c r="K271" s="1" t="e">
        <f>ROUND(ABS(SUMIFS(#REF!,#REF!,$C271,#REF!,#REF!,#REF!,$E271,#REF!,#REF!)),3)</f>
        <v>#REF!</v>
      </c>
      <c r="L271" s="1" t="e">
        <f>ROUND(ABS(SUMIFS(#REF!,#REF!,$C271,#REF!,#REF!,#REF!,$E271,#REF!,#REF!)),3)</f>
        <v>#REF!</v>
      </c>
      <c r="M271" s="1">
        <v>0</v>
      </c>
      <c r="N271" s="1" t="e">
        <f>ROUND(ABS(SUMIFS(#REF!,#REF!,$C271,#REF!,#REF!,#REF!,$E271,#REF!,#REF!)),3)</f>
        <v>#REF!</v>
      </c>
      <c r="O271" s="1" t="e">
        <f>ABS(SUMIFS(#REF!,#REF!,$C271,#REF!,$E271,#REF!,#REF!))</f>
        <v>#REF!</v>
      </c>
      <c r="P271" s="1" t="e">
        <f>#REF!</f>
        <v>#REF!</v>
      </c>
      <c r="Q271" s="1" t="e">
        <f>_xlfn.IFS(OR(B271=#REF!,B271=#REF!),#REF!*100,TRUE,0)</f>
        <v>#REF!</v>
      </c>
      <c r="S271" s="14" t="str">
        <f t="shared" si="73"/>
        <v>2000150304加buff1</v>
      </c>
      <c r="T271" s="14" t="str">
        <f ca="1">IF(OFFSET($BB$1,MATCH($S271,S:S,0)-1,),$BC$1,
_xlfn.TEXTJOIN(Sheet1!$D$16,1,U271:AA271))</f>
        <v>duration=6,effectIds={1000062}</v>
      </c>
      <c r="U271" s="14" t="str">
        <f t="shared" ca="1" si="74"/>
        <v>duration=6</v>
      </c>
      <c r="V271" s="14" t="str">
        <f t="shared" ca="1" si="75"/>
        <v>effectIds={1000062}</v>
      </c>
      <c r="W271" s="14" t="str">
        <f t="shared" ca="1" si="76"/>
        <v/>
      </c>
      <c r="X271" s="14" t="str">
        <f t="shared" ca="1" si="77"/>
        <v/>
      </c>
      <c r="Y271" s="14" t="str">
        <f t="shared" ca="1" si="78"/>
        <v/>
      </c>
      <c r="Z271" s="14" t="str">
        <f t="shared" ca="1" si="79"/>
        <v/>
      </c>
      <c r="AA271" s="14" t="str">
        <f t="shared" ca="1" si="80"/>
        <v/>
      </c>
      <c r="AB271" s="1">
        <f t="shared" si="81"/>
        <v>6</v>
      </c>
      <c r="AC271" s="1" t="e">
        <f t="shared" si="82"/>
        <v>#N/A</v>
      </c>
      <c r="AD271" s="1" t="e">
        <f t="shared" si="83"/>
        <v>#N/A</v>
      </c>
      <c r="AE271" s="1" t="e">
        <f t="shared" si="84"/>
        <v>#N/A</v>
      </c>
      <c r="AF271" s="1" t="e">
        <f t="shared" si="85"/>
        <v>#N/A</v>
      </c>
      <c r="AG271" s="1" t="e">
        <f t="shared" si="86"/>
        <v>#N/A</v>
      </c>
      <c r="AH271" s="1" t="e">
        <f t="shared" si="87"/>
        <v>#N/A</v>
      </c>
      <c r="AI271" s="1" t="str">
        <f>TRIM(LEFT(AP271,FIND(Sheet1!$E$16,AP271)-1))</f>
        <v>duration</v>
      </c>
      <c r="AJ271" s="1" t="str">
        <f>TRIM(LEFT(AQ271,FIND(Sheet1!$E$16,AQ271)-1))</f>
        <v>effectIds</v>
      </c>
      <c r="AK271" s="1" t="e">
        <f>TRIM(LEFT(AR271,FIND(Sheet1!$E$16,AR271)-1))</f>
        <v>#VALUE!</v>
      </c>
      <c r="AL271" s="1" t="e">
        <f>TRIM(LEFT(AS271,FIND(Sheet1!$E$16,AS271)-1))</f>
        <v>#VALUE!</v>
      </c>
      <c r="AM271" s="1" t="e">
        <f>TRIM(LEFT(AT271,FIND(Sheet1!$E$16,AT271)-1))</f>
        <v>#VALUE!</v>
      </c>
      <c r="AN271" s="1" t="e">
        <f>TRIM(LEFT(AU271,FIND(Sheet1!$E$16,AU271)-1))</f>
        <v>#VALUE!</v>
      </c>
      <c r="AO271" s="1" t="e">
        <f>TRIM(LEFT(AV271,FIND(Sheet1!$E$16,AV271)-1))</f>
        <v>#VALUE!</v>
      </c>
      <c r="AP271" s="14" t="s">
        <v>185</v>
      </c>
      <c r="AQ271" s="14" t="s">
        <v>308</v>
      </c>
      <c r="AX271" s="1">
        <v>2000150304</v>
      </c>
      <c r="AY271" s="1" t="s">
        <v>88</v>
      </c>
      <c r="AZ271" s="1" t="str">
        <f t="shared" si="88"/>
        <v>2000150304加buff</v>
      </c>
      <c r="BA271" s="1">
        <f>COUNTIFS($AZ$2:AZ271,AZ271,$AZ$2:AZ271,"&gt;&lt;")</f>
        <v>1</v>
      </c>
      <c r="BB271" t="b">
        <f>IFERROR(AND(VLOOKUP(AX271,[2]英雄技能定义!$A:$F,6,0)="普攻",AY271=$AY$2),FALSE)</f>
        <v>0</v>
      </c>
    </row>
    <row r="272" spans="1:54">
      <c r="A272" s="1" t="e">
        <f>#REF!</f>
        <v>#REF!</v>
      </c>
      <c r="B272" s="1" t="e">
        <f>#REF!</f>
        <v>#REF!</v>
      </c>
      <c r="C272" s="1" t="e">
        <f>#REF!</f>
        <v>#REF!</v>
      </c>
      <c r="D272" s="33" t="s">
        <v>88</v>
      </c>
      <c r="E272" s="1" t="e">
        <f>#REF!</f>
        <v>#REF!</v>
      </c>
      <c r="F272" s="1" t="e">
        <f t="shared" si="89"/>
        <v>#REF!</v>
      </c>
      <c r="G272" s="1">
        <f>SUMIFS(Sheet1!$F$17:$F$30,Sheet1!$E$17:$E$30,D272)</f>
        <v>2</v>
      </c>
      <c r="H272" s="1" t="e">
        <f>ROUND(ABS(SUMIFS(#REF!,#REF!,$C272,#REF!,#REF!,#REF!,$E272)),)</f>
        <v>#REF!</v>
      </c>
      <c r="I272" s="1" t="e">
        <f>_xlfn.IFS(OR(B272=#REF!,B272=#REF!,B272=#REF!),ROUND(#REF!,3),TRUE,0)</f>
        <v>#REF!</v>
      </c>
      <c r="J272" s="1">
        <v>0</v>
      </c>
      <c r="K272" s="1" t="e">
        <f>ROUND(ABS(SUMIFS(#REF!,#REF!,$C272,#REF!,#REF!,#REF!,$E272,#REF!,#REF!)),3)</f>
        <v>#REF!</v>
      </c>
      <c r="L272" s="1" t="e">
        <f>ROUND(ABS(SUMIFS(#REF!,#REF!,$C272,#REF!,#REF!,#REF!,$E272,#REF!,#REF!)),3)</f>
        <v>#REF!</v>
      </c>
      <c r="M272" s="1">
        <v>0</v>
      </c>
      <c r="N272" s="1" t="e">
        <f>ROUND(ABS(SUMIFS(#REF!,#REF!,$C272,#REF!,#REF!,#REF!,$E272,#REF!,#REF!)),3)</f>
        <v>#REF!</v>
      </c>
      <c r="O272" s="1" t="e">
        <f>ABS(SUMIFS(#REF!,#REF!,$C272,#REF!,$E272,#REF!,#REF!))</f>
        <v>#REF!</v>
      </c>
      <c r="P272" s="1" t="e">
        <f>#REF!</f>
        <v>#REF!</v>
      </c>
      <c r="Q272" s="1" t="e">
        <f>_xlfn.IFS(OR(B272=#REF!,B272=#REF!),#REF!*100,TRUE,0)</f>
        <v>#REF!</v>
      </c>
      <c r="S272" s="14" t="str">
        <f t="shared" si="73"/>
        <v>2000150304伤血1</v>
      </c>
      <c r="T272" s="14" t="str">
        <f ca="1">IF(OFFSET($BB$1,MATCH($S272,S:S,0)-1,),$BC$1,
_xlfn.TEXTJOIN(Sheet1!$D$16,1,U272:AA272))</f>
        <v>ratio=1.32+attackerParams('extreasure2')+attackerParams('step10a'),fixed=100,finalAddP=sourceSkillBlackboard('hit_unit_count',0)&lt;2 and attackerParams('extreasure3') or 0</v>
      </c>
      <c r="U272" s="14" t="str">
        <f t="shared" ca="1" si="74"/>
        <v>ratio=1.32+attackerParams('extreasure2')+attackerParams('step10a')</v>
      </c>
      <c r="V272" s="14" t="str">
        <f t="shared" ca="1" si="75"/>
        <v>fixed=100</v>
      </c>
      <c r="W272" s="14" t="str">
        <f t="shared" ca="1" si="76"/>
        <v>finalAddP=sourceSkillBlackboard('hit_unit_count'</v>
      </c>
      <c r="X272" s="14" t="str">
        <f t="shared" ca="1" si="77"/>
        <v>0)&lt;2 and attackerParams('extreasure3') or 0</v>
      </c>
      <c r="Y272" s="14" t="str">
        <f t="shared" ca="1" si="78"/>
        <v/>
      </c>
      <c r="Z272" s="14" t="str">
        <f t="shared" ca="1" si="79"/>
        <v/>
      </c>
      <c r="AA272" s="14" t="str">
        <f t="shared" ca="1" si="80"/>
        <v/>
      </c>
      <c r="AB272" s="1">
        <f t="shared" si="81"/>
        <v>1.32</v>
      </c>
      <c r="AC272" s="1">
        <f t="shared" si="82"/>
        <v>100</v>
      </c>
      <c r="AD272" s="1" t="e">
        <f t="shared" si="83"/>
        <v>#N/A</v>
      </c>
      <c r="AE272" s="1" t="e">
        <f t="shared" si="84"/>
        <v>#N/A</v>
      </c>
      <c r="AF272" s="1" t="e">
        <f t="shared" si="85"/>
        <v>#N/A</v>
      </c>
      <c r="AG272" s="1" t="e">
        <f t="shared" si="86"/>
        <v>#N/A</v>
      </c>
      <c r="AH272" s="1" t="e">
        <f t="shared" si="87"/>
        <v>#N/A</v>
      </c>
      <c r="AI272" s="1" t="str">
        <f>TRIM(LEFT(AP272,FIND(Sheet1!$E$16,AP272)-1))</f>
        <v>ratio</v>
      </c>
      <c r="AJ272" s="1" t="str">
        <f>TRIM(LEFT(AQ272,FIND(Sheet1!$E$16,AQ272)-1))</f>
        <v>fixed</v>
      </c>
      <c r="AK272" s="1" t="str">
        <f>TRIM(LEFT(AR272,FIND(Sheet1!$E$16,AR272)-1))</f>
        <v>finalAddP</v>
      </c>
      <c r="AL272" s="1" t="e">
        <f>TRIM(LEFT(AS272,FIND(Sheet1!$E$16,AS272)-1))</f>
        <v>#VALUE!</v>
      </c>
      <c r="AM272" s="1" t="e">
        <f>TRIM(LEFT(AT272,FIND(Sheet1!$E$16,AT272)-1))</f>
        <v>#VALUE!</v>
      </c>
      <c r="AN272" s="1" t="e">
        <f>TRIM(LEFT(AU272,FIND(Sheet1!$E$16,AU272)-1))</f>
        <v>#VALUE!</v>
      </c>
      <c r="AO272" s="1" t="e">
        <f>TRIM(LEFT(AV272,FIND(Sheet1!$E$16,AV272)-1))</f>
        <v>#VALUE!</v>
      </c>
      <c r="AP272" s="14" t="s">
        <v>309</v>
      </c>
      <c r="AQ272" s="14" t="s">
        <v>170</v>
      </c>
      <c r="AR272" s="14" t="s">
        <v>217</v>
      </c>
      <c r="AS272" s="14" t="s">
        <v>218</v>
      </c>
      <c r="AX272" s="1">
        <v>2000150304</v>
      </c>
      <c r="AY272" s="1" t="s">
        <v>86</v>
      </c>
      <c r="AZ272" s="1" t="str">
        <f t="shared" si="88"/>
        <v>2000150304伤血</v>
      </c>
      <c r="BA272" s="1">
        <f>COUNTIFS($AZ$2:AZ272,AZ272,$AZ$2:AZ272,"&gt;&lt;")</f>
        <v>1</v>
      </c>
      <c r="BB272" t="b">
        <f>IFERROR(AND(VLOOKUP(AX272,[2]英雄技能定义!$A:$F,6,0)="普攻",AY272=$AY$2),FALSE)</f>
        <v>0</v>
      </c>
    </row>
    <row r="273" spans="1:54">
      <c r="A273" s="1" t="e">
        <f>#REF!</f>
        <v>#REF!</v>
      </c>
      <c r="B273" s="1" t="e">
        <f>#REF!</f>
        <v>#REF!</v>
      </c>
      <c r="C273" s="1" t="e">
        <f>#REF!</f>
        <v>#REF!</v>
      </c>
      <c r="D273" s="1" t="s">
        <v>86</v>
      </c>
      <c r="E273" s="1" t="e">
        <f>#REF!</f>
        <v>#REF!</v>
      </c>
      <c r="F273" s="1" t="e">
        <f t="shared" si="89"/>
        <v>#REF!</v>
      </c>
      <c r="G273" s="1">
        <f>SUMIFS(Sheet1!$F$17:$F$30,Sheet1!$E$17:$E$30,D273)</f>
        <v>1</v>
      </c>
      <c r="H273" s="1" t="e">
        <f>ROUND(ABS(SUMIFS(#REF!,#REF!,$C273,#REF!,#REF!,#REF!,$E273)),)</f>
        <v>#REF!</v>
      </c>
      <c r="I273" s="1" t="e">
        <f>_xlfn.IFS(OR(B273=#REF!,B273=#REF!,B273=#REF!),ROUND(#REF!,3),TRUE,0)</f>
        <v>#REF!</v>
      </c>
      <c r="J273" s="1">
        <v>0</v>
      </c>
      <c r="K273" s="1" t="e">
        <f>ROUND(ABS(SUMIFS(#REF!,#REF!,$C273,#REF!,#REF!,#REF!,$E273,#REF!,#REF!)),3)</f>
        <v>#REF!</v>
      </c>
      <c r="L273" s="1" t="e">
        <f>ROUND(ABS(SUMIFS(#REF!,#REF!,$C273,#REF!,#REF!,#REF!,$E273,#REF!,#REF!)),3)</f>
        <v>#REF!</v>
      </c>
      <c r="M273" s="1">
        <v>0</v>
      </c>
      <c r="N273" s="1" t="e">
        <f>ROUND(ABS(SUMIFS(#REF!,#REF!,$C273,#REF!,#REF!,#REF!,$E273,#REF!,#REF!)),3)</f>
        <v>#REF!</v>
      </c>
      <c r="O273" s="1" t="e">
        <f>ABS(SUMIFS(#REF!,#REF!,$C273,#REF!,$E273,#REF!,#REF!))</f>
        <v>#REF!</v>
      </c>
      <c r="P273" s="1" t="e">
        <f>#REF!</f>
        <v>#REF!</v>
      </c>
      <c r="Q273" s="1" t="e">
        <f>_xlfn.IFS(OR(B273=#REF!,B273=#REF!),#REF!*100,TRUE,0)</f>
        <v>#REF!</v>
      </c>
      <c r="S273" s="14" t="str">
        <f t="shared" si="73"/>
        <v>2000150304受击光效1</v>
      </c>
      <c r="T273" s="14" t="str">
        <f ca="1">IF(OFFSET($BB$1,MATCH($S273,S:S,0)-1,),$BC$1,
_xlfn.TEXTJOIN(Sheet1!$D$16,1,U273:AA273))</f>
        <v>1</v>
      </c>
      <c r="U273" s="14" t="str">
        <f t="shared" ca="1" si="74"/>
        <v>1</v>
      </c>
      <c r="V273" s="14" t="str">
        <f t="shared" ca="1" si="75"/>
        <v/>
      </c>
      <c r="W273" s="14" t="str">
        <f t="shared" ca="1" si="76"/>
        <v/>
      </c>
      <c r="X273" s="14" t="str">
        <f t="shared" ca="1" si="77"/>
        <v/>
      </c>
      <c r="Y273" s="14" t="str">
        <f t="shared" ca="1" si="78"/>
        <v/>
      </c>
      <c r="Z273" s="14" t="str">
        <f t="shared" ca="1" si="79"/>
        <v/>
      </c>
      <c r="AA273" s="14" t="str">
        <f t="shared" ca="1" si="80"/>
        <v/>
      </c>
      <c r="AB273" s="1">
        <f t="shared" si="81"/>
        <v>1</v>
      </c>
      <c r="AC273" s="1" t="e">
        <f t="shared" si="82"/>
        <v>#N/A</v>
      </c>
      <c r="AD273" s="1" t="e">
        <f t="shared" si="83"/>
        <v>#N/A</v>
      </c>
      <c r="AE273" s="1" t="e">
        <f t="shared" si="84"/>
        <v>#N/A</v>
      </c>
      <c r="AF273" s="1" t="e">
        <f t="shared" si="85"/>
        <v>#N/A</v>
      </c>
      <c r="AG273" s="1" t="e">
        <f t="shared" si="86"/>
        <v>#N/A</v>
      </c>
      <c r="AH273" s="1" t="e">
        <f t="shared" si="87"/>
        <v>#N/A</v>
      </c>
      <c r="AI273" s="1" t="e">
        <f>TRIM(LEFT(AP273,FIND(Sheet1!$E$16,AP273)-1))</f>
        <v>#VALUE!</v>
      </c>
      <c r="AJ273" s="1" t="e">
        <f>TRIM(LEFT(AQ273,FIND(Sheet1!$E$16,AQ273)-1))</f>
        <v>#VALUE!</v>
      </c>
      <c r="AK273" s="1" t="e">
        <f>TRIM(LEFT(AR273,FIND(Sheet1!$E$16,AR273)-1))</f>
        <v>#VALUE!</v>
      </c>
      <c r="AL273" s="1" t="e">
        <f>TRIM(LEFT(AS273,FIND(Sheet1!$E$16,AS273)-1))</f>
        <v>#VALUE!</v>
      </c>
      <c r="AM273" s="1" t="e">
        <f>TRIM(LEFT(AT273,FIND(Sheet1!$E$16,AT273)-1))</f>
        <v>#VALUE!</v>
      </c>
      <c r="AN273" s="1" t="e">
        <f>TRIM(LEFT(AU273,FIND(Sheet1!$E$16,AU273)-1))</f>
        <v>#VALUE!</v>
      </c>
      <c r="AO273" s="1" t="e">
        <f>TRIM(LEFT(AV273,FIND(Sheet1!$E$16,AV273)-1))</f>
        <v>#VALUE!</v>
      </c>
      <c r="AP273" s="14">
        <v>1</v>
      </c>
      <c r="AX273" s="1">
        <v>2000150304</v>
      </c>
      <c r="AY273" s="1" t="s">
        <v>91</v>
      </c>
      <c r="AZ273" s="1" t="str">
        <f t="shared" si="88"/>
        <v>2000150304受击光效</v>
      </c>
      <c r="BA273" s="1">
        <f>COUNTIFS($AZ$2:AZ273,AZ273,$AZ$2:AZ273,"&gt;&lt;")</f>
        <v>1</v>
      </c>
      <c r="BB273" t="b">
        <f>IFERROR(AND(VLOOKUP(AX273,[2]英雄技能定义!$A:$F,6,0)="普攻",AY273=$AY$2),FALSE)</f>
        <v>0</v>
      </c>
    </row>
    <row r="274" spans="1:54">
      <c r="A274" s="1" t="e">
        <f>#REF!</f>
        <v>#REF!</v>
      </c>
      <c r="B274" s="1" t="e">
        <f>#REF!</f>
        <v>#REF!</v>
      </c>
      <c r="C274" s="1" t="e">
        <f>#REF!</f>
        <v>#REF!</v>
      </c>
      <c r="D274" s="1" t="s">
        <v>88</v>
      </c>
      <c r="E274" s="1" t="e">
        <f>#REF!</f>
        <v>#REF!</v>
      </c>
      <c r="F274" s="1" t="e">
        <f t="shared" si="89"/>
        <v>#REF!</v>
      </c>
      <c r="G274" s="1">
        <f>SUMIFS(Sheet1!$F$17:$F$30,Sheet1!$E$17:$E$30,D274)</f>
        <v>2</v>
      </c>
      <c r="H274" s="1" t="e">
        <f>ROUND(ABS(SUMIFS(#REF!,#REF!,$C274,#REF!,#REF!,#REF!,$E274)),)</f>
        <v>#REF!</v>
      </c>
      <c r="I274" s="1" t="e">
        <f>_xlfn.IFS(OR(B274=#REF!,B274=#REF!,B274=#REF!),ROUND(#REF!,3),TRUE,0)</f>
        <v>#REF!</v>
      </c>
      <c r="J274" s="1">
        <v>0</v>
      </c>
      <c r="K274" s="1" t="e">
        <f>ROUND(ABS(SUMIFS(#REF!,#REF!,$C274,#REF!,#REF!,#REF!,$E274,#REF!,#REF!)),3)</f>
        <v>#REF!</v>
      </c>
      <c r="L274" s="1" t="e">
        <f>ROUND(ABS(SUMIFS(#REF!,#REF!,$C274,#REF!,#REF!,#REF!,$E274,#REF!,#REF!)),3)</f>
        <v>#REF!</v>
      </c>
      <c r="M274" s="1">
        <v>0</v>
      </c>
      <c r="N274" s="1" t="e">
        <f>ROUND(ABS(SUMIFS(#REF!,#REF!,$C274,#REF!,#REF!,#REF!,$E274,#REF!,#REF!)),3)</f>
        <v>#REF!</v>
      </c>
      <c r="O274" s="1" t="e">
        <f>ABS(SUMIFS(#REF!,#REF!,$C274,#REF!,$E274,#REF!,#REF!))</f>
        <v>#REF!</v>
      </c>
      <c r="P274" s="1" t="e">
        <f>#REF!</f>
        <v>#REF!</v>
      </c>
      <c r="Q274" s="1" t="e">
        <f>_xlfn.IFS(OR(B274=#REF!,B274=#REF!),#REF!*100,TRUE,0)</f>
        <v>#REF!</v>
      </c>
      <c r="S274" s="14" t="str">
        <f t="shared" si="73"/>
        <v>2000150304击退1</v>
      </c>
      <c r="T274" s="14" t="str">
        <f ca="1">IF(OFFSET($BB$1,MATCH($S274,S:S,0)-1,),$BC$1,
_xlfn.TEXTJOIN(Sheet1!$D$16,1,U274:AA274))</f>
        <v>speed=1200,duration=0.3</v>
      </c>
      <c r="U274" s="14" t="str">
        <f t="shared" ca="1" si="74"/>
        <v>speed=1200</v>
      </c>
      <c r="V274" s="14" t="str">
        <f t="shared" ca="1" si="75"/>
        <v>duration=0.3</v>
      </c>
      <c r="W274" s="14" t="str">
        <f t="shared" ca="1" si="76"/>
        <v/>
      </c>
      <c r="X274" s="14" t="str">
        <f t="shared" ca="1" si="77"/>
        <v/>
      </c>
      <c r="Y274" s="14" t="str">
        <f t="shared" ca="1" si="78"/>
        <v/>
      </c>
      <c r="Z274" s="14" t="str">
        <f t="shared" ca="1" si="79"/>
        <v/>
      </c>
      <c r="AA274" s="14" t="str">
        <f t="shared" ca="1" si="80"/>
        <v/>
      </c>
      <c r="AB274" s="1">
        <f t="shared" si="81"/>
        <v>1200</v>
      </c>
      <c r="AC274" s="1">
        <f t="shared" si="82"/>
        <v>0.3</v>
      </c>
      <c r="AD274" s="1" t="e">
        <f t="shared" si="83"/>
        <v>#N/A</v>
      </c>
      <c r="AE274" s="1" t="e">
        <f t="shared" si="84"/>
        <v>#N/A</v>
      </c>
      <c r="AF274" s="1" t="e">
        <f t="shared" si="85"/>
        <v>#N/A</v>
      </c>
      <c r="AG274" s="1" t="e">
        <f t="shared" si="86"/>
        <v>#N/A</v>
      </c>
      <c r="AH274" s="1" t="e">
        <f t="shared" si="87"/>
        <v>#N/A</v>
      </c>
      <c r="AI274" s="1" t="str">
        <f>TRIM(LEFT(AP274,FIND(Sheet1!$E$16,AP274)-1))</f>
        <v>speed</v>
      </c>
      <c r="AJ274" s="1" t="str">
        <f>TRIM(LEFT(AQ274,FIND(Sheet1!$E$16,AQ274)-1))</f>
        <v>duration</v>
      </c>
      <c r="AK274" s="1" t="e">
        <f>TRIM(LEFT(AR274,FIND(Sheet1!$E$16,AR274)-1))</f>
        <v>#VALUE!</v>
      </c>
      <c r="AL274" s="1" t="e">
        <f>TRIM(LEFT(AS274,FIND(Sheet1!$E$16,AS274)-1))</f>
        <v>#VALUE!</v>
      </c>
      <c r="AM274" s="1" t="e">
        <f>TRIM(LEFT(AT274,FIND(Sheet1!$E$16,AT274)-1))</f>
        <v>#VALUE!</v>
      </c>
      <c r="AN274" s="1" t="e">
        <f>TRIM(LEFT(AU274,FIND(Sheet1!$E$16,AU274)-1))</f>
        <v>#VALUE!</v>
      </c>
      <c r="AO274" s="1" t="e">
        <f>TRIM(LEFT(AV274,FIND(Sheet1!$E$16,AV274)-1))</f>
        <v>#VALUE!</v>
      </c>
      <c r="AP274" s="14" t="s">
        <v>310</v>
      </c>
      <c r="AQ274" s="14" t="s">
        <v>305</v>
      </c>
      <c r="AX274" s="1">
        <v>2000150304</v>
      </c>
      <c r="AY274" s="1" t="s">
        <v>47</v>
      </c>
      <c r="AZ274" s="1" t="str">
        <f t="shared" si="88"/>
        <v>2000150304击退</v>
      </c>
      <c r="BA274" s="1">
        <f>COUNTIFS($AZ$2:AZ274,AZ274,$AZ$2:AZ274,"&gt;&lt;")</f>
        <v>1</v>
      </c>
      <c r="BB274" t="b">
        <f>IFERROR(AND(VLOOKUP(AX274,[2]英雄技能定义!$A:$F,6,0)="普攻",AY274=$AY$2),FALSE)</f>
        <v>0</v>
      </c>
    </row>
    <row r="275" spans="1:54">
      <c r="A275" s="1" t="e">
        <f>#REF!</f>
        <v>#REF!</v>
      </c>
      <c r="B275" s="1" t="e">
        <f>#REF!</f>
        <v>#REF!</v>
      </c>
      <c r="C275" s="1" t="e">
        <f>#REF!</f>
        <v>#REF!</v>
      </c>
      <c r="D275" s="1" t="s">
        <v>86</v>
      </c>
      <c r="E275" s="1" t="e">
        <f>#REF!</f>
        <v>#REF!</v>
      </c>
      <c r="F275" s="1" t="e">
        <f t="shared" ref="F275:F338" si="90">_xlfn.CONCAT(C275,D275,E275)</f>
        <v>#REF!</v>
      </c>
      <c r="G275" s="1">
        <f>SUMIFS(Sheet1!$F$17:$F$30,Sheet1!$E$17:$E$30,D275)</f>
        <v>1</v>
      </c>
      <c r="H275" s="1" t="e">
        <f>ROUND(ABS(SUMIFS(#REF!,#REF!,$C275,#REF!,#REF!,#REF!,$E275)),)</f>
        <v>#REF!</v>
      </c>
      <c r="I275" s="1" t="e">
        <f>_xlfn.IFS(OR(B275=#REF!,B275=#REF!,B275=#REF!),ROUND(#REF!,3),TRUE,0)</f>
        <v>#REF!</v>
      </c>
      <c r="J275" s="1">
        <v>0</v>
      </c>
      <c r="K275" s="1" t="e">
        <f>ROUND(ABS(SUMIFS(#REF!,#REF!,$C275,#REF!,#REF!,#REF!,$E275,#REF!,#REF!)),3)</f>
        <v>#REF!</v>
      </c>
      <c r="L275" s="1" t="e">
        <f>ROUND(ABS(SUMIFS(#REF!,#REF!,$C275,#REF!,#REF!,#REF!,$E275,#REF!,#REF!)),3)</f>
        <v>#REF!</v>
      </c>
      <c r="M275" s="1">
        <v>0</v>
      </c>
      <c r="N275" s="1" t="e">
        <f>ROUND(ABS(SUMIFS(#REF!,#REF!,$C275,#REF!,#REF!,#REF!,$E275,#REF!,#REF!)),3)</f>
        <v>#REF!</v>
      </c>
      <c r="O275" s="1" t="e">
        <f>ABS(SUMIFS(#REF!,#REF!,$C275,#REF!,$E275,#REF!,#REF!))</f>
        <v>#REF!</v>
      </c>
      <c r="P275" s="1" t="e">
        <f>#REF!</f>
        <v>#REF!</v>
      </c>
      <c r="Q275" s="1" t="e">
        <f>_xlfn.IFS(OR(B275=#REF!,B275=#REF!),#REF!*100,TRUE,0)</f>
        <v>#REF!</v>
      </c>
      <c r="S275" s="14" t="str">
        <f t="shared" si="73"/>
        <v>2000350201伤血1</v>
      </c>
      <c r="T275" s="14" t="str">
        <f ca="1">IF(OFFSET($BB$1,MATCH($S275,S:S,0)-1,),$BC$1,
_xlfn.TEXTJOIN(Sheet1!$D$16,1,U275:AA275))</f>
        <v>ratio=0.4,fixed=0</v>
      </c>
      <c r="U275" s="14" t="str">
        <f t="shared" ca="1" si="74"/>
        <v>ratio=0.4</v>
      </c>
      <c r="V275" s="14" t="str">
        <f t="shared" ca="1" si="75"/>
        <v>fixed=10</v>
      </c>
      <c r="W275" s="14" t="str">
        <f t="shared" ca="1" si="76"/>
        <v/>
      </c>
      <c r="X275" s="14" t="str">
        <f t="shared" ca="1" si="77"/>
        <v/>
      </c>
      <c r="Y275" s="14" t="str">
        <f t="shared" ca="1" si="78"/>
        <v/>
      </c>
      <c r="Z275" s="14" t="str">
        <f t="shared" ca="1" si="79"/>
        <v/>
      </c>
      <c r="AA275" s="14" t="str">
        <f t="shared" ca="1" si="80"/>
        <v/>
      </c>
      <c r="AB275" s="1">
        <f t="shared" si="81"/>
        <v>0.4</v>
      </c>
      <c r="AC275" s="1">
        <f t="shared" si="82"/>
        <v>10</v>
      </c>
      <c r="AD275" s="1" t="e">
        <f t="shared" si="83"/>
        <v>#N/A</v>
      </c>
      <c r="AE275" s="1" t="e">
        <f t="shared" si="84"/>
        <v>#N/A</v>
      </c>
      <c r="AF275" s="1" t="e">
        <f t="shared" si="85"/>
        <v>#N/A</v>
      </c>
      <c r="AG275" s="1" t="e">
        <f t="shared" si="86"/>
        <v>#N/A</v>
      </c>
      <c r="AH275" s="1" t="e">
        <f t="shared" si="87"/>
        <v>#N/A</v>
      </c>
      <c r="AI275" s="1" t="str">
        <f>TRIM(LEFT(AP275,FIND(Sheet1!$E$16,AP275)-1))</f>
        <v>ratio</v>
      </c>
      <c r="AJ275" s="1" t="str">
        <f>TRIM(LEFT(AQ275,FIND(Sheet1!$E$16,AQ275)-1))</f>
        <v>fixed</v>
      </c>
      <c r="AK275" s="1" t="e">
        <f>TRIM(LEFT(AR275,FIND(Sheet1!$E$16,AR275)-1))</f>
        <v>#VALUE!</v>
      </c>
      <c r="AL275" s="1" t="e">
        <f>TRIM(LEFT(AS275,FIND(Sheet1!$E$16,AS275)-1))</f>
        <v>#VALUE!</v>
      </c>
      <c r="AM275" s="1" t="e">
        <f>TRIM(LEFT(AT275,FIND(Sheet1!$E$16,AT275)-1))</f>
        <v>#VALUE!</v>
      </c>
      <c r="AN275" s="1" t="e">
        <f>TRIM(LEFT(AU275,FIND(Sheet1!$E$16,AU275)-1))</f>
        <v>#VALUE!</v>
      </c>
      <c r="AO275" s="1" t="e">
        <f>TRIM(LEFT(AV275,FIND(Sheet1!$E$16,AV275)-1))</f>
        <v>#VALUE!</v>
      </c>
      <c r="AP275" s="14" t="s">
        <v>167</v>
      </c>
      <c r="AQ275" s="14" t="s">
        <v>168</v>
      </c>
      <c r="AX275" s="1">
        <v>2000350201</v>
      </c>
      <c r="AY275" s="1" t="s">
        <v>86</v>
      </c>
      <c r="AZ275" s="1" t="str">
        <f t="shared" si="88"/>
        <v>2000350201伤血</v>
      </c>
      <c r="BA275" s="1">
        <f>COUNTIFS($AZ$2:AZ275,AZ275,$AZ$2:AZ275,"&gt;&lt;")</f>
        <v>1</v>
      </c>
      <c r="BB275" t="b">
        <f>IFERROR(AND(VLOOKUP(AX275,[2]英雄技能定义!$A:$F,6,0)="普攻",AY275=$AY$2),FALSE)</f>
        <v>1</v>
      </c>
    </row>
    <row r="276" spans="1:54">
      <c r="A276" s="1" t="e">
        <f>#REF!</f>
        <v>#REF!</v>
      </c>
      <c r="B276" s="1" t="e">
        <f>#REF!</f>
        <v>#REF!</v>
      </c>
      <c r="C276" s="1" t="e">
        <f>#REF!</f>
        <v>#REF!</v>
      </c>
      <c r="D276" s="1" t="s">
        <v>86</v>
      </c>
      <c r="E276" s="1" t="e">
        <f>#REF!</f>
        <v>#REF!</v>
      </c>
      <c r="F276" s="1" t="e">
        <f t="shared" si="90"/>
        <v>#REF!</v>
      </c>
      <c r="G276" s="1">
        <f>SUMIFS(Sheet1!$F$17:$F$30,Sheet1!$E$17:$E$30,D276)</f>
        <v>1</v>
      </c>
      <c r="H276" s="1" t="e">
        <f>ROUND(ABS(SUMIFS(#REF!,#REF!,$C276,#REF!,#REF!,#REF!,$E276)),)</f>
        <v>#REF!</v>
      </c>
      <c r="I276" s="1" t="e">
        <f>_xlfn.IFS(OR(B276=#REF!,B276=#REF!,B276=#REF!),ROUND(#REF!,3),TRUE,0)</f>
        <v>#REF!</v>
      </c>
      <c r="J276" s="1">
        <v>0</v>
      </c>
      <c r="K276" s="1" t="e">
        <f>ROUND(ABS(SUMIFS(#REF!,#REF!,$C276,#REF!,#REF!,#REF!,$E276,#REF!,#REF!)),3)</f>
        <v>#REF!</v>
      </c>
      <c r="L276" s="1" t="e">
        <f>ROUND(ABS(SUMIFS(#REF!,#REF!,$C276,#REF!,#REF!,#REF!,$E276,#REF!,#REF!)),3)</f>
        <v>#REF!</v>
      </c>
      <c r="M276" s="1">
        <v>0</v>
      </c>
      <c r="N276" s="1" t="e">
        <f>ROUND(ABS(SUMIFS(#REF!,#REF!,$C276,#REF!,#REF!,#REF!,$E276,#REF!,#REF!)),3)</f>
        <v>#REF!</v>
      </c>
      <c r="O276" s="1" t="e">
        <f>ABS(SUMIFS(#REF!,#REF!,$C276,#REF!,$E276,#REF!,#REF!))</f>
        <v>#REF!</v>
      </c>
      <c r="P276" s="1" t="e">
        <f>#REF!</f>
        <v>#REF!</v>
      </c>
      <c r="Q276" s="1" t="e">
        <f>_xlfn.IFS(OR(B276=#REF!,B276=#REF!),#REF!*100,TRUE,0)</f>
        <v>#REF!</v>
      </c>
      <c r="S276" s="14" t="str">
        <f t="shared" si="73"/>
        <v>2000350201受击光效1</v>
      </c>
      <c r="T276" s="14" t="str">
        <f ca="1">IF(OFFSET($BB$1,MATCH($S276,S:S,0)-1,),$BC$1,
_xlfn.TEXTJOIN(Sheet1!$D$16,1,U276:AA276))</f>
        <v>1</v>
      </c>
      <c r="U276" s="14" t="str">
        <f t="shared" ca="1" si="74"/>
        <v>1</v>
      </c>
      <c r="V276" s="14" t="str">
        <f t="shared" ca="1" si="75"/>
        <v/>
      </c>
      <c r="W276" s="14" t="str">
        <f t="shared" ca="1" si="76"/>
        <v/>
      </c>
      <c r="X276" s="14" t="str">
        <f t="shared" ca="1" si="77"/>
        <v/>
      </c>
      <c r="Y276" s="14" t="str">
        <f t="shared" ca="1" si="78"/>
        <v/>
      </c>
      <c r="Z276" s="14" t="str">
        <f t="shared" ca="1" si="79"/>
        <v/>
      </c>
      <c r="AA276" s="14" t="str">
        <f t="shared" ca="1" si="80"/>
        <v/>
      </c>
      <c r="AB276" s="1">
        <f t="shared" si="81"/>
        <v>1</v>
      </c>
      <c r="AC276" s="1" t="e">
        <f t="shared" si="82"/>
        <v>#N/A</v>
      </c>
      <c r="AD276" s="1" t="e">
        <f t="shared" si="83"/>
        <v>#N/A</v>
      </c>
      <c r="AE276" s="1" t="e">
        <f t="shared" si="84"/>
        <v>#N/A</v>
      </c>
      <c r="AF276" s="1" t="e">
        <f t="shared" si="85"/>
        <v>#N/A</v>
      </c>
      <c r="AG276" s="1" t="e">
        <f t="shared" si="86"/>
        <v>#N/A</v>
      </c>
      <c r="AH276" s="1" t="e">
        <f t="shared" si="87"/>
        <v>#N/A</v>
      </c>
      <c r="AI276" s="1" t="e">
        <f>TRIM(LEFT(AP276,FIND(Sheet1!$E$16,AP276)-1))</f>
        <v>#VALUE!</v>
      </c>
      <c r="AJ276" s="1" t="e">
        <f>TRIM(LEFT(AQ276,FIND(Sheet1!$E$16,AQ276)-1))</f>
        <v>#VALUE!</v>
      </c>
      <c r="AK276" s="1" t="e">
        <f>TRIM(LEFT(AR276,FIND(Sheet1!$E$16,AR276)-1))</f>
        <v>#VALUE!</v>
      </c>
      <c r="AL276" s="1" t="e">
        <f>TRIM(LEFT(AS276,FIND(Sheet1!$E$16,AS276)-1))</f>
        <v>#VALUE!</v>
      </c>
      <c r="AM276" s="1" t="e">
        <f>TRIM(LEFT(AT276,FIND(Sheet1!$E$16,AT276)-1))</f>
        <v>#VALUE!</v>
      </c>
      <c r="AN276" s="1" t="e">
        <f>TRIM(LEFT(AU276,FIND(Sheet1!$E$16,AU276)-1))</f>
        <v>#VALUE!</v>
      </c>
      <c r="AO276" s="1" t="e">
        <f>TRIM(LEFT(AV276,FIND(Sheet1!$E$16,AV276)-1))</f>
        <v>#VALUE!</v>
      </c>
      <c r="AP276" s="14">
        <v>1</v>
      </c>
      <c r="AX276" s="1">
        <v>2000350201</v>
      </c>
      <c r="AY276" s="1" t="s">
        <v>91</v>
      </c>
      <c r="AZ276" s="1" t="str">
        <f t="shared" si="88"/>
        <v>2000350201受击光效</v>
      </c>
      <c r="BA276" s="1">
        <f>COUNTIFS($AZ$2:AZ276,AZ276,$AZ$2:AZ276,"&gt;&lt;")</f>
        <v>1</v>
      </c>
      <c r="BB276" t="b">
        <f>IFERROR(AND(VLOOKUP(AX276,[2]英雄技能定义!$A:$F,6,0)="普攻",AY276=$AY$2),FALSE)</f>
        <v>0</v>
      </c>
    </row>
    <row r="277" spans="1:54">
      <c r="A277" s="1" t="e">
        <f>#REF!</f>
        <v>#REF!</v>
      </c>
      <c r="B277" s="1" t="e">
        <f>#REF!</f>
        <v>#REF!</v>
      </c>
      <c r="C277" s="1" t="e">
        <f>#REF!</f>
        <v>#REF!</v>
      </c>
      <c r="D277" s="1" t="s">
        <v>86</v>
      </c>
      <c r="E277" s="1" t="e">
        <f>#REF!</f>
        <v>#REF!</v>
      </c>
      <c r="F277" s="1" t="e">
        <f t="shared" si="90"/>
        <v>#REF!</v>
      </c>
      <c r="G277" s="1">
        <f>SUMIFS(Sheet1!$F$17:$F$30,Sheet1!$E$17:$E$30,D277)</f>
        <v>1</v>
      </c>
      <c r="H277" s="1" t="e">
        <f>ROUND(ABS(SUMIFS(#REF!,#REF!,$C277,#REF!,#REF!,#REF!,$E277)),)</f>
        <v>#REF!</v>
      </c>
      <c r="I277" s="1" t="e">
        <f>_xlfn.IFS(OR(B277=#REF!,B277=#REF!,B277=#REF!),ROUND(#REF!,3),TRUE,0)</f>
        <v>#REF!</v>
      </c>
      <c r="J277" s="1">
        <v>0</v>
      </c>
      <c r="K277" s="1" t="e">
        <f>ROUND(ABS(SUMIFS(#REF!,#REF!,$C277,#REF!,#REF!,#REF!,$E277,#REF!,#REF!)),3)</f>
        <v>#REF!</v>
      </c>
      <c r="L277" s="1" t="e">
        <f>ROUND(ABS(SUMIFS(#REF!,#REF!,$C277,#REF!,#REF!,#REF!,$E277,#REF!,#REF!)),3)</f>
        <v>#REF!</v>
      </c>
      <c r="M277" s="1">
        <v>0</v>
      </c>
      <c r="N277" s="1" t="e">
        <f>ROUND(ABS(SUMIFS(#REF!,#REF!,$C277,#REF!,#REF!,#REF!,$E277,#REF!,#REF!)),3)</f>
        <v>#REF!</v>
      </c>
      <c r="O277" s="1" t="e">
        <f>ABS(SUMIFS(#REF!,#REF!,$C277,#REF!,$E277,#REF!,#REF!))</f>
        <v>#REF!</v>
      </c>
      <c r="P277" s="1" t="e">
        <f>#REF!</f>
        <v>#REF!</v>
      </c>
      <c r="Q277" s="1" t="e">
        <f>_xlfn.IFS(OR(B277=#REF!,B277=#REF!),#REF!*100,TRUE,0)</f>
        <v>#REF!</v>
      </c>
      <c r="S277" s="14" t="str">
        <f t="shared" si="73"/>
        <v>2000350202伤血1</v>
      </c>
      <c r="T277" s="14" t="str">
        <f ca="1">IF(OFFSET($BB$1,MATCH($S277,S:S,0)-1,),$BC$1,
_xlfn.TEXTJOIN(Sheet1!$D$16,1,U277:AA277))</f>
        <v>ratio=0.85,fixed=100</v>
      </c>
      <c r="U277" s="14" t="str">
        <f t="shared" ca="1" si="74"/>
        <v>ratio=0.85</v>
      </c>
      <c r="V277" s="14" t="str">
        <f t="shared" ca="1" si="75"/>
        <v>fixed=100</v>
      </c>
      <c r="W277" s="14" t="str">
        <f t="shared" ca="1" si="76"/>
        <v/>
      </c>
      <c r="X277" s="14" t="str">
        <f t="shared" ca="1" si="77"/>
        <v/>
      </c>
      <c r="Y277" s="14" t="str">
        <f t="shared" ca="1" si="78"/>
        <v/>
      </c>
      <c r="Z277" s="14" t="str">
        <f t="shared" ca="1" si="79"/>
        <v/>
      </c>
      <c r="AA277" s="14" t="str">
        <f t="shared" ca="1" si="80"/>
        <v/>
      </c>
      <c r="AB277" s="1">
        <f t="shared" si="81"/>
        <v>0.85</v>
      </c>
      <c r="AC277" s="1">
        <f t="shared" si="82"/>
        <v>100</v>
      </c>
      <c r="AD277" s="1" t="e">
        <f t="shared" si="83"/>
        <v>#N/A</v>
      </c>
      <c r="AE277" s="1" t="e">
        <f t="shared" si="84"/>
        <v>#N/A</v>
      </c>
      <c r="AF277" s="1" t="e">
        <f t="shared" si="85"/>
        <v>#N/A</v>
      </c>
      <c r="AG277" s="1" t="e">
        <f t="shared" si="86"/>
        <v>#N/A</v>
      </c>
      <c r="AH277" s="1" t="e">
        <f t="shared" si="87"/>
        <v>#N/A</v>
      </c>
      <c r="AI277" s="1" t="str">
        <f>TRIM(LEFT(AP277,FIND(Sheet1!$E$16,AP277)-1))</f>
        <v>ratio</v>
      </c>
      <c r="AJ277" s="1" t="str">
        <f>TRIM(LEFT(AQ277,FIND(Sheet1!$E$16,AQ277)-1))</f>
        <v>fixed</v>
      </c>
      <c r="AK277" s="1" t="e">
        <f>TRIM(LEFT(AR277,FIND(Sheet1!$E$16,AR277)-1))</f>
        <v>#VALUE!</v>
      </c>
      <c r="AL277" s="1" t="e">
        <f>TRIM(LEFT(AS277,FIND(Sheet1!$E$16,AS277)-1))</f>
        <v>#VALUE!</v>
      </c>
      <c r="AM277" s="1" t="e">
        <f>TRIM(LEFT(AT277,FIND(Sheet1!$E$16,AT277)-1))</f>
        <v>#VALUE!</v>
      </c>
      <c r="AN277" s="1" t="e">
        <f>TRIM(LEFT(AU277,FIND(Sheet1!$E$16,AU277)-1))</f>
        <v>#VALUE!</v>
      </c>
      <c r="AO277" s="1" t="e">
        <f>TRIM(LEFT(AV277,FIND(Sheet1!$E$16,AV277)-1))</f>
        <v>#VALUE!</v>
      </c>
      <c r="AP277" s="14" t="s">
        <v>282</v>
      </c>
      <c r="AQ277" s="14" t="s">
        <v>170</v>
      </c>
      <c r="AX277" s="1">
        <v>2000350202</v>
      </c>
      <c r="AY277" s="1" t="s">
        <v>86</v>
      </c>
      <c r="AZ277" s="1" t="str">
        <f t="shared" si="88"/>
        <v>2000350202伤血</v>
      </c>
      <c r="BA277" s="1">
        <f>COUNTIFS($AZ$2:AZ277,AZ277,$AZ$2:AZ277,"&gt;&lt;")</f>
        <v>1</v>
      </c>
      <c r="BB277" t="b">
        <f>IFERROR(AND(VLOOKUP(AX277,[2]英雄技能定义!$A:$F,6,0)="普攻",AY277=$AY$2),FALSE)</f>
        <v>0</v>
      </c>
    </row>
    <row r="278" spans="1:54">
      <c r="A278" s="1" t="e">
        <f>#REF!</f>
        <v>#REF!</v>
      </c>
      <c r="B278" s="1" t="e">
        <f>#REF!</f>
        <v>#REF!</v>
      </c>
      <c r="C278" s="1" t="e">
        <f>#REF!</f>
        <v>#REF!</v>
      </c>
      <c r="D278" s="1" t="s">
        <v>88</v>
      </c>
      <c r="E278" s="1" t="e">
        <f>#REF!</f>
        <v>#REF!</v>
      </c>
      <c r="F278" s="1" t="e">
        <f t="shared" si="90"/>
        <v>#REF!</v>
      </c>
      <c r="G278" s="1">
        <f>SUMIFS(Sheet1!$F$17:$F$30,Sheet1!$E$17:$E$30,D278)</f>
        <v>2</v>
      </c>
      <c r="H278" s="1" t="e">
        <f>ROUND(ABS(SUMIFS(#REF!,#REF!,$C278,#REF!,#REF!,#REF!,$E278)),)</f>
        <v>#REF!</v>
      </c>
      <c r="I278" s="1" t="e">
        <f>_xlfn.IFS(OR(B278=#REF!,B278=#REF!,B278=#REF!),ROUND(#REF!,3),TRUE,0)</f>
        <v>#REF!</v>
      </c>
      <c r="J278" s="1">
        <v>0</v>
      </c>
      <c r="K278" s="1" t="e">
        <f>ROUND(ABS(SUMIFS(#REF!,#REF!,$C278,#REF!,#REF!,#REF!,$E278,#REF!,#REF!)),3)</f>
        <v>#REF!</v>
      </c>
      <c r="L278" s="1" t="e">
        <f>ROUND(ABS(SUMIFS(#REF!,#REF!,$C278,#REF!,#REF!,#REF!,$E278,#REF!,#REF!)),3)</f>
        <v>#REF!</v>
      </c>
      <c r="M278" s="1">
        <v>0</v>
      </c>
      <c r="N278" s="1" t="e">
        <f>ROUND(ABS(SUMIFS(#REF!,#REF!,$C278,#REF!,#REF!,#REF!,$E278,#REF!,#REF!)),3)</f>
        <v>#REF!</v>
      </c>
      <c r="O278" s="1" t="e">
        <f>ABS(SUMIFS(#REF!,#REF!,$C278,#REF!,$E278,#REF!,#REF!))</f>
        <v>#REF!</v>
      </c>
      <c r="P278" s="1" t="e">
        <f>#REF!</f>
        <v>#REF!</v>
      </c>
      <c r="Q278" s="1" t="e">
        <f>_xlfn.IFS(OR(B278=#REF!,B278=#REF!),#REF!*100,TRUE,0)</f>
        <v>#REF!</v>
      </c>
      <c r="S278" s="14" t="str">
        <f t="shared" si="73"/>
        <v>2000350202受击光效1</v>
      </c>
      <c r="T278" s="14" t="str">
        <f ca="1">IF(OFFSET($BB$1,MATCH($S278,S:S,0)-1,),$BC$1,
_xlfn.TEXTJOIN(Sheet1!$D$16,1,U278:AA278))</f>
        <v>1</v>
      </c>
      <c r="U278" s="14" t="str">
        <f t="shared" ca="1" si="74"/>
        <v>1</v>
      </c>
      <c r="V278" s="14" t="str">
        <f t="shared" ca="1" si="75"/>
        <v/>
      </c>
      <c r="W278" s="14" t="str">
        <f t="shared" ca="1" si="76"/>
        <v/>
      </c>
      <c r="X278" s="14" t="str">
        <f t="shared" ca="1" si="77"/>
        <v/>
      </c>
      <c r="Y278" s="14" t="str">
        <f t="shared" ca="1" si="78"/>
        <v/>
      </c>
      <c r="Z278" s="14" t="str">
        <f t="shared" ca="1" si="79"/>
        <v/>
      </c>
      <c r="AA278" s="14" t="str">
        <f t="shared" ca="1" si="80"/>
        <v/>
      </c>
      <c r="AB278" s="1">
        <f t="shared" si="81"/>
        <v>1</v>
      </c>
      <c r="AC278" s="1" t="e">
        <f t="shared" si="82"/>
        <v>#N/A</v>
      </c>
      <c r="AD278" s="1" t="e">
        <f t="shared" si="83"/>
        <v>#N/A</v>
      </c>
      <c r="AE278" s="1" t="e">
        <f t="shared" si="84"/>
        <v>#N/A</v>
      </c>
      <c r="AF278" s="1" t="e">
        <f t="shared" si="85"/>
        <v>#N/A</v>
      </c>
      <c r="AG278" s="1" t="e">
        <f t="shared" si="86"/>
        <v>#N/A</v>
      </c>
      <c r="AH278" s="1" t="e">
        <f t="shared" si="87"/>
        <v>#N/A</v>
      </c>
      <c r="AI278" s="1" t="e">
        <f>TRIM(LEFT(AP278,FIND(Sheet1!$E$16,AP278)-1))</f>
        <v>#VALUE!</v>
      </c>
      <c r="AJ278" s="1" t="e">
        <f>TRIM(LEFT(AQ278,FIND(Sheet1!$E$16,AQ278)-1))</f>
        <v>#VALUE!</v>
      </c>
      <c r="AK278" s="1" t="e">
        <f>TRIM(LEFT(AR278,FIND(Sheet1!$E$16,AR278)-1))</f>
        <v>#VALUE!</v>
      </c>
      <c r="AL278" s="1" t="e">
        <f>TRIM(LEFT(AS278,FIND(Sheet1!$E$16,AS278)-1))</f>
        <v>#VALUE!</v>
      </c>
      <c r="AM278" s="1" t="e">
        <f>TRIM(LEFT(AT278,FIND(Sheet1!$E$16,AT278)-1))</f>
        <v>#VALUE!</v>
      </c>
      <c r="AN278" s="1" t="e">
        <f>TRIM(LEFT(AU278,FIND(Sheet1!$E$16,AU278)-1))</f>
        <v>#VALUE!</v>
      </c>
      <c r="AO278" s="1" t="e">
        <f>TRIM(LEFT(AV278,FIND(Sheet1!$E$16,AV278)-1))</f>
        <v>#VALUE!</v>
      </c>
      <c r="AP278" s="14">
        <v>1</v>
      </c>
      <c r="AX278" s="1">
        <v>2000350202</v>
      </c>
      <c r="AY278" s="1" t="s">
        <v>91</v>
      </c>
      <c r="AZ278" s="1" t="str">
        <f t="shared" si="88"/>
        <v>2000350202受击光效</v>
      </c>
      <c r="BA278" s="1">
        <f>COUNTIFS($AZ$2:AZ278,AZ278,$AZ$2:AZ278,"&gt;&lt;")</f>
        <v>1</v>
      </c>
      <c r="BB278" t="b">
        <f>IFERROR(AND(VLOOKUP(AX278,[2]英雄技能定义!$A:$F,6,0)="普攻",AY278=$AY$2),FALSE)</f>
        <v>0</v>
      </c>
    </row>
    <row r="279" spans="1:54">
      <c r="A279" s="1" t="e">
        <f>#REF!</f>
        <v>#REF!</v>
      </c>
      <c r="B279" s="1" t="e">
        <f>#REF!</f>
        <v>#REF!</v>
      </c>
      <c r="C279" s="1" t="e">
        <f>#REF!</f>
        <v>#REF!</v>
      </c>
      <c r="D279" s="1" t="s">
        <v>88</v>
      </c>
      <c r="E279" s="1" t="e">
        <f>#REF!</f>
        <v>#REF!</v>
      </c>
      <c r="F279" s="1" t="e">
        <f t="shared" si="90"/>
        <v>#REF!</v>
      </c>
      <c r="G279" s="1">
        <f>SUMIFS(Sheet1!$F$17:$F$30,Sheet1!$E$17:$E$30,D279)</f>
        <v>2</v>
      </c>
      <c r="H279" s="1" t="e">
        <f>ROUND(ABS(SUMIFS(#REF!,#REF!,$C279,#REF!,#REF!,#REF!,$E279)),)</f>
        <v>#REF!</v>
      </c>
      <c r="I279" s="1" t="e">
        <f>_xlfn.IFS(OR(B279=#REF!,B279=#REF!,B279=#REF!),ROUND(#REF!,3),TRUE,0)</f>
        <v>#REF!</v>
      </c>
      <c r="J279" s="1">
        <v>0</v>
      </c>
      <c r="K279" s="1" t="e">
        <f>ROUND(ABS(SUMIFS(#REF!,#REF!,$C279,#REF!,#REF!,#REF!,$E279,#REF!,#REF!)),3)</f>
        <v>#REF!</v>
      </c>
      <c r="L279" s="1" t="e">
        <f>ROUND(ABS(SUMIFS(#REF!,#REF!,$C279,#REF!,#REF!,#REF!,$E279,#REF!,#REF!)),3)</f>
        <v>#REF!</v>
      </c>
      <c r="M279" s="1">
        <v>0</v>
      </c>
      <c r="N279" s="1" t="e">
        <f>ROUND(ABS(SUMIFS(#REF!,#REF!,$C279,#REF!,#REF!,#REF!,$E279,#REF!,#REF!)),3)</f>
        <v>#REF!</v>
      </c>
      <c r="O279" s="1" t="e">
        <f>ABS(SUMIFS(#REF!,#REF!,$C279,#REF!,$E279,#REF!,#REF!))</f>
        <v>#REF!</v>
      </c>
      <c r="P279" s="1" t="e">
        <f>#REF!</f>
        <v>#REF!</v>
      </c>
      <c r="Q279" s="1" t="e">
        <f>_xlfn.IFS(OR(B279=#REF!,B279=#REF!),#REF!*100,TRUE,0)</f>
        <v>#REF!</v>
      </c>
      <c r="S279" s="14" t="str">
        <f t="shared" si="73"/>
        <v>2000350202击退1</v>
      </c>
      <c r="T279" s="14" t="str">
        <f ca="1">IF(OFFSET($BB$1,MATCH($S279,S:S,0)-1,),$BC$1,
_xlfn.TEXTJOIN(Sheet1!$D$16,1,U279:AA279))</f>
        <v>speed=1000,duration=0.05</v>
      </c>
      <c r="U279" s="14" t="str">
        <f t="shared" ca="1" si="74"/>
        <v>speed=1000</v>
      </c>
      <c r="V279" s="14" t="str">
        <f t="shared" ca="1" si="75"/>
        <v>duration=0.05</v>
      </c>
      <c r="W279" s="14" t="str">
        <f t="shared" ca="1" si="76"/>
        <v/>
      </c>
      <c r="X279" s="14" t="str">
        <f t="shared" ca="1" si="77"/>
        <v/>
      </c>
      <c r="Y279" s="14" t="str">
        <f t="shared" ca="1" si="78"/>
        <v/>
      </c>
      <c r="Z279" s="14" t="str">
        <f t="shared" ca="1" si="79"/>
        <v/>
      </c>
      <c r="AA279" s="14" t="str">
        <f t="shared" ca="1" si="80"/>
        <v/>
      </c>
      <c r="AB279" s="1">
        <f t="shared" si="81"/>
        <v>1000</v>
      </c>
      <c r="AC279" s="1">
        <f t="shared" si="82"/>
        <v>0.05</v>
      </c>
      <c r="AD279" s="1" t="e">
        <f t="shared" si="83"/>
        <v>#N/A</v>
      </c>
      <c r="AE279" s="1" t="e">
        <f t="shared" si="84"/>
        <v>#N/A</v>
      </c>
      <c r="AF279" s="1" t="e">
        <f t="shared" si="85"/>
        <v>#N/A</v>
      </c>
      <c r="AG279" s="1" t="e">
        <f t="shared" si="86"/>
        <v>#N/A</v>
      </c>
      <c r="AH279" s="1" t="e">
        <f t="shared" si="87"/>
        <v>#N/A</v>
      </c>
      <c r="AI279" s="1" t="str">
        <f>TRIM(LEFT(AP279,FIND(Sheet1!$E$16,AP279)-1))</f>
        <v>speed</v>
      </c>
      <c r="AJ279" s="1" t="str">
        <f>TRIM(LEFT(AQ279,FIND(Sheet1!$E$16,AQ279)-1))</f>
        <v>duration</v>
      </c>
      <c r="AK279" s="1" t="e">
        <f>TRIM(LEFT(AR279,FIND(Sheet1!$E$16,AR279)-1))</f>
        <v>#VALUE!</v>
      </c>
      <c r="AL279" s="1" t="e">
        <f>TRIM(LEFT(AS279,FIND(Sheet1!$E$16,AS279)-1))</f>
        <v>#VALUE!</v>
      </c>
      <c r="AM279" s="1" t="e">
        <f>TRIM(LEFT(AT279,FIND(Sheet1!$E$16,AT279)-1))</f>
        <v>#VALUE!</v>
      </c>
      <c r="AN279" s="1" t="e">
        <f>TRIM(LEFT(AU279,FIND(Sheet1!$E$16,AU279)-1))</f>
        <v>#VALUE!</v>
      </c>
      <c r="AO279" s="1" t="e">
        <f>TRIM(LEFT(AV279,FIND(Sheet1!$E$16,AV279)-1))</f>
        <v>#VALUE!</v>
      </c>
      <c r="AP279" s="14" t="s">
        <v>182</v>
      </c>
      <c r="AQ279" s="14" t="s">
        <v>214</v>
      </c>
      <c r="AX279" s="1">
        <v>2000350202</v>
      </c>
      <c r="AY279" s="1" t="s">
        <v>47</v>
      </c>
      <c r="AZ279" s="1" t="str">
        <f t="shared" si="88"/>
        <v>2000350202击退</v>
      </c>
      <c r="BA279" s="1">
        <f>COUNTIFS($AZ$2:AZ279,AZ279,$AZ$2:AZ279,"&gt;&lt;")</f>
        <v>1</v>
      </c>
      <c r="BB279" t="b">
        <f>IFERROR(AND(VLOOKUP(AX279,[2]英雄技能定义!$A:$F,6,0)="普攻",AY279=$AY$2),FALSE)</f>
        <v>0</v>
      </c>
    </row>
    <row r="280" spans="1:54">
      <c r="A280" s="1" t="e">
        <f>#REF!</f>
        <v>#REF!</v>
      </c>
      <c r="B280" s="1" t="e">
        <f>#REF!</f>
        <v>#REF!</v>
      </c>
      <c r="C280" s="1" t="e">
        <f>#REF!</f>
        <v>#REF!</v>
      </c>
      <c r="D280" s="1" t="s">
        <v>88</v>
      </c>
      <c r="E280" s="1" t="e">
        <f>#REF!</f>
        <v>#REF!</v>
      </c>
      <c r="F280" s="1" t="e">
        <f t="shared" si="90"/>
        <v>#REF!</v>
      </c>
      <c r="G280" s="1">
        <f>SUMIFS(Sheet1!$F$17:$F$30,Sheet1!$E$17:$E$30,D280)</f>
        <v>2</v>
      </c>
      <c r="H280" s="1" t="e">
        <f>ROUND(ABS(SUMIFS(#REF!,#REF!,$C280,#REF!,#REF!,#REF!,$E280)),)</f>
        <v>#REF!</v>
      </c>
      <c r="I280" s="1" t="e">
        <f>_xlfn.IFS(OR(B280=#REF!,B280=#REF!,B280=#REF!),ROUND(#REF!,3),TRUE,0)</f>
        <v>#REF!</v>
      </c>
      <c r="J280" s="1">
        <v>0</v>
      </c>
      <c r="K280" s="1" t="e">
        <f>ROUND(ABS(SUMIFS(#REF!,#REF!,$C280,#REF!,#REF!,#REF!,$E280,#REF!,#REF!)),3)</f>
        <v>#REF!</v>
      </c>
      <c r="L280" s="1" t="e">
        <f>ROUND(ABS(SUMIFS(#REF!,#REF!,$C280,#REF!,#REF!,#REF!,$E280,#REF!,#REF!)),3)</f>
        <v>#REF!</v>
      </c>
      <c r="M280" s="1">
        <v>0</v>
      </c>
      <c r="N280" s="1" t="e">
        <f>ROUND(ABS(SUMIFS(#REF!,#REF!,$C280,#REF!,#REF!,#REF!,$E280,#REF!,#REF!)),3)</f>
        <v>#REF!</v>
      </c>
      <c r="O280" s="1" t="e">
        <f>ABS(SUMIFS(#REF!,#REF!,$C280,#REF!,$E280,#REF!,#REF!))</f>
        <v>#REF!</v>
      </c>
      <c r="P280" s="1" t="e">
        <f>#REF!</f>
        <v>#REF!</v>
      </c>
      <c r="Q280" s="1" t="e">
        <f>_xlfn.IFS(OR(B280=#REF!,B280=#REF!),#REF!*100,TRUE,0)</f>
        <v>#REF!</v>
      </c>
      <c r="S280" s="14" t="str">
        <f t="shared" si="73"/>
        <v>2000350202加buff1</v>
      </c>
      <c r="T280" s="14" t="str">
        <f ca="1">IF(OFFSET($BB$1,MATCH($S280,S:S,0)-1,),$BC$1,
_xlfn.TEXTJOIN(Sheet1!$D$16,1,U280:AA280))</f>
        <v>duration=6,effectIds={1000041}</v>
      </c>
      <c r="U280" s="14" t="str">
        <f t="shared" ca="1" si="74"/>
        <v>duration=6</v>
      </c>
      <c r="V280" s="14" t="str">
        <f t="shared" ca="1" si="75"/>
        <v>effectIds={1000041}</v>
      </c>
      <c r="W280" s="14" t="str">
        <f t="shared" ca="1" si="76"/>
        <v/>
      </c>
      <c r="X280" s="14" t="str">
        <f t="shared" ca="1" si="77"/>
        <v/>
      </c>
      <c r="Y280" s="14" t="str">
        <f t="shared" ca="1" si="78"/>
        <v/>
      </c>
      <c r="Z280" s="14" t="str">
        <f t="shared" ca="1" si="79"/>
        <v/>
      </c>
      <c r="AA280" s="14" t="str">
        <f t="shared" ca="1" si="80"/>
        <v/>
      </c>
      <c r="AB280" s="1">
        <f t="shared" si="81"/>
        <v>6</v>
      </c>
      <c r="AC280" s="1" t="e">
        <f t="shared" si="82"/>
        <v>#N/A</v>
      </c>
      <c r="AD280" s="1" t="e">
        <f t="shared" si="83"/>
        <v>#N/A</v>
      </c>
      <c r="AE280" s="1" t="e">
        <f t="shared" si="84"/>
        <v>#N/A</v>
      </c>
      <c r="AF280" s="1" t="e">
        <f t="shared" si="85"/>
        <v>#N/A</v>
      </c>
      <c r="AG280" s="1" t="e">
        <f t="shared" si="86"/>
        <v>#N/A</v>
      </c>
      <c r="AH280" s="1" t="e">
        <f t="shared" si="87"/>
        <v>#N/A</v>
      </c>
      <c r="AI280" s="1" t="str">
        <f>TRIM(LEFT(AP280,FIND(Sheet1!$E$16,AP280)-1))</f>
        <v>duration</v>
      </c>
      <c r="AJ280" s="1" t="str">
        <f>TRIM(LEFT(AQ280,FIND(Sheet1!$E$16,AQ280)-1))</f>
        <v>effectIds</v>
      </c>
      <c r="AK280" s="1" t="e">
        <f>TRIM(LEFT(AR280,FIND(Sheet1!$E$16,AR280)-1))</f>
        <v>#VALUE!</v>
      </c>
      <c r="AL280" s="1" t="e">
        <f>TRIM(LEFT(AS280,FIND(Sheet1!$E$16,AS280)-1))</f>
        <v>#VALUE!</v>
      </c>
      <c r="AM280" s="1" t="e">
        <f>TRIM(LEFT(AT280,FIND(Sheet1!$E$16,AT280)-1))</f>
        <v>#VALUE!</v>
      </c>
      <c r="AN280" s="1" t="e">
        <f>TRIM(LEFT(AU280,FIND(Sheet1!$E$16,AU280)-1))</f>
        <v>#VALUE!</v>
      </c>
      <c r="AO280" s="1" t="e">
        <f>TRIM(LEFT(AV280,FIND(Sheet1!$E$16,AV280)-1))</f>
        <v>#VALUE!</v>
      </c>
      <c r="AP280" s="14" t="s">
        <v>185</v>
      </c>
      <c r="AQ280" s="14" t="s">
        <v>311</v>
      </c>
      <c r="AX280" s="1">
        <v>2000350202</v>
      </c>
      <c r="AY280" s="1" t="s">
        <v>88</v>
      </c>
      <c r="AZ280" s="1" t="str">
        <f t="shared" si="88"/>
        <v>2000350202加buff</v>
      </c>
      <c r="BA280" s="1">
        <f>COUNTIFS($AZ$2:AZ280,AZ280,$AZ$2:AZ280,"&gt;&lt;")</f>
        <v>1</v>
      </c>
      <c r="BB280" t="b">
        <f>IFERROR(AND(VLOOKUP(AX280,[2]英雄技能定义!$A:$F,6,0)="普攻",AY280=$AY$2),FALSE)</f>
        <v>0</v>
      </c>
    </row>
    <row r="281" spans="1:54">
      <c r="A281" s="1" t="e">
        <f>#REF!</f>
        <v>#REF!</v>
      </c>
      <c r="B281" s="1" t="e">
        <f>#REF!</f>
        <v>#REF!</v>
      </c>
      <c r="C281" s="1" t="e">
        <f>#REF!</f>
        <v>#REF!</v>
      </c>
      <c r="D281" s="1" t="s">
        <v>86</v>
      </c>
      <c r="E281" s="1" t="e">
        <f>#REF!</f>
        <v>#REF!</v>
      </c>
      <c r="F281" s="1" t="e">
        <f t="shared" si="90"/>
        <v>#REF!</v>
      </c>
      <c r="G281" s="1">
        <f>SUMIFS(Sheet1!$F$17:$F$30,Sheet1!$E$17:$E$30,D281)</f>
        <v>1</v>
      </c>
      <c r="H281" s="1" t="e">
        <f>ROUND(ABS(SUMIFS(#REF!,#REF!,$C281,#REF!,#REF!,#REF!,$E281)),)</f>
        <v>#REF!</v>
      </c>
      <c r="I281" s="1" t="e">
        <f>_xlfn.IFS(OR(B281=#REF!,B281=#REF!,B281=#REF!),ROUND(#REF!,3),TRUE,0)</f>
        <v>#REF!</v>
      </c>
      <c r="J281" s="1">
        <v>0</v>
      </c>
      <c r="K281" s="1" t="e">
        <f>ROUND(ABS(SUMIFS(#REF!,#REF!,$C281,#REF!,#REF!,#REF!,$E281,#REF!,#REF!)),3)</f>
        <v>#REF!</v>
      </c>
      <c r="L281" s="1" t="e">
        <f>ROUND(ABS(SUMIFS(#REF!,#REF!,$C281,#REF!,#REF!,#REF!,$E281,#REF!,#REF!)),3)</f>
        <v>#REF!</v>
      </c>
      <c r="M281" s="1">
        <v>0</v>
      </c>
      <c r="N281" s="1" t="e">
        <f>ROUND(ABS(SUMIFS(#REF!,#REF!,$C281,#REF!,#REF!,#REF!,$E281,#REF!,#REF!)),3)</f>
        <v>#REF!</v>
      </c>
      <c r="O281" s="1" t="e">
        <f>ABS(SUMIFS(#REF!,#REF!,$C281,#REF!,$E281,#REF!,#REF!))</f>
        <v>#REF!</v>
      </c>
      <c r="P281" s="1" t="e">
        <f>#REF!</f>
        <v>#REF!</v>
      </c>
      <c r="Q281" s="1" t="e">
        <f>_xlfn.IFS(OR(B281=#REF!,B281=#REF!),#REF!*100,TRUE,0)</f>
        <v>#REF!</v>
      </c>
      <c r="S281" s="14" t="str">
        <f t="shared" si="73"/>
        <v>2000350202伤血2</v>
      </c>
      <c r="T281" s="14" t="str">
        <f ca="1">IF(OFFSET($BB$1,MATCH($S281,S:S,0)-1,),$BC$1,
_xlfn.TEXTJOIN(Sheet1!$D$16,1,U281:AA281))</f>
        <v>ratio=0.85,fixed=100</v>
      </c>
      <c r="U281" s="14" t="str">
        <f t="shared" ca="1" si="74"/>
        <v>ratio=0.85</v>
      </c>
      <c r="V281" s="14" t="str">
        <f t="shared" ca="1" si="75"/>
        <v>fixed=100</v>
      </c>
      <c r="W281" s="14" t="str">
        <f t="shared" ca="1" si="76"/>
        <v/>
      </c>
      <c r="X281" s="14" t="str">
        <f t="shared" ca="1" si="77"/>
        <v/>
      </c>
      <c r="Y281" s="14" t="str">
        <f t="shared" ca="1" si="78"/>
        <v/>
      </c>
      <c r="Z281" s="14" t="str">
        <f t="shared" ca="1" si="79"/>
        <v/>
      </c>
      <c r="AA281" s="14" t="str">
        <f t="shared" ca="1" si="80"/>
        <v/>
      </c>
      <c r="AB281" s="1">
        <f t="shared" si="81"/>
        <v>0.85</v>
      </c>
      <c r="AC281" s="1">
        <f t="shared" si="82"/>
        <v>100</v>
      </c>
      <c r="AD281" s="1" t="e">
        <f t="shared" si="83"/>
        <v>#N/A</v>
      </c>
      <c r="AE281" s="1" t="e">
        <f t="shared" si="84"/>
        <v>#N/A</v>
      </c>
      <c r="AF281" s="1" t="e">
        <f t="shared" si="85"/>
        <v>#N/A</v>
      </c>
      <c r="AG281" s="1" t="e">
        <f t="shared" si="86"/>
        <v>#N/A</v>
      </c>
      <c r="AH281" s="1" t="e">
        <f t="shared" si="87"/>
        <v>#N/A</v>
      </c>
      <c r="AI281" s="1" t="str">
        <f>TRIM(LEFT(AP281,FIND(Sheet1!$E$16,AP281)-1))</f>
        <v>ratio</v>
      </c>
      <c r="AJ281" s="1" t="str">
        <f>TRIM(LEFT(AQ281,FIND(Sheet1!$E$16,AQ281)-1))</f>
        <v>fixed</v>
      </c>
      <c r="AK281" s="1" t="e">
        <f>TRIM(LEFT(AR281,FIND(Sheet1!$E$16,AR281)-1))</f>
        <v>#VALUE!</v>
      </c>
      <c r="AL281" s="1" t="e">
        <f>TRIM(LEFT(AS281,FIND(Sheet1!$E$16,AS281)-1))</f>
        <v>#VALUE!</v>
      </c>
      <c r="AM281" s="1" t="e">
        <f>TRIM(LEFT(AT281,FIND(Sheet1!$E$16,AT281)-1))</f>
        <v>#VALUE!</v>
      </c>
      <c r="AN281" s="1" t="e">
        <f>TRIM(LEFT(AU281,FIND(Sheet1!$E$16,AU281)-1))</f>
        <v>#VALUE!</v>
      </c>
      <c r="AO281" s="1" t="e">
        <f>TRIM(LEFT(AV281,FIND(Sheet1!$E$16,AV281)-1))</f>
        <v>#VALUE!</v>
      </c>
      <c r="AP281" s="14" t="s">
        <v>282</v>
      </c>
      <c r="AQ281" s="14" t="s">
        <v>170</v>
      </c>
      <c r="AX281" s="1">
        <v>2000350202</v>
      </c>
      <c r="AY281" s="1" t="s">
        <v>86</v>
      </c>
      <c r="AZ281" s="1" t="str">
        <f t="shared" si="88"/>
        <v>2000350202伤血</v>
      </c>
      <c r="BA281" s="1">
        <f>COUNTIFS($AZ$2:AZ281,AZ281,$AZ$2:AZ281,"&gt;&lt;")</f>
        <v>2</v>
      </c>
      <c r="BB281" t="b">
        <f>IFERROR(AND(VLOOKUP(AX281,[2]英雄技能定义!$A:$F,6,0)="普攻",AY281=$AY$2),FALSE)</f>
        <v>0</v>
      </c>
    </row>
    <row r="282" spans="1:54">
      <c r="A282" s="1" t="e">
        <f>#REF!</f>
        <v>#REF!</v>
      </c>
      <c r="B282" s="1" t="e">
        <f>#REF!</f>
        <v>#REF!</v>
      </c>
      <c r="C282" s="1" t="e">
        <f>#REF!</f>
        <v>#REF!</v>
      </c>
      <c r="D282" s="1" t="s">
        <v>88</v>
      </c>
      <c r="E282" s="1" t="e">
        <f>#REF!</f>
        <v>#REF!</v>
      </c>
      <c r="F282" s="1" t="e">
        <f t="shared" si="90"/>
        <v>#REF!</v>
      </c>
      <c r="G282" s="1">
        <f>SUMIFS(Sheet1!$F$17:$F$30,Sheet1!$E$17:$E$30,D282)</f>
        <v>2</v>
      </c>
      <c r="H282" s="1" t="e">
        <f>ROUND(ABS(SUMIFS(#REF!,#REF!,$C282,#REF!,#REF!,#REF!,$E282)),)</f>
        <v>#REF!</v>
      </c>
      <c r="I282" s="1" t="e">
        <f>_xlfn.IFS(OR(B282=#REF!,B282=#REF!,B282=#REF!),ROUND(#REF!,3),TRUE,0)</f>
        <v>#REF!</v>
      </c>
      <c r="J282" s="1">
        <v>0</v>
      </c>
      <c r="K282" s="1" t="e">
        <f>ROUND(ABS(SUMIFS(#REF!,#REF!,$C282,#REF!,#REF!,#REF!,$E282,#REF!,#REF!)),3)</f>
        <v>#REF!</v>
      </c>
      <c r="L282" s="1" t="e">
        <f>ROUND(ABS(SUMIFS(#REF!,#REF!,$C282,#REF!,#REF!,#REF!,$E282,#REF!,#REF!)),3)</f>
        <v>#REF!</v>
      </c>
      <c r="M282" s="1">
        <v>0</v>
      </c>
      <c r="N282" s="1" t="e">
        <f>ROUND(ABS(SUMIFS(#REF!,#REF!,$C282,#REF!,#REF!,#REF!,$E282,#REF!,#REF!)),3)</f>
        <v>#REF!</v>
      </c>
      <c r="O282" s="1" t="e">
        <f>ABS(SUMIFS(#REF!,#REF!,$C282,#REF!,$E282,#REF!,#REF!))</f>
        <v>#REF!</v>
      </c>
      <c r="P282" s="1" t="e">
        <f>#REF!</f>
        <v>#REF!</v>
      </c>
      <c r="Q282" s="1" t="e">
        <f>_xlfn.IFS(OR(B282=#REF!,B282=#REF!),#REF!*100,TRUE,0)</f>
        <v>#REF!</v>
      </c>
      <c r="S282" s="14" t="str">
        <f t="shared" si="73"/>
        <v>2000350202受击光效2</v>
      </c>
      <c r="T282" s="14" t="str">
        <f ca="1">IF(OFFSET($BB$1,MATCH($S282,S:S,0)-1,),$BC$1,
_xlfn.TEXTJOIN(Sheet1!$D$16,1,U282:AA282))</f>
        <v>1</v>
      </c>
      <c r="U282" s="14" t="str">
        <f t="shared" ca="1" si="74"/>
        <v>1</v>
      </c>
      <c r="V282" s="14" t="str">
        <f t="shared" ca="1" si="75"/>
        <v/>
      </c>
      <c r="W282" s="14" t="str">
        <f t="shared" ca="1" si="76"/>
        <v/>
      </c>
      <c r="X282" s="14" t="str">
        <f t="shared" ca="1" si="77"/>
        <v/>
      </c>
      <c r="Y282" s="14" t="str">
        <f t="shared" ca="1" si="78"/>
        <v/>
      </c>
      <c r="Z282" s="14" t="str">
        <f t="shared" ca="1" si="79"/>
        <v/>
      </c>
      <c r="AA282" s="14" t="str">
        <f t="shared" ca="1" si="80"/>
        <v/>
      </c>
      <c r="AB282" s="1">
        <f t="shared" si="81"/>
        <v>1</v>
      </c>
      <c r="AC282" s="1" t="e">
        <f t="shared" si="82"/>
        <v>#N/A</v>
      </c>
      <c r="AD282" s="1" t="e">
        <f t="shared" si="83"/>
        <v>#N/A</v>
      </c>
      <c r="AE282" s="1" t="e">
        <f t="shared" si="84"/>
        <v>#N/A</v>
      </c>
      <c r="AF282" s="1" t="e">
        <f t="shared" si="85"/>
        <v>#N/A</v>
      </c>
      <c r="AG282" s="1" t="e">
        <f t="shared" si="86"/>
        <v>#N/A</v>
      </c>
      <c r="AH282" s="1" t="e">
        <f t="shared" si="87"/>
        <v>#N/A</v>
      </c>
      <c r="AI282" s="1" t="e">
        <f>TRIM(LEFT(AP282,FIND(Sheet1!$E$16,AP282)-1))</f>
        <v>#VALUE!</v>
      </c>
      <c r="AJ282" s="1" t="e">
        <f>TRIM(LEFT(AQ282,FIND(Sheet1!$E$16,AQ282)-1))</f>
        <v>#VALUE!</v>
      </c>
      <c r="AK282" s="1" t="e">
        <f>TRIM(LEFT(AR282,FIND(Sheet1!$E$16,AR282)-1))</f>
        <v>#VALUE!</v>
      </c>
      <c r="AL282" s="1" t="e">
        <f>TRIM(LEFT(AS282,FIND(Sheet1!$E$16,AS282)-1))</f>
        <v>#VALUE!</v>
      </c>
      <c r="AM282" s="1" t="e">
        <f>TRIM(LEFT(AT282,FIND(Sheet1!$E$16,AT282)-1))</f>
        <v>#VALUE!</v>
      </c>
      <c r="AN282" s="1" t="e">
        <f>TRIM(LEFT(AU282,FIND(Sheet1!$E$16,AU282)-1))</f>
        <v>#VALUE!</v>
      </c>
      <c r="AO282" s="1" t="e">
        <f>TRIM(LEFT(AV282,FIND(Sheet1!$E$16,AV282)-1))</f>
        <v>#VALUE!</v>
      </c>
      <c r="AP282" s="14">
        <v>1</v>
      </c>
      <c r="AX282" s="1">
        <v>2000350202</v>
      </c>
      <c r="AY282" s="1" t="s">
        <v>91</v>
      </c>
      <c r="AZ282" s="1" t="str">
        <f t="shared" si="88"/>
        <v>2000350202受击光效</v>
      </c>
      <c r="BA282" s="1">
        <f>COUNTIFS($AZ$2:AZ282,AZ282,$AZ$2:AZ282,"&gt;&lt;")</f>
        <v>2</v>
      </c>
      <c r="BB282" t="b">
        <f>IFERROR(AND(VLOOKUP(AX282,[2]英雄技能定义!$A:$F,6,0)="普攻",AY282=$AY$2),FALSE)</f>
        <v>0</v>
      </c>
    </row>
    <row r="283" spans="1:54">
      <c r="A283" s="1" t="e">
        <f>#REF!</f>
        <v>#REF!</v>
      </c>
      <c r="B283" s="1" t="e">
        <f>#REF!</f>
        <v>#REF!</v>
      </c>
      <c r="C283" s="1" t="e">
        <f>#REF!</f>
        <v>#REF!</v>
      </c>
      <c r="D283" s="1" t="s">
        <v>88</v>
      </c>
      <c r="E283" s="1" t="e">
        <f>#REF!</f>
        <v>#REF!</v>
      </c>
      <c r="F283" s="1" t="e">
        <f t="shared" si="90"/>
        <v>#REF!</v>
      </c>
      <c r="G283" s="1">
        <f>SUMIFS(Sheet1!$F$17:$F$30,Sheet1!$E$17:$E$30,D283)</f>
        <v>2</v>
      </c>
      <c r="H283" s="1" t="e">
        <f>ROUND(ABS(SUMIFS(#REF!,#REF!,$C283,#REF!,#REF!,#REF!,$E283)),)</f>
        <v>#REF!</v>
      </c>
      <c r="I283" s="1" t="e">
        <f>_xlfn.IFS(OR(B283=#REF!,B283=#REF!,B283=#REF!),ROUND(#REF!,3),TRUE,0)</f>
        <v>#REF!</v>
      </c>
      <c r="J283" s="1">
        <v>0</v>
      </c>
      <c r="K283" s="1" t="e">
        <f>ROUND(ABS(SUMIFS(#REF!,#REF!,$C283,#REF!,#REF!,#REF!,$E283,#REF!,#REF!)),3)</f>
        <v>#REF!</v>
      </c>
      <c r="L283" s="1" t="e">
        <f>ROUND(ABS(SUMIFS(#REF!,#REF!,$C283,#REF!,#REF!,#REF!,$E283,#REF!,#REF!)),3)</f>
        <v>#REF!</v>
      </c>
      <c r="M283" s="1">
        <v>0</v>
      </c>
      <c r="N283" s="1" t="e">
        <f>ROUND(ABS(SUMIFS(#REF!,#REF!,$C283,#REF!,#REF!,#REF!,$E283,#REF!,#REF!)),3)</f>
        <v>#REF!</v>
      </c>
      <c r="O283" s="1" t="e">
        <f>ABS(SUMIFS(#REF!,#REF!,$C283,#REF!,$E283,#REF!,#REF!))</f>
        <v>#REF!</v>
      </c>
      <c r="P283" s="1" t="e">
        <f>#REF!</f>
        <v>#REF!</v>
      </c>
      <c r="Q283" s="1" t="e">
        <f>_xlfn.IFS(OR(B283=#REF!,B283=#REF!),#REF!*100,TRUE,0)</f>
        <v>#REF!</v>
      </c>
      <c r="S283" s="14" t="str">
        <f t="shared" si="73"/>
        <v>2000350202击退2</v>
      </c>
      <c r="T283" s="14" t="str">
        <f ca="1">IF(OFFSET($BB$1,MATCH($S283,S:S,0)-1,),$BC$1,
_xlfn.TEXTJOIN(Sheet1!$D$16,1,U283:AA283))</f>
        <v>speed=1000,duration=0.1</v>
      </c>
      <c r="U283" s="14" t="str">
        <f t="shared" ca="1" si="74"/>
        <v>speed=1000</v>
      </c>
      <c r="V283" s="14" t="str">
        <f t="shared" ca="1" si="75"/>
        <v>duration=0.1</v>
      </c>
      <c r="W283" s="14" t="str">
        <f t="shared" ca="1" si="76"/>
        <v/>
      </c>
      <c r="X283" s="14" t="str">
        <f t="shared" ca="1" si="77"/>
        <v/>
      </c>
      <c r="Y283" s="14" t="str">
        <f t="shared" ca="1" si="78"/>
        <v/>
      </c>
      <c r="Z283" s="14" t="str">
        <f t="shared" ca="1" si="79"/>
        <v/>
      </c>
      <c r="AA283" s="14" t="str">
        <f t="shared" ca="1" si="80"/>
        <v/>
      </c>
      <c r="AB283" s="1">
        <f t="shared" si="81"/>
        <v>1000</v>
      </c>
      <c r="AC283" s="1">
        <f t="shared" si="82"/>
        <v>0.1</v>
      </c>
      <c r="AD283" s="1" t="e">
        <f t="shared" si="83"/>
        <v>#N/A</v>
      </c>
      <c r="AE283" s="1" t="e">
        <f t="shared" si="84"/>
        <v>#N/A</v>
      </c>
      <c r="AF283" s="1" t="e">
        <f t="shared" si="85"/>
        <v>#N/A</v>
      </c>
      <c r="AG283" s="1" t="e">
        <f t="shared" si="86"/>
        <v>#N/A</v>
      </c>
      <c r="AH283" s="1" t="e">
        <f t="shared" si="87"/>
        <v>#N/A</v>
      </c>
      <c r="AI283" s="1" t="str">
        <f>TRIM(LEFT(AP283,FIND(Sheet1!$E$16,AP283)-1))</f>
        <v>speed</v>
      </c>
      <c r="AJ283" s="1" t="str">
        <f>TRIM(LEFT(AQ283,FIND(Sheet1!$E$16,AQ283)-1))</f>
        <v>duration</v>
      </c>
      <c r="AK283" s="1" t="e">
        <f>TRIM(LEFT(AR283,FIND(Sheet1!$E$16,AR283)-1))</f>
        <v>#VALUE!</v>
      </c>
      <c r="AL283" s="1" t="e">
        <f>TRIM(LEFT(AS283,FIND(Sheet1!$E$16,AS283)-1))</f>
        <v>#VALUE!</v>
      </c>
      <c r="AM283" s="1" t="e">
        <f>TRIM(LEFT(AT283,FIND(Sheet1!$E$16,AT283)-1))</f>
        <v>#VALUE!</v>
      </c>
      <c r="AN283" s="1" t="e">
        <f>TRIM(LEFT(AU283,FIND(Sheet1!$E$16,AU283)-1))</f>
        <v>#VALUE!</v>
      </c>
      <c r="AO283" s="1" t="e">
        <f>TRIM(LEFT(AV283,FIND(Sheet1!$E$16,AV283)-1))</f>
        <v>#VALUE!</v>
      </c>
      <c r="AP283" s="14" t="s">
        <v>182</v>
      </c>
      <c r="AQ283" s="14" t="s">
        <v>183</v>
      </c>
      <c r="AX283" s="1">
        <v>2000350202</v>
      </c>
      <c r="AY283" s="1" t="s">
        <v>47</v>
      </c>
      <c r="AZ283" s="1" t="str">
        <f t="shared" si="88"/>
        <v>2000350202击退</v>
      </c>
      <c r="BA283" s="1">
        <f>COUNTIFS($AZ$2:AZ283,AZ283,$AZ$2:AZ283,"&gt;&lt;")</f>
        <v>2</v>
      </c>
      <c r="BB283" t="b">
        <f>IFERROR(AND(VLOOKUP(AX283,[2]英雄技能定义!$A:$F,6,0)="普攻",AY283=$AY$2),FALSE)</f>
        <v>0</v>
      </c>
    </row>
    <row r="284" spans="1:54">
      <c r="A284" s="1" t="e">
        <f>#REF!</f>
        <v>#REF!</v>
      </c>
      <c r="B284" s="1" t="e">
        <f>#REF!</f>
        <v>#REF!</v>
      </c>
      <c r="C284" s="1" t="e">
        <f>#REF!</f>
        <v>#REF!</v>
      </c>
      <c r="D284" s="1" t="s">
        <v>92</v>
      </c>
      <c r="E284" s="1" t="e">
        <f>#REF!</f>
        <v>#REF!</v>
      </c>
      <c r="F284" s="1" t="e">
        <f t="shared" si="90"/>
        <v>#REF!</v>
      </c>
      <c r="G284" s="1">
        <f>SUMIFS(Sheet1!$F$17:$F$30,Sheet1!$E$17:$E$30,D284)</f>
        <v>5</v>
      </c>
      <c r="H284" s="1" t="e">
        <f>ROUND(ABS(SUMIFS(#REF!,#REF!,$C284,#REF!,#REF!,#REF!,$E284)),)</f>
        <v>#REF!</v>
      </c>
      <c r="I284" s="1" t="e">
        <f>_xlfn.IFS(OR(B284=#REF!,B284=#REF!,B284=#REF!),ROUND(#REF!,3),TRUE,0)</f>
        <v>#REF!</v>
      </c>
      <c r="J284" s="1">
        <v>0</v>
      </c>
      <c r="K284" s="1" t="e">
        <f>ROUND(ABS(SUMIFS(#REF!,#REF!,$C284,#REF!,#REF!,#REF!,$E284,#REF!,#REF!)),3)</f>
        <v>#REF!</v>
      </c>
      <c r="L284" s="1" t="e">
        <f>ROUND(ABS(SUMIFS(#REF!,#REF!,$C284,#REF!,#REF!,#REF!,$E284,#REF!,#REF!)),3)</f>
        <v>#REF!</v>
      </c>
      <c r="M284" s="1">
        <v>0</v>
      </c>
      <c r="N284" s="1" t="e">
        <f>ROUND(ABS(SUMIFS(#REF!,#REF!,$C284,#REF!,#REF!,#REF!,$E284,#REF!,#REF!)),3)</f>
        <v>#REF!</v>
      </c>
      <c r="O284" s="1" t="e">
        <f>ABS(SUMIFS(#REF!,#REF!,$C284,#REF!,$E284,#REF!,#REF!))</f>
        <v>#REF!</v>
      </c>
      <c r="P284" s="1" t="e">
        <f>#REF!</f>
        <v>#REF!</v>
      </c>
      <c r="Q284" s="1" t="e">
        <f>_xlfn.IFS(OR(B284=#REF!,B284=#REF!),#REF!*100,TRUE,0)</f>
        <v>#REF!</v>
      </c>
      <c r="S284" s="14" t="str">
        <f t="shared" si="73"/>
        <v>2000350203伤血1</v>
      </c>
      <c r="T284" s="14" t="str">
        <f ca="1">IF(OFFSET($BB$1,MATCH($S284,S:S,0)-1,),$BC$1,
_xlfn.TEXTJOIN(Sheet1!$D$16,1,U284:AA284))</f>
        <v>ratio=1.2,fixed=100</v>
      </c>
      <c r="U284" s="14" t="str">
        <f t="shared" ca="1" si="74"/>
        <v>ratio=1.2</v>
      </c>
      <c r="V284" s="14" t="str">
        <f t="shared" ca="1" si="75"/>
        <v>fixed=100</v>
      </c>
      <c r="W284" s="14" t="str">
        <f t="shared" ca="1" si="76"/>
        <v/>
      </c>
      <c r="X284" s="14" t="str">
        <f t="shared" ca="1" si="77"/>
        <v/>
      </c>
      <c r="Y284" s="14" t="str">
        <f t="shared" ca="1" si="78"/>
        <v/>
      </c>
      <c r="Z284" s="14" t="str">
        <f t="shared" ca="1" si="79"/>
        <v/>
      </c>
      <c r="AA284" s="14" t="str">
        <f t="shared" ca="1" si="80"/>
        <v/>
      </c>
      <c r="AB284" s="1">
        <f t="shared" si="81"/>
        <v>1.2</v>
      </c>
      <c r="AC284" s="1">
        <f t="shared" si="82"/>
        <v>100</v>
      </c>
      <c r="AD284" s="1" t="e">
        <f t="shared" si="83"/>
        <v>#N/A</v>
      </c>
      <c r="AE284" s="1" t="e">
        <f t="shared" si="84"/>
        <v>#N/A</v>
      </c>
      <c r="AF284" s="1" t="e">
        <f t="shared" si="85"/>
        <v>#N/A</v>
      </c>
      <c r="AG284" s="1" t="e">
        <f t="shared" si="86"/>
        <v>#N/A</v>
      </c>
      <c r="AH284" s="1" t="e">
        <f t="shared" si="87"/>
        <v>#N/A</v>
      </c>
      <c r="AI284" s="1" t="str">
        <f>TRIM(LEFT(AP284,FIND(Sheet1!$E$16,AP284)-1))</f>
        <v>ratio</v>
      </c>
      <c r="AJ284" s="1" t="str">
        <f>TRIM(LEFT(AQ284,FIND(Sheet1!$E$16,AQ284)-1))</f>
        <v>fixed</v>
      </c>
      <c r="AK284" s="1" t="e">
        <f>TRIM(LEFT(AR284,FIND(Sheet1!$E$16,AR284)-1))</f>
        <v>#VALUE!</v>
      </c>
      <c r="AL284" s="1" t="e">
        <f>TRIM(LEFT(AS284,FIND(Sheet1!$E$16,AS284)-1))</f>
        <v>#VALUE!</v>
      </c>
      <c r="AM284" s="1" t="e">
        <f>TRIM(LEFT(AT284,FIND(Sheet1!$E$16,AT284)-1))</f>
        <v>#VALUE!</v>
      </c>
      <c r="AN284" s="1" t="e">
        <f>TRIM(LEFT(AU284,FIND(Sheet1!$E$16,AU284)-1))</f>
        <v>#VALUE!</v>
      </c>
      <c r="AO284" s="1" t="e">
        <f>TRIM(LEFT(AV284,FIND(Sheet1!$E$16,AV284)-1))</f>
        <v>#VALUE!</v>
      </c>
      <c r="AP284" s="14" t="s">
        <v>244</v>
      </c>
      <c r="AQ284" s="14" t="s">
        <v>170</v>
      </c>
      <c r="AX284" s="1">
        <v>2000350203</v>
      </c>
      <c r="AY284" s="1" t="s">
        <v>86</v>
      </c>
      <c r="AZ284" s="1" t="str">
        <f t="shared" si="88"/>
        <v>2000350203伤血</v>
      </c>
      <c r="BA284" s="1">
        <f>COUNTIFS($AZ$2:AZ284,AZ284,$AZ$2:AZ284,"&gt;&lt;")</f>
        <v>1</v>
      </c>
      <c r="BB284" t="b">
        <f>IFERROR(AND(VLOOKUP(AX284,[2]英雄技能定义!$A:$F,6,0)="普攻",AY284=$AY$2),FALSE)</f>
        <v>0</v>
      </c>
    </row>
    <row r="285" spans="1:54">
      <c r="A285" s="1" t="e">
        <f>#REF!</f>
        <v>#REF!</v>
      </c>
      <c r="B285" s="1" t="e">
        <f>#REF!</f>
        <v>#REF!</v>
      </c>
      <c r="C285" s="1" t="e">
        <f>#REF!</f>
        <v>#REF!</v>
      </c>
      <c r="D285" s="1" t="s">
        <v>92</v>
      </c>
      <c r="E285" s="1" t="e">
        <f>#REF!</f>
        <v>#REF!</v>
      </c>
      <c r="F285" s="1" t="e">
        <f t="shared" si="90"/>
        <v>#REF!</v>
      </c>
      <c r="G285" s="1">
        <f>SUMIFS(Sheet1!$F$17:$F$30,Sheet1!$E$17:$E$30,D285)</f>
        <v>5</v>
      </c>
      <c r="H285" s="1" t="e">
        <f>ROUND(ABS(SUMIFS(#REF!,#REF!,$C285,#REF!,#REF!,#REF!,$E285)),)</f>
        <v>#REF!</v>
      </c>
      <c r="I285" s="1" t="e">
        <f>_xlfn.IFS(OR(B285=#REF!,B285=#REF!,B285=#REF!),ROUND(#REF!,3),TRUE,0)</f>
        <v>#REF!</v>
      </c>
      <c r="J285" s="1">
        <v>0</v>
      </c>
      <c r="K285" s="1" t="e">
        <f>ROUND(ABS(SUMIFS(#REF!,#REF!,$C285,#REF!,#REF!,#REF!,$E285,#REF!,#REF!)),3)</f>
        <v>#REF!</v>
      </c>
      <c r="L285" s="1" t="e">
        <f>ROUND(ABS(SUMIFS(#REF!,#REF!,$C285,#REF!,#REF!,#REF!,$E285,#REF!,#REF!)),3)</f>
        <v>#REF!</v>
      </c>
      <c r="M285" s="1">
        <v>0</v>
      </c>
      <c r="N285" s="1" t="e">
        <f>ROUND(ABS(SUMIFS(#REF!,#REF!,$C285,#REF!,#REF!,#REF!,$E285,#REF!,#REF!)),3)</f>
        <v>#REF!</v>
      </c>
      <c r="O285" s="1" t="e">
        <f>ABS(SUMIFS(#REF!,#REF!,$C285,#REF!,$E285,#REF!,#REF!))</f>
        <v>#REF!</v>
      </c>
      <c r="P285" s="1" t="e">
        <f>#REF!</f>
        <v>#REF!</v>
      </c>
      <c r="Q285" s="1" t="e">
        <f>_xlfn.IFS(OR(B285=#REF!,B285=#REF!),#REF!*100,TRUE,0)</f>
        <v>#REF!</v>
      </c>
      <c r="S285" s="14" t="str">
        <f t="shared" si="73"/>
        <v>2000350203受击光效1</v>
      </c>
      <c r="T285" s="14" t="str">
        <f ca="1">IF(OFFSET($BB$1,MATCH($S285,S:S,0)-1,),$BC$1,
_xlfn.TEXTJOIN(Sheet1!$D$16,1,U285:AA285))</f>
        <v>1</v>
      </c>
      <c r="U285" s="14" t="str">
        <f t="shared" ca="1" si="74"/>
        <v>1</v>
      </c>
      <c r="V285" s="14" t="str">
        <f t="shared" ca="1" si="75"/>
        <v/>
      </c>
      <c r="W285" s="14" t="str">
        <f t="shared" ca="1" si="76"/>
        <v/>
      </c>
      <c r="X285" s="14" t="str">
        <f t="shared" ca="1" si="77"/>
        <v/>
      </c>
      <c r="Y285" s="14" t="str">
        <f t="shared" ca="1" si="78"/>
        <v/>
      </c>
      <c r="Z285" s="14" t="str">
        <f t="shared" ca="1" si="79"/>
        <v/>
      </c>
      <c r="AA285" s="14" t="str">
        <f t="shared" ca="1" si="80"/>
        <v/>
      </c>
      <c r="AB285" s="1">
        <f t="shared" si="81"/>
        <v>1</v>
      </c>
      <c r="AC285" s="1" t="e">
        <f t="shared" si="82"/>
        <v>#N/A</v>
      </c>
      <c r="AD285" s="1" t="e">
        <f t="shared" si="83"/>
        <v>#N/A</v>
      </c>
      <c r="AE285" s="1" t="e">
        <f t="shared" si="84"/>
        <v>#N/A</v>
      </c>
      <c r="AF285" s="1" t="e">
        <f t="shared" si="85"/>
        <v>#N/A</v>
      </c>
      <c r="AG285" s="1" t="e">
        <f t="shared" si="86"/>
        <v>#N/A</v>
      </c>
      <c r="AH285" s="1" t="e">
        <f t="shared" si="87"/>
        <v>#N/A</v>
      </c>
      <c r="AI285" s="1" t="e">
        <f>TRIM(LEFT(AP285,FIND(Sheet1!$E$16,AP285)-1))</f>
        <v>#VALUE!</v>
      </c>
      <c r="AJ285" s="1" t="e">
        <f>TRIM(LEFT(AQ285,FIND(Sheet1!$E$16,AQ285)-1))</f>
        <v>#VALUE!</v>
      </c>
      <c r="AK285" s="1" t="e">
        <f>TRIM(LEFT(AR285,FIND(Sheet1!$E$16,AR285)-1))</f>
        <v>#VALUE!</v>
      </c>
      <c r="AL285" s="1" t="e">
        <f>TRIM(LEFT(AS285,FIND(Sheet1!$E$16,AS285)-1))</f>
        <v>#VALUE!</v>
      </c>
      <c r="AM285" s="1" t="e">
        <f>TRIM(LEFT(AT285,FIND(Sheet1!$E$16,AT285)-1))</f>
        <v>#VALUE!</v>
      </c>
      <c r="AN285" s="1" t="e">
        <f>TRIM(LEFT(AU285,FIND(Sheet1!$E$16,AU285)-1))</f>
        <v>#VALUE!</v>
      </c>
      <c r="AO285" s="1" t="e">
        <f>TRIM(LEFT(AV285,FIND(Sheet1!$E$16,AV285)-1))</f>
        <v>#VALUE!</v>
      </c>
      <c r="AP285" s="14">
        <v>1</v>
      </c>
      <c r="AX285" s="1">
        <v>2000350203</v>
      </c>
      <c r="AY285" s="1" t="s">
        <v>91</v>
      </c>
      <c r="AZ285" s="1" t="str">
        <f t="shared" si="88"/>
        <v>2000350203受击光效</v>
      </c>
      <c r="BA285" s="1">
        <f>COUNTIFS($AZ$2:AZ285,AZ285,$AZ$2:AZ285,"&gt;&lt;")</f>
        <v>1</v>
      </c>
      <c r="BB285" t="b">
        <f>IFERROR(AND(VLOOKUP(AX285,[2]英雄技能定义!$A:$F,6,0)="普攻",AY285=$AY$2),FALSE)</f>
        <v>0</v>
      </c>
    </row>
    <row r="286" spans="1:54">
      <c r="A286" s="1" t="e">
        <f>#REF!</f>
        <v>#REF!</v>
      </c>
      <c r="B286" s="1" t="e">
        <f>#REF!</f>
        <v>#REF!</v>
      </c>
      <c r="C286" s="1" t="e">
        <f>#REF!</f>
        <v>#REF!</v>
      </c>
      <c r="D286" s="1" t="s">
        <v>88</v>
      </c>
      <c r="E286" s="1" t="e">
        <f>#REF!</f>
        <v>#REF!</v>
      </c>
      <c r="F286" s="1" t="e">
        <f t="shared" si="90"/>
        <v>#REF!</v>
      </c>
      <c r="G286" s="1">
        <f>SUMIFS(Sheet1!$F$17:$F$30,Sheet1!$E$17:$E$30,D286)</f>
        <v>2</v>
      </c>
      <c r="H286" s="1" t="e">
        <f>ROUND(ABS(SUMIFS(#REF!,#REF!,$C286,#REF!,#REF!,#REF!,$E286)),)</f>
        <v>#REF!</v>
      </c>
      <c r="I286" s="1" t="e">
        <f>_xlfn.IFS(OR(B286=#REF!,B286=#REF!,B286=#REF!),ROUND(#REF!,3),TRUE,0)</f>
        <v>#REF!</v>
      </c>
      <c r="J286" s="1">
        <v>0</v>
      </c>
      <c r="K286" s="1" t="e">
        <f>ROUND(ABS(SUMIFS(#REF!,#REF!,$C286,#REF!,#REF!,#REF!,$E286,#REF!,#REF!)),3)</f>
        <v>#REF!</v>
      </c>
      <c r="L286" s="1" t="e">
        <f>ROUND(ABS(SUMIFS(#REF!,#REF!,$C286,#REF!,#REF!,#REF!,$E286,#REF!,#REF!)),3)</f>
        <v>#REF!</v>
      </c>
      <c r="M286" s="1">
        <v>0</v>
      </c>
      <c r="N286" s="1" t="e">
        <f>ROUND(ABS(SUMIFS(#REF!,#REF!,$C286,#REF!,#REF!,#REF!,$E286,#REF!,#REF!)),3)</f>
        <v>#REF!</v>
      </c>
      <c r="O286" s="1" t="e">
        <f>ABS(SUMIFS(#REF!,#REF!,$C286,#REF!,$E286,#REF!,#REF!))</f>
        <v>#REF!</v>
      </c>
      <c r="P286" s="1" t="e">
        <f>#REF!</f>
        <v>#REF!</v>
      </c>
      <c r="Q286" s="1" t="e">
        <f>_xlfn.IFS(OR(B286=#REF!,B286=#REF!),#REF!*100,TRUE,0)</f>
        <v>#REF!</v>
      </c>
      <c r="S286" s="14" t="str">
        <f t="shared" si="73"/>
        <v>2000350203击退1</v>
      </c>
      <c r="T286" s="14" t="str">
        <f ca="1">IF(OFFSET($BB$1,MATCH($S286,S:S,0)-1,),$BC$1,
_xlfn.TEXTJOIN(Sheet1!$D$16,1,U286:AA286))</f>
        <v>speed=1500,duration=0.1</v>
      </c>
      <c r="U286" s="14" t="str">
        <f t="shared" ca="1" si="74"/>
        <v>speed=1500</v>
      </c>
      <c r="V286" s="14" t="str">
        <f t="shared" ca="1" si="75"/>
        <v>duration=0.1</v>
      </c>
      <c r="W286" s="14" t="str">
        <f t="shared" ca="1" si="76"/>
        <v/>
      </c>
      <c r="X286" s="14" t="str">
        <f t="shared" ca="1" si="77"/>
        <v/>
      </c>
      <c r="Y286" s="14" t="str">
        <f t="shared" ca="1" si="78"/>
        <v/>
      </c>
      <c r="Z286" s="14" t="str">
        <f t="shared" ca="1" si="79"/>
        <v/>
      </c>
      <c r="AA286" s="14" t="str">
        <f t="shared" ca="1" si="80"/>
        <v/>
      </c>
      <c r="AB286" s="1">
        <f t="shared" si="81"/>
        <v>1500</v>
      </c>
      <c r="AC286" s="1">
        <f t="shared" si="82"/>
        <v>0.1</v>
      </c>
      <c r="AD286" s="1" t="e">
        <f t="shared" si="83"/>
        <v>#N/A</v>
      </c>
      <c r="AE286" s="1" t="e">
        <f t="shared" si="84"/>
        <v>#N/A</v>
      </c>
      <c r="AF286" s="1" t="e">
        <f t="shared" si="85"/>
        <v>#N/A</v>
      </c>
      <c r="AG286" s="1" t="e">
        <f t="shared" si="86"/>
        <v>#N/A</v>
      </c>
      <c r="AH286" s="1" t="e">
        <f t="shared" si="87"/>
        <v>#N/A</v>
      </c>
      <c r="AI286" s="1" t="str">
        <f>TRIM(LEFT(AP286,FIND(Sheet1!$E$16,AP286)-1))</f>
        <v>speed</v>
      </c>
      <c r="AJ286" s="1" t="str">
        <f>TRIM(LEFT(AQ286,FIND(Sheet1!$E$16,AQ286)-1))</f>
        <v>duration</v>
      </c>
      <c r="AK286" s="1" t="e">
        <f>TRIM(LEFT(AR286,FIND(Sheet1!$E$16,AR286)-1))</f>
        <v>#VALUE!</v>
      </c>
      <c r="AL286" s="1" t="e">
        <f>TRIM(LEFT(AS286,FIND(Sheet1!$E$16,AS286)-1))</f>
        <v>#VALUE!</v>
      </c>
      <c r="AM286" s="1" t="e">
        <f>TRIM(LEFT(AT286,FIND(Sheet1!$E$16,AT286)-1))</f>
        <v>#VALUE!</v>
      </c>
      <c r="AN286" s="1" t="e">
        <f>TRIM(LEFT(AU286,FIND(Sheet1!$E$16,AU286)-1))</f>
        <v>#VALUE!</v>
      </c>
      <c r="AO286" s="1" t="e">
        <f>TRIM(LEFT(AV286,FIND(Sheet1!$E$16,AV286)-1))</f>
        <v>#VALUE!</v>
      </c>
      <c r="AP286" s="14" t="s">
        <v>213</v>
      </c>
      <c r="AQ286" s="14" t="s">
        <v>183</v>
      </c>
      <c r="AX286" s="1">
        <v>2000350203</v>
      </c>
      <c r="AY286" s="1" t="s">
        <v>47</v>
      </c>
      <c r="AZ286" s="1" t="str">
        <f t="shared" si="88"/>
        <v>2000350203击退</v>
      </c>
      <c r="BA286" s="1">
        <f>COUNTIFS($AZ$2:AZ286,AZ286,$AZ$2:AZ286,"&gt;&lt;")</f>
        <v>1</v>
      </c>
      <c r="BB286" t="b">
        <f>IFERROR(AND(VLOOKUP(AX286,[2]英雄技能定义!$A:$F,6,0)="普攻",AY286=$AY$2),FALSE)</f>
        <v>0</v>
      </c>
    </row>
    <row r="287" spans="1:54">
      <c r="A287" s="1" t="e">
        <f>#REF!</f>
        <v>#REF!</v>
      </c>
      <c r="B287" s="1" t="e">
        <f>#REF!</f>
        <v>#REF!</v>
      </c>
      <c r="C287" s="1" t="e">
        <f>#REF!</f>
        <v>#REF!</v>
      </c>
      <c r="D287" s="1" t="s">
        <v>88</v>
      </c>
      <c r="E287" s="1" t="e">
        <f>#REF!</f>
        <v>#REF!</v>
      </c>
      <c r="F287" s="1" t="e">
        <f t="shared" si="90"/>
        <v>#REF!</v>
      </c>
      <c r="G287" s="1">
        <f>SUMIFS(Sheet1!$F$17:$F$30,Sheet1!$E$17:$E$30,D287)</f>
        <v>2</v>
      </c>
      <c r="H287" s="1" t="e">
        <f>ROUND(ABS(SUMIFS(#REF!,#REF!,$C287,#REF!,#REF!,#REF!,$E287)),)</f>
        <v>#REF!</v>
      </c>
      <c r="I287" s="1" t="e">
        <f>_xlfn.IFS(OR(B287=#REF!,B287=#REF!,B287=#REF!),ROUND(#REF!,3),TRUE,0)</f>
        <v>#REF!</v>
      </c>
      <c r="J287" s="1">
        <v>0</v>
      </c>
      <c r="K287" s="1" t="e">
        <f>ROUND(ABS(SUMIFS(#REF!,#REF!,$C287,#REF!,#REF!,#REF!,$E287,#REF!,#REF!)),3)</f>
        <v>#REF!</v>
      </c>
      <c r="L287" s="1" t="e">
        <f>ROUND(ABS(SUMIFS(#REF!,#REF!,$C287,#REF!,#REF!,#REF!,$E287,#REF!,#REF!)),3)</f>
        <v>#REF!</v>
      </c>
      <c r="M287" s="1">
        <v>0</v>
      </c>
      <c r="N287" s="1" t="e">
        <f>ROUND(ABS(SUMIFS(#REF!,#REF!,$C287,#REF!,#REF!,#REF!,$E287,#REF!,#REF!)),3)</f>
        <v>#REF!</v>
      </c>
      <c r="O287" s="1" t="e">
        <f>ABS(SUMIFS(#REF!,#REF!,$C287,#REF!,$E287,#REF!,#REF!))</f>
        <v>#REF!</v>
      </c>
      <c r="P287" s="1" t="e">
        <f>#REF!</f>
        <v>#REF!</v>
      </c>
      <c r="Q287" s="1" t="e">
        <f>_xlfn.IFS(OR(B287=#REF!,B287=#REF!),#REF!*100,TRUE,0)</f>
        <v>#REF!</v>
      </c>
      <c r="S287" s="14" t="str">
        <f t="shared" si="73"/>
        <v>2000350204加buff1</v>
      </c>
      <c r="T287" s="14" t="str">
        <f ca="1">IF(OFFSET($BB$1,MATCH($S287,S:S,0)-1,),$BC$1,
_xlfn.TEXTJOIN(Sheet1!$D$16,1,U287:AA287))</f>
        <v>duration=6,lightEffects={12,13},effectIds={1000042,1000043,1000537},unattachStrategyType='any_effect_unattached'</v>
      </c>
      <c r="U287" s="14" t="str">
        <f t="shared" ca="1" si="74"/>
        <v>duration=6</v>
      </c>
      <c r="V287" s="14" t="str">
        <f t="shared" ca="1" si="75"/>
        <v>lightEffects={12</v>
      </c>
      <c r="W287" s="14" t="str">
        <f t="shared" ca="1" si="76"/>
        <v>13}</v>
      </c>
      <c r="X287" s="14" t="str">
        <f t="shared" ca="1" si="77"/>
        <v>effectIds={1000042</v>
      </c>
      <c r="Y287" s="14" t="str">
        <f t="shared" ca="1" si="78"/>
        <v>1000043</v>
      </c>
      <c r="Z287" s="14" t="str">
        <f t="shared" ca="1" si="79"/>
        <v>1000537}</v>
      </c>
      <c r="AA287" s="14" t="str">
        <f t="shared" ca="1" si="80"/>
        <v>unattachStrategyType='any_effect_unattached'</v>
      </c>
      <c r="AB287" s="1">
        <f t="shared" si="81"/>
        <v>6</v>
      </c>
      <c r="AC287" s="1" t="e">
        <f t="shared" si="82"/>
        <v>#N/A</v>
      </c>
      <c r="AD287" s="1" t="e">
        <f t="shared" si="83"/>
        <v>#N/A</v>
      </c>
      <c r="AE287" s="1" t="e">
        <f t="shared" si="84"/>
        <v>#N/A</v>
      </c>
      <c r="AF287" s="1">
        <f t="shared" si="85"/>
        <v>1000043</v>
      </c>
      <c r="AG287" s="1" t="e">
        <f t="shared" si="86"/>
        <v>#N/A</v>
      </c>
      <c r="AH287" s="1" t="e">
        <f t="shared" si="87"/>
        <v>#N/A</v>
      </c>
      <c r="AI287" s="1" t="str">
        <f>TRIM(LEFT(AP287,FIND(Sheet1!$E$16,AP287)-1))</f>
        <v>duration</v>
      </c>
      <c r="AJ287" s="1" t="str">
        <f>TRIM(LEFT(AQ287,FIND(Sheet1!$E$16,AQ287)-1))</f>
        <v>lightEffects</v>
      </c>
      <c r="AK287" s="1" t="e">
        <f>TRIM(LEFT(AR287,FIND(Sheet1!$E$16,AR287)-1))</f>
        <v>#VALUE!</v>
      </c>
      <c r="AL287" s="1" t="str">
        <f>TRIM(LEFT(AS287,FIND(Sheet1!$E$16,AS287)-1))</f>
        <v>effectIds</v>
      </c>
      <c r="AM287" s="1" t="e">
        <f>TRIM(LEFT(AT287,FIND(Sheet1!$E$16,AT287)-1))</f>
        <v>#VALUE!</v>
      </c>
      <c r="AN287" s="1" t="e">
        <f>TRIM(LEFT(AU287,FIND(Sheet1!$E$16,AU287)-1))</f>
        <v>#VALUE!</v>
      </c>
      <c r="AO287" s="1" t="str">
        <f>TRIM(LEFT(AV287,FIND(Sheet1!$E$16,AV287)-1))</f>
        <v>unattachStrategyType</v>
      </c>
      <c r="AP287" s="14" t="s">
        <v>185</v>
      </c>
      <c r="AQ287" s="14" t="s">
        <v>312</v>
      </c>
      <c r="AR287" s="14" t="s">
        <v>313</v>
      </c>
      <c r="AS287" s="14" t="s">
        <v>314</v>
      </c>
      <c r="AT287" s="14">
        <v>1000043</v>
      </c>
      <c r="AU287" s="14" t="s">
        <v>315</v>
      </c>
      <c r="AV287" s="14" t="s">
        <v>290</v>
      </c>
      <c r="AX287" s="1">
        <v>2000350204</v>
      </c>
      <c r="AY287" s="1" t="s">
        <v>88</v>
      </c>
      <c r="AZ287" s="1" t="str">
        <f t="shared" si="88"/>
        <v>2000350204加buff</v>
      </c>
      <c r="BA287" s="1">
        <f>COUNTIFS($AZ$2:AZ287,AZ287,$AZ$2:AZ287,"&gt;&lt;")</f>
        <v>1</v>
      </c>
      <c r="BB287" t="b">
        <f>IFERROR(AND(VLOOKUP(AX287,[2]英雄技能定义!$A:$F,6,0)="普攻",AY287=$AY$2),FALSE)</f>
        <v>0</v>
      </c>
    </row>
    <row r="288" spans="1:54">
      <c r="A288" s="1" t="e">
        <f>#REF!</f>
        <v>#REF!</v>
      </c>
      <c r="B288" s="1" t="e">
        <f>#REF!</f>
        <v>#REF!</v>
      </c>
      <c r="C288" s="1" t="e">
        <f>#REF!</f>
        <v>#REF!</v>
      </c>
      <c r="D288" s="1" t="s">
        <v>88</v>
      </c>
      <c r="E288" s="1" t="e">
        <f>#REF!</f>
        <v>#REF!</v>
      </c>
      <c r="F288" s="1" t="e">
        <f t="shared" si="90"/>
        <v>#REF!</v>
      </c>
      <c r="G288" s="1">
        <f>SUMIFS(Sheet1!$F$17:$F$30,Sheet1!$E$17:$E$30,D288)</f>
        <v>2</v>
      </c>
      <c r="H288" s="1" t="e">
        <f>ROUND(ABS(SUMIFS(#REF!,#REF!,$C288,#REF!,#REF!,#REF!,$E288)),)</f>
        <v>#REF!</v>
      </c>
      <c r="I288" s="1" t="e">
        <f>_xlfn.IFS(OR(B288=#REF!,B288=#REF!,B288=#REF!),ROUND(#REF!,3),TRUE,0)</f>
        <v>#REF!</v>
      </c>
      <c r="J288" s="1">
        <v>0</v>
      </c>
      <c r="K288" s="1" t="e">
        <f>ROUND(ABS(SUMIFS(#REF!,#REF!,$C288,#REF!,#REF!,#REF!,$E288,#REF!,#REF!)),3)</f>
        <v>#REF!</v>
      </c>
      <c r="L288" s="1" t="e">
        <f>ROUND(ABS(SUMIFS(#REF!,#REF!,$C288,#REF!,#REF!,#REF!,$E288,#REF!,#REF!)),3)</f>
        <v>#REF!</v>
      </c>
      <c r="M288" s="1">
        <v>0</v>
      </c>
      <c r="N288" s="1" t="e">
        <f>ROUND(ABS(SUMIFS(#REF!,#REF!,$C288,#REF!,#REF!,#REF!,$E288,#REF!,#REF!)),3)</f>
        <v>#REF!</v>
      </c>
      <c r="O288" s="1" t="e">
        <f>ABS(SUMIFS(#REF!,#REF!,$C288,#REF!,$E288,#REF!,#REF!))</f>
        <v>#REF!</v>
      </c>
      <c r="P288" s="1" t="e">
        <f>#REF!</f>
        <v>#REF!</v>
      </c>
      <c r="Q288" s="1" t="e">
        <f>_xlfn.IFS(OR(B288=#REF!,B288=#REF!),#REF!*100,TRUE,0)</f>
        <v>#REF!</v>
      </c>
      <c r="S288" s="14" t="str">
        <f t="shared" si="73"/>
        <v>2000350901伤血1</v>
      </c>
      <c r="T288" s="14" t="str">
        <f ca="1">IF(OFFSET($BB$1,MATCH($S288,S:S,0)-1,),$BC$1,
_xlfn.TEXTJOIN(Sheet1!$D$16,1,U288:AA288))</f>
        <v>ratio=0.4,fixed=0</v>
      </c>
      <c r="U288" s="14" t="str">
        <f t="shared" ca="1" si="74"/>
        <v>ratio=0.4</v>
      </c>
      <c r="V288" s="14" t="str">
        <f t="shared" ca="1" si="75"/>
        <v>fixed=10</v>
      </c>
      <c r="W288" s="14" t="str">
        <f t="shared" ca="1" si="76"/>
        <v/>
      </c>
      <c r="X288" s="14" t="str">
        <f t="shared" ca="1" si="77"/>
        <v/>
      </c>
      <c r="Y288" s="14" t="str">
        <f t="shared" ca="1" si="78"/>
        <v/>
      </c>
      <c r="Z288" s="14" t="str">
        <f t="shared" ca="1" si="79"/>
        <v/>
      </c>
      <c r="AA288" s="14" t="str">
        <f t="shared" ca="1" si="80"/>
        <v/>
      </c>
      <c r="AB288" s="1">
        <f t="shared" si="81"/>
        <v>0.4</v>
      </c>
      <c r="AC288" s="1">
        <f t="shared" si="82"/>
        <v>10</v>
      </c>
      <c r="AD288" s="1" t="e">
        <f t="shared" si="83"/>
        <v>#N/A</v>
      </c>
      <c r="AE288" s="1" t="e">
        <f t="shared" si="84"/>
        <v>#N/A</v>
      </c>
      <c r="AF288" s="1" t="e">
        <f t="shared" si="85"/>
        <v>#N/A</v>
      </c>
      <c r="AG288" s="1" t="e">
        <f t="shared" si="86"/>
        <v>#N/A</v>
      </c>
      <c r="AH288" s="1" t="e">
        <f t="shared" si="87"/>
        <v>#N/A</v>
      </c>
      <c r="AI288" s="1" t="str">
        <f>TRIM(LEFT(AP288,FIND(Sheet1!$E$16,AP288)-1))</f>
        <v>ratio</v>
      </c>
      <c r="AJ288" s="1" t="str">
        <f>TRIM(LEFT(AQ288,FIND(Sheet1!$E$16,AQ288)-1))</f>
        <v>fixed</v>
      </c>
      <c r="AK288" s="1" t="e">
        <f>TRIM(LEFT(AR288,FIND(Sheet1!$E$16,AR288)-1))</f>
        <v>#VALUE!</v>
      </c>
      <c r="AL288" s="1" t="e">
        <f>TRIM(LEFT(AS288,FIND(Sheet1!$E$16,AS288)-1))</f>
        <v>#VALUE!</v>
      </c>
      <c r="AM288" s="1" t="e">
        <f>TRIM(LEFT(AT288,FIND(Sheet1!$E$16,AT288)-1))</f>
        <v>#VALUE!</v>
      </c>
      <c r="AN288" s="1" t="e">
        <f>TRIM(LEFT(AU288,FIND(Sheet1!$E$16,AU288)-1))</f>
        <v>#VALUE!</v>
      </c>
      <c r="AO288" s="1" t="e">
        <f>TRIM(LEFT(AV288,FIND(Sheet1!$E$16,AV288)-1))</f>
        <v>#VALUE!</v>
      </c>
      <c r="AP288" s="14" t="s">
        <v>167</v>
      </c>
      <c r="AQ288" s="14" t="s">
        <v>168</v>
      </c>
      <c r="AX288" s="1">
        <v>2000350901</v>
      </c>
      <c r="AY288" s="1" t="s">
        <v>86</v>
      </c>
      <c r="AZ288" s="1" t="str">
        <f t="shared" si="88"/>
        <v>2000350901伤血</v>
      </c>
      <c r="BA288" s="1">
        <f>COUNTIFS($AZ$2:AZ288,AZ288,$AZ$2:AZ288,"&gt;&lt;")</f>
        <v>1</v>
      </c>
      <c r="BB288" t="b">
        <f>IFERROR(AND(VLOOKUP(AX288,[2]英雄技能定义!$A:$F,6,0)="普攻",AY288=$AY$2),FALSE)</f>
        <v>1</v>
      </c>
    </row>
    <row r="289" spans="1:54">
      <c r="A289" s="1" t="e">
        <f>#REF!</f>
        <v>#REF!</v>
      </c>
      <c r="B289" s="1" t="e">
        <f>#REF!</f>
        <v>#REF!</v>
      </c>
      <c r="C289" s="1" t="e">
        <f>#REF!</f>
        <v>#REF!</v>
      </c>
      <c r="D289" s="1" t="s">
        <v>86</v>
      </c>
      <c r="E289" s="1" t="e">
        <f>#REF!</f>
        <v>#REF!</v>
      </c>
      <c r="F289" s="1" t="e">
        <f t="shared" si="90"/>
        <v>#REF!</v>
      </c>
      <c r="G289" s="1">
        <f>SUMIFS(Sheet1!$F$17:$F$30,Sheet1!$E$17:$E$30,D289)</f>
        <v>1</v>
      </c>
      <c r="H289" s="1" t="e">
        <f>ROUND(ABS(SUMIFS(#REF!,#REF!,$C289,#REF!,#REF!,#REF!,$E289)),)</f>
        <v>#REF!</v>
      </c>
      <c r="I289" s="1" t="e">
        <f>_xlfn.IFS(OR(B289=#REF!,B289=#REF!,B289=#REF!),ROUND(#REF!,3),TRUE,0)</f>
        <v>#REF!</v>
      </c>
      <c r="J289" s="1">
        <v>0</v>
      </c>
      <c r="K289" s="1" t="e">
        <f>ROUND(ABS(SUMIFS(#REF!,#REF!,$C289,#REF!,#REF!,#REF!,$E289,#REF!,#REF!)),3)</f>
        <v>#REF!</v>
      </c>
      <c r="L289" s="1" t="e">
        <f>ROUND(ABS(SUMIFS(#REF!,#REF!,$C289,#REF!,#REF!,#REF!,$E289,#REF!,#REF!)),3)</f>
        <v>#REF!</v>
      </c>
      <c r="M289" s="1">
        <v>0</v>
      </c>
      <c r="N289" s="1" t="e">
        <f>ROUND(ABS(SUMIFS(#REF!,#REF!,$C289,#REF!,#REF!,#REF!,$E289,#REF!,#REF!)),3)</f>
        <v>#REF!</v>
      </c>
      <c r="O289" s="1" t="e">
        <f>ABS(SUMIFS(#REF!,#REF!,$C289,#REF!,$E289,#REF!,#REF!))</f>
        <v>#REF!</v>
      </c>
      <c r="P289" s="1" t="e">
        <f>#REF!</f>
        <v>#REF!</v>
      </c>
      <c r="Q289" s="1" t="e">
        <f>_xlfn.IFS(OR(B289=#REF!,B289=#REF!),#REF!*100,TRUE,0)</f>
        <v>#REF!</v>
      </c>
      <c r="S289" s="14" t="str">
        <f t="shared" si="73"/>
        <v>2000350902加buff1</v>
      </c>
      <c r="T289" s="14" t="str">
        <f ca="1">IF(OFFSET($BB$1,MATCH($S289,S:S,0)-1,),$BC$1,
_xlfn.TEXTJOIN(Sheet1!$D$16,1,U289:AA289))</f>
        <v>duration=6,lightEffects={14,15},effectIds={1000044,1000069}</v>
      </c>
      <c r="U289" s="14" t="str">
        <f t="shared" ca="1" si="74"/>
        <v>duration=6</v>
      </c>
      <c r="V289" s="14" t="str">
        <f t="shared" ca="1" si="75"/>
        <v>lightEffects={14</v>
      </c>
      <c r="W289" s="14" t="str">
        <f t="shared" ca="1" si="76"/>
        <v>15}</v>
      </c>
      <c r="X289" s="14" t="str">
        <f t="shared" ca="1" si="77"/>
        <v>effectIds={1000044</v>
      </c>
      <c r="Y289" s="14" t="str">
        <f t="shared" ca="1" si="78"/>
        <v>1000069}</v>
      </c>
      <c r="Z289" s="14" t="str">
        <f t="shared" ca="1" si="79"/>
        <v/>
      </c>
      <c r="AA289" s="14" t="str">
        <f t="shared" ca="1" si="80"/>
        <v/>
      </c>
      <c r="AB289" s="1">
        <f t="shared" si="81"/>
        <v>6</v>
      </c>
      <c r="AC289" s="1" t="e">
        <f t="shared" si="82"/>
        <v>#N/A</v>
      </c>
      <c r="AD289" s="1" t="e">
        <f t="shared" si="83"/>
        <v>#N/A</v>
      </c>
      <c r="AE289" s="1" t="e">
        <f t="shared" si="84"/>
        <v>#N/A</v>
      </c>
      <c r="AF289" s="1" t="e">
        <f t="shared" si="85"/>
        <v>#N/A</v>
      </c>
      <c r="AG289" s="1" t="e">
        <f t="shared" si="86"/>
        <v>#N/A</v>
      </c>
      <c r="AH289" s="1" t="e">
        <f t="shared" si="87"/>
        <v>#N/A</v>
      </c>
      <c r="AI289" s="1" t="str">
        <f>TRIM(LEFT(AP289,FIND(Sheet1!$E$16,AP289)-1))</f>
        <v>duration</v>
      </c>
      <c r="AJ289" s="1" t="str">
        <f>TRIM(LEFT(AQ289,FIND(Sheet1!$E$16,AQ289)-1))</f>
        <v>lightEffects</v>
      </c>
      <c r="AK289" s="1" t="e">
        <f>TRIM(LEFT(AR289,FIND(Sheet1!$E$16,AR289)-1))</f>
        <v>#VALUE!</v>
      </c>
      <c r="AL289" s="1" t="str">
        <f>TRIM(LEFT(AS289,FIND(Sheet1!$E$16,AS289)-1))</f>
        <v>effectIds</v>
      </c>
      <c r="AM289" s="1" t="e">
        <f>TRIM(LEFT(AT289,FIND(Sheet1!$E$16,AT289)-1))</f>
        <v>#VALUE!</v>
      </c>
      <c r="AN289" s="1" t="e">
        <f>TRIM(LEFT(AU289,FIND(Sheet1!$E$16,AU289)-1))</f>
        <v>#VALUE!</v>
      </c>
      <c r="AO289" s="1" t="e">
        <f>TRIM(LEFT(AV289,FIND(Sheet1!$E$16,AV289)-1))</f>
        <v>#VALUE!</v>
      </c>
      <c r="AP289" s="14" t="s">
        <v>185</v>
      </c>
      <c r="AQ289" s="14" t="s">
        <v>316</v>
      </c>
      <c r="AR289" s="14" t="s">
        <v>317</v>
      </c>
      <c r="AS289" s="14" t="s">
        <v>318</v>
      </c>
      <c r="AT289" s="14" t="s">
        <v>319</v>
      </c>
      <c r="AX289" s="1">
        <v>2000350902</v>
      </c>
      <c r="AY289" s="1" t="s">
        <v>88</v>
      </c>
      <c r="AZ289" s="1" t="str">
        <f t="shared" si="88"/>
        <v>2000350902加buff</v>
      </c>
      <c r="BA289" s="1">
        <f>COUNTIFS($AZ$2:AZ289,AZ289,$AZ$2:AZ289,"&gt;&lt;")</f>
        <v>1</v>
      </c>
      <c r="BB289" t="b">
        <f>IFERROR(AND(VLOOKUP(AX289,[2]英雄技能定义!$A:$F,6,0)="普攻",AY289=$AY$2),FALSE)</f>
        <v>0</v>
      </c>
    </row>
    <row r="290" spans="1:54">
      <c r="A290" s="1" t="e">
        <f>#REF!</f>
        <v>#REF!</v>
      </c>
      <c r="B290" s="1" t="e">
        <f>#REF!</f>
        <v>#REF!</v>
      </c>
      <c r="C290" s="1" t="e">
        <f>#REF!</f>
        <v>#REF!</v>
      </c>
      <c r="D290" s="1" t="s">
        <v>88</v>
      </c>
      <c r="E290" s="1" t="e">
        <f>#REF!</f>
        <v>#REF!</v>
      </c>
      <c r="F290" s="1" t="e">
        <f t="shared" si="90"/>
        <v>#REF!</v>
      </c>
      <c r="G290" s="1">
        <f>SUMIFS(Sheet1!$F$17:$F$30,Sheet1!$E$17:$E$30,D290)</f>
        <v>2</v>
      </c>
      <c r="H290" s="1" t="e">
        <f>ROUND(ABS(SUMIFS(#REF!,#REF!,$C290,#REF!,#REF!,#REF!,$E290)),)</f>
        <v>#REF!</v>
      </c>
      <c r="I290" s="1" t="e">
        <f>_xlfn.IFS(OR(B290=#REF!,B290=#REF!,B290=#REF!),ROUND(#REF!,3),TRUE,0)</f>
        <v>#REF!</v>
      </c>
      <c r="J290" s="1">
        <v>0</v>
      </c>
      <c r="K290" s="1" t="e">
        <f>ROUND(ABS(SUMIFS(#REF!,#REF!,$C290,#REF!,#REF!,#REF!,$E290,#REF!,#REF!)),3)</f>
        <v>#REF!</v>
      </c>
      <c r="L290" s="1" t="e">
        <f>ROUND(ABS(SUMIFS(#REF!,#REF!,$C290,#REF!,#REF!,#REF!,$E290,#REF!,#REF!)),3)</f>
        <v>#REF!</v>
      </c>
      <c r="M290" s="1">
        <v>0</v>
      </c>
      <c r="N290" s="1" t="e">
        <f>ROUND(ABS(SUMIFS(#REF!,#REF!,$C290,#REF!,#REF!,#REF!,$E290,#REF!,#REF!)),3)</f>
        <v>#REF!</v>
      </c>
      <c r="O290" s="1" t="e">
        <f>ABS(SUMIFS(#REF!,#REF!,$C290,#REF!,$E290,#REF!,#REF!))</f>
        <v>#REF!</v>
      </c>
      <c r="P290" s="1" t="e">
        <f>#REF!</f>
        <v>#REF!</v>
      </c>
      <c r="Q290" s="1" t="e">
        <f>_xlfn.IFS(OR(B290=#REF!,B290=#REF!),#REF!*100,TRUE,0)</f>
        <v>#REF!</v>
      </c>
      <c r="S290" s="14" t="str">
        <f t="shared" si="73"/>
        <v>2000350903受击光效1</v>
      </c>
      <c r="T290" s="14" t="str">
        <f ca="1">IF(OFFSET($BB$1,MATCH($S290,S:S,0)-1,),$BC$1,
_xlfn.TEXTJOIN(Sheet1!$D$16,1,U290:AA290))</f>
        <v>18,19</v>
      </c>
      <c r="U290" s="14" t="str">
        <f t="shared" ca="1" si="74"/>
        <v>18</v>
      </c>
      <c r="V290" s="14" t="str">
        <f t="shared" ca="1" si="75"/>
        <v>19</v>
      </c>
      <c r="W290" s="14" t="str">
        <f t="shared" ca="1" si="76"/>
        <v/>
      </c>
      <c r="X290" s="14" t="str">
        <f t="shared" ca="1" si="77"/>
        <v/>
      </c>
      <c r="Y290" s="14" t="str">
        <f t="shared" ca="1" si="78"/>
        <v/>
      </c>
      <c r="Z290" s="14" t="str">
        <f t="shared" ca="1" si="79"/>
        <v/>
      </c>
      <c r="AA290" s="14" t="str">
        <f t="shared" ca="1" si="80"/>
        <v/>
      </c>
      <c r="AB290" s="1">
        <f t="shared" si="81"/>
        <v>18</v>
      </c>
      <c r="AC290" s="1">
        <f t="shared" si="82"/>
        <v>19</v>
      </c>
      <c r="AD290" s="1" t="e">
        <f t="shared" si="83"/>
        <v>#N/A</v>
      </c>
      <c r="AE290" s="1" t="e">
        <f t="shared" si="84"/>
        <v>#N/A</v>
      </c>
      <c r="AF290" s="1" t="e">
        <f t="shared" si="85"/>
        <v>#N/A</v>
      </c>
      <c r="AG290" s="1" t="e">
        <f t="shared" si="86"/>
        <v>#N/A</v>
      </c>
      <c r="AH290" s="1" t="e">
        <f t="shared" si="87"/>
        <v>#N/A</v>
      </c>
      <c r="AI290" s="1" t="e">
        <f>TRIM(LEFT(AP290,FIND(Sheet1!$E$16,AP290)-1))</f>
        <v>#VALUE!</v>
      </c>
      <c r="AJ290" s="1" t="e">
        <f>TRIM(LEFT(AQ290,FIND(Sheet1!$E$16,AQ290)-1))</f>
        <v>#VALUE!</v>
      </c>
      <c r="AK290" s="1" t="e">
        <f>TRIM(LEFT(AR290,FIND(Sheet1!$E$16,AR290)-1))</f>
        <v>#VALUE!</v>
      </c>
      <c r="AL290" s="1" t="e">
        <f>TRIM(LEFT(AS290,FIND(Sheet1!$E$16,AS290)-1))</f>
        <v>#VALUE!</v>
      </c>
      <c r="AM290" s="1" t="e">
        <f>TRIM(LEFT(AT290,FIND(Sheet1!$E$16,AT290)-1))</f>
        <v>#VALUE!</v>
      </c>
      <c r="AN290" s="1" t="e">
        <f>TRIM(LEFT(AU290,FIND(Sheet1!$E$16,AU290)-1))</f>
        <v>#VALUE!</v>
      </c>
      <c r="AO290" s="1" t="e">
        <f>TRIM(LEFT(AV290,FIND(Sheet1!$E$16,AV290)-1))</f>
        <v>#VALUE!</v>
      </c>
      <c r="AP290" s="14">
        <v>18</v>
      </c>
      <c r="AQ290" s="14">
        <v>19</v>
      </c>
      <c r="AX290" s="1">
        <v>2000350903</v>
      </c>
      <c r="AY290" s="1" t="s">
        <v>91</v>
      </c>
      <c r="AZ290" s="1" t="str">
        <f t="shared" si="88"/>
        <v>2000350903受击光效</v>
      </c>
      <c r="BA290" s="1">
        <f>COUNTIFS($AZ$2:AZ290,AZ290,$AZ$2:AZ290,"&gt;&lt;")</f>
        <v>1</v>
      </c>
      <c r="BB290" t="b">
        <f>IFERROR(AND(VLOOKUP(AX290,[2]英雄技能定义!$A:$F,6,0)="普攻",AY290=$AY$2),FALSE)</f>
        <v>0</v>
      </c>
    </row>
    <row r="291" spans="1:54">
      <c r="A291" s="1" t="e">
        <f>#REF!</f>
        <v>#REF!</v>
      </c>
      <c r="B291" s="1" t="e">
        <f>#REF!</f>
        <v>#REF!</v>
      </c>
      <c r="C291" s="1" t="e">
        <f>#REF!</f>
        <v>#REF!</v>
      </c>
      <c r="D291" s="1" t="s">
        <v>86</v>
      </c>
      <c r="E291" s="1" t="e">
        <f>#REF!</f>
        <v>#REF!</v>
      </c>
      <c r="F291" s="1" t="e">
        <f t="shared" si="90"/>
        <v>#REF!</v>
      </c>
      <c r="G291" s="1">
        <f>SUMIFS(Sheet1!$F$17:$F$30,Sheet1!$E$17:$E$30,D291)</f>
        <v>1</v>
      </c>
      <c r="H291" s="1" t="e">
        <f>ROUND(ABS(SUMIFS(#REF!,#REF!,$C291,#REF!,#REF!,#REF!,$E291)),)</f>
        <v>#REF!</v>
      </c>
      <c r="I291" s="1" t="e">
        <f>_xlfn.IFS(OR(B291=#REF!,B291=#REF!,B291=#REF!),ROUND(#REF!,3),TRUE,0)</f>
        <v>#REF!</v>
      </c>
      <c r="J291" s="1">
        <v>0</v>
      </c>
      <c r="K291" s="1" t="e">
        <f>ROUND(ABS(SUMIFS(#REF!,#REF!,$C291,#REF!,#REF!,#REF!,$E291,#REF!,#REF!)),3)</f>
        <v>#REF!</v>
      </c>
      <c r="L291" s="1" t="e">
        <f>ROUND(ABS(SUMIFS(#REF!,#REF!,$C291,#REF!,#REF!,#REF!,$E291,#REF!,#REF!)),3)</f>
        <v>#REF!</v>
      </c>
      <c r="M291" s="1">
        <v>0</v>
      </c>
      <c r="N291" s="1" t="e">
        <f>ROUND(ABS(SUMIFS(#REF!,#REF!,$C291,#REF!,#REF!,#REF!,$E291,#REF!,#REF!)),3)</f>
        <v>#REF!</v>
      </c>
      <c r="O291" s="1" t="e">
        <f>ABS(SUMIFS(#REF!,#REF!,$C291,#REF!,$E291,#REF!,#REF!))</f>
        <v>#REF!</v>
      </c>
      <c r="P291" s="1" t="e">
        <f>#REF!</f>
        <v>#REF!</v>
      </c>
      <c r="Q291" s="1" t="e">
        <f>_xlfn.IFS(OR(B291=#REF!,B291=#REF!),#REF!*100,TRUE,0)</f>
        <v>#REF!</v>
      </c>
      <c r="S291" s="14" t="str">
        <f t="shared" si="73"/>
        <v>2000350903加buff1</v>
      </c>
      <c r="T291" s="14" t="str">
        <f ca="1">IF(OFFSET($BB$1,MATCH($S291,S:S,0)-1,),$BC$1,
_xlfn.TEXTJOIN(Sheet1!$D$16,1,U291:AA291))</f>
        <v>duration=6,effectIds={1000045}</v>
      </c>
      <c r="U291" s="14" t="str">
        <f t="shared" ca="1" si="74"/>
        <v>duration=6</v>
      </c>
      <c r="V291" s="14" t="str">
        <f t="shared" ca="1" si="75"/>
        <v>effectIds={1000045}</v>
      </c>
      <c r="W291" s="14" t="str">
        <f t="shared" ca="1" si="76"/>
        <v/>
      </c>
      <c r="X291" s="14" t="str">
        <f t="shared" ca="1" si="77"/>
        <v/>
      </c>
      <c r="Y291" s="14" t="str">
        <f t="shared" ca="1" si="78"/>
        <v/>
      </c>
      <c r="Z291" s="14" t="str">
        <f t="shared" ca="1" si="79"/>
        <v/>
      </c>
      <c r="AA291" s="14" t="str">
        <f t="shared" ca="1" si="80"/>
        <v/>
      </c>
      <c r="AB291" s="1">
        <f t="shared" si="81"/>
        <v>6</v>
      </c>
      <c r="AC291" s="1" t="e">
        <f t="shared" si="82"/>
        <v>#N/A</v>
      </c>
      <c r="AD291" s="1" t="e">
        <f t="shared" si="83"/>
        <v>#N/A</v>
      </c>
      <c r="AE291" s="1" t="e">
        <f t="shared" si="84"/>
        <v>#N/A</v>
      </c>
      <c r="AF291" s="1" t="e">
        <f t="shared" si="85"/>
        <v>#N/A</v>
      </c>
      <c r="AG291" s="1" t="e">
        <f t="shared" si="86"/>
        <v>#N/A</v>
      </c>
      <c r="AH291" s="1" t="e">
        <f t="shared" si="87"/>
        <v>#N/A</v>
      </c>
      <c r="AI291" s="1" t="str">
        <f>TRIM(LEFT(AP291,FIND(Sheet1!$E$16,AP291)-1))</f>
        <v>duration</v>
      </c>
      <c r="AJ291" s="1" t="str">
        <f>TRIM(LEFT(AQ291,FIND(Sheet1!$E$16,AQ291)-1))</f>
        <v>effectIds</v>
      </c>
      <c r="AK291" s="1" t="e">
        <f>TRIM(LEFT(AR291,FIND(Sheet1!$E$16,AR291)-1))</f>
        <v>#VALUE!</v>
      </c>
      <c r="AL291" s="1" t="e">
        <f>TRIM(LEFT(AS291,FIND(Sheet1!$E$16,AS291)-1))</f>
        <v>#VALUE!</v>
      </c>
      <c r="AM291" s="1" t="e">
        <f>TRIM(LEFT(AT291,FIND(Sheet1!$E$16,AT291)-1))</f>
        <v>#VALUE!</v>
      </c>
      <c r="AN291" s="1" t="e">
        <f>TRIM(LEFT(AU291,FIND(Sheet1!$E$16,AU291)-1))</f>
        <v>#VALUE!</v>
      </c>
      <c r="AO291" s="1" t="e">
        <f>TRIM(LEFT(AV291,FIND(Sheet1!$E$16,AV291)-1))</f>
        <v>#VALUE!</v>
      </c>
      <c r="AP291" s="14" t="s">
        <v>185</v>
      </c>
      <c r="AQ291" s="14" t="s">
        <v>320</v>
      </c>
      <c r="AX291" s="1">
        <v>2000350903</v>
      </c>
      <c r="AY291" s="1" t="s">
        <v>88</v>
      </c>
      <c r="AZ291" s="1" t="str">
        <f t="shared" si="88"/>
        <v>2000350903加buff</v>
      </c>
      <c r="BA291" s="1">
        <f>COUNTIFS($AZ$2:AZ291,AZ291,$AZ$2:AZ291,"&gt;&lt;")</f>
        <v>1</v>
      </c>
      <c r="BB291" t="b">
        <f>IFERROR(AND(VLOOKUP(AX291,[2]英雄技能定义!$A:$F,6,0)="普攻",AY291=$AY$2),FALSE)</f>
        <v>0</v>
      </c>
    </row>
    <row r="292" spans="1:54">
      <c r="A292" s="1" t="e">
        <f>#REF!</f>
        <v>#REF!</v>
      </c>
      <c r="B292" s="1" t="e">
        <f>#REF!</f>
        <v>#REF!</v>
      </c>
      <c r="C292" s="1" t="e">
        <f>#REF!</f>
        <v>#REF!</v>
      </c>
      <c r="D292" s="1" t="s">
        <v>86</v>
      </c>
      <c r="E292" s="1" t="e">
        <f>#REF!</f>
        <v>#REF!</v>
      </c>
      <c r="F292" s="1" t="e">
        <f t="shared" si="90"/>
        <v>#REF!</v>
      </c>
      <c r="G292" s="1">
        <f>SUMIFS(Sheet1!$F$17:$F$30,Sheet1!$E$17:$E$30,D292)</f>
        <v>1</v>
      </c>
      <c r="H292" s="1" t="e">
        <f>ROUND(ABS(SUMIFS(#REF!,#REF!,$C292,#REF!,#REF!,#REF!,$E292)),)</f>
        <v>#REF!</v>
      </c>
      <c r="I292" s="1" t="e">
        <f>_xlfn.IFS(OR(B292=#REF!,B292=#REF!,B292=#REF!),ROUND(#REF!,3),TRUE,0)</f>
        <v>#REF!</v>
      </c>
      <c r="J292" s="1">
        <v>0</v>
      </c>
      <c r="K292" s="1" t="e">
        <f>ROUND(ABS(SUMIFS(#REF!,#REF!,$C292,#REF!,#REF!,#REF!,$E292,#REF!,#REF!)),3)</f>
        <v>#REF!</v>
      </c>
      <c r="L292" s="1" t="e">
        <f>ROUND(ABS(SUMIFS(#REF!,#REF!,$C292,#REF!,#REF!,#REF!,$E292,#REF!,#REF!)),3)</f>
        <v>#REF!</v>
      </c>
      <c r="M292" s="1">
        <v>0</v>
      </c>
      <c r="N292" s="1" t="e">
        <f>ROUND(ABS(SUMIFS(#REF!,#REF!,$C292,#REF!,#REF!,#REF!,$E292,#REF!,#REF!)),3)</f>
        <v>#REF!</v>
      </c>
      <c r="O292" s="1" t="e">
        <f>ABS(SUMIFS(#REF!,#REF!,$C292,#REF!,$E292,#REF!,#REF!))</f>
        <v>#REF!</v>
      </c>
      <c r="P292" s="1" t="e">
        <f>#REF!</f>
        <v>#REF!</v>
      </c>
      <c r="Q292" s="1" t="e">
        <f>_xlfn.IFS(OR(B292=#REF!,B292=#REF!),#REF!*100,TRUE,0)</f>
        <v>#REF!</v>
      </c>
      <c r="S292" s="14" t="str">
        <f t="shared" si="73"/>
        <v>2000350904加buff1</v>
      </c>
      <c r="T292" s="14" t="str">
        <f ca="1">IF(OFFSET($BB$1,MATCH($S292,S:S,0)-1,),$BC$1,
_xlfn.TEXTJOIN(Sheet1!$D$16,1,U292:AA292))</f>
        <v>duration=6,effectIds={1000046,1000070}</v>
      </c>
      <c r="U292" s="14" t="str">
        <f t="shared" ca="1" si="74"/>
        <v>duration=6</v>
      </c>
      <c r="V292" s="14" t="str">
        <f t="shared" ca="1" si="75"/>
        <v>effectIds={1000046</v>
      </c>
      <c r="W292" s="14" t="str">
        <f t="shared" ca="1" si="76"/>
        <v>1000070}</v>
      </c>
      <c r="X292" s="14" t="str">
        <f t="shared" ca="1" si="77"/>
        <v/>
      </c>
      <c r="Y292" s="14" t="str">
        <f t="shared" ca="1" si="78"/>
        <v/>
      </c>
      <c r="Z292" s="14" t="str">
        <f t="shared" ca="1" si="79"/>
        <v/>
      </c>
      <c r="AA292" s="14" t="str">
        <f t="shared" ca="1" si="80"/>
        <v/>
      </c>
      <c r="AB292" s="1">
        <f t="shared" si="81"/>
        <v>6</v>
      </c>
      <c r="AC292" s="1" t="e">
        <f t="shared" si="82"/>
        <v>#N/A</v>
      </c>
      <c r="AD292" s="1" t="e">
        <f t="shared" si="83"/>
        <v>#N/A</v>
      </c>
      <c r="AE292" s="1" t="e">
        <f t="shared" si="84"/>
        <v>#N/A</v>
      </c>
      <c r="AF292" s="1" t="e">
        <f t="shared" si="85"/>
        <v>#N/A</v>
      </c>
      <c r="AG292" s="1" t="e">
        <f t="shared" si="86"/>
        <v>#N/A</v>
      </c>
      <c r="AH292" s="1" t="e">
        <f t="shared" si="87"/>
        <v>#N/A</v>
      </c>
      <c r="AI292" s="1" t="str">
        <f>TRIM(LEFT(AP292,FIND(Sheet1!$E$16,AP292)-1))</f>
        <v>duration</v>
      </c>
      <c r="AJ292" s="1" t="str">
        <f>TRIM(LEFT(AQ292,FIND(Sheet1!$E$16,AQ292)-1))</f>
        <v>effectIds</v>
      </c>
      <c r="AK292" s="1" t="e">
        <f>TRIM(LEFT(AR292,FIND(Sheet1!$E$16,AR292)-1))</f>
        <v>#VALUE!</v>
      </c>
      <c r="AL292" s="1" t="e">
        <f>TRIM(LEFT(AS292,FIND(Sheet1!$E$16,AS292)-1))</f>
        <v>#VALUE!</v>
      </c>
      <c r="AM292" s="1" t="e">
        <f>TRIM(LEFT(AT292,FIND(Sheet1!$E$16,AT292)-1))</f>
        <v>#VALUE!</v>
      </c>
      <c r="AN292" s="1" t="e">
        <f>TRIM(LEFT(AU292,FIND(Sheet1!$E$16,AU292)-1))</f>
        <v>#VALUE!</v>
      </c>
      <c r="AO292" s="1" t="e">
        <f>TRIM(LEFT(AV292,FIND(Sheet1!$E$16,AV292)-1))</f>
        <v>#VALUE!</v>
      </c>
      <c r="AP292" s="14" t="s">
        <v>185</v>
      </c>
      <c r="AQ292" s="14" t="s">
        <v>321</v>
      </c>
      <c r="AR292" s="14" t="s">
        <v>322</v>
      </c>
      <c r="AX292" s="1">
        <v>2000350904</v>
      </c>
      <c r="AY292" s="1" t="s">
        <v>88</v>
      </c>
      <c r="AZ292" s="1" t="str">
        <f t="shared" si="88"/>
        <v>2000350904加buff</v>
      </c>
      <c r="BA292" s="1">
        <f>COUNTIFS($AZ$2:AZ292,AZ292,$AZ$2:AZ292,"&gt;&lt;")</f>
        <v>1</v>
      </c>
      <c r="BB292" t="b">
        <f>IFERROR(AND(VLOOKUP(AX292,[2]英雄技能定义!$A:$F,6,0)="普攻",AY292=$AY$2),FALSE)</f>
        <v>0</v>
      </c>
    </row>
    <row r="293" spans="1:54">
      <c r="A293" s="1" t="e">
        <f>#REF!</f>
        <v>#REF!</v>
      </c>
      <c r="B293" s="1" t="e">
        <f>#REF!</f>
        <v>#REF!</v>
      </c>
      <c r="C293" s="1" t="e">
        <f>#REF!</f>
        <v>#REF!</v>
      </c>
      <c r="D293" s="1" t="s">
        <v>86</v>
      </c>
      <c r="E293" s="1" t="e">
        <f>#REF!</f>
        <v>#REF!</v>
      </c>
      <c r="F293" s="1" t="e">
        <f t="shared" si="90"/>
        <v>#REF!</v>
      </c>
      <c r="G293" s="1">
        <f>SUMIFS(Sheet1!$F$17:$F$30,Sheet1!$E$17:$E$30,D293)</f>
        <v>1</v>
      </c>
      <c r="H293" s="1" t="e">
        <f>ROUND(ABS(SUMIFS(#REF!,#REF!,$C293,#REF!,#REF!,#REF!,$E293)),)</f>
        <v>#REF!</v>
      </c>
      <c r="I293" s="1" t="e">
        <f>_xlfn.IFS(OR(B293=#REF!,B293=#REF!,B293=#REF!),ROUND(#REF!,3),TRUE,0)</f>
        <v>#REF!</v>
      </c>
      <c r="J293" s="1">
        <v>0</v>
      </c>
      <c r="K293" s="1" t="e">
        <f>ROUND(ABS(SUMIFS(#REF!,#REF!,$C293,#REF!,#REF!,#REF!,$E293,#REF!,#REF!)),3)</f>
        <v>#REF!</v>
      </c>
      <c r="L293" s="1" t="e">
        <f>ROUND(ABS(SUMIFS(#REF!,#REF!,$C293,#REF!,#REF!,#REF!,$E293,#REF!,#REF!)),3)</f>
        <v>#REF!</v>
      </c>
      <c r="M293" s="1">
        <v>0</v>
      </c>
      <c r="N293" s="1" t="e">
        <f>ROUND(ABS(SUMIFS(#REF!,#REF!,$C293,#REF!,#REF!,#REF!,$E293,#REF!,#REF!)),3)</f>
        <v>#REF!</v>
      </c>
      <c r="O293" s="1" t="e">
        <f>ABS(SUMIFS(#REF!,#REF!,$C293,#REF!,$E293,#REF!,#REF!))</f>
        <v>#REF!</v>
      </c>
      <c r="P293" s="1" t="e">
        <f>#REF!</f>
        <v>#REF!</v>
      </c>
      <c r="Q293" s="1" t="e">
        <f>_xlfn.IFS(OR(B293=#REF!,B293=#REF!),#REF!*100,TRUE,0)</f>
        <v>#REF!</v>
      </c>
      <c r="S293" s="14" t="str">
        <f t="shared" si="73"/>
        <v>2000350904伤血1</v>
      </c>
      <c r="T293" s="14" t="str">
        <f ca="1">IF(OFFSET($BB$1,MATCH($S293,S:S,0)-1,),$BC$1,
_xlfn.TEXTJOIN(Sheet1!$D$16,1,U293:AA293))</f>
        <v>ratio=0.72+attackerParams('extreasure2')+attackerParams('step10a'),fixed=100</v>
      </c>
      <c r="U293" s="14" t="str">
        <f t="shared" ca="1" si="74"/>
        <v>ratio=0.72+attackerParams('extreasure2')+attackerParams('step10a')</v>
      </c>
      <c r="V293" s="14" t="str">
        <f t="shared" ca="1" si="75"/>
        <v>fixed=100</v>
      </c>
      <c r="W293" s="14" t="str">
        <f t="shared" ca="1" si="76"/>
        <v/>
      </c>
      <c r="X293" s="14" t="str">
        <f t="shared" ca="1" si="77"/>
        <v/>
      </c>
      <c r="Y293" s="14" t="str">
        <f t="shared" ca="1" si="78"/>
        <v/>
      </c>
      <c r="Z293" s="14" t="str">
        <f t="shared" ca="1" si="79"/>
        <v/>
      </c>
      <c r="AA293" s="14" t="str">
        <f t="shared" ca="1" si="80"/>
        <v/>
      </c>
      <c r="AB293" s="1">
        <f t="shared" si="81"/>
        <v>0.72</v>
      </c>
      <c r="AC293" s="1">
        <f t="shared" si="82"/>
        <v>100</v>
      </c>
      <c r="AD293" s="1" t="e">
        <f t="shared" si="83"/>
        <v>#N/A</v>
      </c>
      <c r="AE293" s="1" t="e">
        <f t="shared" si="84"/>
        <v>#N/A</v>
      </c>
      <c r="AF293" s="1" t="e">
        <f t="shared" si="85"/>
        <v>#N/A</v>
      </c>
      <c r="AG293" s="1" t="e">
        <f t="shared" si="86"/>
        <v>#N/A</v>
      </c>
      <c r="AH293" s="1" t="e">
        <f t="shared" si="87"/>
        <v>#N/A</v>
      </c>
      <c r="AI293" s="1" t="str">
        <f>TRIM(LEFT(AP293,FIND(Sheet1!$E$16,AP293)-1))</f>
        <v>ratio</v>
      </c>
      <c r="AJ293" s="1" t="str">
        <f>TRIM(LEFT(AQ293,FIND(Sheet1!$E$16,AQ293)-1))</f>
        <v>fixed</v>
      </c>
      <c r="AK293" s="1" t="e">
        <f>TRIM(LEFT(AR293,FIND(Sheet1!$E$16,AR293)-1))</f>
        <v>#VALUE!</v>
      </c>
      <c r="AL293" s="1" t="e">
        <f>TRIM(LEFT(AS293,FIND(Sheet1!$E$16,AS293)-1))</f>
        <v>#VALUE!</v>
      </c>
      <c r="AM293" s="1" t="e">
        <f>TRIM(LEFT(AT293,FIND(Sheet1!$E$16,AT293)-1))</f>
        <v>#VALUE!</v>
      </c>
      <c r="AN293" s="1" t="e">
        <f>TRIM(LEFT(AU293,FIND(Sheet1!$E$16,AU293)-1))</f>
        <v>#VALUE!</v>
      </c>
      <c r="AO293" s="1" t="e">
        <f>TRIM(LEFT(AV293,FIND(Sheet1!$E$16,AV293)-1))</f>
        <v>#VALUE!</v>
      </c>
      <c r="AP293" s="14" t="s">
        <v>323</v>
      </c>
      <c r="AQ293" s="14" t="s">
        <v>170</v>
      </c>
      <c r="AX293" s="1">
        <v>2000350904</v>
      </c>
      <c r="AY293" s="1" t="s">
        <v>86</v>
      </c>
      <c r="AZ293" s="1" t="str">
        <f t="shared" si="88"/>
        <v>2000350904伤血</v>
      </c>
      <c r="BA293" s="1">
        <f>COUNTIFS($AZ$2:AZ293,AZ293,$AZ$2:AZ293,"&gt;&lt;")</f>
        <v>1</v>
      </c>
      <c r="BB293" t="b">
        <f>IFERROR(AND(VLOOKUP(AX293,[2]英雄技能定义!$A:$F,6,0)="普攻",AY293=$AY$2),FALSE)</f>
        <v>0</v>
      </c>
    </row>
    <row r="294" spans="1:54">
      <c r="A294" s="1" t="e">
        <f>#REF!</f>
        <v>#REF!</v>
      </c>
      <c r="B294" s="1" t="e">
        <f>#REF!</f>
        <v>#REF!</v>
      </c>
      <c r="C294" s="1" t="e">
        <f>#REF!</f>
        <v>#REF!</v>
      </c>
      <c r="D294" s="1" t="s">
        <v>86</v>
      </c>
      <c r="E294" s="1" t="e">
        <f>#REF!</f>
        <v>#REF!</v>
      </c>
      <c r="F294" s="1" t="e">
        <f t="shared" si="90"/>
        <v>#REF!</v>
      </c>
      <c r="G294" s="1">
        <f>SUMIFS(Sheet1!$F$17:$F$30,Sheet1!$E$17:$E$30,D294)</f>
        <v>1</v>
      </c>
      <c r="H294" s="1" t="e">
        <f>ROUND(ABS(SUMIFS(#REF!,#REF!,$C294,#REF!,#REF!,#REF!,$E294)),)</f>
        <v>#REF!</v>
      </c>
      <c r="I294" s="1" t="e">
        <f>_xlfn.IFS(OR(B294=#REF!,B294=#REF!,B294=#REF!),ROUND(#REF!,3),TRUE,0)</f>
        <v>#REF!</v>
      </c>
      <c r="J294" s="1">
        <v>0</v>
      </c>
      <c r="K294" s="1" t="e">
        <f>ROUND(ABS(SUMIFS(#REF!,#REF!,$C294,#REF!,#REF!,#REF!,$E294,#REF!,#REF!)),3)</f>
        <v>#REF!</v>
      </c>
      <c r="L294" s="1" t="e">
        <f>ROUND(ABS(SUMIFS(#REF!,#REF!,$C294,#REF!,#REF!,#REF!,$E294,#REF!,#REF!)),3)</f>
        <v>#REF!</v>
      </c>
      <c r="M294" s="1">
        <v>0</v>
      </c>
      <c r="N294" s="1" t="e">
        <f>ROUND(ABS(SUMIFS(#REF!,#REF!,$C294,#REF!,#REF!,#REF!,$E294,#REF!,#REF!)),3)</f>
        <v>#REF!</v>
      </c>
      <c r="O294" s="1" t="e">
        <f>ABS(SUMIFS(#REF!,#REF!,$C294,#REF!,$E294,#REF!,#REF!))</f>
        <v>#REF!</v>
      </c>
      <c r="P294" s="1" t="e">
        <f>#REF!</f>
        <v>#REF!</v>
      </c>
      <c r="Q294" s="1" t="e">
        <f>_xlfn.IFS(OR(B294=#REF!,B294=#REF!),#REF!*100,TRUE,0)</f>
        <v>#REF!</v>
      </c>
      <c r="S294" s="14" t="str">
        <f t="shared" si="73"/>
        <v>2000350904受击光效1</v>
      </c>
      <c r="T294" s="14" t="str">
        <f ca="1">IF(OFFSET($BB$1,MATCH($S294,S:S,0)-1,),$BC$1,
_xlfn.TEXTJOIN(Sheet1!$D$16,1,U294:AA294))</f>
        <v>1</v>
      </c>
      <c r="U294" s="14" t="str">
        <f t="shared" ca="1" si="74"/>
        <v>1</v>
      </c>
      <c r="V294" s="14" t="str">
        <f t="shared" ca="1" si="75"/>
        <v/>
      </c>
      <c r="W294" s="14" t="str">
        <f t="shared" ca="1" si="76"/>
        <v/>
      </c>
      <c r="X294" s="14" t="str">
        <f t="shared" ca="1" si="77"/>
        <v/>
      </c>
      <c r="Y294" s="14" t="str">
        <f t="shared" ca="1" si="78"/>
        <v/>
      </c>
      <c r="Z294" s="14" t="str">
        <f t="shared" ca="1" si="79"/>
        <v/>
      </c>
      <c r="AA294" s="14" t="str">
        <f t="shared" ca="1" si="80"/>
        <v/>
      </c>
      <c r="AB294" s="1">
        <f t="shared" si="81"/>
        <v>1</v>
      </c>
      <c r="AC294" s="1" t="e">
        <f t="shared" si="82"/>
        <v>#N/A</v>
      </c>
      <c r="AD294" s="1" t="e">
        <f t="shared" si="83"/>
        <v>#N/A</v>
      </c>
      <c r="AE294" s="1" t="e">
        <f t="shared" si="84"/>
        <v>#N/A</v>
      </c>
      <c r="AF294" s="1" t="e">
        <f t="shared" si="85"/>
        <v>#N/A</v>
      </c>
      <c r="AG294" s="1" t="e">
        <f t="shared" si="86"/>
        <v>#N/A</v>
      </c>
      <c r="AH294" s="1" t="e">
        <f t="shared" si="87"/>
        <v>#N/A</v>
      </c>
      <c r="AI294" s="1" t="e">
        <f>TRIM(LEFT(AP294,FIND(Sheet1!$E$16,AP294)-1))</f>
        <v>#VALUE!</v>
      </c>
      <c r="AJ294" s="1" t="e">
        <f>TRIM(LEFT(AQ294,FIND(Sheet1!$E$16,AQ294)-1))</f>
        <v>#VALUE!</v>
      </c>
      <c r="AK294" s="1" t="e">
        <f>TRIM(LEFT(AR294,FIND(Sheet1!$E$16,AR294)-1))</f>
        <v>#VALUE!</v>
      </c>
      <c r="AL294" s="1" t="e">
        <f>TRIM(LEFT(AS294,FIND(Sheet1!$E$16,AS294)-1))</f>
        <v>#VALUE!</v>
      </c>
      <c r="AM294" s="1" t="e">
        <f>TRIM(LEFT(AT294,FIND(Sheet1!$E$16,AT294)-1))</f>
        <v>#VALUE!</v>
      </c>
      <c r="AN294" s="1" t="e">
        <f>TRIM(LEFT(AU294,FIND(Sheet1!$E$16,AU294)-1))</f>
        <v>#VALUE!</v>
      </c>
      <c r="AO294" s="1" t="e">
        <f>TRIM(LEFT(AV294,FIND(Sheet1!$E$16,AV294)-1))</f>
        <v>#VALUE!</v>
      </c>
      <c r="AP294" s="14">
        <v>1</v>
      </c>
      <c r="AX294" s="1">
        <v>2000350904</v>
      </c>
      <c r="AY294" s="1" t="s">
        <v>91</v>
      </c>
      <c r="AZ294" s="1" t="str">
        <f t="shared" si="88"/>
        <v>2000350904受击光效</v>
      </c>
      <c r="BA294" s="1">
        <f>COUNTIFS($AZ$2:AZ294,AZ294,$AZ$2:AZ294,"&gt;&lt;")</f>
        <v>1</v>
      </c>
      <c r="BB294" t="b">
        <f>IFERROR(AND(VLOOKUP(AX294,[2]英雄技能定义!$A:$F,6,0)="普攻",AY294=$AY$2),FALSE)</f>
        <v>0</v>
      </c>
    </row>
    <row r="295" spans="1:54">
      <c r="A295" s="1" t="e">
        <f>#REF!</f>
        <v>#REF!</v>
      </c>
      <c r="B295" s="1" t="e">
        <f>#REF!</f>
        <v>#REF!</v>
      </c>
      <c r="C295" s="1" t="e">
        <f>#REF!</f>
        <v>#REF!</v>
      </c>
      <c r="D295" s="1" t="s">
        <v>92</v>
      </c>
      <c r="E295" s="1" t="e">
        <f>#REF!</f>
        <v>#REF!</v>
      </c>
      <c r="F295" s="1" t="e">
        <f t="shared" si="90"/>
        <v>#REF!</v>
      </c>
      <c r="G295" s="1">
        <f>SUMIFS(Sheet1!$F$17:$F$30,Sheet1!$E$17:$E$30,D295)</f>
        <v>5</v>
      </c>
      <c r="H295" s="1" t="e">
        <f>ROUND(ABS(SUMIFS(#REF!,#REF!,$C295,#REF!,#REF!,#REF!,$E295)),)</f>
        <v>#REF!</v>
      </c>
      <c r="I295" s="1" t="e">
        <f>_xlfn.IFS(OR(B295=#REF!,B295=#REF!,B295=#REF!),ROUND(#REF!,3),TRUE,0)</f>
        <v>#REF!</v>
      </c>
      <c r="J295" s="1">
        <v>0</v>
      </c>
      <c r="K295" s="1" t="e">
        <f>ROUND(ABS(SUMIFS(#REF!,#REF!,$C295,#REF!,#REF!,#REF!,$E295,#REF!,#REF!)),3)</f>
        <v>#REF!</v>
      </c>
      <c r="L295" s="1" t="e">
        <f>ROUND(ABS(SUMIFS(#REF!,#REF!,$C295,#REF!,#REF!,#REF!,$E295,#REF!,#REF!)),3)</f>
        <v>#REF!</v>
      </c>
      <c r="M295" s="1">
        <v>0</v>
      </c>
      <c r="N295" s="1" t="e">
        <f>ROUND(ABS(SUMIFS(#REF!,#REF!,$C295,#REF!,#REF!,#REF!,$E295,#REF!,#REF!)),3)</f>
        <v>#REF!</v>
      </c>
      <c r="O295" s="1" t="e">
        <f>ABS(SUMIFS(#REF!,#REF!,$C295,#REF!,$E295,#REF!,#REF!))</f>
        <v>#REF!</v>
      </c>
      <c r="P295" s="1" t="e">
        <f>#REF!</f>
        <v>#REF!</v>
      </c>
      <c r="Q295" s="1" t="e">
        <f>_xlfn.IFS(OR(B295=#REF!,B295=#REF!),#REF!*100,TRUE,0)</f>
        <v>#REF!</v>
      </c>
      <c r="S295" s="14" t="str">
        <f t="shared" si="73"/>
        <v>2000150501伤血1</v>
      </c>
      <c r="T295" s="14" t="str">
        <f ca="1">IF(OFFSET($BB$1,MATCH($S295,S:S,0)-1,),$BC$1,
_xlfn.TEXTJOIN(Sheet1!$D$16,1,U295:AA295))</f>
        <v>ratio=0.4,fixed=0</v>
      </c>
      <c r="U295" s="14" t="str">
        <f t="shared" ca="1" si="74"/>
        <v>ratio=0.4</v>
      </c>
      <c r="V295" s="14" t="str">
        <f t="shared" ca="1" si="75"/>
        <v>fixed=10</v>
      </c>
      <c r="W295" s="14" t="str">
        <f t="shared" ca="1" si="76"/>
        <v/>
      </c>
      <c r="X295" s="14" t="str">
        <f t="shared" ca="1" si="77"/>
        <v/>
      </c>
      <c r="Y295" s="14" t="str">
        <f t="shared" ca="1" si="78"/>
        <v/>
      </c>
      <c r="Z295" s="14" t="str">
        <f t="shared" ca="1" si="79"/>
        <v/>
      </c>
      <c r="AA295" s="14" t="str">
        <f t="shared" ca="1" si="80"/>
        <v/>
      </c>
      <c r="AB295" s="1">
        <f t="shared" si="81"/>
        <v>0.4</v>
      </c>
      <c r="AC295" s="1">
        <f t="shared" si="82"/>
        <v>10</v>
      </c>
      <c r="AD295" s="1" t="e">
        <f t="shared" si="83"/>
        <v>#N/A</v>
      </c>
      <c r="AE295" s="1" t="e">
        <f t="shared" si="84"/>
        <v>#N/A</v>
      </c>
      <c r="AF295" s="1" t="e">
        <f t="shared" si="85"/>
        <v>#N/A</v>
      </c>
      <c r="AG295" s="1" t="e">
        <f t="shared" si="86"/>
        <v>#N/A</v>
      </c>
      <c r="AH295" s="1" t="e">
        <f t="shared" si="87"/>
        <v>#N/A</v>
      </c>
      <c r="AI295" s="1" t="str">
        <f>TRIM(LEFT(AP295,FIND(Sheet1!$E$16,AP295)-1))</f>
        <v>ratio</v>
      </c>
      <c r="AJ295" s="1" t="str">
        <f>TRIM(LEFT(AQ295,FIND(Sheet1!$E$16,AQ295)-1))</f>
        <v>fixed</v>
      </c>
      <c r="AK295" s="1" t="e">
        <f>TRIM(LEFT(AR295,FIND(Sheet1!$E$16,AR295)-1))</f>
        <v>#VALUE!</v>
      </c>
      <c r="AL295" s="1" t="e">
        <f>TRIM(LEFT(AS295,FIND(Sheet1!$E$16,AS295)-1))</f>
        <v>#VALUE!</v>
      </c>
      <c r="AM295" s="1" t="e">
        <f>TRIM(LEFT(AT295,FIND(Sheet1!$E$16,AT295)-1))</f>
        <v>#VALUE!</v>
      </c>
      <c r="AN295" s="1" t="e">
        <f>TRIM(LEFT(AU295,FIND(Sheet1!$E$16,AU295)-1))</f>
        <v>#VALUE!</v>
      </c>
      <c r="AO295" s="1" t="e">
        <f>TRIM(LEFT(AV295,FIND(Sheet1!$E$16,AV295)-1))</f>
        <v>#VALUE!</v>
      </c>
      <c r="AP295" s="14" t="s">
        <v>167</v>
      </c>
      <c r="AQ295" s="14" t="s">
        <v>168</v>
      </c>
      <c r="AX295" s="1">
        <v>2000150501</v>
      </c>
      <c r="AY295" s="1" t="s">
        <v>86</v>
      </c>
      <c r="AZ295" s="1" t="str">
        <f t="shared" si="88"/>
        <v>2000150501伤血</v>
      </c>
      <c r="BA295" s="1">
        <f>COUNTIFS($AZ$2:AZ295,AZ295,$AZ$2:AZ295,"&gt;&lt;")</f>
        <v>1</v>
      </c>
      <c r="BB295" t="b">
        <f>IFERROR(AND(VLOOKUP(AX295,[2]英雄技能定义!$A:$F,6,0)="普攻",AY295=$AY$2),FALSE)</f>
        <v>1</v>
      </c>
    </row>
    <row r="296" spans="1:54">
      <c r="A296" s="1" t="e">
        <f>#REF!</f>
        <v>#REF!</v>
      </c>
      <c r="B296" s="1" t="e">
        <f>#REF!</f>
        <v>#REF!</v>
      </c>
      <c r="C296" s="1" t="e">
        <f>#REF!</f>
        <v>#REF!</v>
      </c>
      <c r="D296" s="1" t="s">
        <v>86</v>
      </c>
      <c r="E296" s="1" t="e">
        <f>#REF!</f>
        <v>#REF!</v>
      </c>
      <c r="F296" s="1" t="e">
        <f t="shared" si="90"/>
        <v>#REF!</v>
      </c>
      <c r="G296" s="1">
        <f>SUMIFS(Sheet1!$F$17:$F$30,Sheet1!$E$17:$E$30,D296)</f>
        <v>1</v>
      </c>
      <c r="H296" s="1" t="e">
        <f>ROUND(ABS(SUMIFS(#REF!,#REF!,$C296,#REF!,#REF!,#REF!,$E296)),)</f>
        <v>#REF!</v>
      </c>
      <c r="I296" s="1" t="e">
        <f>_xlfn.IFS(OR(B296=#REF!,B296=#REF!,B296=#REF!),ROUND(#REF!,3),TRUE,0)</f>
        <v>#REF!</v>
      </c>
      <c r="J296" s="1">
        <v>0</v>
      </c>
      <c r="K296" s="1" t="e">
        <f>ROUND(ABS(SUMIFS(#REF!,#REF!,$C296,#REF!,#REF!,#REF!,$E296,#REF!,#REF!)),3)</f>
        <v>#REF!</v>
      </c>
      <c r="L296" s="1" t="e">
        <f>ROUND(ABS(SUMIFS(#REF!,#REF!,$C296,#REF!,#REF!,#REF!,$E296,#REF!,#REF!)),3)</f>
        <v>#REF!</v>
      </c>
      <c r="M296" s="1">
        <v>0</v>
      </c>
      <c r="N296" s="1" t="e">
        <f>ROUND(ABS(SUMIFS(#REF!,#REF!,$C296,#REF!,#REF!,#REF!,$E296,#REF!,#REF!)),3)</f>
        <v>#REF!</v>
      </c>
      <c r="O296" s="1" t="e">
        <f>ABS(SUMIFS(#REF!,#REF!,$C296,#REF!,$E296,#REF!,#REF!))</f>
        <v>#REF!</v>
      </c>
      <c r="P296" s="1" t="e">
        <f>#REF!</f>
        <v>#REF!</v>
      </c>
      <c r="Q296" s="1" t="e">
        <f>_xlfn.IFS(OR(B296=#REF!,B296=#REF!),#REF!*100,TRUE,0)</f>
        <v>#REF!</v>
      </c>
      <c r="S296" s="14" t="str">
        <f t="shared" si="73"/>
        <v>2000150501受击光效1</v>
      </c>
      <c r="T296" s="14" t="str">
        <f ca="1">IF(OFFSET($BB$1,MATCH($S296,S:S,0)-1,),$BC$1,
_xlfn.TEXTJOIN(Sheet1!$D$16,1,U296:AA296))</f>
        <v>1</v>
      </c>
      <c r="U296" s="14" t="str">
        <f t="shared" ca="1" si="74"/>
        <v>1</v>
      </c>
      <c r="V296" s="14" t="str">
        <f t="shared" ca="1" si="75"/>
        <v/>
      </c>
      <c r="W296" s="14" t="str">
        <f t="shared" ca="1" si="76"/>
        <v/>
      </c>
      <c r="X296" s="14" t="str">
        <f t="shared" ca="1" si="77"/>
        <v/>
      </c>
      <c r="Y296" s="14" t="str">
        <f t="shared" ca="1" si="78"/>
        <v/>
      </c>
      <c r="Z296" s="14" t="str">
        <f t="shared" ca="1" si="79"/>
        <v/>
      </c>
      <c r="AA296" s="14" t="str">
        <f t="shared" ca="1" si="80"/>
        <v/>
      </c>
      <c r="AB296" s="1">
        <f t="shared" si="81"/>
        <v>1</v>
      </c>
      <c r="AC296" s="1" t="e">
        <f t="shared" si="82"/>
        <v>#N/A</v>
      </c>
      <c r="AD296" s="1" t="e">
        <f t="shared" si="83"/>
        <v>#N/A</v>
      </c>
      <c r="AE296" s="1" t="e">
        <f t="shared" si="84"/>
        <v>#N/A</v>
      </c>
      <c r="AF296" s="1" t="e">
        <f t="shared" si="85"/>
        <v>#N/A</v>
      </c>
      <c r="AG296" s="1" t="e">
        <f t="shared" si="86"/>
        <v>#N/A</v>
      </c>
      <c r="AH296" s="1" t="e">
        <f t="shared" si="87"/>
        <v>#N/A</v>
      </c>
      <c r="AI296" s="1" t="e">
        <f>TRIM(LEFT(AP296,FIND(Sheet1!$E$16,AP296)-1))</f>
        <v>#VALUE!</v>
      </c>
      <c r="AJ296" s="1" t="e">
        <f>TRIM(LEFT(AQ296,FIND(Sheet1!$E$16,AQ296)-1))</f>
        <v>#VALUE!</v>
      </c>
      <c r="AK296" s="1" t="e">
        <f>TRIM(LEFT(AR296,FIND(Sheet1!$E$16,AR296)-1))</f>
        <v>#VALUE!</v>
      </c>
      <c r="AL296" s="1" t="e">
        <f>TRIM(LEFT(AS296,FIND(Sheet1!$E$16,AS296)-1))</f>
        <v>#VALUE!</v>
      </c>
      <c r="AM296" s="1" t="e">
        <f>TRIM(LEFT(AT296,FIND(Sheet1!$E$16,AT296)-1))</f>
        <v>#VALUE!</v>
      </c>
      <c r="AN296" s="1" t="e">
        <f>TRIM(LEFT(AU296,FIND(Sheet1!$E$16,AU296)-1))</f>
        <v>#VALUE!</v>
      </c>
      <c r="AO296" s="1" t="e">
        <f>TRIM(LEFT(AV296,FIND(Sheet1!$E$16,AV296)-1))</f>
        <v>#VALUE!</v>
      </c>
      <c r="AP296" s="14">
        <v>1</v>
      </c>
      <c r="AX296" s="1">
        <v>2000150501</v>
      </c>
      <c r="AY296" s="1" t="s">
        <v>91</v>
      </c>
      <c r="AZ296" s="1" t="str">
        <f t="shared" si="88"/>
        <v>2000150501受击光效</v>
      </c>
      <c r="BA296" s="1">
        <f>COUNTIFS($AZ$2:AZ296,AZ296,$AZ$2:AZ296,"&gt;&lt;")</f>
        <v>1</v>
      </c>
      <c r="BB296" t="b">
        <f>IFERROR(AND(VLOOKUP(AX296,[2]英雄技能定义!$A:$F,6,0)="普攻",AY296=$AY$2),FALSE)</f>
        <v>0</v>
      </c>
    </row>
    <row r="297" spans="1:54">
      <c r="A297" s="1" t="e">
        <f>#REF!</f>
        <v>#REF!</v>
      </c>
      <c r="B297" s="1" t="e">
        <f>#REF!</f>
        <v>#REF!</v>
      </c>
      <c r="C297" s="1" t="e">
        <f>#REF!</f>
        <v>#REF!</v>
      </c>
      <c r="D297" s="1" t="s">
        <v>86</v>
      </c>
      <c r="E297" s="1" t="e">
        <f>#REF!</f>
        <v>#REF!</v>
      </c>
      <c r="F297" s="1" t="e">
        <f t="shared" si="90"/>
        <v>#REF!</v>
      </c>
      <c r="G297" s="1">
        <f>SUMIFS(Sheet1!$F$17:$F$30,Sheet1!$E$17:$E$30,D297)</f>
        <v>1</v>
      </c>
      <c r="H297" s="1" t="e">
        <f>ROUND(ABS(SUMIFS(#REF!,#REF!,$C297,#REF!,#REF!,#REF!,$E297)),)</f>
        <v>#REF!</v>
      </c>
      <c r="I297" s="1" t="e">
        <f>_xlfn.IFS(OR(B297=#REF!,B297=#REF!,B297=#REF!),ROUND(#REF!,3),TRUE,0)</f>
        <v>#REF!</v>
      </c>
      <c r="J297" s="1">
        <v>0</v>
      </c>
      <c r="K297" s="1" t="e">
        <f>ROUND(ABS(SUMIFS(#REF!,#REF!,$C297,#REF!,#REF!,#REF!,$E297,#REF!,#REF!)),3)</f>
        <v>#REF!</v>
      </c>
      <c r="L297" s="1" t="e">
        <f>ROUND(ABS(SUMIFS(#REF!,#REF!,$C297,#REF!,#REF!,#REF!,$E297,#REF!,#REF!)),3)</f>
        <v>#REF!</v>
      </c>
      <c r="M297" s="1">
        <v>0</v>
      </c>
      <c r="N297" s="1" t="e">
        <f>ROUND(ABS(SUMIFS(#REF!,#REF!,$C297,#REF!,#REF!,#REF!,$E297,#REF!,#REF!)),3)</f>
        <v>#REF!</v>
      </c>
      <c r="O297" s="1" t="e">
        <f>ABS(SUMIFS(#REF!,#REF!,$C297,#REF!,$E297,#REF!,#REF!))</f>
        <v>#REF!</v>
      </c>
      <c r="P297" s="1" t="e">
        <f>#REF!</f>
        <v>#REF!</v>
      </c>
      <c r="Q297" s="1" t="e">
        <f>_xlfn.IFS(OR(B297=#REF!,B297=#REF!),#REF!*100,TRUE,0)</f>
        <v>#REF!</v>
      </c>
      <c r="S297" s="14" t="str">
        <f t="shared" si="73"/>
        <v>2000150502伤血1</v>
      </c>
      <c r="T297" s="14" t="str">
        <f ca="1">IF(OFFSET($BB$1,MATCH($S297,S:S,0)-1,),$BC$1,
_xlfn.TEXTJOIN(Sheet1!$D$16,1,U297:AA297))</f>
        <v>ratio=1.15,fixed=100</v>
      </c>
      <c r="U297" s="14" t="str">
        <f t="shared" ca="1" si="74"/>
        <v>ratio=1.15</v>
      </c>
      <c r="V297" s="14" t="str">
        <f t="shared" ca="1" si="75"/>
        <v>fixed=100</v>
      </c>
      <c r="W297" s="14" t="str">
        <f t="shared" ca="1" si="76"/>
        <v/>
      </c>
      <c r="X297" s="14" t="str">
        <f t="shared" ca="1" si="77"/>
        <v/>
      </c>
      <c r="Y297" s="14" t="str">
        <f t="shared" ca="1" si="78"/>
        <v/>
      </c>
      <c r="Z297" s="14" t="str">
        <f t="shared" ca="1" si="79"/>
        <v/>
      </c>
      <c r="AA297" s="14" t="str">
        <f t="shared" ca="1" si="80"/>
        <v/>
      </c>
      <c r="AB297" s="1">
        <f t="shared" si="81"/>
        <v>1.1499999999999999</v>
      </c>
      <c r="AC297" s="1">
        <f t="shared" si="82"/>
        <v>100</v>
      </c>
      <c r="AD297" s="1" t="e">
        <f t="shared" si="83"/>
        <v>#N/A</v>
      </c>
      <c r="AE297" s="1" t="e">
        <f t="shared" si="84"/>
        <v>#N/A</v>
      </c>
      <c r="AF297" s="1" t="e">
        <f t="shared" si="85"/>
        <v>#N/A</v>
      </c>
      <c r="AG297" s="1" t="e">
        <f t="shared" si="86"/>
        <v>#N/A</v>
      </c>
      <c r="AH297" s="1" t="e">
        <f t="shared" si="87"/>
        <v>#N/A</v>
      </c>
      <c r="AI297" s="1" t="str">
        <f>TRIM(LEFT(AP297,FIND(Sheet1!$E$16,AP297)-1))</f>
        <v>ratio</v>
      </c>
      <c r="AJ297" s="1" t="str">
        <f>TRIM(LEFT(AQ297,FIND(Sheet1!$E$16,AQ297)-1))</f>
        <v>fixed</v>
      </c>
      <c r="AK297" s="1" t="e">
        <f>TRIM(LEFT(AR297,FIND(Sheet1!$E$16,AR297)-1))</f>
        <v>#VALUE!</v>
      </c>
      <c r="AL297" s="1" t="e">
        <f>TRIM(LEFT(AS297,FIND(Sheet1!$E$16,AS297)-1))</f>
        <v>#VALUE!</v>
      </c>
      <c r="AM297" s="1" t="e">
        <f>TRIM(LEFT(AT297,FIND(Sheet1!$E$16,AT297)-1))</f>
        <v>#VALUE!</v>
      </c>
      <c r="AN297" s="1" t="e">
        <f>TRIM(LEFT(AU297,FIND(Sheet1!$E$16,AU297)-1))</f>
        <v>#VALUE!</v>
      </c>
      <c r="AO297" s="1" t="e">
        <f>TRIM(LEFT(AV297,FIND(Sheet1!$E$16,AV297)-1))</f>
        <v>#VALUE!</v>
      </c>
      <c r="AP297" s="14" t="s">
        <v>266</v>
      </c>
      <c r="AQ297" s="14" t="s">
        <v>170</v>
      </c>
      <c r="AX297" s="1">
        <v>2000150502</v>
      </c>
      <c r="AY297" s="1" t="s">
        <v>86</v>
      </c>
      <c r="AZ297" s="1" t="str">
        <f t="shared" si="88"/>
        <v>2000150502伤血</v>
      </c>
      <c r="BA297" s="1">
        <f>COUNTIFS($AZ$2:AZ297,AZ297,$AZ$2:AZ297,"&gt;&lt;")</f>
        <v>1</v>
      </c>
      <c r="BB297" t="b">
        <f>IFERROR(AND(VLOOKUP(AX297,[2]英雄技能定义!$A:$F,6,0)="普攻",AY297=$AY$2),FALSE)</f>
        <v>0</v>
      </c>
    </row>
    <row r="298" spans="1:54">
      <c r="A298" s="1" t="e">
        <f>#REF!</f>
        <v>#REF!</v>
      </c>
      <c r="B298" s="1" t="e">
        <f>#REF!</f>
        <v>#REF!</v>
      </c>
      <c r="C298" s="1" t="e">
        <f>#REF!</f>
        <v>#REF!</v>
      </c>
      <c r="D298" s="1" t="s">
        <v>88</v>
      </c>
      <c r="E298" s="1" t="e">
        <f>#REF!</f>
        <v>#REF!</v>
      </c>
      <c r="F298" s="1" t="e">
        <f t="shared" si="90"/>
        <v>#REF!</v>
      </c>
      <c r="G298" s="1">
        <f>SUMIFS(Sheet1!$F$17:$F$30,Sheet1!$E$17:$E$30,D298)</f>
        <v>2</v>
      </c>
      <c r="H298" s="1" t="e">
        <f>ROUND(ABS(SUMIFS(#REF!,#REF!,$C298,#REF!,#REF!,#REF!,$E298)),)</f>
        <v>#REF!</v>
      </c>
      <c r="I298" s="1" t="e">
        <f>_xlfn.IFS(OR(B298=#REF!,B298=#REF!,B298=#REF!),ROUND(#REF!,3),TRUE,0)</f>
        <v>#REF!</v>
      </c>
      <c r="J298" s="1">
        <v>0</v>
      </c>
      <c r="K298" s="1" t="e">
        <f>ROUND(ABS(SUMIFS(#REF!,#REF!,$C298,#REF!,#REF!,#REF!,$E298,#REF!,#REF!)),3)</f>
        <v>#REF!</v>
      </c>
      <c r="L298" s="1" t="e">
        <f>ROUND(ABS(SUMIFS(#REF!,#REF!,$C298,#REF!,#REF!,#REF!,$E298,#REF!,#REF!)),3)</f>
        <v>#REF!</v>
      </c>
      <c r="M298" s="1">
        <v>0</v>
      </c>
      <c r="N298" s="1" t="e">
        <f>ROUND(ABS(SUMIFS(#REF!,#REF!,$C298,#REF!,#REF!,#REF!,$E298,#REF!,#REF!)),3)</f>
        <v>#REF!</v>
      </c>
      <c r="O298" s="1" t="e">
        <f>ABS(SUMIFS(#REF!,#REF!,$C298,#REF!,$E298,#REF!,#REF!))</f>
        <v>#REF!</v>
      </c>
      <c r="P298" s="1" t="e">
        <f>#REF!</f>
        <v>#REF!</v>
      </c>
      <c r="Q298" s="1" t="e">
        <f>_xlfn.IFS(OR(B298=#REF!,B298=#REF!),#REF!*100,TRUE,0)</f>
        <v>#REF!</v>
      </c>
      <c r="S298" s="14" t="str">
        <f t="shared" si="73"/>
        <v>2000150502受击光效1</v>
      </c>
      <c r="T298" s="14" t="str">
        <f ca="1">IF(OFFSET($BB$1,MATCH($S298,S:S,0)-1,),$BC$1,
_xlfn.TEXTJOIN(Sheet1!$D$16,1,U298:AA298))</f>
        <v>20</v>
      </c>
      <c r="U298" s="14" t="str">
        <f t="shared" ca="1" si="74"/>
        <v>20</v>
      </c>
      <c r="V298" s="14" t="str">
        <f t="shared" ca="1" si="75"/>
        <v/>
      </c>
      <c r="W298" s="14" t="str">
        <f t="shared" ca="1" si="76"/>
        <v/>
      </c>
      <c r="X298" s="14" t="str">
        <f t="shared" ca="1" si="77"/>
        <v/>
      </c>
      <c r="Y298" s="14" t="str">
        <f t="shared" ca="1" si="78"/>
        <v/>
      </c>
      <c r="Z298" s="14" t="str">
        <f t="shared" ca="1" si="79"/>
        <v/>
      </c>
      <c r="AA298" s="14" t="str">
        <f t="shared" ca="1" si="80"/>
        <v/>
      </c>
      <c r="AB298" s="1">
        <f t="shared" si="81"/>
        <v>20</v>
      </c>
      <c r="AC298" s="1" t="e">
        <f t="shared" si="82"/>
        <v>#N/A</v>
      </c>
      <c r="AD298" s="1" t="e">
        <f t="shared" si="83"/>
        <v>#N/A</v>
      </c>
      <c r="AE298" s="1" t="e">
        <f t="shared" si="84"/>
        <v>#N/A</v>
      </c>
      <c r="AF298" s="1" t="e">
        <f t="shared" si="85"/>
        <v>#N/A</v>
      </c>
      <c r="AG298" s="1" t="e">
        <f t="shared" si="86"/>
        <v>#N/A</v>
      </c>
      <c r="AH298" s="1" t="e">
        <f t="shared" si="87"/>
        <v>#N/A</v>
      </c>
      <c r="AI298" s="1" t="e">
        <f>TRIM(LEFT(AP298,FIND(Sheet1!$E$16,AP298)-1))</f>
        <v>#VALUE!</v>
      </c>
      <c r="AJ298" s="1" t="e">
        <f>TRIM(LEFT(AQ298,FIND(Sheet1!$E$16,AQ298)-1))</f>
        <v>#VALUE!</v>
      </c>
      <c r="AK298" s="1" t="e">
        <f>TRIM(LEFT(AR298,FIND(Sheet1!$E$16,AR298)-1))</f>
        <v>#VALUE!</v>
      </c>
      <c r="AL298" s="1" t="e">
        <f>TRIM(LEFT(AS298,FIND(Sheet1!$E$16,AS298)-1))</f>
        <v>#VALUE!</v>
      </c>
      <c r="AM298" s="1" t="e">
        <f>TRIM(LEFT(AT298,FIND(Sheet1!$E$16,AT298)-1))</f>
        <v>#VALUE!</v>
      </c>
      <c r="AN298" s="1" t="e">
        <f>TRIM(LEFT(AU298,FIND(Sheet1!$E$16,AU298)-1))</f>
        <v>#VALUE!</v>
      </c>
      <c r="AO298" s="1" t="e">
        <f>TRIM(LEFT(AV298,FIND(Sheet1!$E$16,AV298)-1))</f>
        <v>#VALUE!</v>
      </c>
      <c r="AP298" s="14">
        <v>20</v>
      </c>
      <c r="AX298" s="1">
        <v>2000150502</v>
      </c>
      <c r="AY298" s="1" t="s">
        <v>91</v>
      </c>
      <c r="AZ298" s="1" t="str">
        <f t="shared" si="88"/>
        <v>2000150502受击光效</v>
      </c>
      <c r="BA298" s="1">
        <f>COUNTIFS($AZ$2:AZ298,AZ298,$AZ$2:AZ298,"&gt;&lt;")</f>
        <v>1</v>
      </c>
      <c r="BB298" t="b">
        <f>IFERROR(AND(VLOOKUP(AX298,[2]英雄技能定义!$A:$F,6,0)="普攻",AY298=$AY$2),FALSE)</f>
        <v>0</v>
      </c>
    </row>
    <row r="299" spans="1:54">
      <c r="A299" s="1" t="e">
        <f>#REF!</f>
        <v>#REF!</v>
      </c>
      <c r="B299" s="1" t="e">
        <f>#REF!</f>
        <v>#REF!</v>
      </c>
      <c r="C299" s="1" t="e">
        <f>#REF!</f>
        <v>#REF!</v>
      </c>
      <c r="D299" s="1" t="s">
        <v>86</v>
      </c>
      <c r="E299" s="1" t="e">
        <f>#REF!</f>
        <v>#REF!</v>
      </c>
      <c r="F299" s="1" t="e">
        <f t="shared" si="90"/>
        <v>#REF!</v>
      </c>
      <c r="G299" s="1">
        <f>SUMIFS(Sheet1!$F$17:$F$30,Sheet1!$E$17:$E$30,D299)</f>
        <v>1</v>
      </c>
      <c r="H299" s="1" t="e">
        <f>ROUND(ABS(SUMIFS(#REF!,#REF!,$C299,#REF!,#REF!,#REF!,$E299)),)</f>
        <v>#REF!</v>
      </c>
      <c r="I299" s="1" t="e">
        <f>_xlfn.IFS(OR(B299=#REF!,B299=#REF!,B299=#REF!),ROUND(#REF!,3),TRUE,0)</f>
        <v>#REF!</v>
      </c>
      <c r="J299" s="1">
        <v>0</v>
      </c>
      <c r="K299" s="1" t="e">
        <f>ROUND(ABS(SUMIFS(#REF!,#REF!,$C299,#REF!,#REF!,#REF!,$E299,#REF!,#REF!)),3)</f>
        <v>#REF!</v>
      </c>
      <c r="L299" s="1" t="e">
        <f>ROUND(ABS(SUMIFS(#REF!,#REF!,$C299,#REF!,#REF!,#REF!,$E299,#REF!,#REF!)),3)</f>
        <v>#REF!</v>
      </c>
      <c r="M299" s="1">
        <v>0</v>
      </c>
      <c r="N299" s="1" t="e">
        <f>ROUND(ABS(SUMIFS(#REF!,#REF!,$C299,#REF!,#REF!,#REF!,$E299,#REF!,#REF!)),3)</f>
        <v>#REF!</v>
      </c>
      <c r="O299" s="1" t="e">
        <f>ABS(SUMIFS(#REF!,#REF!,$C299,#REF!,$E299,#REF!,#REF!))</f>
        <v>#REF!</v>
      </c>
      <c r="P299" s="1" t="e">
        <f>#REF!</f>
        <v>#REF!</v>
      </c>
      <c r="Q299" s="1" t="e">
        <f>_xlfn.IFS(OR(B299=#REF!,B299=#REF!),#REF!*100,TRUE,0)</f>
        <v>#REF!</v>
      </c>
      <c r="S299" s="14" t="str">
        <f t="shared" si="73"/>
        <v>2000150502击退1</v>
      </c>
      <c r="T299" s="14" t="str">
        <f ca="1">IF(OFFSET($BB$1,MATCH($S299,S:S,0)-1,),$BC$1,
_xlfn.TEXTJOIN(Sheet1!$D$16,1,U299:AA299))</f>
        <v>speed=3000,duration=0.06</v>
      </c>
      <c r="U299" s="14" t="str">
        <f t="shared" ca="1" si="74"/>
        <v>speed=3000</v>
      </c>
      <c r="V299" s="14" t="str">
        <f t="shared" ca="1" si="75"/>
        <v>duration=0.06</v>
      </c>
      <c r="W299" s="14" t="str">
        <f t="shared" ca="1" si="76"/>
        <v/>
      </c>
      <c r="X299" s="14" t="str">
        <f t="shared" ca="1" si="77"/>
        <v/>
      </c>
      <c r="Y299" s="14" t="str">
        <f t="shared" ca="1" si="78"/>
        <v/>
      </c>
      <c r="Z299" s="14" t="str">
        <f t="shared" ca="1" si="79"/>
        <v/>
      </c>
      <c r="AA299" s="14" t="str">
        <f t="shared" ca="1" si="80"/>
        <v/>
      </c>
      <c r="AB299" s="1">
        <f t="shared" si="81"/>
        <v>3000</v>
      </c>
      <c r="AC299" s="1">
        <f t="shared" si="82"/>
        <v>0.06</v>
      </c>
      <c r="AD299" s="1" t="e">
        <f t="shared" si="83"/>
        <v>#N/A</v>
      </c>
      <c r="AE299" s="1" t="e">
        <f t="shared" si="84"/>
        <v>#N/A</v>
      </c>
      <c r="AF299" s="1" t="e">
        <f t="shared" si="85"/>
        <v>#N/A</v>
      </c>
      <c r="AG299" s="1" t="e">
        <f t="shared" si="86"/>
        <v>#N/A</v>
      </c>
      <c r="AH299" s="1" t="e">
        <f t="shared" si="87"/>
        <v>#N/A</v>
      </c>
      <c r="AI299" s="1" t="str">
        <f>TRIM(LEFT(AP299,FIND(Sheet1!$E$16,AP299)-1))</f>
        <v>speed</v>
      </c>
      <c r="AJ299" s="1" t="str">
        <f>TRIM(LEFT(AQ299,FIND(Sheet1!$E$16,AQ299)-1))</f>
        <v>duration</v>
      </c>
      <c r="AK299" s="1" t="e">
        <f>TRIM(LEFT(AR299,FIND(Sheet1!$E$16,AR299)-1))</f>
        <v>#VALUE!</v>
      </c>
      <c r="AL299" s="1" t="e">
        <f>TRIM(LEFT(AS299,FIND(Sheet1!$E$16,AS299)-1))</f>
        <v>#VALUE!</v>
      </c>
      <c r="AM299" s="1" t="e">
        <f>TRIM(LEFT(AT299,FIND(Sheet1!$E$16,AT299)-1))</f>
        <v>#VALUE!</v>
      </c>
      <c r="AN299" s="1" t="e">
        <f>TRIM(LEFT(AU299,FIND(Sheet1!$E$16,AU299)-1))</f>
        <v>#VALUE!</v>
      </c>
      <c r="AO299" s="1" t="e">
        <f>TRIM(LEFT(AV299,FIND(Sheet1!$E$16,AV299)-1))</f>
        <v>#VALUE!</v>
      </c>
      <c r="AP299" s="14" t="s">
        <v>171</v>
      </c>
      <c r="AQ299" s="14" t="s">
        <v>196</v>
      </c>
      <c r="AX299" s="1">
        <v>2000150502</v>
      </c>
      <c r="AY299" s="1" t="s">
        <v>47</v>
      </c>
      <c r="AZ299" s="1" t="str">
        <f t="shared" si="88"/>
        <v>2000150502击退</v>
      </c>
      <c r="BA299" s="1">
        <f>COUNTIFS($AZ$2:AZ299,AZ299,$AZ$2:AZ299,"&gt;&lt;")</f>
        <v>1</v>
      </c>
      <c r="BB299" t="b">
        <f>IFERROR(AND(VLOOKUP(AX299,[2]英雄技能定义!$A:$F,6,0)="普攻",AY299=$AY$2),FALSE)</f>
        <v>0</v>
      </c>
    </row>
    <row r="300" spans="1:54">
      <c r="A300" s="1" t="e">
        <f>#REF!</f>
        <v>#REF!</v>
      </c>
      <c r="B300" s="1" t="e">
        <f>#REF!</f>
        <v>#REF!</v>
      </c>
      <c r="C300" s="1" t="e">
        <f>#REF!</f>
        <v>#REF!</v>
      </c>
      <c r="D300" s="1" t="s">
        <v>86</v>
      </c>
      <c r="E300" s="1" t="e">
        <f>#REF!</f>
        <v>#REF!</v>
      </c>
      <c r="F300" s="1" t="e">
        <f t="shared" si="90"/>
        <v>#REF!</v>
      </c>
      <c r="G300" s="1">
        <f>SUMIFS(Sheet1!$F$17:$F$30,Sheet1!$E$17:$E$30,D300)</f>
        <v>1</v>
      </c>
      <c r="H300" s="1" t="e">
        <f>ROUND(ABS(SUMIFS(#REF!,#REF!,$C300,#REF!,#REF!,#REF!,$E300)),)</f>
        <v>#REF!</v>
      </c>
      <c r="I300" s="1" t="e">
        <f>_xlfn.IFS(OR(B300=#REF!,B300=#REF!,B300=#REF!),ROUND(#REF!,3),TRUE,0)</f>
        <v>#REF!</v>
      </c>
      <c r="J300" s="1">
        <v>0</v>
      </c>
      <c r="K300" s="1" t="e">
        <f>ROUND(ABS(SUMIFS(#REF!,#REF!,$C300,#REF!,#REF!,#REF!,$E300,#REF!,#REF!)),3)</f>
        <v>#REF!</v>
      </c>
      <c r="L300" s="1" t="e">
        <f>ROUND(ABS(SUMIFS(#REF!,#REF!,$C300,#REF!,#REF!,#REF!,$E300,#REF!,#REF!)),3)</f>
        <v>#REF!</v>
      </c>
      <c r="M300" s="1">
        <v>0</v>
      </c>
      <c r="N300" s="1" t="e">
        <f>ROUND(ABS(SUMIFS(#REF!,#REF!,$C300,#REF!,#REF!,#REF!,$E300,#REF!,#REF!)),3)</f>
        <v>#REF!</v>
      </c>
      <c r="O300" s="1" t="e">
        <f>ABS(SUMIFS(#REF!,#REF!,$C300,#REF!,$E300,#REF!,#REF!))</f>
        <v>#REF!</v>
      </c>
      <c r="P300" s="1" t="e">
        <f>#REF!</f>
        <v>#REF!</v>
      </c>
      <c r="Q300" s="1" t="e">
        <f>_xlfn.IFS(OR(B300=#REF!,B300=#REF!),#REF!*100,TRUE,0)</f>
        <v>#REF!</v>
      </c>
      <c r="S300" s="14" t="str">
        <f t="shared" si="73"/>
        <v>2000150503伤血1</v>
      </c>
      <c r="T300" s="14" t="str">
        <f ca="1">IF(OFFSET($BB$1,MATCH($S300,S:S,0)-1,),$BC$1,
_xlfn.TEXTJOIN(Sheet1!$D$16,1,U300:AA300))</f>
        <v>ratio=3.8,fixed=100</v>
      </c>
      <c r="U300" s="14" t="str">
        <f t="shared" ca="1" si="74"/>
        <v>ratio=3.8</v>
      </c>
      <c r="V300" s="14" t="str">
        <f t="shared" ca="1" si="75"/>
        <v>fixed=100</v>
      </c>
      <c r="W300" s="14" t="str">
        <f t="shared" ca="1" si="76"/>
        <v/>
      </c>
      <c r="X300" s="14" t="str">
        <f t="shared" ca="1" si="77"/>
        <v/>
      </c>
      <c r="Y300" s="14" t="str">
        <f t="shared" ca="1" si="78"/>
        <v/>
      </c>
      <c r="Z300" s="14" t="str">
        <f t="shared" ca="1" si="79"/>
        <v/>
      </c>
      <c r="AA300" s="14" t="str">
        <f t="shared" ca="1" si="80"/>
        <v/>
      </c>
      <c r="AB300" s="1">
        <f t="shared" si="81"/>
        <v>3.8</v>
      </c>
      <c r="AC300" s="1">
        <f t="shared" si="82"/>
        <v>100</v>
      </c>
      <c r="AD300" s="1" t="e">
        <f t="shared" si="83"/>
        <v>#N/A</v>
      </c>
      <c r="AE300" s="1" t="e">
        <f t="shared" si="84"/>
        <v>#N/A</v>
      </c>
      <c r="AF300" s="1" t="e">
        <f t="shared" si="85"/>
        <v>#N/A</v>
      </c>
      <c r="AG300" s="1" t="e">
        <f t="shared" si="86"/>
        <v>#N/A</v>
      </c>
      <c r="AH300" s="1" t="e">
        <f t="shared" si="87"/>
        <v>#N/A</v>
      </c>
      <c r="AI300" s="1" t="str">
        <f>TRIM(LEFT(AP300,FIND(Sheet1!$E$16,AP300)-1))</f>
        <v>ratio</v>
      </c>
      <c r="AJ300" s="1" t="str">
        <f>TRIM(LEFT(AQ300,FIND(Sheet1!$E$16,AQ300)-1))</f>
        <v>fixed</v>
      </c>
      <c r="AK300" s="1" t="e">
        <f>TRIM(LEFT(AR300,FIND(Sheet1!$E$16,AR300)-1))</f>
        <v>#VALUE!</v>
      </c>
      <c r="AL300" s="1" t="e">
        <f>TRIM(LEFT(AS300,FIND(Sheet1!$E$16,AS300)-1))</f>
        <v>#VALUE!</v>
      </c>
      <c r="AM300" s="1" t="e">
        <f>TRIM(LEFT(AT300,FIND(Sheet1!$E$16,AT300)-1))</f>
        <v>#VALUE!</v>
      </c>
      <c r="AN300" s="1" t="e">
        <f>TRIM(LEFT(AU300,FIND(Sheet1!$E$16,AU300)-1))</f>
        <v>#VALUE!</v>
      </c>
      <c r="AO300" s="1" t="e">
        <f>TRIM(LEFT(AV300,FIND(Sheet1!$E$16,AV300)-1))</f>
        <v>#VALUE!</v>
      </c>
      <c r="AP300" s="14" t="s">
        <v>324</v>
      </c>
      <c r="AQ300" s="14" t="s">
        <v>170</v>
      </c>
      <c r="AX300" s="1">
        <v>2000150503</v>
      </c>
      <c r="AY300" s="1" t="s">
        <v>86</v>
      </c>
      <c r="AZ300" s="1" t="str">
        <f t="shared" si="88"/>
        <v>2000150503伤血</v>
      </c>
      <c r="BA300" s="1">
        <f>COUNTIFS($AZ$2:AZ300,AZ300,$AZ$2:AZ300,"&gt;&lt;")</f>
        <v>1</v>
      </c>
      <c r="BB300" t="b">
        <f>IFERROR(AND(VLOOKUP(AX300,[2]英雄技能定义!$A:$F,6,0)="普攻",AY300=$AY$2),FALSE)</f>
        <v>0</v>
      </c>
    </row>
    <row r="301" spans="1:54">
      <c r="A301" s="1" t="e">
        <f>#REF!</f>
        <v>#REF!</v>
      </c>
      <c r="B301" s="1" t="e">
        <f>#REF!</f>
        <v>#REF!</v>
      </c>
      <c r="C301" s="1" t="e">
        <f>#REF!</f>
        <v>#REF!</v>
      </c>
      <c r="D301" s="1" t="s">
        <v>86</v>
      </c>
      <c r="E301" s="1" t="e">
        <f>#REF!</f>
        <v>#REF!</v>
      </c>
      <c r="F301" s="1" t="e">
        <f t="shared" si="90"/>
        <v>#REF!</v>
      </c>
      <c r="G301" s="1">
        <f>SUMIFS(Sheet1!$F$17:$F$30,Sheet1!$E$17:$E$30,D301)</f>
        <v>1</v>
      </c>
      <c r="H301" s="1" t="e">
        <f>ROUND(ABS(SUMIFS(#REF!,#REF!,$C301,#REF!,#REF!,#REF!,$E301)),)</f>
        <v>#REF!</v>
      </c>
      <c r="I301" s="1" t="e">
        <f>_xlfn.IFS(OR(B301=#REF!,B301=#REF!,B301=#REF!),ROUND(#REF!,3),TRUE,0)</f>
        <v>#REF!</v>
      </c>
      <c r="J301" s="1">
        <v>0</v>
      </c>
      <c r="K301" s="1" t="e">
        <f>ROUND(ABS(SUMIFS(#REF!,#REF!,$C301,#REF!,#REF!,#REF!,$E301,#REF!,#REF!)),3)</f>
        <v>#REF!</v>
      </c>
      <c r="L301" s="1" t="e">
        <f>ROUND(ABS(SUMIFS(#REF!,#REF!,$C301,#REF!,#REF!,#REF!,$E301,#REF!,#REF!)),3)</f>
        <v>#REF!</v>
      </c>
      <c r="M301" s="1">
        <v>0</v>
      </c>
      <c r="N301" s="1" t="e">
        <f>ROUND(ABS(SUMIFS(#REF!,#REF!,$C301,#REF!,#REF!,#REF!,$E301,#REF!,#REF!)),3)</f>
        <v>#REF!</v>
      </c>
      <c r="O301" s="1" t="e">
        <f>ABS(SUMIFS(#REF!,#REF!,$C301,#REF!,$E301,#REF!,#REF!))</f>
        <v>#REF!</v>
      </c>
      <c r="P301" s="1" t="e">
        <f>#REF!</f>
        <v>#REF!</v>
      </c>
      <c r="Q301" s="1" t="e">
        <f>_xlfn.IFS(OR(B301=#REF!,B301=#REF!),#REF!*100,TRUE,0)</f>
        <v>#REF!</v>
      </c>
      <c r="S301" s="14" t="str">
        <f t="shared" si="73"/>
        <v>2000150503受击光效1</v>
      </c>
      <c r="T301" s="14" t="str">
        <f ca="1">IF(OFFSET($BB$1,MATCH($S301,S:S,0)-1,),$BC$1,
_xlfn.TEXTJOIN(Sheet1!$D$16,1,U301:AA301))</f>
        <v>1</v>
      </c>
      <c r="U301" s="14" t="str">
        <f t="shared" ca="1" si="74"/>
        <v>1</v>
      </c>
      <c r="V301" s="14" t="str">
        <f t="shared" ca="1" si="75"/>
        <v/>
      </c>
      <c r="W301" s="14" t="str">
        <f t="shared" ca="1" si="76"/>
        <v/>
      </c>
      <c r="X301" s="14" t="str">
        <f t="shared" ca="1" si="77"/>
        <v/>
      </c>
      <c r="Y301" s="14" t="str">
        <f t="shared" ca="1" si="78"/>
        <v/>
      </c>
      <c r="Z301" s="14" t="str">
        <f t="shared" ca="1" si="79"/>
        <v/>
      </c>
      <c r="AA301" s="14" t="str">
        <f t="shared" ca="1" si="80"/>
        <v/>
      </c>
      <c r="AB301" s="1">
        <f t="shared" si="81"/>
        <v>1</v>
      </c>
      <c r="AC301" s="1" t="e">
        <f t="shared" si="82"/>
        <v>#N/A</v>
      </c>
      <c r="AD301" s="1" t="e">
        <f t="shared" si="83"/>
        <v>#N/A</v>
      </c>
      <c r="AE301" s="1" t="e">
        <f t="shared" si="84"/>
        <v>#N/A</v>
      </c>
      <c r="AF301" s="1" t="e">
        <f t="shared" si="85"/>
        <v>#N/A</v>
      </c>
      <c r="AG301" s="1" t="e">
        <f t="shared" si="86"/>
        <v>#N/A</v>
      </c>
      <c r="AH301" s="1" t="e">
        <f t="shared" si="87"/>
        <v>#N/A</v>
      </c>
      <c r="AI301" s="1" t="e">
        <f>TRIM(LEFT(AP301,FIND(Sheet1!$E$16,AP301)-1))</f>
        <v>#VALUE!</v>
      </c>
      <c r="AJ301" s="1" t="e">
        <f>TRIM(LEFT(AQ301,FIND(Sheet1!$E$16,AQ301)-1))</f>
        <v>#VALUE!</v>
      </c>
      <c r="AK301" s="1" t="e">
        <f>TRIM(LEFT(AR301,FIND(Sheet1!$E$16,AR301)-1))</f>
        <v>#VALUE!</v>
      </c>
      <c r="AL301" s="1" t="e">
        <f>TRIM(LEFT(AS301,FIND(Sheet1!$E$16,AS301)-1))</f>
        <v>#VALUE!</v>
      </c>
      <c r="AM301" s="1" t="e">
        <f>TRIM(LEFT(AT301,FIND(Sheet1!$E$16,AT301)-1))</f>
        <v>#VALUE!</v>
      </c>
      <c r="AN301" s="1" t="e">
        <f>TRIM(LEFT(AU301,FIND(Sheet1!$E$16,AU301)-1))</f>
        <v>#VALUE!</v>
      </c>
      <c r="AO301" s="1" t="e">
        <f>TRIM(LEFT(AV301,FIND(Sheet1!$E$16,AV301)-1))</f>
        <v>#VALUE!</v>
      </c>
      <c r="AP301" s="14">
        <v>1</v>
      </c>
      <c r="AX301" s="1">
        <v>2000150503</v>
      </c>
      <c r="AY301" s="1" t="s">
        <v>91</v>
      </c>
      <c r="AZ301" s="1" t="str">
        <f t="shared" si="88"/>
        <v>2000150503受击光效</v>
      </c>
      <c r="BA301" s="1">
        <f>COUNTIFS($AZ$2:AZ301,AZ301,$AZ$2:AZ301,"&gt;&lt;")</f>
        <v>1</v>
      </c>
      <c r="BB301" t="b">
        <f>IFERROR(AND(VLOOKUP(AX301,[2]英雄技能定义!$A:$F,6,0)="普攻",AY301=$AY$2),FALSE)</f>
        <v>0</v>
      </c>
    </row>
    <row r="302" spans="1:54">
      <c r="A302" s="1" t="e">
        <f>#REF!</f>
        <v>#REF!</v>
      </c>
      <c r="B302" s="1" t="e">
        <f>#REF!</f>
        <v>#REF!</v>
      </c>
      <c r="C302" s="1" t="e">
        <f>#REF!</f>
        <v>#REF!</v>
      </c>
      <c r="D302" s="1" t="s">
        <v>86</v>
      </c>
      <c r="E302" s="1" t="e">
        <f>#REF!</f>
        <v>#REF!</v>
      </c>
      <c r="F302" s="1" t="e">
        <f t="shared" si="90"/>
        <v>#REF!</v>
      </c>
      <c r="G302" s="1">
        <f>SUMIFS(Sheet1!$F$17:$F$30,Sheet1!$E$17:$E$30,D302)</f>
        <v>1</v>
      </c>
      <c r="H302" s="1" t="e">
        <f>ROUND(ABS(SUMIFS(#REF!,#REF!,$C302,#REF!,#REF!,#REF!,$E302)),)</f>
        <v>#REF!</v>
      </c>
      <c r="I302" s="1" t="e">
        <f>_xlfn.IFS(OR(B302=#REF!,B302=#REF!,B302=#REF!),ROUND(#REF!,3),TRUE,0)</f>
        <v>#REF!</v>
      </c>
      <c r="J302" s="1">
        <v>0</v>
      </c>
      <c r="K302" s="1" t="e">
        <f>ROUND(ABS(SUMIFS(#REF!,#REF!,$C302,#REF!,#REF!,#REF!,$E302,#REF!,#REF!)),3)</f>
        <v>#REF!</v>
      </c>
      <c r="L302" s="1" t="e">
        <f>ROUND(ABS(SUMIFS(#REF!,#REF!,$C302,#REF!,#REF!,#REF!,$E302,#REF!,#REF!)),3)</f>
        <v>#REF!</v>
      </c>
      <c r="M302" s="1">
        <v>0</v>
      </c>
      <c r="N302" s="1" t="e">
        <f>ROUND(ABS(SUMIFS(#REF!,#REF!,$C302,#REF!,#REF!,#REF!,$E302,#REF!,#REF!)),3)</f>
        <v>#REF!</v>
      </c>
      <c r="O302" s="1" t="e">
        <f>ABS(SUMIFS(#REF!,#REF!,$C302,#REF!,$E302,#REF!,#REF!))</f>
        <v>#REF!</v>
      </c>
      <c r="P302" s="1" t="e">
        <f>#REF!</f>
        <v>#REF!</v>
      </c>
      <c r="Q302" s="1" t="e">
        <f>_xlfn.IFS(OR(B302=#REF!,B302=#REF!),#REF!*100,TRUE,0)</f>
        <v>#REF!</v>
      </c>
      <c r="S302" s="14" t="str">
        <f t="shared" si="73"/>
        <v>2000150503击退1</v>
      </c>
      <c r="T302" s="14" t="str">
        <f ca="1">IF(OFFSET($BB$1,MATCH($S302,S:S,0)-1,),$BC$1,
_xlfn.TEXTJOIN(Sheet1!$D$16,1,U302:AA302))</f>
        <v>speed=1000,duration=0.1</v>
      </c>
      <c r="U302" s="14" t="str">
        <f t="shared" ca="1" si="74"/>
        <v>speed=1000</v>
      </c>
      <c r="V302" s="14" t="str">
        <f t="shared" ca="1" si="75"/>
        <v>duration=0.1</v>
      </c>
      <c r="W302" s="14" t="str">
        <f t="shared" ca="1" si="76"/>
        <v/>
      </c>
      <c r="X302" s="14" t="str">
        <f t="shared" ca="1" si="77"/>
        <v/>
      </c>
      <c r="Y302" s="14" t="str">
        <f t="shared" ca="1" si="78"/>
        <v/>
      </c>
      <c r="Z302" s="14" t="str">
        <f t="shared" ca="1" si="79"/>
        <v/>
      </c>
      <c r="AA302" s="14" t="str">
        <f t="shared" ca="1" si="80"/>
        <v/>
      </c>
      <c r="AB302" s="1">
        <f t="shared" si="81"/>
        <v>1000</v>
      </c>
      <c r="AC302" s="1">
        <f t="shared" si="82"/>
        <v>0.1</v>
      </c>
      <c r="AD302" s="1" t="e">
        <f t="shared" si="83"/>
        <v>#N/A</v>
      </c>
      <c r="AE302" s="1" t="e">
        <f t="shared" si="84"/>
        <v>#N/A</v>
      </c>
      <c r="AF302" s="1" t="e">
        <f t="shared" si="85"/>
        <v>#N/A</v>
      </c>
      <c r="AG302" s="1" t="e">
        <f t="shared" si="86"/>
        <v>#N/A</v>
      </c>
      <c r="AH302" s="1" t="e">
        <f t="shared" si="87"/>
        <v>#N/A</v>
      </c>
      <c r="AI302" s="1" t="str">
        <f>TRIM(LEFT(AP302,FIND(Sheet1!$E$16,AP302)-1))</f>
        <v>speed</v>
      </c>
      <c r="AJ302" s="1" t="str">
        <f>TRIM(LEFT(AQ302,FIND(Sheet1!$E$16,AQ302)-1))</f>
        <v>duration</v>
      </c>
      <c r="AK302" s="1" t="e">
        <f>TRIM(LEFT(AR302,FIND(Sheet1!$E$16,AR302)-1))</f>
        <v>#VALUE!</v>
      </c>
      <c r="AL302" s="1" t="e">
        <f>TRIM(LEFT(AS302,FIND(Sheet1!$E$16,AS302)-1))</f>
        <v>#VALUE!</v>
      </c>
      <c r="AM302" s="1" t="e">
        <f>TRIM(LEFT(AT302,FIND(Sheet1!$E$16,AT302)-1))</f>
        <v>#VALUE!</v>
      </c>
      <c r="AN302" s="1" t="e">
        <f>TRIM(LEFT(AU302,FIND(Sheet1!$E$16,AU302)-1))</f>
        <v>#VALUE!</v>
      </c>
      <c r="AO302" s="1" t="e">
        <f>TRIM(LEFT(AV302,FIND(Sheet1!$E$16,AV302)-1))</f>
        <v>#VALUE!</v>
      </c>
      <c r="AP302" s="14" t="s">
        <v>182</v>
      </c>
      <c r="AQ302" s="14" t="s">
        <v>183</v>
      </c>
      <c r="AX302" s="1">
        <v>2000150503</v>
      </c>
      <c r="AY302" s="1" t="s">
        <v>47</v>
      </c>
      <c r="AZ302" s="1" t="str">
        <f t="shared" si="88"/>
        <v>2000150503击退</v>
      </c>
      <c r="BA302" s="1">
        <f>COUNTIFS($AZ$2:AZ302,AZ302,$AZ$2:AZ302,"&gt;&lt;")</f>
        <v>1</v>
      </c>
      <c r="BB302" t="b">
        <f>IFERROR(AND(VLOOKUP(AX302,[2]英雄技能定义!$A:$F,6,0)="普攻",AY302=$AY$2),FALSE)</f>
        <v>0</v>
      </c>
    </row>
    <row r="303" spans="1:54">
      <c r="A303" s="1" t="e">
        <f>#REF!</f>
        <v>#REF!</v>
      </c>
      <c r="B303" s="1" t="e">
        <f>#REF!</f>
        <v>#REF!</v>
      </c>
      <c r="C303" s="1" t="e">
        <f>#REF!</f>
        <v>#REF!</v>
      </c>
      <c r="D303" s="1" t="s">
        <v>86</v>
      </c>
      <c r="E303" s="1" t="e">
        <f>#REF!</f>
        <v>#REF!</v>
      </c>
      <c r="F303" s="1" t="e">
        <f t="shared" si="90"/>
        <v>#REF!</v>
      </c>
      <c r="G303" s="1">
        <f>SUMIFS(Sheet1!$F$17:$F$30,Sheet1!$E$17:$E$30,D303)</f>
        <v>1</v>
      </c>
      <c r="H303" s="1" t="e">
        <f>ROUND(ABS(SUMIFS(#REF!,#REF!,$C303,#REF!,#REF!,#REF!,$E303)),)</f>
        <v>#REF!</v>
      </c>
      <c r="I303" s="1" t="e">
        <f>_xlfn.IFS(OR(B303=#REF!,B303=#REF!,B303=#REF!),ROUND(#REF!,3),TRUE,0)</f>
        <v>#REF!</v>
      </c>
      <c r="J303" s="1">
        <v>0</v>
      </c>
      <c r="K303" s="1" t="e">
        <f>ROUND(ABS(SUMIFS(#REF!,#REF!,$C303,#REF!,#REF!,#REF!,$E303,#REF!,#REF!)),3)</f>
        <v>#REF!</v>
      </c>
      <c r="L303" s="1" t="e">
        <f>ROUND(ABS(SUMIFS(#REF!,#REF!,$C303,#REF!,#REF!,#REF!,$E303,#REF!,#REF!)),3)</f>
        <v>#REF!</v>
      </c>
      <c r="M303" s="1">
        <v>0</v>
      </c>
      <c r="N303" s="1" t="e">
        <f>ROUND(ABS(SUMIFS(#REF!,#REF!,$C303,#REF!,#REF!,#REF!,$E303,#REF!,#REF!)),3)</f>
        <v>#REF!</v>
      </c>
      <c r="O303" s="1" t="e">
        <f>ABS(SUMIFS(#REF!,#REF!,$C303,#REF!,$E303,#REF!,#REF!))</f>
        <v>#REF!</v>
      </c>
      <c r="P303" s="1" t="e">
        <f>#REF!</f>
        <v>#REF!</v>
      </c>
      <c r="Q303" s="1" t="e">
        <f>_xlfn.IFS(OR(B303=#REF!,B303=#REF!),#REF!*100,TRUE,0)</f>
        <v>#REF!</v>
      </c>
      <c r="S303" s="14" t="str">
        <f t="shared" si="73"/>
        <v>2000150504伤血1</v>
      </c>
      <c r="T303" s="14" t="str">
        <f ca="1">IF(OFFSET($BB$1,MATCH($S303,S:S,0)-1,),$BC$1,
_xlfn.TEXTJOIN(Sheet1!$D$16,1,U303:AA303))</f>
        <v>ratio=2.15+attackerParams('extreasure2')+attackerParams('step10a'),fixed=100,extCritP=0.2+attackerParams('extreasure1')+attackerParams('step10b'),finalAddP=math.min(sourceSkillBlackboard('hit_unit_count',0),5)*attackerParams('extreasure3')</v>
      </c>
      <c r="U303" s="14" t="str">
        <f t="shared" ca="1" si="74"/>
        <v>ratio=2.15+attackerParams('extreasure2')+attackerParams('step10a')</v>
      </c>
      <c r="V303" s="14" t="str">
        <f t="shared" ca="1" si="75"/>
        <v>fixed=100</v>
      </c>
      <c r="W303" s="14" t="str">
        <f t="shared" ca="1" si="76"/>
        <v>extCritP=0.2+attackerParams('extreasure1')+attackerParams('step10b')</v>
      </c>
      <c r="X303" s="14" t="str">
        <f t="shared" ca="1" si="77"/>
        <v>finalAddP=math.min(sourceSkillBlackboard('hit_unit_count'</v>
      </c>
      <c r="Y303" s="14" t="str">
        <f t="shared" ca="1" si="78"/>
        <v>0)</v>
      </c>
      <c r="Z303" s="14" t="str">
        <f t="shared" ca="1" si="79"/>
        <v>5)*attackerParams('extreasure3')</v>
      </c>
      <c r="AA303" s="14" t="str">
        <f t="shared" ca="1" si="80"/>
        <v/>
      </c>
      <c r="AB303" s="1">
        <f t="shared" si="81"/>
        <v>2.15</v>
      </c>
      <c r="AC303" s="1">
        <f t="shared" si="82"/>
        <v>100</v>
      </c>
      <c r="AD303" s="1">
        <f t="shared" si="83"/>
        <v>0.2</v>
      </c>
      <c r="AE303" s="1" t="e">
        <f t="shared" si="84"/>
        <v>#N/A</v>
      </c>
      <c r="AF303" s="1" t="e">
        <f t="shared" si="85"/>
        <v>#N/A</v>
      </c>
      <c r="AG303" s="1" t="e">
        <f t="shared" si="86"/>
        <v>#N/A</v>
      </c>
      <c r="AH303" s="1" t="e">
        <f t="shared" si="87"/>
        <v>#N/A</v>
      </c>
      <c r="AI303" s="1" t="str">
        <f>TRIM(LEFT(AP303,FIND(Sheet1!$E$16,AP303)-1))</f>
        <v>ratio</v>
      </c>
      <c r="AJ303" s="1" t="str">
        <f>TRIM(LEFT(AQ303,FIND(Sheet1!$E$16,AQ303)-1))</f>
        <v>fixed</v>
      </c>
      <c r="AK303" s="1" t="str">
        <f>TRIM(LEFT(AR303,FIND(Sheet1!$E$16,AR303)-1))</f>
        <v>extCritP</v>
      </c>
      <c r="AL303" s="1" t="str">
        <f>TRIM(LEFT(AS303,FIND(Sheet1!$E$16,AS303)-1))</f>
        <v>finalAddP</v>
      </c>
      <c r="AM303" s="1" t="e">
        <f>TRIM(LEFT(AT303,FIND(Sheet1!$E$16,AT303)-1))</f>
        <v>#VALUE!</v>
      </c>
      <c r="AN303" s="1" t="e">
        <f>TRIM(LEFT(AU303,FIND(Sheet1!$E$16,AU303)-1))</f>
        <v>#VALUE!</v>
      </c>
      <c r="AO303" s="1" t="e">
        <f>TRIM(LEFT(AV303,FIND(Sheet1!$E$16,AV303)-1))</f>
        <v>#VALUE!</v>
      </c>
      <c r="AP303" s="14" t="s">
        <v>325</v>
      </c>
      <c r="AQ303" s="14" t="s">
        <v>170</v>
      </c>
      <c r="AR303" s="14" t="s">
        <v>280</v>
      </c>
      <c r="AS303" s="14" t="s">
        <v>326</v>
      </c>
      <c r="AT303" s="14" t="s">
        <v>327</v>
      </c>
      <c r="AU303" s="14" t="s">
        <v>328</v>
      </c>
      <c r="AX303" s="1">
        <v>2000150504</v>
      </c>
      <c r="AY303" s="1" t="s">
        <v>86</v>
      </c>
      <c r="AZ303" s="1" t="str">
        <f t="shared" si="88"/>
        <v>2000150504伤血</v>
      </c>
      <c r="BA303" s="1">
        <f>COUNTIFS($AZ$2:AZ303,AZ303,$AZ$2:AZ303,"&gt;&lt;")</f>
        <v>1</v>
      </c>
      <c r="BB303" t="b">
        <f>IFERROR(AND(VLOOKUP(AX303,[2]英雄技能定义!$A:$F,6,0)="普攻",AY303=$AY$2),FALSE)</f>
        <v>0</v>
      </c>
    </row>
    <row r="304" spans="1:54">
      <c r="A304" s="1" t="e">
        <f>#REF!</f>
        <v>#REF!</v>
      </c>
      <c r="B304" s="1" t="e">
        <f>#REF!</f>
        <v>#REF!</v>
      </c>
      <c r="C304" s="1" t="e">
        <f>#REF!</f>
        <v>#REF!</v>
      </c>
      <c r="D304" s="1" t="s">
        <v>86</v>
      </c>
      <c r="E304" s="1" t="e">
        <f>#REF!</f>
        <v>#REF!</v>
      </c>
      <c r="F304" s="1" t="e">
        <f t="shared" si="90"/>
        <v>#REF!</v>
      </c>
      <c r="G304" s="1">
        <f>SUMIFS(Sheet1!$F$17:$F$30,Sheet1!$E$17:$E$30,D304)</f>
        <v>1</v>
      </c>
      <c r="H304" s="1" t="e">
        <f>ROUND(ABS(SUMIFS(#REF!,#REF!,$C304,#REF!,#REF!,#REF!,$E304)),)</f>
        <v>#REF!</v>
      </c>
      <c r="I304" s="1" t="e">
        <f>_xlfn.IFS(OR(B304=#REF!,B304=#REF!,B304=#REF!),ROUND(#REF!,3),TRUE,0)</f>
        <v>#REF!</v>
      </c>
      <c r="J304" s="1">
        <v>0</v>
      </c>
      <c r="K304" s="1" t="e">
        <f>ROUND(ABS(SUMIFS(#REF!,#REF!,$C304,#REF!,#REF!,#REF!,$E304,#REF!,#REF!)),3)</f>
        <v>#REF!</v>
      </c>
      <c r="L304" s="1" t="e">
        <f>ROUND(ABS(SUMIFS(#REF!,#REF!,$C304,#REF!,#REF!,#REF!,$E304,#REF!,#REF!)),3)</f>
        <v>#REF!</v>
      </c>
      <c r="M304" s="1">
        <v>0</v>
      </c>
      <c r="N304" s="1" t="e">
        <f>ROUND(ABS(SUMIFS(#REF!,#REF!,$C304,#REF!,#REF!,#REF!,$E304,#REF!,#REF!)),3)</f>
        <v>#REF!</v>
      </c>
      <c r="O304" s="1" t="e">
        <f>ABS(SUMIFS(#REF!,#REF!,$C304,#REF!,$E304,#REF!,#REF!))</f>
        <v>#REF!</v>
      </c>
      <c r="P304" s="1" t="e">
        <f>#REF!</f>
        <v>#REF!</v>
      </c>
      <c r="Q304" s="1" t="e">
        <f>_xlfn.IFS(OR(B304=#REF!,B304=#REF!),#REF!*100,TRUE,0)</f>
        <v>#REF!</v>
      </c>
      <c r="S304" s="14" t="str">
        <f t="shared" si="73"/>
        <v>2000150504受击光效1</v>
      </c>
      <c r="T304" s="14" t="str">
        <f ca="1">IF(OFFSET($BB$1,MATCH($S304,S:S,0)-1,),$BC$1,
_xlfn.TEXTJOIN(Sheet1!$D$16,1,U304:AA304))</f>
        <v>1</v>
      </c>
      <c r="U304" s="14" t="str">
        <f t="shared" ca="1" si="74"/>
        <v>1</v>
      </c>
      <c r="V304" s="14" t="str">
        <f t="shared" ca="1" si="75"/>
        <v/>
      </c>
      <c r="W304" s="14" t="str">
        <f t="shared" ca="1" si="76"/>
        <v/>
      </c>
      <c r="X304" s="14" t="str">
        <f t="shared" ca="1" si="77"/>
        <v/>
      </c>
      <c r="Y304" s="14" t="str">
        <f t="shared" ca="1" si="78"/>
        <v/>
      </c>
      <c r="Z304" s="14" t="str">
        <f t="shared" ca="1" si="79"/>
        <v/>
      </c>
      <c r="AA304" s="14" t="str">
        <f t="shared" ca="1" si="80"/>
        <v/>
      </c>
      <c r="AB304" s="1">
        <f t="shared" si="81"/>
        <v>1</v>
      </c>
      <c r="AC304" s="1" t="e">
        <f t="shared" si="82"/>
        <v>#N/A</v>
      </c>
      <c r="AD304" s="1" t="e">
        <f t="shared" si="83"/>
        <v>#N/A</v>
      </c>
      <c r="AE304" s="1" t="e">
        <f t="shared" si="84"/>
        <v>#N/A</v>
      </c>
      <c r="AF304" s="1" t="e">
        <f t="shared" si="85"/>
        <v>#N/A</v>
      </c>
      <c r="AG304" s="1" t="e">
        <f t="shared" si="86"/>
        <v>#N/A</v>
      </c>
      <c r="AH304" s="1" t="e">
        <f t="shared" si="87"/>
        <v>#N/A</v>
      </c>
      <c r="AI304" s="1" t="e">
        <f>TRIM(LEFT(AP304,FIND(Sheet1!$E$16,AP304)-1))</f>
        <v>#VALUE!</v>
      </c>
      <c r="AJ304" s="1" t="e">
        <f>TRIM(LEFT(AQ304,FIND(Sheet1!$E$16,AQ304)-1))</f>
        <v>#VALUE!</v>
      </c>
      <c r="AK304" s="1" t="e">
        <f>TRIM(LEFT(AR304,FIND(Sheet1!$E$16,AR304)-1))</f>
        <v>#VALUE!</v>
      </c>
      <c r="AL304" s="1" t="e">
        <f>TRIM(LEFT(AS304,FIND(Sheet1!$E$16,AS304)-1))</f>
        <v>#VALUE!</v>
      </c>
      <c r="AM304" s="1" t="e">
        <f>TRIM(LEFT(AT304,FIND(Sheet1!$E$16,AT304)-1))</f>
        <v>#VALUE!</v>
      </c>
      <c r="AN304" s="1" t="e">
        <f>TRIM(LEFT(AU304,FIND(Sheet1!$E$16,AU304)-1))</f>
        <v>#VALUE!</v>
      </c>
      <c r="AO304" s="1" t="e">
        <f>TRIM(LEFT(AV304,FIND(Sheet1!$E$16,AV304)-1))</f>
        <v>#VALUE!</v>
      </c>
      <c r="AP304" s="14">
        <v>1</v>
      </c>
      <c r="AX304" s="1">
        <v>2000150504</v>
      </c>
      <c r="AY304" s="1" t="s">
        <v>91</v>
      </c>
      <c r="AZ304" s="1" t="str">
        <f t="shared" si="88"/>
        <v>2000150504受击光效</v>
      </c>
      <c r="BA304" s="1">
        <f>COUNTIFS($AZ$2:AZ304,AZ304,$AZ$2:AZ304,"&gt;&lt;")</f>
        <v>1</v>
      </c>
      <c r="BB304" t="b">
        <f>IFERROR(AND(VLOOKUP(AX304,[2]英雄技能定义!$A:$F,6,0)="普攻",AY304=$AY$2),FALSE)</f>
        <v>0</v>
      </c>
    </row>
    <row r="305" spans="1:54">
      <c r="A305" s="1" t="e">
        <f>#REF!</f>
        <v>#REF!</v>
      </c>
      <c r="B305" s="1" t="e">
        <f>#REF!</f>
        <v>#REF!</v>
      </c>
      <c r="C305" s="1" t="e">
        <f>#REF!</f>
        <v>#REF!</v>
      </c>
      <c r="D305" s="1" t="s">
        <v>88</v>
      </c>
      <c r="E305" s="1" t="e">
        <f>#REF!</f>
        <v>#REF!</v>
      </c>
      <c r="F305" s="1" t="e">
        <f t="shared" si="90"/>
        <v>#REF!</v>
      </c>
      <c r="G305" s="1">
        <f>SUMIFS(Sheet1!$F$17:$F$30,Sheet1!$E$17:$E$30,D305)</f>
        <v>2</v>
      </c>
      <c r="H305" s="1" t="e">
        <f>ROUND(ABS(SUMIFS(#REF!,#REF!,$C305,#REF!,#REF!,#REF!,$E305)),)</f>
        <v>#REF!</v>
      </c>
      <c r="I305" s="1" t="e">
        <f>_xlfn.IFS(OR(B305=#REF!,B305=#REF!,B305=#REF!),ROUND(#REF!,3),TRUE,0)</f>
        <v>#REF!</v>
      </c>
      <c r="J305" s="1">
        <v>0</v>
      </c>
      <c r="K305" s="1" t="e">
        <f>ROUND(ABS(SUMIFS(#REF!,#REF!,$C305,#REF!,#REF!,#REF!,$E305,#REF!,#REF!)),3)</f>
        <v>#REF!</v>
      </c>
      <c r="L305" s="1" t="e">
        <f>ROUND(ABS(SUMIFS(#REF!,#REF!,$C305,#REF!,#REF!,#REF!,$E305,#REF!,#REF!)),3)</f>
        <v>#REF!</v>
      </c>
      <c r="M305" s="1">
        <v>0</v>
      </c>
      <c r="N305" s="1" t="e">
        <f>ROUND(ABS(SUMIFS(#REF!,#REF!,$C305,#REF!,#REF!,#REF!,$E305,#REF!,#REF!)),3)</f>
        <v>#REF!</v>
      </c>
      <c r="O305" s="1" t="e">
        <f>ABS(SUMIFS(#REF!,#REF!,$C305,#REF!,$E305,#REF!,#REF!))</f>
        <v>#REF!</v>
      </c>
      <c r="P305" s="1" t="e">
        <f>#REF!</f>
        <v>#REF!</v>
      </c>
      <c r="Q305" s="1" t="e">
        <f>_xlfn.IFS(OR(B305=#REF!,B305=#REF!),#REF!*100,TRUE,0)</f>
        <v>#REF!</v>
      </c>
      <c r="S305" s="14" t="str">
        <f t="shared" si="73"/>
        <v>2000150504击飞1</v>
      </c>
      <c r="T305" s="14" t="str">
        <f ca="1">IF(OFFSET($BB$1,MATCH($S305,S:S,0)-1,),$BC$1,
_xlfn.TEXTJOIN(Sheet1!$D$16,1,U305:AA305))</f>
        <v>speed=800,duration=0.2</v>
      </c>
      <c r="U305" s="14" t="str">
        <f t="shared" ca="1" si="74"/>
        <v>speed=800</v>
      </c>
      <c r="V305" s="14" t="str">
        <f t="shared" ca="1" si="75"/>
        <v>duration=0.2</v>
      </c>
      <c r="W305" s="14" t="str">
        <f t="shared" ca="1" si="76"/>
        <v/>
      </c>
      <c r="X305" s="14" t="str">
        <f t="shared" ca="1" si="77"/>
        <v/>
      </c>
      <c r="Y305" s="14" t="str">
        <f t="shared" ca="1" si="78"/>
        <v/>
      </c>
      <c r="Z305" s="14" t="str">
        <f t="shared" ca="1" si="79"/>
        <v/>
      </c>
      <c r="AA305" s="14" t="str">
        <f t="shared" ca="1" si="80"/>
        <v/>
      </c>
      <c r="AB305" s="1">
        <f t="shared" si="81"/>
        <v>800</v>
      </c>
      <c r="AC305" s="1">
        <f t="shared" si="82"/>
        <v>0.2</v>
      </c>
      <c r="AD305" s="1" t="e">
        <f t="shared" si="83"/>
        <v>#N/A</v>
      </c>
      <c r="AE305" s="1" t="e">
        <f t="shared" si="84"/>
        <v>#N/A</v>
      </c>
      <c r="AF305" s="1" t="e">
        <f t="shared" si="85"/>
        <v>#N/A</v>
      </c>
      <c r="AG305" s="1" t="e">
        <f t="shared" si="86"/>
        <v>#N/A</v>
      </c>
      <c r="AH305" s="1" t="e">
        <f t="shared" si="87"/>
        <v>#N/A</v>
      </c>
      <c r="AI305" s="1" t="str">
        <f>TRIM(LEFT(AP305,FIND(Sheet1!$E$16,AP305)-1))</f>
        <v>speed</v>
      </c>
      <c r="AJ305" s="1" t="str">
        <f>TRIM(LEFT(AQ305,FIND(Sheet1!$E$16,AQ305)-1))</f>
        <v>duration</v>
      </c>
      <c r="AK305" s="1" t="e">
        <f>TRIM(LEFT(AR305,FIND(Sheet1!$E$16,AR305)-1))</f>
        <v>#VALUE!</v>
      </c>
      <c r="AL305" s="1" t="e">
        <f>TRIM(LEFT(AS305,FIND(Sheet1!$E$16,AS305)-1))</f>
        <v>#VALUE!</v>
      </c>
      <c r="AM305" s="1" t="e">
        <f>TRIM(LEFT(AT305,FIND(Sheet1!$E$16,AT305)-1))</f>
        <v>#VALUE!</v>
      </c>
      <c r="AN305" s="1" t="e">
        <f>TRIM(LEFT(AU305,FIND(Sheet1!$E$16,AU305)-1))</f>
        <v>#VALUE!</v>
      </c>
      <c r="AO305" s="1" t="e">
        <f>TRIM(LEFT(AV305,FIND(Sheet1!$E$16,AV305)-1))</f>
        <v>#VALUE!</v>
      </c>
      <c r="AP305" s="14" t="s">
        <v>329</v>
      </c>
      <c r="AQ305" s="14" t="s">
        <v>174</v>
      </c>
      <c r="AX305" s="1">
        <v>2000150504</v>
      </c>
      <c r="AY305" s="1" t="s">
        <v>96</v>
      </c>
      <c r="AZ305" s="1" t="str">
        <f t="shared" si="88"/>
        <v>2000150504击飞</v>
      </c>
      <c r="BA305" s="1">
        <f>COUNTIFS($AZ$2:AZ305,AZ305,$AZ$2:AZ305,"&gt;&lt;")</f>
        <v>1</v>
      </c>
      <c r="BB305" t="b">
        <f>IFERROR(AND(VLOOKUP(AX305,[2]英雄技能定义!$A:$F,6,0)="普攻",AY305=$AY$2),FALSE)</f>
        <v>0</v>
      </c>
    </row>
    <row r="306" spans="1:54">
      <c r="A306" s="1" t="e">
        <f>#REF!</f>
        <v>#REF!</v>
      </c>
      <c r="B306" s="1" t="e">
        <f>#REF!</f>
        <v>#REF!</v>
      </c>
      <c r="C306" s="1" t="e">
        <f>#REF!</f>
        <v>#REF!</v>
      </c>
      <c r="D306" s="1" t="s">
        <v>86</v>
      </c>
      <c r="E306" s="1" t="e">
        <f>#REF!</f>
        <v>#REF!</v>
      </c>
      <c r="F306" s="1" t="e">
        <f t="shared" si="90"/>
        <v>#REF!</v>
      </c>
      <c r="G306" s="1">
        <f>SUMIFS(Sheet1!$F$17:$F$30,Sheet1!$E$17:$E$30,D306)</f>
        <v>1</v>
      </c>
      <c r="H306" s="1" t="e">
        <f>ROUND(ABS(SUMIFS(#REF!,#REF!,$C306,#REF!,#REF!,#REF!,$E306)),)</f>
        <v>#REF!</v>
      </c>
      <c r="I306" s="1" t="e">
        <f>_xlfn.IFS(OR(B306=#REF!,B306=#REF!,B306=#REF!),ROUND(#REF!,3),TRUE,0)</f>
        <v>#REF!</v>
      </c>
      <c r="J306" s="1">
        <v>0</v>
      </c>
      <c r="K306" s="1" t="e">
        <f>ROUND(ABS(SUMIFS(#REF!,#REF!,$C306,#REF!,#REF!,#REF!,$E306,#REF!,#REF!)),3)</f>
        <v>#REF!</v>
      </c>
      <c r="L306" s="1" t="e">
        <f>ROUND(ABS(SUMIFS(#REF!,#REF!,$C306,#REF!,#REF!,#REF!,$E306,#REF!,#REF!)),3)</f>
        <v>#REF!</v>
      </c>
      <c r="M306" s="1">
        <v>0</v>
      </c>
      <c r="N306" s="1" t="e">
        <f>ROUND(ABS(SUMIFS(#REF!,#REF!,$C306,#REF!,#REF!,#REF!,$E306,#REF!,#REF!)),3)</f>
        <v>#REF!</v>
      </c>
      <c r="O306" s="1" t="e">
        <f>ABS(SUMIFS(#REF!,#REF!,$C306,#REF!,$E306,#REF!,#REF!))</f>
        <v>#REF!</v>
      </c>
      <c r="P306" s="1" t="e">
        <f>#REF!</f>
        <v>#REF!</v>
      </c>
      <c r="Q306" s="1" t="e">
        <f>_xlfn.IFS(OR(B306=#REF!,B306=#REF!),#REF!*100,TRUE,0)</f>
        <v>#REF!</v>
      </c>
      <c r="S306" s="14" t="str">
        <f t="shared" si="73"/>
        <v>2000150701伤血1</v>
      </c>
      <c r="T306" s="14" t="str">
        <f ca="1">IF(OFFSET($BB$1,MATCH($S306,S:S,0)-1,),$BC$1,
_xlfn.TEXTJOIN(Sheet1!$D$16,1,U306:AA306))</f>
        <v>ratio=0.4,fixed=0</v>
      </c>
      <c r="U306" s="14" t="str">
        <f t="shared" ca="1" si="74"/>
        <v>ratio=0.4</v>
      </c>
      <c r="V306" s="14" t="str">
        <f t="shared" ca="1" si="75"/>
        <v>fixed=10</v>
      </c>
      <c r="W306" s="14" t="str">
        <f t="shared" ca="1" si="76"/>
        <v/>
      </c>
      <c r="X306" s="14" t="str">
        <f t="shared" ca="1" si="77"/>
        <v/>
      </c>
      <c r="Y306" s="14" t="str">
        <f t="shared" ca="1" si="78"/>
        <v/>
      </c>
      <c r="Z306" s="14" t="str">
        <f t="shared" ca="1" si="79"/>
        <v/>
      </c>
      <c r="AA306" s="14" t="str">
        <f t="shared" ca="1" si="80"/>
        <v/>
      </c>
      <c r="AB306" s="1">
        <f t="shared" si="81"/>
        <v>0.4</v>
      </c>
      <c r="AC306" s="1">
        <f t="shared" si="82"/>
        <v>10</v>
      </c>
      <c r="AD306" s="1" t="e">
        <f t="shared" si="83"/>
        <v>#N/A</v>
      </c>
      <c r="AE306" s="1" t="e">
        <f t="shared" si="84"/>
        <v>#N/A</v>
      </c>
      <c r="AF306" s="1" t="e">
        <f t="shared" si="85"/>
        <v>#N/A</v>
      </c>
      <c r="AG306" s="1" t="e">
        <f t="shared" si="86"/>
        <v>#N/A</v>
      </c>
      <c r="AH306" s="1" t="e">
        <f t="shared" si="87"/>
        <v>#N/A</v>
      </c>
      <c r="AI306" s="1" t="str">
        <f>TRIM(LEFT(AP306,FIND(Sheet1!$E$16,AP306)-1))</f>
        <v>ratio</v>
      </c>
      <c r="AJ306" s="1" t="str">
        <f>TRIM(LEFT(AQ306,FIND(Sheet1!$E$16,AQ306)-1))</f>
        <v>fixed</v>
      </c>
      <c r="AK306" s="1" t="e">
        <f>TRIM(LEFT(AR306,FIND(Sheet1!$E$16,AR306)-1))</f>
        <v>#VALUE!</v>
      </c>
      <c r="AL306" s="1" t="e">
        <f>TRIM(LEFT(AS306,FIND(Sheet1!$E$16,AS306)-1))</f>
        <v>#VALUE!</v>
      </c>
      <c r="AM306" s="1" t="e">
        <f>TRIM(LEFT(AT306,FIND(Sheet1!$E$16,AT306)-1))</f>
        <v>#VALUE!</v>
      </c>
      <c r="AN306" s="1" t="e">
        <f>TRIM(LEFT(AU306,FIND(Sheet1!$E$16,AU306)-1))</f>
        <v>#VALUE!</v>
      </c>
      <c r="AO306" s="1" t="e">
        <f>TRIM(LEFT(AV306,FIND(Sheet1!$E$16,AV306)-1))</f>
        <v>#VALUE!</v>
      </c>
      <c r="AP306" s="14" t="s">
        <v>167</v>
      </c>
      <c r="AQ306" s="14" t="s">
        <v>168</v>
      </c>
      <c r="AX306" s="1">
        <v>2000150701</v>
      </c>
      <c r="AY306" s="1" t="s">
        <v>86</v>
      </c>
      <c r="AZ306" s="1" t="str">
        <f t="shared" si="88"/>
        <v>2000150701伤血</v>
      </c>
      <c r="BA306" s="1">
        <f>COUNTIFS($AZ$2:AZ306,AZ306,$AZ$2:AZ306,"&gt;&lt;")</f>
        <v>1</v>
      </c>
      <c r="BB306" t="b">
        <f>IFERROR(AND(VLOOKUP(AX306,[2]英雄技能定义!$A:$F,6,0)="普攻",AY306=$AY$2),FALSE)</f>
        <v>1</v>
      </c>
    </row>
    <row r="307" spans="1:54">
      <c r="A307" s="1" t="e">
        <f>#REF!</f>
        <v>#REF!</v>
      </c>
      <c r="B307" s="1" t="e">
        <f>#REF!</f>
        <v>#REF!</v>
      </c>
      <c r="C307" s="1" t="e">
        <f>#REF!</f>
        <v>#REF!</v>
      </c>
      <c r="D307" s="1" t="s">
        <v>86</v>
      </c>
      <c r="E307" s="1" t="e">
        <f>#REF!</f>
        <v>#REF!</v>
      </c>
      <c r="F307" s="1" t="e">
        <f t="shared" si="90"/>
        <v>#REF!</v>
      </c>
      <c r="G307" s="1">
        <f>SUMIFS(Sheet1!$F$17:$F$30,Sheet1!$E$17:$E$30,D307)</f>
        <v>1</v>
      </c>
      <c r="H307" s="1" t="e">
        <f>ROUND(ABS(SUMIFS(#REF!,#REF!,$C307,#REF!,#REF!,#REF!,$E307)),)</f>
        <v>#REF!</v>
      </c>
      <c r="I307" s="1" t="e">
        <f>_xlfn.IFS(OR(B307=#REF!,B307=#REF!,B307=#REF!),ROUND(#REF!,3),TRUE,0)</f>
        <v>#REF!</v>
      </c>
      <c r="J307" s="1">
        <v>0</v>
      </c>
      <c r="K307" s="1" t="e">
        <f>ROUND(ABS(SUMIFS(#REF!,#REF!,$C307,#REF!,#REF!,#REF!,$E307,#REF!,#REF!)),3)</f>
        <v>#REF!</v>
      </c>
      <c r="L307" s="1" t="e">
        <f>ROUND(ABS(SUMIFS(#REF!,#REF!,$C307,#REF!,#REF!,#REF!,$E307,#REF!,#REF!)),3)</f>
        <v>#REF!</v>
      </c>
      <c r="M307" s="1">
        <v>0</v>
      </c>
      <c r="N307" s="1" t="e">
        <f>ROUND(ABS(SUMIFS(#REF!,#REF!,$C307,#REF!,#REF!,#REF!,$E307,#REF!,#REF!)),3)</f>
        <v>#REF!</v>
      </c>
      <c r="O307" s="1" t="e">
        <f>ABS(SUMIFS(#REF!,#REF!,$C307,#REF!,$E307,#REF!,#REF!))</f>
        <v>#REF!</v>
      </c>
      <c r="P307" s="1" t="e">
        <f>#REF!</f>
        <v>#REF!</v>
      </c>
      <c r="Q307" s="1" t="e">
        <f>_xlfn.IFS(OR(B307=#REF!,B307=#REF!),#REF!*100,TRUE,0)</f>
        <v>#REF!</v>
      </c>
      <c r="S307" s="14" t="str">
        <f t="shared" si="73"/>
        <v>2000150701受击光效1</v>
      </c>
      <c r="T307" s="14" t="str">
        <f ca="1">IF(OFFSET($BB$1,MATCH($S307,S:S,0)-1,),$BC$1,
_xlfn.TEXTJOIN(Sheet1!$D$16,1,U307:AA307))</f>
        <v>1</v>
      </c>
      <c r="U307" s="14" t="str">
        <f t="shared" ca="1" si="74"/>
        <v>1</v>
      </c>
      <c r="V307" s="14" t="str">
        <f t="shared" ca="1" si="75"/>
        <v/>
      </c>
      <c r="W307" s="14" t="str">
        <f t="shared" ca="1" si="76"/>
        <v/>
      </c>
      <c r="X307" s="14" t="str">
        <f t="shared" ca="1" si="77"/>
        <v/>
      </c>
      <c r="Y307" s="14" t="str">
        <f t="shared" ca="1" si="78"/>
        <v/>
      </c>
      <c r="Z307" s="14" t="str">
        <f t="shared" ca="1" si="79"/>
        <v/>
      </c>
      <c r="AA307" s="14" t="str">
        <f t="shared" ca="1" si="80"/>
        <v/>
      </c>
      <c r="AB307" s="1">
        <f t="shared" si="81"/>
        <v>1</v>
      </c>
      <c r="AC307" s="1" t="e">
        <f t="shared" si="82"/>
        <v>#N/A</v>
      </c>
      <c r="AD307" s="1" t="e">
        <f t="shared" si="83"/>
        <v>#N/A</v>
      </c>
      <c r="AE307" s="1" t="e">
        <f t="shared" si="84"/>
        <v>#N/A</v>
      </c>
      <c r="AF307" s="1" t="e">
        <f t="shared" si="85"/>
        <v>#N/A</v>
      </c>
      <c r="AG307" s="1" t="e">
        <f t="shared" si="86"/>
        <v>#N/A</v>
      </c>
      <c r="AH307" s="1" t="e">
        <f t="shared" si="87"/>
        <v>#N/A</v>
      </c>
      <c r="AI307" s="1" t="e">
        <f>TRIM(LEFT(AP307,FIND(Sheet1!$E$16,AP307)-1))</f>
        <v>#VALUE!</v>
      </c>
      <c r="AJ307" s="1" t="e">
        <f>TRIM(LEFT(AQ307,FIND(Sheet1!$E$16,AQ307)-1))</f>
        <v>#VALUE!</v>
      </c>
      <c r="AK307" s="1" t="e">
        <f>TRIM(LEFT(AR307,FIND(Sheet1!$E$16,AR307)-1))</f>
        <v>#VALUE!</v>
      </c>
      <c r="AL307" s="1" t="e">
        <f>TRIM(LEFT(AS307,FIND(Sheet1!$E$16,AS307)-1))</f>
        <v>#VALUE!</v>
      </c>
      <c r="AM307" s="1" t="e">
        <f>TRIM(LEFT(AT307,FIND(Sheet1!$E$16,AT307)-1))</f>
        <v>#VALUE!</v>
      </c>
      <c r="AN307" s="1" t="e">
        <f>TRIM(LEFT(AU307,FIND(Sheet1!$E$16,AU307)-1))</f>
        <v>#VALUE!</v>
      </c>
      <c r="AO307" s="1" t="e">
        <f>TRIM(LEFT(AV307,FIND(Sheet1!$E$16,AV307)-1))</f>
        <v>#VALUE!</v>
      </c>
      <c r="AP307" s="14">
        <v>1</v>
      </c>
      <c r="AX307" s="1">
        <v>2000150701</v>
      </c>
      <c r="AY307" s="1" t="s">
        <v>91</v>
      </c>
      <c r="AZ307" s="1" t="str">
        <f t="shared" si="88"/>
        <v>2000150701受击光效</v>
      </c>
      <c r="BA307" s="1">
        <f>COUNTIFS($AZ$2:AZ307,AZ307,$AZ$2:AZ307,"&gt;&lt;")</f>
        <v>1</v>
      </c>
      <c r="BB307" t="b">
        <f>IFERROR(AND(VLOOKUP(AX307,[2]英雄技能定义!$A:$F,6,0)="普攻",AY307=$AY$2),FALSE)</f>
        <v>0</v>
      </c>
    </row>
    <row r="308" spans="1:54">
      <c r="A308" s="1" t="e">
        <f>#REF!</f>
        <v>#REF!</v>
      </c>
      <c r="B308" s="1" t="e">
        <f>#REF!</f>
        <v>#REF!</v>
      </c>
      <c r="C308" s="1" t="e">
        <f>#REF!</f>
        <v>#REF!</v>
      </c>
      <c r="D308" s="1" t="s">
        <v>92</v>
      </c>
      <c r="E308" s="1" t="e">
        <f>#REF!</f>
        <v>#REF!</v>
      </c>
      <c r="F308" s="1" t="e">
        <f t="shared" si="90"/>
        <v>#REF!</v>
      </c>
      <c r="G308" s="1">
        <f>SUMIFS(Sheet1!$F$17:$F$30,Sheet1!$E$17:$E$30,D308)</f>
        <v>5</v>
      </c>
      <c r="H308" s="1" t="e">
        <f>ROUND(ABS(SUMIFS(#REF!,#REF!,$C308,#REF!,#REF!,#REF!,$E308)),)</f>
        <v>#REF!</v>
      </c>
      <c r="I308" s="1" t="e">
        <f>_xlfn.IFS(OR(B308=#REF!,B308=#REF!,B308=#REF!),ROUND(#REF!,3),TRUE,0)</f>
        <v>#REF!</v>
      </c>
      <c r="J308" s="1">
        <v>0</v>
      </c>
      <c r="K308" s="1" t="e">
        <f>ROUND(ABS(SUMIFS(#REF!,#REF!,$C308,#REF!,#REF!,#REF!,$E308,#REF!,#REF!)),3)</f>
        <v>#REF!</v>
      </c>
      <c r="L308" s="1" t="e">
        <f>ROUND(ABS(SUMIFS(#REF!,#REF!,$C308,#REF!,#REF!,#REF!,$E308,#REF!,#REF!)),3)</f>
        <v>#REF!</v>
      </c>
      <c r="M308" s="1">
        <v>0</v>
      </c>
      <c r="N308" s="1" t="e">
        <f>ROUND(ABS(SUMIFS(#REF!,#REF!,$C308,#REF!,#REF!,#REF!,$E308,#REF!,#REF!)),3)</f>
        <v>#REF!</v>
      </c>
      <c r="O308" s="1" t="e">
        <f>ABS(SUMIFS(#REF!,#REF!,$C308,#REF!,$E308,#REF!,#REF!))</f>
        <v>#REF!</v>
      </c>
      <c r="P308" s="1" t="e">
        <f>#REF!</f>
        <v>#REF!</v>
      </c>
      <c r="Q308" s="1" t="e">
        <f>_xlfn.IFS(OR(B308=#REF!,B308=#REF!),#REF!*100,TRUE,0)</f>
        <v>#REF!</v>
      </c>
      <c r="S308" s="14" t="str">
        <f t="shared" si="73"/>
        <v>2000150702伤血1</v>
      </c>
      <c r="T308" s="14" t="str">
        <f ca="1">IF(OFFSET($BB$1,MATCH($S308,S:S,0)-1,),$BC$1,
_xlfn.TEXTJOIN(Sheet1!$D$16,1,U308:AA308))</f>
        <v>ratio=0.95,fixed=100</v>
      </c>
      <c r="U308" s="14" t="str">
        <f t="shared" ca="1" si="74"/>
        <v>ratio=0.95</v>
      </c>
      <c r="V308" s="14" t="str">
        <f t="shared" ca="1" si="75"/>
        <v>fixed=100</v>
      </c>
      <c r="W308" s="14" t="str">
        <f t="shared" ca="1" si="76"/>
        <v/>
      </c>
      <c r="X308" s="14" t="str">
        <f t="shared" ca="1" si="77"/>
        <v/>
      </c>
      <c r="Y308" s="14" t="str">
        <f t="shared" ca="1" si="78"/>
        <v/>
      </c>
      <c r="Z308" s="14" t="str">
        <f t="shared" ca="1" si="79"/>
        <v/>
      </c>
      <c r="AA308" s="14" t="str">
        <f t="shared" ca="1" si="80"/>
        <v/>
      </c>
      <c r="AB308" s="1">
        <f t="shared" si="81"/>
        <v>0.95</v>
      </c>
      <c r="AC308" s="1">
        <f t="shared" si="82"/>
        <v>100</v>
      </c>
      <c r="AD308" s="1" t="e">
        <f t="shared" si="83"/>
        <v>#N/A</v>
      </c>
      <c r="AE308" s="1" t="e">
        <f t="shared" si="84"/>
        <v>#N/A</v>
      </c>
      <c r="AF308" s="1" t="e">
        <f t="shared" si="85"/>
        <v>#N/A</v>
      </c>
      <c r="AG308" s="1" t="e">
        <f t="shared" si="86"/>
        <v>#N/A</v>
      </c>
      <c r="AH308" s="1" t="e">
        <f t="shared" si="87"/>
        <v>#N/A</v>
      </c>
      <c r="AI308" s="1" t="str">
        <f>TRIM(LEFT(AP308,FIND(Sheet1!$E$16,AP308)-1))</f>
        <v>ratio</v>
      </c>
      <c r="AJ308" s="1" t="str">
        <f>TRIM(LEFT(AQ308,FIND(Sheet1!$E$16,AQ308)-1))</f>
        <v>fixed</v>
      </c>
      <c r="AK308" s="1" t="e">
        <f>TRIM(LEFT(AR308,FIND(Sheet1!$E$16,AR308)-1))</f>
        <v>#VALUE!</v>
      </c>
      <c r="AL308" s="1" t="e">
        <f>TRIM(LEFT(AS308,FIND(Sheet1!$E$16,AS308)-1))</f>
        <v>#VALUE!</v>
      </c>
      <c r="AM308" s="1" t="e">
        <f>TRIM(LEFT(AT308,FIND(Sheet1!$E$16,AT308)-1))</f>
        <v>#VALUE!</v>
      </c>
      <c r="AN308" s="1" t="e">
        <f>TRIM(LEFT(AU308,FIND(Sheet1!$E$16,AU308)-1))</f>
        <v>#VALUE!</v>
      </c>
      <c r="AO308" s="1" t="e">
        <f>TRIM(LEFT(AV308,FIND(Sheet1!$E$16,AV308)-1))</f>
        <v>#VALUE!</v>
      </c>
      <c r="AP308" s="14" t="s">
        <v>330</v>
      </c>
      <c r="AQ308" s="14" t="s">
        <v>170</v>
      </c>
      <c r="AX308" s="1">
        <v>2000150702</v>
      </c>
      <c r="AY308" s="1" t="s">
        <v>86</v>
      </c>
      <c r="AZ308" s="1" t="str">
        <f t="shared" si="88"/>
        <v>2000150702伤血</v>
      </c>
      <c r="BA308" s="1">
        <f>COUNTIFS($AZ$2:AZ308,AZ308,$AZ$2:AZ308,"&gt;&lt;")</f>
        <v>1</v>
      </c>
      <c r="BB308" t="b">
        <f>IFERROR(AND(VLOOKUP(AX308,[2]英雄技能定义!$A:$F,6,0)="普攻",AY308=$AY$2),FALSE)</f>
        <v>0</v>
      </c>
    </row>
    <row r="309" spans="1:54">
      <c r="A309" s="1" t="e">
        <f>#REF!</f>
        <v>#REF!</v>
      </c>
      <c r="B309" s="1" t="e">
        <f>#REF!</f>
        <v>#REF!</v>
      </c>
      <c r="C309" s="1" t="e">
        <f>#REF!</f>
        <v>#REF!</v>
      </c>
      <c r="D309" s="1" t="s">
        <v>88</v>
      </c>
      <c r="E309" s="1" t="e">
        <f>#REF!</f>
        <v>#REF!</v>
      </c>
      <c r="F309" s="1" t="e">
        <f t="shared" si="90"/>
        <v>#REF!</v>
      </c>
      <c r="G309" s="1">
        <f>SUMIFS(Sheet1!$F$17:$F$30,Sheet1!$E$17:$E$30,D309)</f>
        <v>2</v>
      </c>
      <c r="H309" s="1" t="e">
        <f>ROUND(ABS(SUMIFS(#REF!,#REF!,$C309,#REF!,#REF!,#REF!,$E309)),)</f>
        <v>#REF!</v>
      </c>
      <c r="I309" s="1" t="e">
        <f>_xlfn.IFS(OR(B309=#REF!,B309=#REF!,B309=#REF!),ROUND(#REF!,3),TRUE,0)</f>
        <v>#REF!</v>
      </c>
      <c r="J309" s="1">
        <v>0</v>
      </c>
      <c r="K309" s="1" t="e">
        <f>ROUND(ABS(SUMIFS(#REF!,#REF!,$C309,#REF!,#REF!,#REF!,$E309,#REF!,#REF!)),3)</f>
        <v>#REF!</v>
      </c>
      <c r="L309" s="1" t="e">
        <f>ROUND(ABS(SUMIFS(#REF!,#REF!,$C309,#REF!,#REF!,#REF!,$E309,#REF!,#REF!)),3)</f>
        <v>#REF!</v>
      </c>
      <c r="M309" s="1">
        <v>0</v>
      </c>
      <c r="N309" s="1" t="e">
        <f>ROUND(ABS(SUMIFS(#REF!,#REF!,$C309,#REF!,#REF!,#REF!,$E309,#REF!,#REF!)),3)</f>
        <v>#REF!</v>
      </c>
      <c r="O309" s="1" t="e">
        <f>ABS(SUMIFS(#REF!,#REF!,$C309,#REF!,$E309,#REF!,#REF!))</f>
        <v>#REF!</v>
      </c>
      <c r="P309" s="1" t="e">
        <f>#REF!</f>
        <v>#REF!</v>
      </c>
      <c r="Q309" s="1" t="e">
        <f>_xlfn.IFS(OR(B309=#REF!,B309=#REF!),#REF!*100,TRUE,0)</f>
        <v>#REF!</v>
      </c>
      <c r="S309" s="14" t="str">
        <f t="shared" si="73"/>
        <v>2000150702受击光效1</v>
      </c>
      <c r="T309" s="14" t="str">
        <f ca="1">IF(OFFSET($BB$1,MATCH($S309,S:S,0)-1,),$BC$1,
_xlfn.TEXTJOIN(Sheet1!$D$16,1,U309:AA309))</f>
        <v>20</v>
      </c>
      <c r="U309" s="14" t="str">
        <f t="shared" ca="1" si="74"/>
        <v>20</v>
      </c>
      <c r="V309" s="14" t="str">
        <f t="shared" ca="1" si="75"/>
        <v/>
      </c>
      <c r="W309" s="14" t="str">
        <f t="shared" ca="1" si="76"/>
        <v/>
      </c>
      <c r="X309" s="14" t="str">
        <f t="shared" ca="1" si="77"/>
        <v/>
      </c>
      <c r="Y309" s="14" t="str">
        <f t="shared" ca="1" si="78"/>
        <v/>
      </c>
      <c r="Z309" s="14" t="str">
        <f t="shared" ca="1" si="79"/>
        <v/>
      </c>
      <c r="AA309" s="14" t="str">
        <f t="shared" ca="1" si="80"/>
        <v/>
      </c>
      <c r="AB309" s="1">
        <f t="shared" si="81"/>
        <v>20</v>
      </c>
      <c r="AC309" s="1" t="e">
        <f t="shared" si="82"/>
        <v>#N/A</v>
      </c>
      <c r="AD309" s="1" t="e">
        <f t="shared" si="83"/>
        <v>#N/A</v>
      </c>
      <c r="AE309" s="1" t="e">
        <f t="shared" si="84"/>
        <v>#N/A</v>
      </c>
      <c r="AF309" s="1" t="e">
        <f t="shared" si="85"/>
        <v>#N/A</v>
      </c>
      <c r="AG309" s="1" t="e">
        <f t="shared" si="86"/>
        <v>#N/A</v>
      </c>
      <c r="AH309" s="1" t="e">
        <f t="shared" si="87"/>
        <v>#N/A</v>
      </c>
      <c r="AI309" s="1" t="e">
        <f>TRIM(LEFT(AP309,FIND(Sheet1!$E$16,AP309)-1))</f>
        <v>#VALUE!</v>
      </c>
      <c r="AJ309" s="1" t="e">
        <f>TRIM(LEFT(AQ309,FIND(Sheet1!$E$16,AQ309)-1))</f>
        <v>#VALUE!</v>
      </c>
      <c r="AK309" s="1" t="e">
        <f>TRIM(LEFT(AR309,FIND(Sheet1!$E$16,AR309)-1))</f>
        <v>#VALUE!</v>
      </c>
      <c r="AL309" s="1" t="e">
        <f>TRIM(LEFT(AS309,FIND(Sheet1!$E$16,AS309)-1))</f>
        <v>#VALUE!</v>
      </c>
      <c r="AM309" s="1" t="e">
        <f>TRIM(LEFT(AT309,FIND(Sheet1!$E$16,AT309)-1))</f>
        <v>#VALUE!</v>
      </c>
      <c r="AN309" s="1" t="e">
        <f>TRIM(LEFT(AU309,FIND(Sheet1!$E$16,AU309)-1))</f>
        <v>#VALUE!</v>
      </c>
      <c r="AO309" s="1" t="e">
        <f>TRIM(LEFT(AV309,FIND(Sheet1!$E$16,AV309)-1))</f>
        <v>#VALUE!</v>
      </c>
      <c r="AP309" s="14">
        <v>20</v>
      </c>
      <c r="AX309" s="1">
        <v>2000150702</v>
      </c>
      <c r="AY309" s="1" t="s">
        <v>91</v>
      </c>
      <c r="AZ309" s="1" t="str">
        <f t="shared" si="88"/>
        <v>2000150702受击光效</v>
      </c>
      <c r="BA309" s="1">
        <f>COUNTIFS($AZ$2:AZ309,AZ309,$AZ$2:AZ309,"&gt;&lt;")</f>
        <v>1</v>
      </c>
      <c r="BB309" t="b">
        <f>IFERROR(AND(VLOOKUP(AX309,[2]英雄技能定义!$A:$F,6,0)="普攻",AY309=$AY$2),FALSE)</f>
        <v>0</v>
      </c>
    </row>
    <row r="310" spans="1:54">
      <c r="A310" s="1" t="e">
        <f>#REF!</f>
        <v>#REF!</v>
      </c>
      <c r="B310" s="1" t="e">
        <f>#REF!</f>
        <v>#REF!</v>
      </c>
      <c r="C310" s="1" t="e">
        <f>#REF!</f>
        <v>#REF!</v>
      </c>
      <c r="D310" s="1" t="s">
        <v>92</v>
      </c>
      <c r="E310" s="1" t="e">
        <f>#REF!</f>
        <v>#REF!</v>
      </c>
      <c r="F310" s="1" t="e">
        <f t="shared" si="90"/>
        <v>#REF!</v>
      </c>
      <c r="G310" s="1">
        <f>SUMIFS(Sheet1!$F$17:$F$30,Sheet1!$E$17:$E$30,D310)</f>
        <v>5</v>
      </c>
      <c r="H310" s="1" t="e">
        <f>ROUND(ABS(SUMIFS(#REF!,#REF!,$C310,#REF!,#REF!,#REF!,$E310)),)</f>
        <v>#REF!</v>
      </c>
      <c r="I310" s="1" t="e">
        <f>_xlfn.IFS(OR(B310=#REF!,B310=#REF!,B310=#REF!),ROUND(#REF!,3),TRUE,0)</f>
        <v>#REF!</v>
      </c>
      <c r="J310" s="1">
        <v>0</v>
      </c>
      <c r="K310" s="1" t="e">
        <f>ROUND(ABS(SUMIFS(#REF!,#REF!,$C310,#REF!,#REF!,#REF!,$E310,#REF!,#REF!)),3)</f>
        <v>#REF!</v>
      </c>
      <c r="L310" s="1" t="e">
        <f>ROUND(ABS(SUMIFS(#REF!,#REF!,$C310,#REF!,#REF!,#REF!,$E310,#REF!,#REF!)),3)</f>
        <v>#REF!</v>
      </c>
      <c r="M310" s="1">
        <v>0</v>
      </c>
      <c r="N310" s="1" t="e">
        <f>ROUND(ABS(SUMIFS(#REF!,#REF!,$C310,#REF!,#REF!,#REF!,$E310,#REF!,#REF!)),3)</f>
        <v>#REF!</v>
      </c>
      <c r="O310" s="1" t="e">
        <f>ABS(SUMIFS(#REF!,#REF!,$C310,#REF!,$E310,#REF!,#REF!))</f>
        <v>#REF!</v>
      </c>
      <c r="P310" s="1" t="e">
        <f>#REF!</f>
        <v>#REF!</v>
      </c>
      <c r="Q310" s="1" t="e">
        <f>_xlfn.IFS(OR(B310=#REF!,B310=#REF!),#REF!*100,TRUE,0)</f>
        <v>#REF!</v>
      </c>
      <c r="S310" s="14" t="str">
        <f t="shared" si="73"/>
        <v>2000150702加buff1</v>
      </c>
      <c r="T310" s="14" t="str">
        <f ca="1">IF(OFFSET($BB$1,MATCH($S310,S:S,0)-1,),$BC$1,
_xlfn.TEXTJOIN(Sheet1!$D$16,1,U310:AA310))</f>
        <v>duration=9,effectIds={1000047}</v>
      </c>
      <c r="U310" s="14" t="str">
        <f t="shared" ca="1" si="74"/>
        <v>duration=9</v>
      </c>
      <c r="V310" s="14" t="str">
        <f t="shared" ca="1" si="75"/>
        <v>effectIds={1000047}</v>
      </c>
      <c r="W310" s="14" t="str">
        <f t="shared" ca="1" si="76"/>
        <v/>
      </c>
      <c r="X310" s="14" t="str">
        <f t="shared" ca="1" si="77"/>
        <v/>
      </c>
      <c r="Y310" s="14" t="str">
        <f t="shared" ca="1" si="78"/>
        <v/>
      </c>
      <c r="Z310" s="14" t="str">
        <f t="shared" ca="1" si="79"/>
        <v/>
      </c>
      <c r="AA310" s="14" t="str">
        <f t="shared" ca="1" si="80"/>
        <v/>
      </c>
      <c r="AB310" s="1">
        <f t="shared" si="81"/>
        <v>9</v>
      </c>
      <c r="AC310" s="1" t="e">
        <f t="shared" si="82"/>
        <v>#N/A</v>
      </c>
      <c r="AD310" s="1" t="e">
        <f t="shared" si="83"/>
        <v>#N/A</v>
      </c>
      <c r="AE310" s="1" t="e">
        <f t="shared" si="84"/>
        <v>#N/A</v>
      </c>
      <c r="AF310" s="1" t="e">
        <f t="shared" si="85"/>
        <v>#N/A</v>
      </c>
      <c r="AG310" s="1" t="e">
        <f t="shared" si="86"/>
        <v>#N/A</v>
      </c>
      <c r="AH310" s="1" t="e">
        <f t="shared" si="87"/>
        <v>#N/A</v>
      </c>
      <c r="AI310" s="1" t="str">
        <f>TRIM(LEFT(AP310,FIND(Sheet1!$E$16,AP310)-1))</f>
        <v>duration</v>
      </c>
      <c r="AJ310" s="1" t="str">
        <f>TRIM(LEFT(AQ310,FIND(Sheet1!$E$16,AQ310)-1))</f>
        <v>effectIds</v>
      </c>
      <c r="AK310" s="1" t="e">
        <f>TRIM(LEFT(AR310,FIND(Sheet1!$E$16,AR310)-1))</f>
        <v>#VALUE!</v>
      </c>
      <c r="AL310" s="1" t="e">
        <f>TRIM(LEFT(AS310,FIND(Sheet1!$E$16,AS310)-1))</f>
        <v>#VALUE!</v>
      </c>
      <c r="AM310" s="1" t="e">
        <f>TRIM(LEFT(AT310,FIND(Sheet1!$E$16,AT310)-1))</f>
        <v>#VALUE!</v>
      </c>
      <c r="AN310" s="1" t="e">
        <f>TRIM(LEFT(AU310,FIND(Sheet1!$E$16,AU310)-1))</f>
        <v>#VALUE!</v>
      </c>
      <c r="AO310" s="1" t="e">
        <f>TRIM(LEFT(AV310,FIND(Sheet1!$E$16,AV310)-1))</f>
        <v>#VALUE!</v>
      </c>
      <c r="AP310" s="14" t="s">
        <v>175</v>
      </c>
      <c r="AQ310" s="14" t="s">
        <v>331</v>
      </c>
      <c r="AX310" s="1">
        <v>2000150702</v>
      </c>
      <c r="AY310" s="1" t="s">
        <v>88</v>
      </c>
      <c r="AZ310" s="1" t="str">
        <f t="shared" si="88"/>
        <v>2000150702加buff</v>
      </c>
      <c r="BA310" s="1">
        <f>COUNTIFS($AZ$2:AZ310,AZ310,$AZ$2:AZ310,"&gt;&lt;")</f>
        <v>1</v>
      </c>
      <c r="BB310" t="b">
        <f>IFERROR(AND(VLOOKUP(AX310,[2]英雄技能定义!$A:$F,6,0)="普攻",AY310=$AY$2),FALSE)</f>
        <v>0</v>
      </c>
    </row>
    <row r="311" spans="1:54">
      <c r="A311" s="1" t="e">
        <f>#REF!</f>
        <v>#REF!</v>
      </c>
      <c r="B311" s="1" t="e">
        <f>#REF!</f>
        <v>#REF!</v>
      </c>
      <c r="C311" s="1" t="e">
        <f>#REF!</f>
        <v>#REF!</v>
      </c>
      <c r="D311" s="1" t="s">
        <v>86</v>
      </c>
      <c r="E311" s="1" t="e">
        <f>#REF!</f>
        <v>#REF!</v>
      </c>
      <c r="F311" s="1" t="e">
        <f t="shared" si="90"/>
        <v>#REF!</v>
      </c>
      <c r="G311" s="1">
        <f>SUMIFS(Sheet1!$F$17:$F$30,Sheet1!$E$17:$E$30,D311)</f>
        <v>1</v>
      </c>
      <c r="H311" s="1" t="e">
        <f>ROUND(ABS(SUMIFS(#REF!,#REF!,$C311,#REF!,#REF!,#REF!,$E311)),)</f>
        <v>#REF!</v>
      </c>
      <c r="I311" s="1" t="e">
        <f>_xlfn.IFS(OR(B311=#REF!,B311=#REF!,B311=#REF!),ROUND(#REF!,3),TRUE,0)</f>
        <v>#REF!</v>
      </c>
      <c r="J311" s="1">
        <v>0</v>
      </c>
      <c r="K311" s="1" t="e">
        <f>ROUND(ABS(SUMIFS(#REF!,#REF!,$C311,#REF!,#REF!,#REF!,$E311,#REF!,#REF!)),3)</f>
        <v>#REF!</v>
      </c>
      <c r="L311" s="1" t="e">
        <f>ROUND(ABS(SUMIFS(#REF!,#REF!,$C311,#REF!,#REF!,#REF!,$E311,#REF!,#REF!)),3)</f>
        <v>#REF!</v>
      </c>
      <c r="M311" s="1">
        <v>0</v>
      </c>
      <c r="N311" s="1" t="e">
        <f>ROUND(ABS(SUMIFS(#REF!,#REF!,$C311,#REF!,#REF!,#REF!,$E311,#REF!,#REF!)),3)</f>
        <v>#REF!</v>
      </c>
      <c r="O311" s="1" t="e">
        <f>ABS(SUMIFS(#REF!,#REF!,$C311,#REF!,$E311,#REF!,#REF!))</f>
        <v>#REF!</v>
      </c>
      <c r="P311" s="1" t="e">
        <f>#REF!</f>
        <v>#REF!</v>
      </c>
      <c r="Q311" s="1" t="e">
        <f>_xlfn.IFS(OR(B311=#REF!,B311=#REF!),#REF!*100,TRUE,0)</f>
        <v>#REF!</v>
      </c>
      <c r="S311" s="14" t="str">
        <f t="shared" si="73"/>
        <v>2000150702击退1</v>
      </c>
      <c r="T311" s="14" t="str">
        <f ca="1">IF(OFFSET($BB$1,MATCH($S311,S:S,0)-1,),$BC$1,
_xlfn.TEXTJOIN(Sheet1!$D$16,1,U311:AA311))</f>
        <v>speed=5000,duration=0.01</v>
      </c>
      <c r="U311" s="14" t="str">
        <f t="shared" ca="1" si="74"/>
        <v>speed=5000</v>
      </c>
      <c r="V311" s="14" t="str">
        <f t="shared" ca="1" si="75"/>
        <v>duration=0.01</v>
      </c>
      <c r="W311" s="14" t="str">
        <f t="shared" ca="1" si="76"/>
        <v/>
      </c>
      <c r="X311" s="14" t="str">
        <f t="shared" ca="1" si="77"/>
        <v/>
      </c>
      <c r="Y311" s="14" t="str">
        <f t="shared" ca="1" si="78"/>
        <v/>
      </c>
      <c r="Z311" s="14" t="str">
        <f t="shared" ca="1" si="79"/>
        <v/>
      </c>
      <c r="AA311" s="14" t="str">
        <f t="shared" ca="1" si="80"/>
        <v/>
      </c>
      <c r="AB311" s="1">
        <f t="shared" si="81"/>
        <v>5000</v>
      </c>
      <c r="AC311" s="1">
        <f t="shared" si="82"/>
        <v>0.01</v>
      </c>
      <c r="AD311" s="1" t="e">
        <f t="shared" si="83"/>
        <v>#N/A</v>
      </c>
      <c r="AE311" s="1" t="e">
        <f t="shared" si="84"/>
        <v>#N/A</v>
      </c>
      <c r="AF311" s="1" t="e">
        <f t="shared" si="85"/>
        <v>#N/A</v>
      </c>
      <c r="AG311" s="1" t="e">
        <f t="shared" si="86"/>
        <v>#N/A</v>
      </c>
      <c r="AH311" s="1" t="e">
        <f t="shared" si="87"/>
        <v>#N/A</v>
      </c>
      <c r="AI311" s="1" t="str">
        <f>TRIM(LEFT(AP311,FIND(Sheet1!$E$16,AP311)-1))</f>
        <v>speed</v>
      </c>
      <c r="AJ311" s="1" t="str">
        <f>TRIM(LEFT(AQ311,FIND(Sheet1!$E$16,AQ311)-1))</f>
        <v>duration</v>
      </c>
      <c r="AK311" s="1" t="e">
        <f>TRIM(LEFT(AR311,FIND(Sheet1!$E$16,AR311)-1))</f>
        <v>#VALUE!</v>
      </c>
      <c r="AL311" s="1" t="e">
        <f>TRIM(LEFT(AS311,FIND(Sheet1!$E$16,AS311)-1))</f>
        <v>#VALUE!</v>
      </c>
      <c r="AM311" s="1" t="e">
        <f>TRIM(LEFT(AT311,FIND(Sheet1!$E$16,AT311)-1))</f>
        <v>#VALUE!</v>
      </c>
      <c r="AN311" s="1" t="e">
        <f>TRIM(LEFT(AU311,FIND(Sheet1!$E$16,AU311)-1))</f>
        <v>#VALUE!</v>
      </c>
      <c r="AO311" s="1" t="e">
        <f>TRIM(LEFT(AV311,FIND(Sheet1!$E$16,AV311)-1))</f>
        <v>#VALUE!</v>
      </c>
      <c r="AP311" s="14" t="s">
        <v>332</v>
      </c>
      <c r="AQ311" s="14" t="s">
        <v>333</v>
      </c>
      <c r="AX311" s="1">
        <v>2000150702</v>
      </c>
      <c r="AY311" s="1" t="s">
        <v>47</v>
      </c>
      <c r="AZ311" s="1" t="str">
        <f t="shared" si="88"/>
        <v>2000150702击退</v>
      </c>
      <c r="BA311" s="1">
        <f>COUNTIFS($AZ$2:AZ311,AZ311,$AZ$2:AZ311,"&gt;&lt;")</f>
        <v>1</v>
      </c>
      <c r="BB311" t="b">
        <f>IFERROR(AND(VLOOKUP(AX311,[2]英雄技能定义!$A:$F,6,0)="普攻",AY311=$AY$2),FALSE)</f>
        <v>0</v>
      </c>
    </row>
    <row r="312" spans="1:54">
      <c r="A312" s="1" t="e">
        <f>#REF!</f>
        <v>#REF!</v>
      </c>
      <c r="B312" s="1" t="e">
        <f>#REF!</f>
        <v>#REF!</v>
      </c>
      <c r="C312" s="1" t="e">
        <f>#REF!</f>
        <v>#REF!</v>
      </c>
      <c r="D312" s="1" t="s">
        <v>88</v>
      </c>
      <c r="E312" s="1" t="e">
        <f>#REF!</f>
        <v>#REF!</v>
      </c>
      <c r="F312" s="1" t="e">
        <f t="shared" si="90"/>
        <v>#REF!</v>
      </c>
      <c r="G312" s="1">
        <f>SUMIFS(Sheet1!$F$17:$F$30,Sheet1!$E$17:$E$30,D312)</f>
        <v>2</v>
      </c>
      <c r="H312" s="1" t="e">
        <f>ROUND(ABS(SUMIFS(#REF!,#REF!,$C312,#REF!,#REF!,#REF!,$E312)),)</f>
        <v>#REF!</v>
      </c>
      <c r="I312" s="1" t="e">
        <f>_xlfn.IFS(OR(B312=#REF!,B312=#REF!,B312=#REF!),ROUND(#REF!,3),TRUE,0)</f>
        <v>#REF!</v>
      </c>
      <c r="J312" s="1">
        <v>0</v>
      </c>
      <c r="K312" s="1" t="e">
        <f>ROUND(ABS(SUMIFS(#REF!,#REF!,$C312,#REF!,#REF!,#REF!,$E312,#REF!,#REF!)),3)</f>
        <v>#REF!</v>
      </c>
      <c r="L312" s="1" t="e">
        <f>ROUND(ABS(SUMIFS(#REF!,#REF!,$C312,#REF!,#REF!,#REF!,$E312,#REF!,#REF!)),3)</f>
        <v>#REF!</v>
      </c>
      <c r="M312" s="1">
        <v>0</v>
      </c>
      <c r="N312" s="1" t="e">
        <f>ROUND(ABS(SUMIFS(#REF!,#REF!,$C312,#REF!,#REF!,#REF!,$E312,#REF!,#REF!)),3)</f>
        <v>#REF!</v>
      </c>
      <c r="O312" s="1" t="e">
        <f>ABS(SUMIFS(#REF!,#REF!,$C312,#REF!,$E312,#REF!,#REF!))</f>
        <v>#REF!</v>
      </c>
      <c r="P312" s="1" t="e">
        <f>#REF!</f>
        <v>#REF!</v>
      </c>
      <c r="Q312" s="1" t="e">
        <f>_xlfn.IFS(OR(B312=#REF!,B312=#REF!),#REF!*100,TRUE,0)</f>
        <v>#REF!</v>
      </c>
      <c r="S312" s="14" t="str">
        <f t="shared" si="73"/>
        <v>2000150702伤血2</v>
      </c>
      <c r="T312" s="14" t="str">
        <f ca="1">IF(OFFSET($BB$1,MATCH($S312,S:S,0)-1,),$BC$1,
_xlfn.TEXTJOIN(Sheet1!$D$16,1,U312:AA312))</f>
        <v>ratio=0.95,fixed=100</v>
      </c>
      <c r="U312" s="14" t="str">
        <f t="shared" ca="1" si="74"/>
        <v>ratio=0.95</v>
      </c>
      <c r="V312" s="14" t="str">
        <f t="shared" ca="1" si="75"/>
        <v>fixed=100</v>
      </c>
      <c r="W312" s="14" t="str">
        <f t="shared" ca="1" si="76"/>
        <v/>
      </c>
      <c r="X312" s="14" t="str">
        <f t="shared" ca="1" si="77"/>
        <v/>
      </c>
      <c r="Y312" s="14" t="str">
        <f t="shared" ca="1" si="78"/>
        <v/>
      </c>
      <c r="Z312" s="14" t="str">
        <f t="shared" ca="1" si="79"/>
        <v/>
      </c>
      <c r="AA312" s="14" t="str">
        <f t="shared" ca="1" si="80"/>
        <v/>
      </c>
      <c r="AB312" s="1">
        <f t="shared" si="81"/>
        <v>0.95</v>
      </c>
      <c r="AC312" s="1">
        <f t="shared" si="82"/>
        <v>100</v>
      </c>
      <c r="AD312" s="1" t="e">
        <f t="shared" si="83"/>
        <v>#N/A</v>
      </c>
      <c r="AE312" s="1" t="e">
        <f t="shared" si="84"/>
        <v>#N/A</v>
      </c>
      <c r="AF312" s="1" t="e">
        <f t="shared" si="85"/>
        <v>#N/A</v>
      </c>
      <c r="AG312" s="1" t="e">
        <f t="shared" si="86"/>
        <v>#N/A</v>
      </c>
      <c r="AH312" s="1" t="e">
        <f t="shared" si="87"/>
        <v>#N/A</v>
      </c>
      <c r="AI312" s="1" t="str">
        <f>TRIM(LEFT(AP312,FIND(Sheet1!$E$16,AP312)-1))</f>
        <v>ratio</v>
      </c>
      <c r="AJ312" s="1" t="str">
        <f>TRIM(LEFT(AQ312,FIND(Sheet1!$E$16,AQ312)-1))</f>
        <v>fixed</v>
      </c>
      <c r="AK312" s="1" t="e">
        <f>TRIM(LEFT(AR312,FIND(Sheet1!$E$16,AR312)-1))</f>
        <v>#VALUE!</v>
      </c>
      <c r="AL312" s="1" t="e">
        <f>TRIM(LEFT(AS312,FIND(Sheet1!$E$16,AS312)-1))</f>
        <v>#VALUE!</v>
      </c>
      <c r="AM312" s="1" t="e">
        <f>TRIM(LEFT(AT312,FIND(Sheet1!$E$16,AT312)-1))</f>
        <v>#VALUE!</v>
      </c>
      <c r="AN312" s="1" t="e">
        <f>TRIM(LEFT(AU312,FIND(Sheet1!$E$16,AU312)-1))</f>
        <v>#VALUE!</v>
      </c>
      <c r="AO312" s="1" t="e">
        <f>TRIM(LEFT(AV312,FIND(Sheet1!$E$16,AV312)-1))</f>
        <v>#VALUE!</v>
      </c>
      <c r="AP312" s="14" t="s">
        <v>330</v>
      </c>
      <c r="AQ312" s="14" t="s">
        <v>170</v>
      </c>
      <c r="AX312" s="1">
        <v>2000150702</v>
      </c>
      <c r="AY312" s="1" t="s">
        <v>86</v>
      </c>
      <c r="AZ312" s="1" t="str">
        <f t="shared" si="88"/>
        <v>2000150702伤血</v>
      </c>
      <c r="BA312" s="1">
        <f>COUNTIFS($AZ$2:AZ312,AZ312,$AZ$2:AZ312,"&gt;&lt;")</f>
        <v>2</v>
      </c>
      <c r="BB312" t="b">
        <f>IFERROR(AND(VLOOKUP(AX312,[2]英雄技能定义!$A:$F,6,0)="普攻",AY312=$AY$2),FALSE)</f>
        <v>0</v>
      </c>
    </row>
    <row r="313" spans="1:54">
      <c r="A313" s="1" t="e">
        <f>#REF!</f>
        <v>#REF!</v>
      </c>
      <c r="B313" s="1" t="e">
        <f>#REF!</f>
        <v>#REF!</v>
      </c>
      <c r="C313" s="1" t="e">
        <f>#REF!</f>
        <v>#REF!</v>
      </c>
      <c r="D313" s="1" t="s">
        <v>88</v>
      </c>
      <c r="E313" s="1" t="e">
        <f>#REF!</f>
        <v>#REF!</v>
      </c>
      <c r="F313" s="1" t="e">
        <f t="shared" si="90"/>
        <v>#REF!</v>
      </c>
      <c r="G313" s="1">
        <f>SUMIFS(Sheet1!$F$17:$F$30,Sheet1!$E$17:$E$30,D313)</f>
        <v>2</v>
      </c>
      <c r="H313" s="1" t="e">
        <f>ROUND(ABS(SUMIFS(#REF!,#REF!,$C313,#REF!,#REF!,#REF!,$E313)),)</f>
        <v>#REF!</v>
      </c>
      <c r="I313" s="1" t="e">
        <f>_xlfn.IFS(OR(B313=#REF!,B313=#REF!,B313=#REF!),ROUND(#REF!,3),TRUE,0)</f>
        <v>#REF!</v>
      </c>
      <c r="J313" s="1">
        <v>0</v>
      </c>
      <c r="K313" s="1" t="e">
        <f>ROUND(ABS(SUMIFS(#REF!,#REF!,$C313,#REF!,#REF!,#REF!,$E313,#REF!,#REF!)),3)</f>
        <v>#REF!</v>
      </c>
      <c r="L313" s="1" t="e">
        <f>ROUND(ABS(SUMIFS(#REF!,#REF!,$C313,#REF!,#REF!,#REF!,$E313,#REF!,#REF!)),3)</f>
        <v>#REF!</v>
      </c>
      <c r="M313" s="1">
        <v>0</v>
      </c>
      <c r="N313" s="1" t="e">
        <f>ROUND(ABS(SUMIFS(#REF!,#REF!,$C313,#REF!,#REF!,#REF!,$E313,#REF!,#REF!)),3)</f>
        <v>#REF!</v>
      </c>
      <c r="O313" s="1" t="e">
        <f>ABS(SUMIFS(#REF!,#REF!,$C313,#REF!,$E313,#REF!,#REF!))</f>
        <v>#REF!</v>
      </c>
      <c r="P313" s="1" t="e">
        <f>#REF!</f>
        <v>#REF!</v>
      </c>
      <c r="Q313" s="1" t="e">
        <f>_xlfn.IFS(OR(B313=#REF!,B313=#REF!),#REF!*100,TRUE,0)</f>
        <v>#REF!</v>
      </c>
      <c r="S313" s="14" t="str">
        <f t="shared" si="73"/>
        <v>2000150702受击光效2</v>
      </c>
      <c r="T313" s="14" t="str">
        <f ca="1">IF(OFFSET($BB$1,MATCH($S313,S:S,0)-1,),$BC$1,
_xlfn.TEXTJOIN(Sheet1!$D$16,1,U313:AA313))</f>
        <v>20</v>
      </c>
      <c r="U313" s="14" t="str">
        <f t="shared" ca="1" si="74"/>
        <v>20</v>
      </c>
      <c r="V313" s="14" t="str">
        <f t="shared" ca="1" si="75"/>
        <v/>
      </c>
      <c r="W313" s="14" t="str">
        <f t="shared" ca="1" si="76"/>
        <v/>
      </c>
      <c r="X313" s="14" t="str">
        <f t="shared" ca="1" si="77"/>
        <v/>
      </c>
      <c r="Y313" s="14" t="str">
        <f t="shared" ca="1" si="78"/>
        <v/>
      </c>
      <c r="Z313" s="14" t="str">
        <f t="shared" ca="1" si="79"/>
        <v/>
      </c>
      <c r="AA313" s="14" t="str">
        <f t="shared" ca="1" si="80"/>
        <v/>
      </c>
      <c r="AB313" s="1">
        <f t="shared" si="81"/>
        <v>20</v>
      </c>
      <c r="AC313" s="1" t="e">
        <f t="shared" si="82"/>
        <v>#N/A</v>
      </c>
      <c r="AD313" s="1" t="e">
        <f t="shared" si="83"/>
        <v>#N/A</v>
      </c>
      <c r="AE313" s="1" t="e">
        <f t="shared" si="84"/>
        <v>#N/A</v>
      </c>
      <c r="AF313" s="1" t="e">
        <f t="shared" si="85"/>
        <v>#N/A</v>
      </c>
      <c r="AG313" s="1" t="e">
        <f t="shared" si="86"/>
        <v>#N/A</v>
      </c>
      <c r="AH313" s="1" t="e">
        <f t="shared" si="87"/>
        <v>#N/A</v>
      </c>
      <c r="AI313" s="1" t="e">
        <f>TRIM(LEFT(AP313,FIND(Sheet1!$E$16,AP313)-1))</f>
        <v>#VALUE!</v>
      </c>
      <c r="AJ313" s="1" t="e">
        <f>TRIM(LEFT(AQ313,FIND(Sheet1!$E$16,AQ313)-1))</f>
        <v>#VALUE!</v>
      </c>
      <c r="AK313" s="1" t="e">
        <f>TRIM(LEFT(AR313,FIND(Sheet1!$E$16,AR313)-1))</f>
        <v>#VALUE!</v>
      </c>
      <c r="AL313" s="1" t="e">
        <f>TRIM(LEFT(AS313,FIND(Sheet1!$E$16,AS313)-1))</f>
        <v>#VALUE!</v>
      </c>
      <c r="AM313" s="1" t="e">
        <f>TRIM(LEFT(AT313,FIND(Sheet1!$E$16,AT313)-1))</f>
        <v>#VALUE!</v>
      </c>
      <c r="AN313" s="1" t="e">
        <f>TRIM(LEFT(AU313,FIND(Sheet1!$E$16,AU313)-1))</f>
        <v>#VALUE!</v>
      </c>
      <c r="AO313" s="1" t="e">
        <f>TRIM(LEFT(AV313,FIND(Sheet1!$E$16,AV313)-1))</f>
        <v>#VALUE!</v>
      </c>
      <c r="AP313" s="14">
        <v>20</v>
      </c>
      <c r="AX313" s="1">
        <v>2000150702</v>
      </c>
      <c r="AY313" s="1" t="s">
        <v>91</v>
      </c>
      <c r="AZ313" s="1" t="str">
        <f t="shared" si="88"/>
        <v>2000150702受击光效</v>
      </c>
      <c r="BA313" s="1">
        <f>COUNTIFS($AZ$2:AZ313,AZ313,$AZ$2:AZ313,"&gt;&lt;")</f>
        <v>2</v>
      </c>
      <c r="BB313" t="b">
        <f>IFERROR(AND(VLOOKUP(AX313,[2]英雄技能定义!$A:$F,6,0)="普攻",AY313=$AY$2),FALSE)</f>
        <v>0</v>
      </c>
    </row>
    <row r="314" spans="1:54">
      <c r="A314" s="1" t="e">
        <f>#REF!</f>
        <v>#REF!</v>
      </c>
      <c r="B314" s="1" t="e">
        <f>#REF!</f>
        <v>#REF!</v>
      </c>
      <c r="C314" s="1" t="e">
        <f>#REF!</f>
        <v>#REF!</v>
      </c>
      <c r="D314" s="1" t="s">
        <v>88</v>
      </c>
      <c r="E314" s="1" t="e">
        <f>#REF!</f>
        <v>#REF!</v>
      </c>
      <c r="F314" s="1" t="e">
        <f t="shared" si="90"/>
        <v>#REF!</v>
      </c>
      <c r="G314" s="1">
        <f>SUMIFS(Sheet1!$F$17:$F$30,Sheet1!$E$17:$E$30,D314)</f>
        <v>2</v>
      </c>
      <c r="H314" s="1" t="e">
        <f>ROUND(ABS(SUMIFS(#REF!,#REF!,$C314,#REF!,#REF!,#REF!,$E314)),)</f>
        <v>#REF!</v>
      </c>
      <c r="I314" s="1" t="e">
        <f>_xlfn.IFS(OR(B314=#REF!,B314=#REF!,B314=#REF!),ROUND(#REF!,3),TRUE,0)</f>
        <v>#REF!</v>
      </c>
      <c r="J314" s="1">
        <v>0</v>
      </c>
      <c r="K314" s="1" t="e">
        <f>ROUND(ABS(SUMIFS(#REF!,#REF!,$C314,#REF!,#REF!,#REF!,$E314,#REF!,#REF!)),3)</f>
        <v>#REF!</v>
      </c>
      <c r="L314" s="1" t="e">
        <f>ROUND(ABS(SUMIFS(#REF!,#REF!,$C314,#REF!,#REF!,#REF!,$E314,#REF!,#REF!)),3)</f>
        <v>#REF!</v>
      </c>
      <c r="M314" s="1">
        <v>0</v>
      </c>
      <c r="N314" s="1" t="e">
        <f>ROUND(ABS(SUMIFS(#REF!,#REF!,$C314,#REF!,#REF!,#REF!,$E314,#REF!,#REF!)),3)</f>
        <v>#REF!</v>
      </c>
      <c r="O314" s="1" t="e">
        <f>ABS(SUMIFS(#REF!,#REF!,$C314,#REF!,$E314,#REF!,#REF!))</f>
        <v>#REF!</v>
      </c>
      <c r="P314" s="1" t="e">
        <f>#REF!</f>
        <v>#REF!</v>
      </c>
      <c r="Q314" s="1" t="e">
        <f>_xlfn.IFS(OR(B314=#REF!,B314=#REF!),#REF!*100,TRUE,0)</f>
        <v>#REF!</v>
      </c>
      <c r="S314" s="14" t="str">
        <f t="shared" si="73"/>
        <v>2000150702击退2</v>
      </c>
      <c r="T314" s="14" t="str">
        <f ca="1">IF(OFFSET($BB$1,MATCH($S314,S:S,0)-1,),$BC$1,
_xlfn.TEXTJOIN(Sheet1!$D$16,1,U314:AA314))</f>
        <v>speed=1000,duration=0.1</v>
      </c>
      <c r="U314" s="14" t="str">
        <f t="shared" ca="1" si="74"/>
        <v>speed=1000</v>
      </c>
      <c r="V314" s="14" t="str">
        <f t="shared" ca="1" si="75"/>
        <v>duration=0.1</v>
      </c>
      <c r="W314" s="14" t="str">
        <f t="shared" ca="1" si="76"/>
        <v/>
      </c>
      <c r="X314" s="14" t="str">
        <f t="shared" ca="1" si="77"/>
        <v/>
      </c>
      <c r="Y314" s="14" t="str">
        <f t="shared" ca="1" si="78"/>
        <v/>
      </c>
      <c r="Z314" s="14" t="str">
        <f t="shared" ca="1" si="79"/>
        <v/>
      </c>
      <c r="AA314" s="14" t="str">
        <f t="shared" ca="1" si="80"/>
        <v/>
      </c>
      <c r="AB314" s="1">
        <f t="shared" si="81"/>
        <v>1000</v>
      </c>
      <c r="AC314" s="1">
        <f t="shared" si="82"/>
        <v>0.1</v>
      </c>
      <c r="AD314" s="1" t="e">
        <f t="shared" si="83"/>
        <v>#N/A</v>
      </c>
      <c r="AE314" s="1" t="e">
        <f t="shared" si="84"/>
        <v>#N/A</v>
      </c>
      <c r="AF314" s="1" t="e">
        <f t="shared" si="85"/>
        <v>#N/A</v>
      </c>
      <c r="AG314" s="1" t="e">
        <f t="shared" si="86"/>
        <v>#N/A</v>
      </c>
      <c r="AH314" s="1" t="e">
        <f t="shared" si="87"/>
        <v>#N/A</v>
      </c>
      <c r="AI314" s="1" t="str">
        <f>TRIM(LEFT(AP314,FIND(Sheet1!$E$16,AP314)-1))</f>
        <v>speed</v>
      </c>
      <c r="AJ314" s="1" t="str">
        <f>TRIM(LEFT(AQ314,FIND(Sheet1!$E$16,AQ314)-1))</f>
        <v>duration</v>
      </c>
      <c r="AK314" s="1" t="e">
        <f>TRIM(LEFT(AR314,FIND(Sheet1!$E$16,AR314)-1))</f>
        <v>#VALUE!</v>
      </c>
      <c r="AL314" s="1" t="e">
        <f>TRIM(LEFT(AS314,FIND(Sheet1!$E$16,AS314)-1))</f>
        <v>#VALUE!</v>
      </c>
      <c r="AM314" s="1" t="e">
        <f>TRIM(LEFT(AT314,FIND(Sheet1!$E$16,AT314)-1))</f>
        <v>#VALUE!</v>
      </c>
      <c r="AN314" s="1" t="e">
        <f>TRIM(LEFT(AU314,FIND(Sheet1!$E$16,AU314)-1))</f>
        <v>#VALUE!</v>
      </c>
      <c r="AO314" s="1" t="e">
        <f>TRIM(LEFT(AV314,FIND(Sheet1!$E$16,AV314)-1))</f>
        <v>#VALUE!</v>
      </c>
      <c r="AP314" s="14" t="s">
        <v>182</v>
      </c>
      <c r="AQ314" s="14" t="s">
        <v>183</v>
      </c>
      <c r="AX314" s="1">
        <v>2000150702</v>
      </c>
      <c r="AY314" s="1" t="s">
        <v>47</v>
      </c>
      <c r="AZ314" s="1" t="str">
        <f t="shared" si="88"/>
        <v>2000150702击退</v>
      </c>
      <c r="BA314" s="1">
        <f>COUNTIFS($AZ$2:AZ314,AZ314,$AZ$2:AZ314,"&gt;&lt;")</f>
        <v>2</v>
      </c>
      <c r="BB314" t="b">
        <f>IFERROR(AND(VLOOKUP(AX314,[2]英雄技能定义!$A:$F,6,0)="普攻",AY314=$AY$2),FALSE)</f>
        <v>0</v>
      </c>
    </row>
    <row r="315" spans="1:54">
      <c r="A315" s="1" t="e">
        <f>#REF!</f>
        <v>#REF!</v>
      </c>
      <c r="B315" s="1" t="e">
        <f>#REF!</f>
        <v>#REF!</v>
      </c>
      <c r="C315" s="1" t="e">
        <f>#REF!</f>
        <v>#REF!</v>
      </c>
      <c r="D315" s="1" t="s">
        <v>86</v>
      </c>
      <c r="E315" s="1" t="e">
        <f>#REF!</f>
        <v>#REF!</v>
      </c>
      <c r="F315" s="1" t="e">
        <f t="shared" si="90"/>
        <v>#REF!</v>
      </c>
      <c r="G315" s="1">
        <f>SUMIFS(Sheet1!$F$17:$F$30,Sheet1!$E$17:$E$30,D315)</f>
        <v>1</v>
      </c>
      <c r="H315" s="1" t="e">
        <f>ROUND(ABS(SUMIFS(#REF!,#REF!,$C315,#REF!,#REF!,#REF!,$E315)),)</f>
        <v>#REF!</v>
      </c>
      <c r="I315" s="1" t="e">
        <f>_xlfn.IFS(OR(B315=#REF!,B315=#REF!,B315=#REF!),ROUND(#REF!,3),TRUE,0)</f>
        <v>#REF!</v>
      </c>
      <c r="J315" s="1">
        <v>0</v>
      </c>
      <c r="K315" s="1" t="e">
        <f>ROUND(ABS(SUMIFS(#REF!,#REF!,$C315,#REF!,#REF!,#REF!,$E315,#REF!,#REF!)),3)</f>
        <v>#REF!</v>
      </c>
      <c r="L315" s="1" t="e">
        <f>ROUND(ABS(SUMIFS(#REF!,#REF!,$C315,#REF!,#REF!,#REF!,$E315,#REF!,#REF!)),3)</f>
        <v>#REF!</v>
      </c>
      <c r="M315" s="1">
        <v>0</v>
      </c>
      <c r="N315" s="1" t="e">
        <f>ROUND(ABS(SUMIFS(#REF!,#REF!,$C315,#REF!,#REF!,#REF!,$E315,#REF!,#REF!)),3)</f>
        <v>#REF!</v>
      </c>
      <c r="O315" s="1" t="e">
        <f>ABS(SUMIFS(#REF!,#REF!,$C315,#REF!,$E315,#REF!,#REF!))</f>
        <v>#REF!</v>
      </c>
      <c r="P315" s="1" t="e">
        <f>#REF!</f>
        <v>#REF!</v>
      </c>
      <c r="Q315" s="1" t="e">
        <f>_xlfn.IFS(OR(B315=#REF!,B315=#REF!),#REF!*100,TRUE,0)</f>
        <v>#REF!</v>
      </c>
      <c r="S315" s="14" t="str">
        <f t="shared" si="73"/>
        <v>2000150703加buff1</v>
      </c>
      <c r="T315" s="14" t="str">
        <f ca="1">IF(OFFSET($BB$1,MATCH($S315,S:S,0)-1,),$BC$1,
_xlfn.TEXTJOIN(Sheet1!$D$16,1,U315:AA315))</f>
        <v>duration=6,effectIds={1000048,1000049}</v>
      </c>
      <c r="U315" s="14" t="str">
        <f t="shared" ca="1" si="74"/>
        <v>duration=6</v>
      </c>
      <c r="V315" s="14" t="str">
        <f t="shared" ca="1" si="75"/>
        <v>effectIds={1000048</v>
      </c>
      <c r="W315" s="14" t="str">
        <f t="shared" ca="1" si="76"/>
        <v>1000049}</v>
      </c>
      <c r="X315" s="14" t="str">
        <f t="shared" ca="1" si="77"/>
        <v/>
      </c>
      <c r="Y315" s="14" t="str">
        <f t="shared" ca="1" si="78"/>
        <v/>
      </c>
      <c r="Z315" s="14" t="str">
        <f t="shared" ca="1" si="79"/>
        <v/>
      </c>
      <c r="AA315" s="14" t="str">
        <f t="shared" ca="1" si="80"/>
        <v/>
      </c>
      <c r="AB315" s="1">
        <f t="shared" si="81"/>
        <v>6</v>
      </c>
      <c r="AC315" s="1" t="e">
        <f t="shared" si="82"/>
        <v>#N/A</v>
      </c>
      <c r="AD315" s="1" t="e">
        <f t="shared" si="83"/>
        <v>#N/A</v>
      </c>
      <c r="AE315" s="1" t="e">
        <f t="shared" si="84"/>
        <v>#N/A</v>
      </c>
      <c r="AF315" s="1" t="e">
        <f t="shared" si="85"/>
        <v>#N/A</v>
      </c>
      <c r="AG315" s="1" t="e">
        <f t="shared" si="86"/>
        <v>#N/A</v>
      </c>
      <c r="AH315" s="1" t="e">
        <f t="shared" si="87"/>
        <v>#N/A</v>
      </c>
      <c r="AI315" s="1" t="str">
        <f>TRIM(LEFT(AP315,FIND(Sheet1!$E$16,AP315)-1))</f>
        <v>duration</v>
      </c>
      <c r="AJ315" s="1" t="str">
        <f>TRIM(LEFT(AQ315,FIND(Sheet1!$E$16,AQ315)-1))</f>
        <v>effectIds</v>
      </c>
      <c r="AK315" s="1" t="e">
        <f>TRIM(LEFT(AR315,FIND(Sheet1!$E$16,AR315)-1))</f>
        <v>#VALUE!</v>
      </c>
      <c r="AL315" s="1" t="e">
        <f>TRIM(LEFT(AS315,FIND(Sheet1!$E$16,AS315)-1))</f>
        <v>#VALUE!</v>
      </c>
      <c r="AM315" s="1" t="e">
        <f>TRIM(LEFT(AT315,FIND(Sheet1!$E$16,AT315)-1))</f>
        <v>#VALUE!</v>
      </c>
      <c r="AN315" s="1" t="e">
        <f>TRIM(LEFT(AU315,FIND(Sheet1!$E$16,AU315)-1))</f>
        <v>#VALUE!</v>
      </c>
      <c r="AO315" s="1" t="e">
        <f>TRIM(LEFT(AV315,FIND(Sheet1!$E$16,AV315)-1))</f>
        <v>#VALUE!</v>
      </c>
      <c r="AP315" s="14" t="s">
        <v>185</v>
      </c>
      <c r="AQ315" s="14" t="s">
        <v>334</v>
      </c>
      <c r="AR315" s="14" t="s">
        <v>335</v>
      </c>
      <c r="AX315" s="1">
        <v>2000150703</v>
      </c>
      <c r="AY315" s="1" t="s">
        <v>88</v>
      </c>
      <c r="AZ315" s="1" t="str">
        <f t="shared" si="88"/>
        <v>2000150703加buff</v>
      </c>
      <c r="BA315" s="1">
        <f>COUNTIFS($AZ$2:AZ315,AZ315,$AZ$2:AZ315,"&gt;&lt;")</f>
        <v>1</v>
      </c>
      <c r="BB315" t="b">
        <f>IFERROR(AND(VLOOKUP(AX315,[2]英雄技能定义!$A:$F,6,0)="普攻",AY315=$AY$2),FALSE)</f>
        <v>0</v>
      </c>
    </row>
    <row r="316" spans="1:54">
      <c r="A316" s="1" t="e">
        <f>#REF!</f>
        <v>#REF!</v>
      </c>
      <c r="B316" s="1" t="e">
        <f>#REF!</f>
        <v>#REF!</v>
      </c>
      <c r="C316" s="1" t="e">
        <f>#REF!</f>
        <v>#REF!</v>
      </c>
      <c r="D316" s="1" t="s">
        <v>86</v>
      </c>
      <c r="E316" s="1" t="e">
        <f>#REF!</f>
        <v>#REF!</v>
      </c>
      <c r="F316" s="1" t="e">
        <f t="shared" si="90"/>
        <v>#REF!</v>
      </c>
      <c r="G316" s="1">
        <f>SUMIFS(Sheet1!$F$17:$F$30,Sheet1!$E$17:$E$30,D316)</f>
        <v>1</v>
      </c>
      <c r="H316" s="1" t="e">
        <f>ROUND(ABS(SUMIFS(#REF!,#REF!,$C316,#REF!,#REF!,#REF!,$E316)),)</f>
        <v>#REF!</v>
      </c>
      <c r="I316" s="1" t="e">
        <f>_xlfn.IFS(OR(B316=#REF!,B316=#REF!,B316=#REF!),ROUND(#REF!,3),TRUE,0)</f>
        <v>#REF!</v>
      </c>
      <c r="J316" s="1">
        <v>0</v>
      </c>
      <c r="K316" s="1" t="e">
        <f>ROUND(ABS(SUMIFS(#REF!,#REF!,$C316,#REF!,#REF!,#REF!,$E316,#REF!,#REF!)),3)</f>
        <v>#REF!</v>
      </c>
      <c r="L316" s="1" t="e">
        <f>ROUND(ABS(SUMIFS(#REF!,#REF!,$C316,#REF!,#REF!,#REF!,$E316,#REF!,#REF!)),3)</f>
        <v>#REF!</v>
      </c>
      <c r="M316" s="1">
        <v>0</v>
      </c>
      <c r="N316" s="1" t="e">
        <f>ROUND(ABS(SUMIFS(#REF!,#REF!,$C316,#REF!,#REF!,#REF!,$E316,#REF!,#REF!)),3)</f>
        <v>#REF!</v>
      </c>
      <c r="O316" s="1" t="e">
        <f>ABS(SUMIFS(#REF!,#REF!,$C316,#REF!,$E316,#REF!,#REF!))</f>
        <v>#REF!</v>
      </c>
      <c r="P316" s="1" t="e">
        <f>#REF!</f>
        <v>#REF!</v>
      </c>
      <c r="Q316" s="1" t="e">
        <f>_xlfn.IFS(OR(B316=#REF!,B316=#REF!),#REF!*100,TRUE,0)</f>
        <v>#REF!</v>
      </c>
      <c r="S316" s="14" t="str">
        <f t="shared" si="73"/>
        <v>2000150704受击光效1</v>
      </c>
      <c r="T316" s="14" t="str">
        <f ca="1">IF(OFFSET($BB$1,MATCH($S316,S:S,0)-1,),$BC$1,
_xlfn.TEXTJOIN(Sheet1!$D$16,1,U316:AA316))</f>
        <v>1</v>
      </c>
      <c r="U316" s="14" t="str">
        <f t="shared" ca="1" si="74"/>
        <v>1</v>
      </c>
      <c r="V316" s="14" t="str">
        <f t="shared" ca="1" si="75"/>
        <v/>
      </c>
      <c r="W316" s="14" t="str">
        <f t="shared" ca="1" si="76"/>
        <v/>
      </c>
      <c r="X316" s="14" t="str">
        <f t="shared" ca="1" si="77"/>
        <v/>
      </c>
      <c r="Y316" s="14" t="str">
        <f t="shared" ca="1" si="78"/>
        <v/>
      </c>
      <c r="Z316" s="14" t="str">
        <f t="shared" ca="1" si="79"/>
        <v/>
      </c>
      <c r="AA316" s="14" t="str">
        <f t="shared" ca="1" si="80"/>
        <v/>
      </c>
      <c r="AB316" s="1">
        <f t="shared" si="81"/>
        <v>1</v>
      </c>
      <c r="AC316" s="1" t="e">
        <f t="shared" si="82"/>
        <v>#N/A</v>
      </c>
      <c r="AD316" s="1" t="e">
        <f t="shared" si="83"/>
        <v>#N/A</v>
      </c>
      <c r="AE316" s="1" t="e">
        <f t="shared" si="84"/>
        <v>#N/A</v>
      </c>
      <c r="AF316" s="1" t="e">
        <f t="shared" si="85"/>
        <v>#N/A</v>
      </c>
      <c r="AG316" s="1" t="e">
        <f t="shared" si="86"/>
        <v>#N/A</v>
      </c>
      <c r="AH316" s="1" t="e">
        <f t="shared" si="87"/>
        <v>#N/A</v>
      </c>
      <c r="AI316" s="1" t="e">
        <f>TRIM(LEFT(AP316,FIND(Sheet1!$E$16,AP316)-1))</f>
        <v>#VALUE!</v>
      </c>
      <c r="AJ316" s="1" t="e">
        <f>TRIM(LEFT(AQ316,FIND(Sheet1!$E$16,AQ316)-1))</f>
        <v>#VALUE!</v>
      </c>
      <c r="AK316" s="1" t="e">
        <f>TRIM(LEFT(AR316,FIND(Sheet1!$E$16,AR316)-1))</f>
        <v>#VALUE!</v>
      </c>
      <c r="AL316" s="1" t="e">
        <f>TRIM(LEFT(AS316,FIND(Sheet1!$E$16,AS316)-1))</f>
        <v>#VALUE!</v>
      </c>
      <c r="AM316" s="1" t="e">
        <f>TRIM(LEFT(AT316,FIND(Sheet1!$E$16,AT316)-1))</f>
        <v>#VALUE!</v>
      </c>
      <c r="AN316" s="1" t="e">
        <f>TRIM(LEFT(AU316,FIND(Sheet1!$E$16,AU316)-1))</f>
        <v>#VALUE!</v>
      </c>
      <c r="AO316" s="1" t="e">
        <f>TRIM(LEFT(AV316,FIND(Sheet1!$E$16,AV316)-1))</f>
        <v>#VALUE!</v>
      </c>
      <c r="AP316" s="14">
        <v>1</v>
      </c>
      <c r="AX316" s="1">
        <v>2000150704</v>
      </c>
      <c r="AY316" s="1" t="s">
        <v>91</v>
      </c>
      <c r="AZ316" s="1" t="str">
        <f t="shared" si="88"/>
        <v>2000150704受击光效</v>
      </c>
      <c r="BA316" s="1">
        <f>COUNTIFS($AZ$2:AZ316,AZ316,$AZ$2:AZ316,"&gt;&lt;")</f>
        <v>1</v>
      </c>
      <c r="BB316" t="b">
        <f>IFERROR(AND(VLOOKUP(AX316,[2]英雄技能定义!$A:$F,6,0)="普攻",AY316=$AY$2),FALSE)</f>
        <v>0</v>
      </c>
    </row>
    <row r="317" spans="1:54">
      <c r="A317" s="1" t="e">
        <f>#REF!</f>
        <v>#REF!</v>
      </c>
      <c r="B317" s="1" t="e">
        <f>#REF!</f>
        <v>#REF!</v>
      </c>
      <c r="C317" s="1" t="e">
        <f>#REF!</f>
        <v>#REF!</v>
      </c>
      <c r="D317" s="1" t="s">
        <v>86</v>
      </c>
      <c r="E317" s="1" t="e">
        <f>#REF!</f>
        <v>#REF!</v>
      </c>
      <c r="F317" s="1" t="e">
        <f t="shared" si="90"/>
        <v>#REF!</v>
      </c>
      <c r="G317" s="1">
        <f>SUMIFS(Sheet1!$F$17:$F$30,Sheet1!$E$17:$E$30,D317)</f>
        <v>1</v>
      </c>
      <c r="H317" s="1" t="e">
        <f>ROUND(ABS(SUMIFS(#REF!,#REF!,$C317,#REF!,#REF!,#REF!,$E317)),)</f>
        <v>#REF!</v>
      </c>
      <c r="I317" s="1" t="e">
        <f>_xlfn.IFS(OR(B317=#REF!,B317=#REF!,B317=#REF!),ROUND(#REF!,3),TRUE,0)</f>
        <v>#REF!</v>
      </c>
      <c r="J317" s="1">
        <v>0</v>
      </c>
      <c r="K317" s="1" t="e">
        <f>ROUND(ABS(SUMIFS(#REF!,#REF!,$C317,#REF!,#REF!,#REF!,$E317,#REF!,#REF!)),3)</f>
        <v>#REF!</v>
      </c>
      <c r="L317" s="1" t="e">
        <f>ROUND(ABS(SUMIFS(#REF!,#REF!,$C317,#REF!,#REF!,#REF!,$E317,#REF!,#REF!)),3)</f>
        <v>#REF!</v>
      </c>
      <c r="M317" s="1">
        <v>0</v>
      </c>
      <c r="N317" s="1" t="e">
        <f>ROUND(ABS(SUMIFS(#REF!,#REF!,$C317,#REF!,#REF!,#REF!,$E317,#REF!,#REF!)),3)</f>
        <v>#REF!</v>
      </c>
      <c r="O317" s="1" t="e">
        <f>ABS(SUMIFS(#REF!,#REF!,$C317,#REF!,$E317,#REF!,#REF!))</f>
        <v>#REF!</v>
      </c>
      <c r="P317" s="1" t="e">
        <f>#REF!</f>
        <v>#REF!</v>
      </c>
      <c r="Q317" s="1" t="e">
        <f>_xlfn.IFS(OR(B317=#REF!,B317=#REF!),#REF!*100,TRUE,0)</f>
        <v>#REF!</v>
      </c>
      <c r="S317" s="14" t="str">
        <f t="shared" si="73"/>
        <v>2000150704伤血1</v>
      </c>
      <c r="T317" s="14" t="str">
        <f ca="1">IF(OFFSET($BB$1,MATCH($S317,S:S,0)-1,),$BC$1,
_xlfn.TEXTJOIN(Sheet1!$D$16,1,U317:AA317))</f>
        <v>ratio=1.7+attackerParams('extreasure2a')+attackerParams('step10a'),fixed=100</v>
      </c>
      <c r="U317" s="14" t="str">
        <f t="shared" ca="1" si="74"/>
        <v>ratio=1.7+attackerParams('extreasure2a')+attackerParams('step10a')</v>
      </c>
      <c r="V317" s="14" t="str">
        <f t="shared" ca="1" si="75"/>
        <v>fixed=100</v>
      </c>
      <c r="W317" s="14" t="str">
        <f t="shared" ca="1" si="76"/>
        <v/>
      </c>
      <c r="X317" s="14" t="str">
        <f t="shared" ca="1" si="77"/>
        <v/>
      </c>
      <c r="Y317" s="14" t="str">
        <f t="shared" ca="1" si="78"/>
        <v/>
      </c>
      <c r="Z317" s="14" t="str">
        <f t="shared" ca="1" si="79"/>
        <v/>
      </c>
      <c r="AA317" s="14" t="str">
        <f t="shared" ca="1" si="80"/>
        <v/>
      </c>
      <c r="AB317" s="1">
        <f t="shared" si="81"/>
        <v>1.7</v>
      </c>
      <c r="AC317" s="1">
        <f t="shared" si="82"/>
        <v>100</v>
      </c>
      <c r="AD317" s="1" t="e">
        <f t="shared" si="83"/>
        <v>#N/A</v>
      </c>
      <c r="AE317" s="1" t="e">
        <f t="shared" si="84"/>
        <v>#N/A</v>
      </c>
      <c r="AF317" s="1" t="e">
        <f t="shared" si="85"/>
        <v>#N/A</v>
      </c>
      <c r="AG317" s="1" t="e">
        <f t="shared" si="86"/>
        <v>#N/A</v>
      </c>
      <c r="AH317" s="1" t="e">
        <f t="shared" si="87"/>
        <v>#N/A</v>
      </c>
      <c r="AI317" s="1" t="str">
        <f>TRIM(LEFT(AP317,FIND(Sheet1!$E$16,AP317)-1))</f>
        <v>ratio</v>
      </c>
      <c r="AJ317" s="1" t="str">
        <f>TRIM(LEFT(AQ317,FIND(Sheet1!$E$16,AQ317)-1))</f>
        <v>fixed</v>
      </c>
      <c r="AK317" s="1" t="e">
        <f>TRIM(LEFT(AR317,FIND(Sheet1!$E$16,AR317)-1))</f>
        <v>#VALUE!</v>
      </c>
      <c r="AL317" s="1" t="e">
        <f>TRIM(LEFT(AS317,FIND(Sheet1!$E$16,AS317)-1))</f>
        <v>#VALUE!</v>
      </c>
      <c r="AM317" s="1" t="e">
        <f>TRIM(LEFT(AT317,FIND(Sheet1!$E$16,AT317)-1))</f>
        <v>#VALUE!</v>
      </c>
      <c r="AN317" s="1" t="e">
        <f>TRIM(LEFT(AU317,FIND(Sheet1!$E$16,AU317)-1))</f>
        <v>#VALUE!</v>
      </c>
      <c r="AO317" s="1" t="e">
        <f>TRIM(LEFT(AV317,FIND(Sheet1!$E$16,AV317)-1))</f>
        <v>#VALUE!</v>
      </c>
      <c r="AP317" s="14" t="s">
        <v>225</v>
      </c>
      <c r="AQ317" s="14" t="s">
        <v>170</v>
      </c>
      <c r="AX317" s="1">
        <v>2000150704</v>
      </c>
      <c r="AY317" s="1" t="s">
        <v>86</v>
      </c>
      <c r="AZ317" s="1" t="str">
        <f t="shared" si="88"/>
        <v>2000150704伤血</v>
      </c>
      <c r="BA317" s="1">
        <f>COUNTIFS($AZ$2:AZ317,AZ317,$AZ$2:AZ317,"&gt;&lt;")</f>
        <v>1</v>
      </c>
      <c r="BB317" t="b">
        <f>IFERROR(AND(VLOOKUP(AX317,[2]英雄技能定义!$A:$F,6,0)="普攻",AY317=$AY$2),FALSE)</f>
        <v>0</v>
      </c>
    </row>
    <row r="318" spans="1:54">
      <c r="A318" s="1" t="e">
        <f>#REF!</f>
        <v>#REF!</v>
      </c>
      <c r="B318" s="1" t="e">
        <f>#REF!</f>
        <v>#REF!</v>
      </c>
      <c r="C318" s="1" t="e">
        <f>#REF!</f>
        <v>#REF!</v>
      </c>
      <c r="D318" s="1" t="s">
        <v>86</v>
      </c>
      <c r="E318" s="1" t="e">
        <f>#REF!</f>
        <v>#REF!</v>
      </c>
      <c r="F318" s="1" t="e">
        <f t="shared" si="90"/>
        <v>#REF!</v>
      </c>
      <c r="G318" s="1">
        <f>SUMIFS(Sheet1!$F$17:$F$30,Sheet1!$E$17:$E$30,D318)</f>
        <v>1</v>
      </c>
      <c r="H318" s="1" t="e">
        <f>ROUND(ABS(SUMIFS(#REF!,#REF!,$C318,#REF!,#REF!,#REF!,$E318)),)</f>
        <v>#REF!</v>
      </c>
      <c r="I318" s="1" t="e">
        <f>_xlfn.IFS(OR(B318=#REF!,B318=#REF!,B318=#REF!),ROUND(#REF!,3),TRUE,0)</f>
        <v>#REF!</v>
      </c>
      <c r="J318" s="1">
        <v>0</v>
      </c>
      <c r="K318" s="1" t="e">
        <f>ROUND(ABS(SUMIFS(#REF!,#REF!,$C318,#REF!,#REF!,#REF!,$E318,#REF!,#REF!)),3)</f>
        <v>#REF!</v>
      </c>
      <c r="L318" s="1" t="e">
        <f>ROUND(ABS(SUMIFS(#REF!,#REF!,$C318,#REF!,#REF!,#REF!,$E318,#REF!,#REF!)),3)</f>
        <v>#REF!</v>
      </c>
      <c r="M318" s="1">
        <v>0</v>
      </c>
      <c r="N318" s="1" t="e">
        <f>ROUND(ABS(SUMIFS(#REF!,#REF!,$C318,#REF!,#REF!,#REF!,$E318,#REF!,#REF!)),3)</f>
        <v>#REF!</v>
      </c>
      <c r="O318" s="1" t="e">
        <f>ABS(SUMIFS(#REF!,#REF!,$C318,#REF!,$E318,#REF!,#REF!))</f>
        <v>#REF!</v>
      </c>
      <c r="P318" s="1" t="e">
        <f>#REF!</f>
        <v>#REF!</v>
      </c>
      <c r="Q318" s="1" t="e">
        <f>_xlfn.IFS(OR(B318=#REF!,B318=#REF!),#REF!*100,TRUE,0)</f>
        <v>#REF!</v>
      </c>
      <c r="S318" s="14" t="str">
        <f t="shared" si="73"/>
        <v>2000150704击飞1</v>
      </c>
      <c r="T318" s="14" t="str">
        <f ca="1">IF(OFFSET($BB$1,MATCH($S318,S:S,0)-1,),$BC$1,
_xlfn.TEXTJOIN(Sheet1!$D$16,1,U318:AA318))</f>
        <v>speed=500,duration=0.3</v>
      </c>
      <c r="U318" s="14" t="str">
        <f t="shared" ca="1" si="74"/>
        <v>speed=500</v>
      </c>
      <c r="V318" s="14" t="str">
        <f t="shared" ca="1" si="75"/>
        <v>duration=0.3</v>
      </c>
      <c r="W318" s="14" t="str">
        <f t="shared" ca="1" si="76"/>
        <v/>
      </c>
      <c r="X318" s="14" t="str">
        <f t="shared" ca="1" si="77"/>
        <v/>
      </c>
      <c r="Y318" s="14" t="str">
        <f t="shared" ca="1" si="78"/>
        <v/>
      </c>
      <c r="Z318" s="14" t="str">
        <f t="shared" ca="1" si="79"/>
        <v/>
      </c>
      <c r="AA318" s="14" t="str">
        <f t="shared" ca="1" si="80"/>
        <v/>
      </c>
      <c r="AB318" s="1">
        <f t="shared" si="81"/>
        <v>500</v>
      </c>
      <c r="AC318" s="1">
        <f t="shared" si="82"/>
        <v>0.3</v>
      </c>
      <c r="AD318" s="1" t="e">
        <f t="shared" si="83"/>
        <v>#N/A</v>
      </c>
      <c r="AE318" s="1" t="e">
        <f t="shared" si="84"/>
        <v>#N/A</v>
      </c>
      <c r="AF318" s="1" t="e">
        <f t="shared" si="85"/>
        <v>#N/A</v>
      </c>
      <c r="AG318" s="1" t="e">
        <f t="shared" si="86"/>
        <v>#N/A</v>
      </c>
      <c r="AH318" s="1" t="e">
        <f t="shared" si="87"/>
        <v>#N/A</v>
      </c>
      <c r="AI318" s="1" t="str">
        <f>TRIM(LEFT(AP318,FIND(Sheet1!$E$16,AP318)-1))</f>
        <v>speed</v>
      </c>
      <c r="AJ318" s="1" t="str">
        <f>TRIM(LEFT(AQ318,FIND(Sheet1!$E$16,AQ318)-1))</f>
        <v>duration</v>
      </c>
      <c r="AK318" s="1" t="e">
        <f>TRIM(LEFT(AR318,FIND(Sheet1!$E$16,AR318)-1))</f>
        <v>#VALUE!</v>
      </c>
      <c r="AL318" s="1" t="e">
        <f>TRIM(LEFT(AS318,FIND(Sheet1!$E$16,AS318)-1))</f>
        <v>#VALUE!</v>
      </c>
      <c r="AM318" s="1" t="e">
        <f>TRIM(LEFT(AT318,FIND(Sheet1!$E$16,AT318)-1))</f>
        <v>#VALUE!</v>
      </c>
      <c r="AN318" s="1" t="e">
        <f>TRIM(LEFT(AU318,FIND(Sheet1!$E$16,AU318)-1))</f>
        <v>#VALUE!</v>
      </c>
      <c r="AO318" s="1" t="e">
        <f>TRIM(LEFT(AV318,FIND(Sheet1!$E$16,AV318)-1))</f>
        <v>#VALUE!</v>
      </c>
      <c r="AP318" s="14" t="s">
        <v>304</v>
      </c>
      <c r="AQ318" s="14" t="s">
        <v>305</v>
      </c>
      <c r="AX318" s="1">
        <v>2000150704</v>
      </c>
      <c r="AY318" s="1" t="s">
        <v>96</v>
      </c>
      <c r="AZ318" s="1" t="str">
        <f t="shared" si="88"/>
        <v>2000150704击飞</v>
      </c>
      <c r="BA318" s="1">
        <f>COUNTIFS($AZ$2:AZ318,AZ318,$AZ$2:AZ318,"&gt;&lt;")</f>
        <v>1</v>
      </c>
      <c r="BB318" t="b">
        <f>IFERROR(AND(VLOOKUP(AX318,[2]英雄技能定义!$A:$F,6,0)="普攻",AY318=$AY$2),FALSE)</f>
        <v>0</v>
      </c>
    </row>
    <row r="319" spans="1:54">
      <c r="A319" s="1" t="e">
        <f>#REF!</f>
        <v>#REF!</v>
      </c>
      <c r="B319" s="1" t="e">
        <f>#REF!</f>
        <v>#REF!</v>
      </c>
      <c r="C319" s="1" t="e">
        <f>#REF!</f>
        <v>#REF!</v>
      </c>
      <c r="D319" s="1" t="s">
        <v>86</v>
      </c>
      <c r="E319" s="1" t="e">
        <f>#REF!</f>
        <v>#REF!</v>
      </c>
      <c r="F319" s="1" t="e">
        <f t="shared" si="90"/>
        <v>#REF!</v>
      </c>
      <c r="G319" s="1">
        <f>SUMIFS(Sheet1!$F$17:$F$30,Sheet1!$E$17:$E$30,D319)</f>
        <v>1</v>
      </c>
      <c r="H319" s="1" t="e">
        <f>ROUND(ABS(SUMIFS(#REF!,#REF!,$C319,#REF!,#REF!,#REF!,$E319)),)</f>
        <v>#REF!</v>
      </c>
      <c r="I319" s="1" t="e">
        <f>_xlfn.IFS(OR(B319=#REF!,B319=#REF!,B319=#REF!),ROUND(#REF!,3),TRUE,0)</f>
        <v>#REF!</v>
      </c>
      <c r="J319" s="1">
        <v>0</v>
      </c>
      <c r="K319" s="1" t="e">
        <f>ROUND(ABS(SUMIFS(#REF!,#REF!,$C319,#REF!,#REF!,#REF!,$E319,#REF!,#REF!)),3)</f>
        <v>#REF!</v>
      </c>
      <c r="L319" s="1" t="e">
        <f>ROUND(ABS(SUMIFS(#REF!,#REF!,$C319,#REF!,#REF!,#REF!,$E319,#REF!,#REF!)),3)</f>
        <v>#REF!</v>
      </c>
      <c r="M319" s="1">
        <v>0</v>
      </c>
      <c r="N319" s="1" t="e">
        <f>ROUND(ABS(SUMIFS(#REF!,#REF!,$C319,#REF!,#REF!,#REF!,$E319,#REF!,#REF!)),3)</f>
        <v>#REF!</v>
      </c>
      <c r="O319" s="1" t="e">
        <f>ABS(SUMIFS(#REF!,#REF!,$C319,#REF!,$E319,#REF!,#REF!))</f>
        <v>#REF!</v>
      </c>
      <c r="P319" s="1" t="e">
        <f>#REF!</f>
        <v>#REF!</v>
      </c>
      <c r="Q319" s="1" t="e">
        <f>_xlfn.IFS(OR(B319=#REF!,B319=#REF!),#REF!*100,TRUE,0)</f>
        <v>#REF!</v>
      </c>
      <c r="S319" s="14" t="str">
        <f t="shared" si="73"/>
        <v>2000150704加buff1</v>
      </c>
      <c r="T319" s="14" t="str">
        <f ca="1">IF(OFFSET($BB$1,MATCH($S319,S:S,0)-1,),$BC$1,
_xlfn.TEXTJOIN(Sheet1!$D$16,1,U319:AA319))</f>
        <v>duration=1,effectIds={1000051}</v>
      </c>
      <c r="U319" s="14" t="str">
        <f t="shared" ca="1" si="74"/>
        <v>duration=1</v>
      </c>
      <c r="V319" s="14" t="str">
        <f t="shared" ca="1" si="75"/>
        <v>effectIds={1000051}</v>
      </c>
      <c r="W319" s="14" t="str">
        <f t="shared" ca="1" si="76"/>
        <v/>
      </c>
      <c r="X319" s="14" t="str">
        <f t="shared" ca="1" si="77"/>
        <v/>
      </c>
      <c r="Y319" s="14" t="str">
        <f t="shared" ca="1" si="78"/>
        <v/>
      </c>
      <c r="Z319" s="14" t="str">
        <f t="shared" ca="1" si="79"/>
        <v/>
      </c>
      <c r="AA319" s="14" t="str">
        <f t="shared" ca="1" si="80"/>
        <v/>
      </c>
      <c r="AB319" s="1">
        <f t="shared" si="81"/>
        <v>1</v>
      </c>
      <c r="AC319" s="1" t="e">
        <f t="shared" si="82"/>
        <v>#N/A</v>
      </c>
      <c r="AD319" s="1" t="e">
        <f t="shared" si="83"/>
        <v>#N/A</v>
      </c>
      <c r="AE319" s="1" t="e">
        <f t="shared" si="84"/>
        <v>#N/A</v>
      </c>
      <c r="AF319" s="1" t="e">
        <f t="shared" si="85"/>
        <v>#N/A</v>
      </c>
      <c r="AG319" s="1" t="e">
        <f t="shared" si="86"/>
        <v>#N/A</v>
      </c>
      <c r="AH319" s="1" t="e">
        <f t="shared" si="87"/>
        <v>#N/A</v>
      </c>
      <c r="AI319" s="1" t="str">
        <f>TRIM(LEFT(AP319,FIND(Sheet1!$E$16,AP319)-1))</f>
        <v>duration</v>
      </c>
      <c r="AJ319" s="1" t="str">
        <f>TRIM(LEFT(AQ319,FIND(Sheet1!$E$16,AQ319)-1))</f>
        <v>effectIds</v>
      </c>
      <c r="AK319" s="1" t="e">
        <f>TRIM(LEFT(AR319,FIND(Sheet1!$E$16,AR319)-1))</f>
        <v>#VALUE!</v>
      </c>
      <c r="AL319" s="1" t="e">
        <f>TRIM(LEFT(AS319,FIND(Sheet1!$E$16,AS319)-1))</f>
        <v>#VALUE!</v>
      </c>
      <c r="AM319" s="1" t="e">
        <f>TRIM(LEFT(AT319,FIND(Sheet1!$E$16,AT319)-1))</f>
        <v>#VALUE!</v>
      </c>
      <c r="AN319" s="1" t="e">
        <f>TRIM(LEFT(AU319,FIND(Sheet1!$E$16,AU319)-1))</f>
        <v>#VALUE!</v>
      </c>
      <c r="AO319" s="1" t="e">
        <f>TRIM(LEFT(AV319,FIND(Sheet1!$E$16,AV319)-1))</f>
        <v>#VALUE!</v>
      </c>
      <c r="AP319" s="14" t="s">
        <v>211</v>
      </c>
      <c r="AQ319" s="14" t="s">
        <v>336</v>
      </c>
      <c r="AX319" s="1">
        <v>2000150704</v>
      </c>
      <c r="AY319" s="1" t="s">
        <v>88</v>
      </c>
      <c r="AZ319" s="1" t="str">
        <f t="shared" si="88"/>
        <v>2000150704加buff</v>
      </c>
      <c r="BA319" s="1">
        <f>COUNTIFS($AZ$2:AZ319,AZ319,$AZ$2:AZ319,"&gt;&lt;")</f>
        <v>1</v>
      </c>
      <c r="BB319" t="b">
        <f>IFERROR(AND(VLOOKUP(AX319,[2]英雄技能定义!$A:$F,6,0)="普攻",AY319=$AY$2),FALSE)</f>
        <v>0</v>
      </c>
    </row>
    <row r="320" spans="1:54">
      <c r="A320" s="1" t="e">
        <f>#REF!</f>
        <v>#REF!</v>
      </c>
      <c r="B320" s="1" t="e">
        <f>#REF!</f>
        <v>#REF!</v>
      </c>
      <c r="C320" s="1" t="e">
        <f>#REF!</f>
        <v>#REF!</v>
      </c>
      <c r="D320" s="1" t="s">
        <v>86</v>
      </c>
      <c r="E320" s="1" t="e">
        <f>#REF!</f>
        <v>#REF!</v>
      </c>
      <c r="F320" s="1" t="e">
        <f t="shared" si="90"/>
        <v>#REF!</v>
      </c>
      <c r="G320" s="1">
        <f>SUMIFS(Sheet1!$F$17:$F$30,Sheet1!$E$17:$E$30,D320)</f>
        <v>1</v>
      </c>
      <c r="H320" s="1" t="e">
        <f>ROUND(ABS(SUMIFS(#REF!,#REF!,$C320,#REF!,#REF!,#REF!,$E320)),)</f>
        <v>#REF!</v>
      </c>
      <c r="I320" s="1" t="e">
        <f>_xlfn.IFS(OR(B320=#REF!,B320=#REF!,B320=#REF!),ROUND(#REF!,3),TRUE,0)</f>
        <v>#REF!</v>
      </c>
      <c r="J320" s="1">
        <v>0</v>
      </c>
      <c r="K320" s="1" t="e">
        <f>ROUND(ABS(SUMIFS(#REF!,#REF!,$C320,#REF!,#REF!,#REF!,$E320,#REF!,#REF!)),3)</f>
        <v>#REF!</v>
      </c>
      <c r="L320" s="1" t="e">
        <f>ROUND(ABS(SUMIFS(#REF!,#REF!,$C320,#REF!,#REF!,#REF!,$E320,#REF!,#REF!)),3)</f>
        <v>#REF!</v>
      </c>
      <c r="M320" s="1">
        <v>0</v>
      </c>
      <c r="N320" s="1" t="e">
        <f>ROUND(ABS(SUMIFS(#REF!,#REF!,$C320,#REF!,#REF!,#REF!,$E320,#REF!,#REF!)),3)</f>
        <v>#REF!</v>
      </c>
      <c r="O320" s="1" t="e">
        <f>ABS(SUMIFS(#REF!,#REF!,$C320,#REF!,$E320,#REF!,#REF!))</f>
        <v>#REF!</v>
      </c>
      <c r="P320" s="1" t="e">
        <f>#REF!</f>
        <v>#REF!</v>
      </c>
      <c r="Q320" s="1" t="e">
        <f>_xlfn.IFS(OR(B320=#REF!,B320=#REF!),#REF!*100,TRUE,0)</f>
        <v>#REF!</v>
      </c>
      <c r="S320" s="14" t="str">
        <f t="shared" si="73"/>
        <v>2000150704加buff2</v>
      </c>
      <c r="T320" s="14" t="str">
        <f ca="1">IF(OFFSET($BB$1,MATCH($S320,S:S,0)-1,),$BC$1,
_xlfn.TEXTJOIN(Sheet1!$D$16,1,U320:AA320))</f>
        <v>duration=6,effectIds={1000050}</v>
      </c>
      <c r="U320" s="14" t="str">
        <f t="shared" ca="1" si="74"/>
        <v>duration=6</v>
      </c>
      <c r="V320" s="14" t="str">
        <f t="shared" ca="1" si="75"/>
        <v>effectIds={1000050}</v>
      </c>
      <c r="W320" s="14" t="str">
        <f t="shared" ca="1" si="76"/>
        <v/>
      </c>
      <c r="X320" s="14" t="str">
        <f t="shared" ca="1" si="77"/>
        <v/>
      </c>
      <c r="Y320" s="14" t="str">
        <f t="shared" ca="1" si="78"/>
        <v/>
      </c>
      <c r="Z320" s="14" t="str">
        <f t="shared" ca="1" si="79"/>
        <v/>
      </c>
      <c r="AA320" s="14" t="str">
        <f t="shared" ca="1" si="80"/>
        <v/>
      </c>
      <c r="AB320" s="1">
        <f t="shared" si="81"/>
        <v>6</v>
      </c>
      <c r="AC320" s="1" t="e">
        <f t="shared" si="82"/>
        <v>#N/A</v>
      </c>
      <c r="AD320" s="1" t="e">
        <f t="shared" si="83"/>
        <v>#N/A</v>
      </c>
      <c r="AE320" s="1" t="e">
        <f t="shared" si="84"/>
        <v>#N/A</v>
      </c>
      <c r="AF320" s="1" t="e">
        <f t="shared" si="85"/>
        <v>#N/A</v>
      </c>
      <c r="AG320" s="1" t="e">
        <f t="shared" si="86"/>
        <v>#N/A</v>
      </c>
      <c r="AH320" s="1" t="e">
        <f t="shared" si="87"/>
        <v>#N/A</v>
      </c>
      <c r="AI320" s="1" t="str">
        <f>TRIM(LEFT(AP320,FIND(Sheet1!$E$16,AP320)-1))</f>
        <v>duration</v>
      </c>
      <c r="AJ320" s="1" t="str">
        <f>TRIM(LEFT(AQ320,FIND(Sheet1!$E$16,AQ320)-1))</f>
        <v>effectIds</v>
      </c>
      <c r="AK320" s="1" t="e">
        <f>TRIM(LEFT(AR320,FIND(Sheet1!$E$16,AR320)-1))</f>
        <v>#VALUE!</v>
      </c>
      <c r="AL320" s="1" t="e">
        <f>TRIM(LEFT(AS320,FIND(Sheet1!$E$16,AS320)-1))</f>
        <v>#VALUE!</v>
      </c>
      <c r="AM320" s="1" t="e">
        <f>TRIM(LEFT(AT320,FIND(Sheet1!$E$16,AT320)-1))</f>
        <v>#VALUE!</v>
      </c>
      <c r="AN320" s="1" t="e">
        <f>TRIM(LEFT(AU320,FIND(Sheet1!$E$16,AU320)-1))</f>
        <v>#VALUE!</v>
      </c>
      <c r="AO320" s="1" t="e">
        <f>TRIM(LEFT(AV320,FIND(Sheet1!$E$16,AV320)-1))</f>
        <v>#VALUE!</v>
      </c>
      <c r="AP320" s="14" t="s">
        <v>185</v>
      </c>
      <c r="AQ320" s="14" t="s">
        <v>337</v>
      </c>
      <c r="AX320" s="1">
        <v>2000150704</v>
      </c>
      <c r="AY320" s="1" t="s">
        <v>88</v>
      </c>
      <c r="AZ320" s="1" t="str">
        <f t="shared" si="88"/>
        <v>2000150704加buff</v>
      </c>
      <c r="BA320" s="1">
        <f>COUNTIFS($AZ$2:AZ320,AZ320,$AZ$2:AZ320,"&gt;&lt;")</f>
        <v>2</v>
      </c>
      <c r="BB320" t="b">
        <f>IFERROR(AND(VLOOKUP(AX320,[2]英雄技能定义!$A:$F,6,0)="普攻",AY320=$AY$2),FALSE)</f>
        <v>0</v>
      </c>
    </row>
    <row r="321" spans="1:54">
      <c r="A321" s="1" t="e">
        <f>#REF!</f>
        <v>#REF!</v>
      </c>
      <c r="B321" s="1" t="e">
        <f>#REF!</f>
        <v>#REF!</v>
      </c>
      <c r="C321" s="1" t="e">
        <f>#REF!</f>
        <v>#REF!</v>
      </c>
      <c r="D321" s="1" t="s">
        <v>86</v>
      </c>
      <c r="E321" s="1" t="e">
        <f>#REF!</f>
        <v>#REF!</v>
      </c>
      <c r="F321" s="1" t="e">
        <f t="shared" si="90"/>
        <v>#REF!</v>
      </c>
      <c r="G321" s="1">
        <f>SUMIFS(Sheet1!$F$17:$F$30,Sheet1!$E$17:$E$30,D321)</f>
        <v>1</v>
      </c>
      <c r="H321" s="1" t="e">
        <f>ROUND(ABS(SUMIFS(#REF!,#REF!,$C321,#REF!,#REF!,#REF!,$E321)),)</f>
        <v>#REF!</v>
      </c>
      <c r="I321" s="1" t="e">
        <f>_xlfn.IFS(OR(B321=#REF!,B321=#REF!,B321=#REF!),ROUND(#REF!,3),TRUE,0)</f>
        <v>#REF!</v>
      </c>
      <c r="J321" s="1">
        <v>0</v>
      </c>
      <c r="K321" s="1" t="e">
        <f>ROUND(ABS(SUMIFS(#REF!,#REF!,$C321,#REF!,#REF!,#REF!,$E321,#REF!,#REF!)),3)</f>
        <v>#REF!</v>
      </c>
      <c r="L321" s="1" t="e">
        <f>ROUND(ABS(SUMIFS(#REF!,#REF!,$C321,#REF!,#REF!,#REF!,$E321,#REF!,#REF!)),3)</f>
        <v>#REF!</v>
      </c>
      <c r="M321" s="1">
        <v>0</v>
      </c>
      <c r="N321" s="1" t="e">
        <f>ROUND(ABS(SUMIFS(#REF!,#REF!,$C321,#REF!,#REF!,#REF!,$E321,#REF!,#REF!)),3)</f>
        <v>#REF!</v>
      </c>
      <c r="O321" s="1" t="e">
        <f>ABS(SUMIFS(#REF!,#REF!,$C321,#REF!,$E321,#REF!,#REF!))</f>
        <v>#REF!</v>
      </c>
      <c r="P321" s="1" t="e">
        <f>#REF!</f>
        <v>#REF!</v>
      </c>
      <c r="Q321" s="1" t="e">
        <f>_xlfn.IFS(OR(B321=#REF!,B321=#REF!),#REF!*100,TRUE,0)</f>
        <v>#REF!</v>
      </c>
      <c r="S321" s="14" t="str">
        <f t="shared" si="73"/>
        <v>2000150704加buff3</v>
      </c>
      <c r="T321" s="14" t="str">
        <f ca="1">IF(OFFSET($BB$1,MATCH($S321,S:S,0)-1,),$BC$1,
_xlfn.TEXTJOIN(Sheet1!$D$16,1,U321:AA321))</f>
        <v>duration=6,effectIds={1000123}</v>
      </c>
      <c r="U321" s="14" t="str">
        <f t="shared" ca="1" si="74"/>
        <v>duration=6</v>
      </c>
      <c r="V321" s="14" t="str">
        <f t="shared" ca="1" si="75"/>
        <v>effectIds={1000123}</v>
      </c>
      <c r="W321" s="14" t="str">
        <f t="shared" ca="1" si="76"/>
        <v/>
      </c>
      <c r="X321" s="14" t="str">
        <f t="shared" ca="1" si="77"/>
        <v/>
      </c>
      <c r="Y321" s="14" t="str">
        <f t="shared" ca="1" si="78"/>
        <v/>
      </c>
      <c r="Z321" s="14" t="str">
        <f t="shared" ca="1" si="79"/>
        <v/>
      </c>
      <c r="AA321" s="14" t="str">
        <f t="shared" ca="1" si="80"/>
        <v/>
      </c>
      <c r="AB321" s="1">
        <f t="shared" si="81"/>
        <v>6</v>
      </c>
      <c r="AC321" s="1" t="e">
        <f t="shared" si="82"/>
        <v>#N/A</v>
      </c>
      <c r="AD321" s="1" t="e">
        <f t="shared" si="83"/>
        <v>#N/A</v>
      </c>
      <c r="AE321" s="1" t="e">
        <f t="shared" si="84"/>
        <v>#N/A</v>
      </c>
      <c r="AF321" s="1" t="e">
        <f t="shared" si="85"/>
        <v>#N/A</v>
      </c>
      <c r="AG321" s="1" t="e">
        <f t="shared" si="86"/>
        <v>#N/A</v>
      </c>
      <c r="AH321" s="1" t="e">
        <f t="shared" si="87"/>
        <v>#N/A</v>
      </c>
      <c r="AI321" s="1" t="str">
        <f>TRIM(LEFT(AP321,FIND(Sheet1!$E$16,AP321)-1))</f>
        <v>duration</v>
      </c>
      <c r="AJ321" s="1" t="str">
        <f>TRIM(LEFT(AQ321,FIND(Sheet1!$E$16,AQ321)-1))</f>
        <v>effectIds</v>
      </c>
      <c r="AK321" s="1" t="e">
        <f>TRIM(LEFT(AR321,FIND(Sheet1!$E$16,AR321)-1))</f>
        <v>#VALUE!</v>
      </c>
      <c r="AL321" s="1" t="e">
        <f>TRIM(LEFT(AS321,FIND(Sheet1!$E$16,AS321)-1))</f>
        <v>#VALUE!</v>
      </c>
      <c r="AM321" s="1" t="e">
        <f>TRIM(LEFT(AT321,FIND(Sheet1!$E$16,AT321)-1))</f>
        <v>#VALUE!</v>
      </c>
      <c r="AN321" s="1" t="e">
        <f>TRIM(LEFT(AU321,FIND(Sheet1!$E$16,AU321)-1))</f>
        <v>#VALUE!</v>
      </c>
      <c r="AO321" s="1" t="e">
        <f>TRIM(LEFT(AV321,FIND(Sheet1!$E$16,AV321)-1))</f>
        <v>#VALUE!</v>
      </c>
      <c r="AP321" s="14" t="s">
        <v>185</v>
      </c>
      <c r="AQ321" s="14" t="s">
        <v>338</v>
      </c>
      <c r="AX321" s="1">
        <v>2000150704</v>
      </c>
      <c r="AY321" s="1" t="s">
        <v>88</v>
      </c>
      <c r="AZ321" s="1" t="str">
        <f t="shared" si="88"/>
        <v>2000150704加buff</v>
      </c>
      <c r="BA321" s="1">
        <f>COUNTIFS($AZ$2:AZ321,AZ321,$AZ$2:AZ321,"&gt;&lt;")</f>
        <v>3</v>
      </c>
      <c r="BB321" t="b">
        <f>IFERROR(AND(VLOOKUP(AX321,[2]英雄技能定义!$A:$F,6,0)="普攻",AY321=$AY$2),FALSE)</f>
        <v>0</v>
      </c>
    </row>
    <row r="322" spans="1:54">
      <c r="A322" s="1" t="e">
        <f>#REF!</f>
        <v>#REF!</v>
      </c>
      <c r="B322" s="1" t="e">
        <f>#REF!</f>
        <v>#REF!</v>
      </c>
      <c r="C322" s="1" t="e">
        <f>#REF!</f>
        <v>#REF!</v>
      </c>
      <c r="D322" s="1" t="s">
        <v>88</v>
      </c>
      <c r="E322" s="1" t="e">
        <f>#REF!</f>
        <v>#REF!</v>
      </c>
      <c r="F322" s="1" t="e">
        <f t="shared" si="90"/>
        <v>#REF!</v>
      </c>
      <c r="G322" s="1">
        <f>SUMIFS(Sheet1!$F$17:$F$30,Sheet1!$E$17:$E$30,D322)</f>
        <v>2</v>
      </c>
      <c r="H322" s="1" t="e">
        <f>ROUND(ABS(SUMIFS(#REF!,#REF!,$C322,#REF!,#REF!,#REF!,$E322)),)</f>
        <v>#REF!</v>
      </c>
      <c r="I322" s="1" t="e">
        <f>_xlfn.IFS(OR(B322=#REF!,B322=#REF!,B322=#REF!),ROUND(#REF!,3),TRUE,0)</f>
        <v>#REF!</v>
      </c>
      <c r="J322" s="1">
        <v>0</v>
      </c>
      <c r="K322" s="1" t="e">
        <f>ROUND(ABS(SUMIFS(#REF!,#REF!,$C322,#REF!,#REF!,#REF!,$E322,#REF!,#REF!)),3)</f>
        <v>#REF!</v>
      </c>
      <c r="L322" s="1" t="e">
        <f>ROUND(ABS(SUMIFS(#REF!,#REF!,$C322,#REF!,#REF!,#REF!,$E322,#REF!,#REF!)),3)</f>
        <v>#REF!</v>
      </c>
      <c r="M322" s="1">
        <v>0</v>
      </c>
      <c r="N322" s="1" t="e">
        <f>ROUND(ABS(SUMIFS(#REF!,#REF!,$C322,#REF!,#REF!,#REF!,$E322,#REF!,#REF!)),3)</f>
        <v>#REF!</v>
      </c>
      <c r="O322" s="1" t="e">
        <f>ABS(SUMIFS(#REF!,#REF!,$C322,#REF!,$E322,#REF!,#REF!))</f>
        <v>#REF!</v>
      </c>
      <c r="P322" s="1" t="e">
        <f>#REF!</f>
        <v>#REF!</v>
      </c>
      <c r="Q322" s="1" t="e">
        <f>_xlfn.IFS(OR(B322=#REF!,B322=#REF!),#REF!*100,TRUE,0)</f>
        <v>#REF!</v>
      </c>
      <c r="S322" s="14" t="str">
        <f t="shared" ref="S322:S385" si="91">AZ322&amp;BA322</f>
        <v>2000150704加buff4</v>
      </c>
      <c r="T322" s="14" t="str">
        <f ca="1">IF(OFFSET($BB$1,MATCH($S322,S:S,0)-1,),$BC$1,
_xlfn.TEXTJOIN(Sheet1!$D$16,1,U322:AA322))</f>
        <v>duration=6,effectIds={1000124}</v>
      </c>
      <c r="U322" s="14" t="str">
        <f t="shared" ref="U322:U385" ca="1" si="92">IFERROR(SUBSTITUTE(AP322,AB322,INDEX(OFFSET($H$1:$Q$1,MATCH($S322,$F:$F,0)-1,0),MATCH(AI322,$H$1:$Q$1,0))),AP322&amp;"")</f>
        <v>duration=6</v>
      </c>
      <c r="V322" s="14" t="str">
        <f t="shared" ref="V322:V385" ca="1" si="93">IFERROR(SUBSTITUTE(AQ322,AC322,INDEX(OFFSET($H$1:$Q$1,MATCH($S322,$F:$F,0)-1,0),MATCH(AJ322,$H$1:$Q$1,0))),AQ322&amp;"")</f>
        <v>effectIds={1000124}</v>
      </c>
      <c r="W322" s="14" t="str">
        <f t="shared" ref="W322:W385" ca="1" si="94">IFERROR(SUBSTITUTE(AR322,AD322,INDEX(OFFSET($H$1:$Q$1,MATCH($S322,$F:$F,0)-1,0),MATCH(AK322,$H$1:$Q$1,0))),AR322&amp;"")</f>
        <v/>
      </c>
      <c r="X322" s="14" t="str">
        <f t="shared" ref="X322:X385" ca="1" si="95">IFERROR(SUBSTITUTE(AS322,AE322,INDEX(OFFSET($H$1:$Q$1,MATCH($S322,$F:$F,0)-1,0),MATCH(AL322,$H$1:$Q$1,0))),AS322&amp;"")</f>
        <v/>
      </c>
      <c r="Y322" s="14" t="str">
        <f t="shared" ref="Y322:Y385" ca="1" si="96">IFERROR(SUBSTITUTE(AT322,AF322,INDEX(OFFSET($H$1:$Q$1,MATCH($S322,$F:$F,0)-1,0),MATCH(AM322,$H$1:$Q$1,0))),AT322&amp;"")</f>
        <v/>
      </c>
      <c r="Z322" s="14" t="str">
        <f t="shared" ref="Z322:Z385" ca="1" si="97">IFERROR(SUBSTITUTE(AU322,AG322,INDEX(OFFSET($H$1:$Q$1,MATCH($S322,$F:$F,0)-1,0),MATCH(AN322,$H$1:$Q$1,0))),AU322&amp;"")</f>
        <v/>
      </c>
      <c r="AA322" s="14" t="str">
        <f t="shared" ref="AA322:AA385" ca="1" si="98">IFERROR(SUBSTITUTE(AV322,AH322,INDEX(OFFSET($H$1:$Q$1,MATCH($S322,$F:$F,0)-1,0),MATCH(AO322,$H$1:$Q$1,0))),AV322&amp;"")</f>
        <v/>
      </c>
      <c r="AB322" s="1">
        <f t="shared" ref="AB322:AB385" si="99">LOOKUP(9E+307,(--(TRIM(MID(SUBSTITUTE(SUBSTITUTE(SUBSTITUTE(SUBSTITUTE(SUBSTITUTE(AP322,"=","+"),"*","+"),"/","+"),"-","+"),"+",REPT(" ",99)),ROW($1:$100)*99-98,99)))))</f>
        <v>6</v>
      </c>
      <c r="AC322" s="1" t="e">
        <f t="shared" ref="AC322:AC385" si="100">LOOKUP(9E+307,(--(TRIM(MID(SUBSTITUTE(SUBSTITUTE(SUBSTITUTE(SUBSTITUTE(SUBSTITUTE(AQ322,"=","+"),"*","+"),"/","+"),"-","+"),"+",REPT(" ",99)),ROW($1:$100)*99-98,99)))))</f>
        <v>#N/A</v>
      </c>
      <c r="AD322" s="1" t="e">
        <f t="shared" ref="AD322:AD385" si="101">LOOKUP(9E+307,(--(TRIM(MID(SUBSTITUTE(SUBSTITUTE(SUBSTITUTE(SUBSTITUTE(SUBSTITUTE(AR322,"=","+"),"*","+"),"/","+"),"-","+"),"+",REPT(" ",99)),ROW($1:$100)*99-98,99)))))</f>
        <v>#N/A</v>
      </c>
      <c r="AE322" s="1" t="e">
        <f t="shared" ref="AE322:AE385" si="102">LOOKUP(9E+307,(--(TRIM(MID(SUBSTITUTE(SUBSTITUTE(SUBSTITUTE(SUBSTITUTE(SUBSTITUTE(AS322,"=","+"),"*","+"),"/","+"),"-","+"),"+",REPT(" ",99)),ROW($1:$100)*99-98,99)))))</f>
        <v>#N/A</v>
      </c>
      <c r="AF322" s="1" t="e">
        <f t="shared" ref="AF322:AF385" si="103">LOOKUP(9E+307,(--(TRIM(MID(SUBSTITUTE(SUBSTITUTE(SUBSTITUTE(SUBSTITUTE(SUBSTITUTE(AT322,"=","+"),"*","+"),"/","+"),"-","+"),"+",REPT(" ",99)),ROW($1:$100)*99-98,99)))))</f>
        <v>#N/A</v>
      </c>
      <c r="AG322" s="1" t="e">
        <f t="shared" ref="AG322:AG385" si="104">LOOKUP(9E+307,(--(TRIM(MID(SUBSTITUTE(SUBSTITUTE(SUBSTITUTE(SUBSTITUTE(SUBSTITUTE(AU322,"=","+"),"*","+"),"/","+"),"-","+"),"+",REPT(" ",99)),ROW($1:$100)*99-98,99)))))</f>
        <v>#N/A</v>
      </c>
      <c r="AH322" s="1" t="e">
        <f t="shared" ref="AH322:AH385" si="105">LOOKUP(9E+307,(--(TRIM(MID(SUBSTITUTE(SUBSTITUTE(SUBSTITUTE(SUBSTITUTE(SUBSTITUTE(AV322,"=","+"),"*","+"),"/","+"),"-","+"),"+",REPT(" ",99)),ROW($1:$100)*99-98,99)))))</f>
        <v>#N/A</v>
      </c>
      <c r="AI322" s="1" t="str">
        <f>TRIM(LEFT(AP322,FIND(Sheet1!$E$16,AP322)-1))</f>
        <v>duration</v>
      </c>
      <c r="AJ322" s="1" t="str">
        <f>TRIM(LEFT(AQ322,FIND(Sheet1!$E$16,AQ322)-1))</f>
        <v>effectIds</v>
      </c>
      <c r="AK322" s="1" t="e">
        <f>TRIM(LEFT(AR322,FIND(Sheet1!$E$16,AR322)-1))</f>
        <v>#VALUE!</v>
      </c>
      <c r="AL322" s="1" t="e">
        <f>TRIM(LEFT(AS322,FIND(Sheet1!$E$16,AS322)-1))</f>
        <v>#VALUE!</v>
      </c>
      <c r="AM322" s="1" t="e">
        <f>TRIM(LEFT(AT322,FIND(Sheet1!$E$16,AT322)-1))</f>
        <v>#VALUE!</v>
      </c>
      <c r="AN322" s="1" t="e">
        <f>TRIM(LEFT(AU322,FIND(Sheet1!$E$16,AU322)-1))</f>
        <v>#VALUE!</v>
      </c>
      <c r="AO322" s="1" t="e">
        <f>TRIM(LEFT(AV322,FIND(Sheet1!$E$16,AV322)-1))</f>
        <v>#VALUE!</v>
      </c>
      <c r="AP322" s="14" t="s">
        <v>185</v>
      </c>
      <c r="AQ322" s="14" t="s">
        <v>339</v>
      </c>
      <c r="AX322" s="1">
        <v>2000150704</v>
      </c>
      <c r="AY322" s="1" t="s">
        <v>88</v>
      </c>
      <c r="AZ322" s="1" t="str">
        <f t="shared" si="88"/>
        <v>2000150704加buff</v>
      </c>
      <c r="BA322" s="1">
        <f>COUNTIFS($AZ$2:AZ322,AZ322,$AZ$2:AZ322,"&gt;&lt;")</f>
        <v>4</v>
      </c>
      <c r="BB322" t="b">
        <f>IFERROR(AND(VLOOKUP(AX322,[2]英雄技能定义!$A:$F,6,0)="普攻",AY322=$AY$2),FALSE)</f>
        <v>0</v>
      </c>
    </row>
    <row r="323" spans="1:54">
      <c r="A323" s="1" t="e">
        <f>#REF!</f>
        <v>#REF!</v>
      </c>
      <c r="B323" s="1" t="e">
        <f>#REF!</f>
        <v>#REF!</v>
      </c>
      <c r="C323" s="1" t="e">
        <f>#REF!</f>
        <v>#REF!</v>
      </c>
      <c r="D323" s="1" t="s">
        <v>86</v>
      </c>
      <c r="E323" s="1" t="e">
        <f>#REF!</f>
        <v>#REF!</v>
      </c>
      <c r="F323" s="1" t="e">
        <f t="shared" si="90"/>
        <v>#REF!</v>
      </c>
      <c r="G323" s="1">
        <f>SUMIFS(Sheet1!$F$17:$F$30,Sheet1!$E$17:$E$30,D323)</f>
        <v>1</v>
      </c>
      <c r="H323" s="1" t="e">
        <f>ROUND(ABS(SUMIFS(#REF!,#REF!,$C323,#REF!,#REF!,#REF!,$E323)),)</f>
        <v>#REF!</v>
      </c>
      <c r="I323" s="1" t="e">
        <f>_xlfn.IFS(OR(B323=#REF!,B323=#REF!,B323=#REF!),ROUND(#REF!,3),TRUE,0)</f>
        <v>#REF!</v>
      </c>
      <c r="J323" s="1">
        <v>0</v>
      </c>
      <c r="K323" s="1" t="e">
        <f>ROUND(ABS(SUMIFS(#REF!,#REF!,$C323,#REF!,#REF!,#REF!,$E323,#REF!,#REF!)),3)</f>
        <v>#REF!</v>
      </c>
      <c r="L323" s="1" t="e">
        <f>ROUND(ABS(SUMIFS(#REF!,#REF!,$C323,#REF!,#REF!,#REF!,$E323,#REF!,#REF!)),3)</f>
        <v>#REF!</v>
      </c>
      <c r="M323" s="1">
        <v>0</v>
      </c>
      <c r="N323" s="1" t="e">
        <f>ROUND(ABS(SUMIFS(#REF!,#REF!,$C323,#REF!,#REF!,#REF!,$E323,#REF!,#REF!)),3)</f>
        <v>#REF!</v>
      </c>
      <c r="O323" s="1" t="e">
        <f>ABS(SUMIFS(#REF!,#REF!,$C323,#REF!,$E323,#REF!,#REF!))</f>
        <v>#REF!</v>
      </c>
      <c r="P323" s="1" t="e">
        <f>#REF!</f>
        <v>#REF!</v>
      </c>
      <c r="Q323" s="1" t="e">
        <f>_xlfn.IFS(OR(B323=#REF!,B323=#REF!),#REF!*100,TRUE,0)</f>
        <v>#REF!</v>
      </c>
      <c r="S323" s="14" t="str">
        <f t="shared" si="91"/>
        <v>2000250301伤血1</v>
      </c>
      <c r="T323" s="14" t="str">
        <f ca="1">IF(OFFSET($BB$1,MATCH($S323,S:S,0)-1,),$BC$1,
_xlfn.TEXTJOIN(Sheet1!$D$16,1,U323:AA323))</f>
        <v>ratio=0.4,fixed=0</v>
      </c>
      <c r="U323" s="14" t="str">
        <f t="shared" ca="1" si="92"/>
        <v>ratio=0.4</v>
      </c>
      <c r="V323" s="14" t="str">
        <f t="shared" ca="1" si="93"/>
        <v>fixed=10</v>
      </c>
      <c r="W323" s="14" t="str">
        <f t="shared" ca="1" si="94"/>
        <v/>
      </c>
      <c r="X323" s="14" t="str">
        <f t="shared" ca="1" si="95"/>
        <v/>
      </c>
      <c r="Y323" s="14" t="str">
        <f t="shared" ca="1" si="96"/>
        <v/>
      </c>
      <c r="Z323" s="14" t="str">
        <f t="shared" ca="1" si="97"/>
        <v/>
      </c>
      <c r="AA323" s="14" t="str">
        <f t="shared" ca="1" si="98"/>
        <v/>
      </c>
      <c r="AB323" s="1">
        <f t="shared" si="99"/>
        <v>0.4</v>
      </c>
      <c r="AC323" s="1">
        <f t="shared" si="100"/>
        <v>10</v>
      </c>
      <c r="AD323" s="1" t="e">
        <f t="shared" si="101"/>
        <v>#N/A</v>
      </c>
      <c r="AE323" s="1" t="e">
        <f t="shared" si="102"/>
        <v>#N/A</v>
      </c>
      <c r="AF323" s="1" t="e">
        <f t="shared" si="103"/>
        <v>#N/A</v>
      </c>
      <c r="AG323" s="1" t="e">
        <f t="shared" si="104"/>
        <v>#N/A</v>
      </c>
      <c r="AH323" s="1" t="e">
        <f t="shared" si="105"/>
        <v>#N/A</v>
      </c>
      <c r="AI323" s="1" t="str">
        <f>TRIM(LEFT(AP323,FIND(Sheet1!$E$16,AP323)-1))</f>
        <v>ratio</v>
      </c>
      <c r="AJ323" s="1" t="str">
        <f>TRIM(LEFT(AQ323,FIND(Sheet1!$E$16,AQ323)-1))</f>
        <v>fixed</v>
      </c>
      <c r="AK323" s="1" t="e">
        <f>TRIM(LEFT(AR323,FIND(Sheet1!$E$16,AR323)-1))</f>
        <v>#VALUE!</v>
      </c>
      <c r="AL323" s="1" t="e">
        <f>TRIM(LEFT(AS323,FIND(Sheet1!$E$16,AS323)-1))</f>
        <v>#VALUE!</v>
      </c>
      <c r="AM323" s="1" t="e">
        <f>TRIM(LEFT(AT323,FIND(Sheet1!$E$16,AT323)-1))</f>
        <v>#VALUE!</v>
      </c>
      <c r="AN323" s="1" t="e">
        <f>TRIM(LEFT(AU323,FIND(Sheet1!$E$16,AU323)-1))</f>
        <v>#VALUE!</v>
      </c>
      <c r="AO323" s="1" t="e">
        <f>TRIM(LEFT(AV323,FIND(Sheet1!$E$16,AV323)-1))</f>
        <v>#VALUE!</v>
      </c>
      <c r="AP323" s="14" t="s">
        <v>167</v>
      </c>
      <c r="AQ323" s="14" t="s">
        <v>168</v>
      </c>
      <c r="AX323" s="1">
        <v>2000250301</v>
      </c>
      <c r="AY323" s="1" t="s">
        <v>86</v>
      </c>
      <c r="AZ323" s="1" t="str">
        <f t="shared" ref="AZ323:AZ386" si="106">AX323&amp;AY323</f>
        <v>2000250301伤血</v>
      </c>
      <c r="BA323" s="1">
        <f>COUNTIFS($AZ$2:AZ323,AZ323,$AZ$2:AZ323,"&gt;&lt;")</f>
        <v>1</v>
      </c>
      <c r="BB323" t="b">
        <f>IFERROR(AND(VLOOKUP(AX323,[2]英雄技能定义!$A:$F,6,0)="普攻",AY323=$AY$2),FALSE)</f>
        <v>1</v>
      </c>
    </row>
    <row r="324" spans="1:54">
      <c r="A324" s="1" t="e">
        <f>#REF!</f>
        <v>#REF!</v>
      </c>
      <c r="B324" s="1" t="e">
        <f>#REF!</f>
        <v>#REF!</v>
      </c>
      <c r="C324" s="1" t="e">
        <f>#REF!</f>
        <v>#REF!</v>
      </c>
      <c r="D324" s="1" t="s">
        <v>86</v>
      </c>
      <c r="E324" s="1" t="e">
        <f>#REF!</f>
        <v>#REF!</v>
      </c>
      <c r="F324" s="1" t="e">
        <f t="shared" si="90"/>
        <v>#REF!</v>
      </c>
      <c r="G324" s="1">
        <f>SUMIFS(Sheet1!$F$17:$F$30,Sheet1!$E$17:$E$30,D324)</f>
        <v>1</v>
      </c>
      <c r="H324" s="1" t="e">
        <f>ROUND(ABS(SUMIFS(#REF!,#REF!,$C324,#REF!,#REF!,#REF!,$E324)),)</f>
        <v>#REF!</v>
      </c>
      <c r="I324" s="1" t="e">
        <f>_xlfn.IFS(OR(B324=#REF!,B324=#REF!,B324=#REF!),ROUND(#REF!,3),TRUE,0)</f>
        <v>#REF!</v>
      </c>
      <c r="J324" s="1">
        <v>0</v>
      </c>
      <c r="K324" s="1" t="e">
        <f>ROUND(ABS(SUMIFS(#REF!,#REF!,$C324,#REF!,#REF!,#REF!,$E324,#REF!,#REF!)),3)</f>
        <v>#REF!</v>
      </c>
      <c r="L324" s="1" t="e">
        <f>ROUND(ABS(SUMIFS(#REF!,#REF!,$C324,#REF!,#REF!,#REF!,$E324,#REF!,#REF!)),3)</f>
        <v>#REF!</v>
      </c>
      <c r="M324" s="1">
        <v>0</v>
      </c>
      <c r="N324" s="1" t="e">
        <f>ROUND(ABS(SUMIFS(#REF!,#REF!,$C324,#REF!,#REF!,#REF!,$E324,#REF!,#REF!)),3)</f>
        <v>#REF!</v>
      </c>
      <c r="O324" s="1" t="e">
        <f>ABS(SUMIFS(#REF!,#REF!,$C324,#REF!,$E324,#REF!,#REF!))</f>
        <v>#REF!</v>
      </c>
      <c r="P324" s="1" t="e">
        <f>#REF!</f>
        <v>#REF!</v>
      </c>
      <c r="Q324" s="1" t="e">
        <f>_xlfn.IFS(OR(B324=#REF!,B324=#REF!),#REF!*100,TRUE,0)</f>
        <v>#REF!</v>
      </c>
      <c r="S324" s="14" t="str">
        <f t="shared" si="91"/>
        <v>2000250301受击光效1</v>
      </c>
      <c r="T324" s="14" t="str">
        <f ca="1">IF(OFFSET($BB$1,MATCH($S324,S:S,0)-1,),$BC$1,
_xlfn.TEXTJOIN(Sheet1!$D$16,1,U324:AA324))</f>
        <v>1</v>
      </c>
      <c r="U324" s="14" t="str">
        <f t="shared" ca="1" si="92"/>
        <v>1</v>
      </c>
      <c r="V324" s="14" t="str">
        <f t="shared" ca="1" si="93"/>
        <v/>
      </c>
      <c r="W324" s="14" t="str">
        <f t="shared" ca="1" si="94"/>
        <v/>
      </c>
      <c r="X324" s="14" t="str">
        <f t="shared" ca="1" si="95"/>
        <v/>
      </c>
      <c r="Y324" s="14" t="str">
        <f t="shared" ca="1" si="96"/>
        <v/>
      </c>
      <c r="Z324" s="14" t="str">
        <f t="shared" ca="1" si="97"/>
        <v/>
      </c>
      <c r="AA324" s="14" t="str">
        <f t="shared" ca="1" si="98"/>
        <v/>
      </c>
      <c r="AB324" s="1">
        <f t="shared" si="99"/>
        <v>1</v>
      </c>
      <c r="AC324" s="1" t="e">
        <f t="shared" si="100"/>
        <v>#N/A</v>
      </c>
      <c r="AD324" s="1" t="e">
        <f t="shared" si="101"/>
        <v>#N/A</v>
      </c>
      <c r="AE324" s="1" t="e">
        <f t="shared" si="102"/>
        <v>#N/A</v>
      </c>
      <c r="AF324" s="1" t="e">
        <f t="shared" si="103"/>
        <v>#N/A</v>
      </c>
      <c r="AG324" s="1" t="e">
        <f t="shared" si="104"/>
        <v>#N/A</v>
      </c>
      <c r="AH324" s="1" t="e">
        <f t="shared" si="105"/>
        <v>#N/A</v>
      </c>
      <c r="AI324" s="1" t="e">
        <f>TRIM(LEFT(AP324,FIND(Sheet1!$E$16,AP324)-1))</f>
        <v>#VALUE!</v>
      </c>
      <c r="AJ324" s="1" t="e">
        <f>TRIM(LEFT(AQ324,FIND(Sheet1!$E$16,AQ324)-1))</f>
        <v>#VALUE!</v>
      </c>
      <c r="AK324" s="1" t="e">
        <f>TRIM(LEFT(AR324,FIND(Sheet1!$E$16,AR324)-1))</f>
        <v>#VALUE!</v>
      </c>
      <c r="AL324" s="1" t="e">
        <f>TRIM(LEFT(AS324,FIND(Sheet1!$E$16,AS324)-1))</f>
        <v>#VALUE!</v>
      </c>
      <c r="AM324" s="1" t="e">
        <f>TRIM(LEFT(AT324,FIND(Sheet1!$E$16,AT324)-1))</f>
        <v>#VALUE!</v>
      </c>
      <c r="AN324" s="1" t="e">
        <f>TRIM(LEFT(AU324,FIND(Sheet1!$E$16,AU324)-1))</f>
        <v>#VALUE!</v>
      </c>
      <c r="AO324" s="1" t="e">
        <f>TRIM(LEFT(AV324,FIND(Sheet1!$E$16,AV324)-1))</f>
        <v>#VALUE!</v>
      </c>
      <c r="AP324" s="14">
        <v>1</v>
      </c>
      <c r="AX324" s="1">
        <v>2000250301</v>
      </c>
      <c r="AY324" s="1" t="s">
        <v>91</v>
      </c>
      <c r="AZ324" s="1" t="str">
        <f t="shared" si="106"/>
        <v>2000250301受击光效</v>
      </c>
      <c r="BA324" s="1">
        <f>COUNTIFS($AZ$2:AZ324,AZ324,$AZ$2:AZ324,"&gt;&lt;")</f>
        <v>1</v>
      </c>
      <c r="BB324" t="b">
        <f>IFERROR(AND(VLOOKUP(AX324,[2]英雄技能定义!$A:$F,6,0)="普攻",AY324=$AY$2),FALSE)</f>
        <v>0</v>
      </c>
    </row>
    <row r="325" spans="1:54">
      <c r="A325" s="1" t="e">
        <f>#REF!</f>
        <v>#REF!</v>
      </c>
      <c r="B325" s="1" t="e">
        <f>#REF!</f>
        <v>#REF!</v>
      </c>
      <c r="C325" s="1" t="e">
        <f>#REF!</f>
        <v>#REF!</v>
      </c>
      <c r="D325" s="1" t="s">
        <v>92</v>
      </c>
      <c r="E325" s="1" t="e">
        <f>#REF!</f>
        <v>#REF!</v>
      </c>
      <c r="F325" s="1" t="e">
        <f t="shared" si="90"/>
        <v>#REF!</v>
      </c>
      <c r="G325" s="1">
        <f>SUMIFS(Sheet1!$F$17:$F$30,Sheet1!$E$17:$E$30,D325)</f>
        <v>5</v>
      </c>
      <c r="H325" s="1" t="e">
        <f>ROUND(ABS(SUMIFS(#REF!,#REF!,$C325,#REF!,#REF!,#REF!,$E325)),)</f>
        <v>#REF!</v>
      </c>
      <c r="I325" s="1" t="e">
        <f>_xlfn.IFS(OR(B325=#REF!,B325=#REF!,B325=#REF!),ROUND(#REF!,3),TRUE,0)</f>
        <v>#REF!</v>
      </c>
      <c r="J325" s="1">
        <v>0</v>
      </c>
      <c r="K325" s="1" t="e">
        <f>ROUND(ABS(SUMIFS(#REF!,#REF!,$C325,#REF!,#REF!,#REF!,$E325,#REF!,#REF!)),3)</f>
        <v>#REF!</v>
      </c>
      <c r="L325" s="1" t="e">
        <f>ROUND(ABS(SUMIFS(#REF!,#REF!,$C325,#REF!,#REF!,#REF!,$E325,#REF!,#REF!)),3)</f>
        <v>#REF!</v>
      </c>
      <c r="M325" s="1">
        <v>0</v>
      </c>
      <c r="N325" s="1" t="e">
        <f>ROUND(ABS(SUMIFS(#REF!,#REF!,$C325,#REF!,#REF!,#REF!,$E325,#REF!,#REF!)),3)</f>
        <v>#REF!</v>
      </c>
      <c r="O325" s="1" t="e">
        <f>ABS(SUMIFS(#REF!,#REF!,$C325,#REF!,$E325,#REF!,#REF!))</f>
        <v>#REF!</v>
      </c>
      <c r="P325" s="1" t="e">
        <f>#REF!</f>
        <v>#REF!</v>
      </c>
      <c r="Q325" s="1" t="e">
        <f>_xlfn.IFS(OR(B325=#REF!,B325=#REF!),#REF!*100,TRUE,0)</f>
        <v>#REF!</v>
      </c>
      <c r="S325" s="14" t="str">
        <f t="shared" si="91"/>
        <v>2000250302伤血1</v>
      </c>
      <c r="T325" s="14" t="str">
        <f ca="1">IF(OFFSET($BB$1,MATCH($S325,S:S,0)-1,),$BC$1,
_xlfn.TEXTJOIN(Sheet1!$D$16,1,U325:AA325))</f>
        <v>ratio=3.39,fixed=100</v>
      </c>
      <c r="U325" s="14" t="str">
        <f t="shared" ca="1" si="92"/>
        <v>ratio=3.39</v>
      </c>
      <c r="V325" s="14" t="str">
        <f t="shared" ca="1" si="93"/>
        <v>fixed=100</v>
      </c>
      <c r="W325" s="14" t="str">
        <f t="shared" ca="1" si="94"/>
        <v/>
      </c>
      <c r="X325" s="14" t="str">
        <f t="shared" ca="1" si="95"/>
        <v/>
      </c>
      <c r="Y325" s="14" t="str">
        <f t="shared" ca="1" si="96"/>
        <v/>
      </c>
      <c r="Z325" s="14" t="str">
        <f t="shared" ca="1" si="97"/>
        <v/>
      </c>
      <c r="AA325" s="14" t="str">
        <f t="shared" ca="1" si="98"/>
        <v/>
      </c>
      <c r="AB325" s="1">
        <f t="shared" si="99"/>
        <v>3.39</v>
      </c>
      <c r="AC325" s="1">
        <f t="shared" si="100"/>
        <v>100</v>
      </c>
      <c r="AD325" s="1" t="e">
        <f t="shared" si="101"/>
        <v>#N/A</v>
      </c>
      <c r="AE325" s="1" t="e">
        <f t="shared" si="102"/>
        <v>#N/A</v>
      </c>
      <c r="AF325" s="1" t="e">
        <f t="shared" si="103"/>
        <v>#N/A</v>
      </c>
      <c r="AG325" s="1" t="e">
        <f t="shared" si="104"/>
        <v>#N/A</v>
      </c>
      <c r="AH325" s="1" t="e">
        <f t="shared" si="105"/>
        <v>#N/A</v>
      </c>
      <c r="AI325" s="1" t="str">
        <f>TRIM(LEFT(AP325,FIND(Sheet1!$E$16,AP325)-1))</f>
        <v>ratio</v>
      </c>
      <c r="AJ325" s="1" t="str">
        <f>TRIM(LEFT(AQ325,FIND(Sheet1!$E$16,AQ325)-1))</f>
        <v>fixed</v>
      </c>
      <c r="AK325" s="1" t="e">
        <f>TRIM(LEFT(AR325,FIND(Sheet1!$E$16,AR325)-1))</f>
        <v>#VALUE!</v>
      </c>
      <c r="AL325" s="1" t="e">
        <f>TRIM(LEFT(AS325,FIND(Sheet1!$E$16,AS325)-1))</f>
        <v>#VALUE!</v>
      </c>
      <c r="AM325" s="1" t="e">
        <f>TRIM(LEFT(AT325,FIND(Sheet1!$E$16,AT325)-1))</f>
        <v>#VALUE!</v>
      </c>
      <c r="AN325" s="1" t="e">
        <f>TRIM(LEFT(AU325,FIND(Sheet1!$E$16,AU325)-1))</f>
        <v>#VALUE!</v>
      </c>
      <c r="AO325" s="1" t="e">
        <f>TRIM(LEFT(AV325,FIND(Sheet1!$E$16,AV325)-1))</f>
        <v>#VALUE!</v>
      </c>
      <c r="AP325" s="14" t="s">
        <v>209</v>
      </c>
      <c r="AQ325" s="14" t="s">
        <v>170</v>
      </c>
      <c r="AX325" s="1">
        <v>2000250302</v>
      </c>
      <c r="AY325" s="1" t="s">
        <v>86</v>
      </c>
      <c r="AZ325" s="1" t="str">
        <f t="shared" si="106"/>
        <v>2000250302伤血</v>
      </c>
      <c r="BA325" s="1">
        <f>COUNTIFS($AZ$2:AZ325,AZ325,$AZ$2:AZ325,"&gt;&lt;")</f>
        <v>1</v>
      </c>
      <c r="BB325" t="b">
        <f>IFERROR(AND(VLOOKUP(AX325,[2]英雄技能定义!$A:$F,6,0)="普攻",AY325=$AY$2),FALSE)</f>
        <v>0</v>
      </c>
    </row>
    <row r="326" spans="1:54">
      <c r="A326" s="1" t="e">
        <f>#REF!</f>
        <v>#REF!</v>
      </c>
      <c r="B326" s="1" t="e">
        <f>#REF!</f>
        <v>#REF!</v>
      </c>
      <c r="C326" s="1" t="e">
        <f>#REF!</f>
        <v>#REF!</v>
      </c>
      <c r="D326" s="1" t="s">
        <v>88</v>
      </c>
      <c r="E326" s="1" t="e">
        <f>#REF!</f>
        <v>#REF!</v>
      </c>
      <c r="F326" s="1" t="e">
        <f t="shared" si="90"/>
        <v>#REF!</v>
      </c>
      <c r="G326" s="1">
        <f>SUMIFS(Sheet1!$F$17:$F$30,Sheet1!$E$17:$E$30,D326)</f>
        <v>2</v>
      </c>
      <c r="H326" s="1" t="e">
        <f>ROUND(ABS(SUMIFS(#REF!,#REF!,$C326,#REF!,#REF!,#REF!,$E326)),)</f>
        <v>#REF!</v>
      </c>
      <c r="I326" s="1" t="e">
        <f>_xlfn.IFS(OR(B326=#REF!,B326=#REF!,B326=#REF!),ROUND(#REF!,3),TRUE,0)</f>
        <v>#REF!</v>
      </c>
      <c r="J326" s="1">
        <v>0</v>
      </c>
      <c r="K326" s="1" t="e">
        <f>ROUND(ABS(SUMIFS(#REF!,#REF!,$C326,#REF!,#REF!,#REF!,$E326,#REF!,#REF!)),3)</f>
        <v>#REF!</v>
      </c>
      <c r="L326" s="1" t="e">
        <f>ROUND(ABS(SUMIFS(#REF!,#REF!,$C326,#REF!,#REF!,#REF!,$E326,#REF!,#REF!)),3)</f>
        <v>#REF!</v>
      </c>
      <c r="M326" s="1">
        <v>0</v>
      </c>
      <c r="N326" s="1" t="e">
        <f>ROUND(ABS(SUMIFS(#REF!,#REF!,$C326,#REF!,#REF!,#REF!,$E326,#REF!,#REF!)),3)</f>
        <v>#REF!</v>
      </c>
      <c r="O326" s="1" t="e">
        <f>ABS(SUMIFS(#REF!,#REF!,$C326,#REF!,$E326,#REF!,#REF!))</f>
        <v>#REF!</v>
      </c>
      <c r="P326" s="1" t="e">
        <f>#REF!</f>
        <v>#REF!</v>
      </c>
      <c r="Q326" s="1" t="e">
        <f>_xlfn.IFS(OR(B326=#REF!,B326=#REF!),#REF!*100,TRUE,0)</f>
        <v>#REF!</v>
      </c>
      <c r="S326" s="14" t="str">
        <f t="shared" si="91"/>
        <v>2000250302受击光效1</v>
      </c>
      <c r="T326" s="14" t="str">
        <f ca="1">IF(OFFSET($BB$1,MATCH($S326,S:S,0)-1,),$BC$1,
_xlfn.TEXTJOIN(Sheet1!$D$16,1,U326:AA326))</f>
        <v>21</v>
      </c>
      <c r="U326" s="14" t="str">
        <f t="shared" ca="1" si="92"/>
        <v>21</v>
      </c>
      <c r="V326" s="14" t="str">
        <f t="shared" ca="1" si="93"/>
        <v/>
      </c>
      <c r="W326" s="14" t="str">
        <f t="shared" ca="1" si="94"/>
        <v/>
      </c>
      <c r="X326" s="14" t="str">
        <f t="shared" ca="1" si="95"/>
        <v/>
      </c>
      <c r="Y326" s="14" t="str">
        <f t="shared" ca="1" si="96"/>
        <v/>
      </c>
      <c r="Z326" s="14" t="str">
        <f t="shared" ca="1" si="97"/>
        <v/>
      </c>
      <c r="AA326" s="14" t="str">
        <f t="shared" ca="1" si="98"/>
        <v/>
      </c>
      <c r="AB326" s="1">
        <f t="shared" si="99"/>
        <v>21</v>
      </c>
      <c r="AC326" s="1" t="e">
        <f t="shared" si="100"/>
        <v>#N/A</v>
      </c>
      <c r="AD326" s="1" t="e">
        <f t="shared" si="101"/>
        <v>#N/A</v>
      </c>
      <c r="AE326" s="1" t="e">
        <f t="shared" si="102"/>
        <v>#N/A</v>
      </c>
      <c r="AF326" s="1" t="e">
        <f t="shared" si="103"/>
        <v>#N/A</v>
      </c>
      <c r="AG326" s="1" t="e">
        <f t="shared" si="104"/>
        <v>#N/A</v>
      </c>
      <c r="AH326" s="1" t="e">
        <f t="shared" si="105"/>
        <v>#N/A</v>
      </c>
      <c r="AI326" s="1" t="e">
        <f>TRIM(LEFT(AP326,FIND(Sheet1!$E$16,AP326)-1))</f>
        <v>#VALUE!</v>
      </c>
      <c r="AJ326" s="1" t="e">
        <f>TRIM(LEFT(AQ326,FIND(Sheet1!$E$16,AQ326)-1))</f>
        <v>#VALUE!</v>
      </c>
      <c r="AK326" s="1" t="e">
        <f>TRIM(LEFT(AR326,FIND(Sheet1!$E$16,AR326)-1))</f>
        <v>#VALUE!</v>
      </c>
      <c r="AL326" s="1" t="e">
        <f>TRIM(LEFT(AS326,FIND(Sheet1!$E$16,AS326)-1))</f>
        <v>#VALUE!</v>
      </c>
      <c r="AM326" s="1" t="e">
        <f>TRIM(LEFT(AT326,FIND(Sheet1!$E$16,AT326)-1))</f>
        <v>#VALUE!</v>
      </c>
      <c r="AN326" s="1" t="e">
        <f>TRIM(LEFT(AU326,FIND(Sheet1!$E$16,AU326)-1))</f>
        <v>#VALUE!</v>
      </c>
      <c r="AO326" s="1" t="e">
        <f>TRIM(LEFT(AV326,FIND(Sheet1!$E$16,AV326)-1))</f>
        <v>#VALUE!</v>
      </c>
      <c r="AP326" s="14">
        <v>21</v>
      </c>
      <c r="AX326" s="1">
        <v>2000250302</v>
      </c>
      <c r="AY326" s="1" t="s">
        <v>91</v>
      </c>
      <c r="AZ326" s="1" t="str">
        <f t="shared" si="106"/>
        <v>2000250302受击光效</v>
      </c>
      <c r="BA326" s="1">
        <f>COUNTIFS($AZ$2:AZ326,AZ326,$AZ$2:AZ326,"&gt;&lt;")</f>
        <v>1</v>
      </c>
      <c r="BB326" t="b">
        <f>IFERROR(AND(VLOOKUP(AX326,[2]英雄技能定义!$A:$F,6,0)="普攻",AY326=$AY$2),FALSE)</f>
        <v>0</v>
      </c>
    </row>
    <row r="327" spans="1:54">
      <c r="A327" s="1" t="e">
        <f>#REF!</f>
        <v>#REF!</v>
      </c>
      <c r="B327" s="1" t="e">
        <f>#REF!</f>
        <v>#REF!</v>
      </c>
      <c r="C327" s="1" t="e">
        <f>#REF!</f>
        <v>#REF!</v>
      </c>
      <c r="D327" s="1" t="s">
        <v>92</v>
      </c>
      <c r="E327" s="1" t="e">
        <f>#REF!</f>
        <v>#REF!</v>
      </c>
      <c r="F327" s="1" t="e">
        <f t="shared" si="90"/>
        <v>#REF!</v>
      </c>
      <c r="G327" s="1">
        <f>SUMIFS(Sheet1!$F$17:$F$30,Sheet1!$E$17:$E$30,D327)</f>
        <v>5</v>
      </c>
      <c r="H327" s="1" t="e">
        <f>ROUND(ABS(SUMIFS(#REF!,#REF!,$C327,#REF!,#REF!,#REF!,$E327)),)</f>
        <v>#REF!</v>
      </c>
      <c r="I327" s="1" t="e">
        <f>_xlfn.IFS(OR(B327=#REF!,B327=#REF!,B327=#REF!),ROUND(#REF!,3),TRUE,0)</f>
        <v>#REF!</v>
      </c>
      <c r="J327" s="1">
        <v>0</v>
      </c>
      <c r="K327" s="1" t="e">
        <f>ROUND(ABS(SUMIFS(#REF!,#REF!,$C327,#REF!,#REF!,#REF!,$E327,#REF!,#REF!)),3)</f>
        <v>#REF!</v>
      </c>
      <c r="L327" s="1" t="e">
        <f>ROUND(ABS(SUMIFS(#REF!,#REF!,$C327,#REF!,#REF!,#REF!,$E327,#REF!,#REF!)),3)</f>
        <v>#REF!</v>
      </c>
      <c r="M327" s="1">
        <v>0</v>
      </c>
      <c r="N327" s="1" t="e">
        <f>ROUND(ABS(SUMIFS(#REF!,#REF!,$C327,#REF!,#REF!,#REF!,$E327,#REF!,#REF!)),3)</f>
        <v>#REF!</v>
      </c>
      <c r="O327" s="1" t="e">
        <f>ABS(SUMIFS(#REF!,#REF!,$C327,#REF!,$E327,#REF!,#REF!))</f>
        <v>#REF!</v>
      </c>
      <c r="P327" s="1" t="e">
        <f>#REF!</f>
        <v>#REF!</v>
      </c>
      <c r="Q327" s="1" t="e">
        <f>_xlfn.IFS(OR(B327=#REF!,B327=#REF!),#REF!*100,TRUE,0)</f>
        <v>#REF!</v>
      </c>
      <c r="S327" s="14" t="str">
        <f t="shared" si="91"/>
        <v>2000250302击退1</v>
      </c>
      <c r="T327" s="14" t="str">
        <f ca="1">IF(OFFSET($BB$1,MATCH($S327,S:S,0)-1,),$BC$1,
_xlfn.TEXTJOIN(Sheet1!$D$16,1,U327:AA327))</f>
        <v>speed=1000,duration=0.1</v>
      </c>
      <c r="U327" s="14" t="str">
        <f t="shared" ca="1" si="92"/>
        <v>speed=1000</v>
      </c>
      <c r="V327" s="14" t="str">
        <f t="shared" ca="1" si="93"/>
        <v>duration=0.1</v>
      </c>
      <c r="W327" s="14" t="str">
        <f t="shared" ca="1" si="94"/>
        <v/>
      </c>
      <c r="X327" s="14" t="str">
        <f t="shared" ca="1" si="95"/>
        <v/>
      </c>
      <c r="Y327" s="14" t="str">
        <f t="shared" ca="1" si="96"/>
        <v/>
      </c>
      <c r="Z327" s="14" t="str">
        <f t="shared" ca="1" si="97"/>
        <v/>
      </c>
      <c r="AA327" s="14" t="str">
        <f t="shared" ca="1" si="98"/>
        <v/>
      </c>
      <c r="AB327" s="1">
        <f t="shared" si="99"/>
        <v>1000</v>
      </c>
      <c r="AC327" s="1">
        <f t="shared" si="100"/>
        <v>0.1</v>
      </c>
      <c r="AD327" s="1" t="e">
        <f t="shared" si="101"/>
        <v>#N/A</v>
      </c>
      <c r="AE327" s="1" t="e">
        <f t="shared" si="102"/>
        <v>#N/A</v>
      </c>
      <c r="AF327" s="1" t="e">
        <f t="shared" si="103"/>
        <v>#N/A</v>
      </c>
      <c r="AG327" s="1" t="e">
        <f t="shared" si="104"/>
        <v>#N/A</v>
      </c>
      <c r="AH327" s="1" t="e">
        <f t="shared" si="105"/>
        <v>#N/A</v>
      </c>
      <c r="AI327" s="1" t="str">
        <f>TRIM(LEFT(AP327,FIND(Sheet1!$E$16,AP327)-1))</f>
        <v>speed</v>
      </c>
      <c r="AJ327" s="1" t="str">
        <f>TRIM(LEFT(AQ327,FIND(Sheet1!$E$16,AQ327)-1))</f>
        <v>duration</v>
      </c>
      <c r="AK327" s="1" t="e">
        <f>TRIM(LEFT(AR327,FIND(Sheet1!$E$16,AR327)-1))</f>
        <v>#VALUE!</v>
      </c>
      <c r="AL327" s="1" t="e">
        <f>TRIM(LEFT(AS327,FIND(Sheet1!$E$16,AS327)-1))</f>
        <v>#VALUE!</v>
      </c>
      <c r="AM327" s="1" t="e">
        <f>TRIM(LEFT(AT327,FIND(Sheet1!$E$16,AT327)-1))</f>
        <v>#VALUE!</v>
      </c>
      <c r="AN327" s="1" t="e">
        <f>TRIM(LEFT(AU327,FIND(Sheet1!$E$16,AU327)-1))</f>
        <v>#VALUE!</v>
      </c>
      <c r="AO327" s="1" t="e">
        <f>TRIM(LEFT(AV327,FIND(Sheet1!$E$16,AV327)-1))</f>
        <v>#VALUE!</v>
      </c>
      <c r="AP327" s="14" t="s">
        <v>182</v>
      </c>
      <c r="AQ327" s="14" t="s">
        <v>183</v>
      </c>
      <c r="AX327" s="1">
        <v>2000250302</v>
      </c>
      <c r="AY327" s="1" t="s">
        <v>47</v>
      </c>
      <c r="AZ327" s="1" t="str">
        <f t="shared" si="106"/>
        <v>2000250302击退</v>
      </c>
      <c r="BA327" s="1">
        <f>COUNTIFS($AZ$2:AZ327,AZ327,$AZ$2:AZ327,"&gt;&lt;")</f>
        <v>1</v>
      </c>
      <c r="BB327" t="b">
        <f>IFERROR(AND(VLOOKUP(AX327,[2]英雄技能定义!$A:$F,6,0)="普攻",AY327=$AY$2),FALSE)</f>
        <v>0</v>
      </c>
    </row>
    <row r="328" spans="1:54">
      <c r="A328" s="1" t="e">
        <f>#REF!</f>
        <v>#REF!</v>
      </c>
      <c r="B328" s="1" t="e">
        <f>#REF!</f>
        <v>#REF!</v>
      </c>
      <c r="C328" s="1" t="e">
        <f>#REF!</f>
        <v>#REF!</v>
      </c>
      <c r="D328" s="1" t="s">
        <v>86</v>
      </c>
      <c r="E328" s="1" t="e">
        <f>#REF!</f>
        <v>#REF!</v>
      </c>
      <c r="F328" s="1" t="e">
        <f t="shared" si="90"/>
        <v>#REF!</v>
      </c>
      <c r="G328" s="1">
        <f>SUMIFS(Sheet1!$F$17:$F$30,Sheet1!$E$17:$E$30,D328)</f>
        <v>1</v>
      </c>
      <c r="H328" s="1" t="e">
        <f>ROUND(ABS(SUMIFS(#REF!,#REF!,$C328,#REF!,#REF!,#REF!,$E328)),)</f>
        <v>#REF!</v>
      </c>
      <c r="I328" s="1" t="e">
        <f>_xlfn.IFS(OR(B328=#REF!,B328=#REF!,B328=#REF!),ROUND(#REF!,3),TRUE,0)</f>
        <v>#REF!</v>
      </c>
      <c r="J328" s="1">
        <v>0</v>
      </c>
      <c r="K328" s="1" t="e">
        <f>ROUND(ABS(SUMIFS(#REF!,#REF!,$C328,#REF!,#REF!,#REF!,$E328,#REF!,#REF!)),3)</f>
        <v>#REF!</v>
      </c>
      <c r="L328" s="1" t="e">
        <f>ROUND(ABS(SUMIFS(#REF!,#REF!,$C328,#REF!,#REF!,#REF!,$E328,#REF!,#REF!)),3)</f>
        <v>#REF!</v>
      </c>
      <c r="M328" s="1">
        <v>0</v>
      </c>
      <c r="N328" s="1" t="e">
        <f>ROUND(ABS(SUMIFS(#REF!,#REF!,$C328,#REF!,#REF!,#REF!,$E328,#REF!,#REF!)),3)</f>
        <v>#REF!</v>
      </c>
      <c r="O328" s="1" t="e">
        <f>ABS(SUMIFS(#REF!,#REF!,$C328,#REF!,$E328,#REF!,#REF!))</f>
        <v>#REF!</v>
      </c>
      <c r="P328" s="1" t="e">
        <f>#REF!</f>
        <v>#REF!</v>
      </c>
      <c r="Q328" s="1" t="e">
        <f>_xlfn.IFS(OR(B328=#REF!,B328=#REF!),#REF!*100,TRUE,0)</f>
        <v>#REF!</v>
      </c>
      <c r="S328" s="14" t="str">
        <f t="shared" si="91"/>
        <v>2000250303加buff1</v>
      </c>
      <c r="T328" s="14" t="str">
        <f ca="1">IF(OFFSET($BB$1,MATCH($S328,S:S,0)-1,),$BC$1,
_xlfn.TEXTJOIN(Sheet1!$D$16,1,U328:AA328))</f>
        <v>duration=1,effectIds={1000052}</v>
      </c>
      <c r="U328" s="14" t="str">
        <f t="shared" ca="1" si="92"/>
        <v>duration=1</v>
      </c>
      <c r="V328" s="14" t="str">
        <f t="shared" ca="1" si="93"/>
        <v>effectIds={1000052}</v>
      </c>
      <c r="W328" s="14" t="str">
        <f t="shared" ca="1" si="94"/>
        <v/>
      </c>
      <c r="X328" s="14" t="str">
        <f t="shared" ca="1" si="95"/>
        <v/>
      </c>
      <c r="Y328" s="14" t="str">
        <f t="shared" ca="1" si="96"/>
        <v/>
      </c>
      <c r="Z328" s="14" t="str">
        <f t="shared" ca="1" si="97"/>
        <v/>
      </c>
      <c r="AA328" s="14" t="str">
        <f t="shared" ca="1" si="98"/>
        <v/>
      </c>
      <c r="AB328" s="1">
        <f t="shared" si="99"/>
        <v>1</v>
      </c>
      <c r="AC328" s="1" t="e">
        <f t="shared" si="100"/>
        <v>#N/A</v>
      </c>
      <c r="AD328" s="1" t="e">
        <f t="shared" si="101"/>
        <v>#N/A</v>
      </c>
      <c r="AE328" s="1" t="e">
        <f t="shared" si="102"/>
        <v>#N/A</v>
      </c>
      <c r="AF328" s="1" t="e">
        <f t="shared" si="103"/>
        <v>#N/A</v>
      </c>
      <c r="AG328" s="1" t="e">
        <f t="shared" si="104"/>
        <v>#N/A</v>
      </c>
      <c r="AH328" s="1" t="e">
        <f t="shared" si="105"/>
        <v>#N/A</v>
      </c>
      <c r="AI328" s="1" t="str">
        <f>TRIM(LEFT(AP328,FIND(Sheet1!$E$16,AP328)-1))</f>
        <v>duration</v>
      </c>
      <c r="AJ328" s="1" t="str">
        <f>TRIM(LEFT(AQ328,FIND(Sheet1!$E$16,AQ328)-1))</f>
        <v>effectIds</v>
      </c>
      <c r="AK328" s="1" t="e">
        <f>TRIM(LEFT(AR328,FIND(Sheet1!$E$16,AR328)-1))</f>
        <v>#VALUE!</v>
      </c>
      <c r="AL328" s="1" t="e">
        <f>TRIM(LEFT(AS328,FIND(Sheet1!$E$16,AS328)-1))</f>
        <v>#VALUE!</v>
      </c>
      <c r="AM328" s="1" t="e">
        <f>TRIM(LEFT(AT328,FIND(Sheet1!$E$16,AT328)-1))</f>
        <v>#VALUE!</v>
      </c>
      <c r="AN328" s="1" t="e">
        <f>TRIM(LEFT(AU328,FIND(Sheet1!$E$16,AU328)-1))</f>
        <v>#VALUE!</v>
      </c>
      <c r="AO328" s="1" t="e">
        <f>TRIM(LEFT(AV328,FIND(Sheet1!$E$16,AV328)-1))</f>
        <v>#VALUE!</v>
      </c>
      <c r="AP328" s="14" t="s">
        <v>211</v>
      </c>
      <c r="AQ328" s="14" t="s">
        <v>340</v>
      </c>
      <c r="AX328" s="1">
        <v>2000250303</v>
      </c>
      <c r="AY328" s="1" t="s">
        <v>88</v>
      </c>
      <c r="AZ328" s="1" t="str">
        <f t="shared" si="106"/>
        <v>2000250303加buff</v>
      </c>
      <c r="BA328" s="1">
        <f>COUNTIFS($AZ$2:AZ328,AZ328,$AZ$2:AZ328,"&gt;&lt;")</f>
        <v>1</v>
      </c>
      <c r="BB328" t="b">
        <f>IFERROR(AND(VLOOKUP(AX328,[2]英雄技能定义!$A:$F,6,0)="普攻",AY328=$AY$2),FALSE)</f>
        <v>0</v>
      </c>
    </row>
    <row r="329" spans="1:54">
      <c r="A329" s="1" t="e">
        <f>#REF!</f>
        <v>#REF!</v>
      </c>
      <c r="B329" s="1" t="e">
        <f>#REF!</f>
        <v>#REF!</v>
      </c>
      <c r="C329" s="1" t="e">
        <f>#REF!</f>
        <v>#REF!</v>
      </c>
      <c r="D329" s="1" t="s">
        <v>88</v>
      </c>
      <c r="E329" s="1" t="e">
        <f>#REF!</f>
        <v>#REF!</v>
      </c>
      <c r="F329" s="1" t="e">
        <f t="shared" si="90"/>
        <v>#REF!</v>
      </c>
      <c r="G329" s="1">
        <f>SUMIFS(Sheet1!$F$17:$F$30,Sheet1!$E$17:$E$30,D329)</f>
        <v>2</v>
      </c>
      <c r="H329" s="1" t="e">
        <f>ROUND(ABS(SUMIFS(#REF!,#REF!,$C329,#REF!,#REF!,#REF!,$E329)),)</f>
        <v>#REF!</v>
      </c>
      <c r="I329" s="1" t="e">
        <f>_xlfn.IFS(OR(B329=#REF!,B329=#REF!,B329=#REF!),ROUND(#REF!,3),TRUE,0)</f>
        <v>#REF!</v>
      </c>
      <c r="J329" s="1">
        <v>0</v>
      </c>
      <c r="K329" s="1" t="e">
        <f>ROUND(ABS(SUMIFS(#REF!,#REF!,$C329,#REF!,#REF!,#REF!,$E329,#REF!,#REF!)),3)</f>
        <v>#REF!</v>
      </c>
      <c r="L329" s="1" t="e">
        <f>ROUND(ABS(SUMIFS(#REF!,#REF!,$C329,#REF!,#REF!,#REF!,$E329,#REF!,#REF!)),3)</f>
        <v>#REF!</v>
      </c>
      <c r="M329" s="1">
        <v>0</v>
      </c>
      <c r="N329" s="1" t="e">
        <f>ROUND(ABS(SUMIFS(#REF!,#REF!,$C329,#REF!,#REF!,#REF!,$E329,#REF!,#REF!)),3)</f>
        <v>#REF!</v>
      </c>
      <c r="O329" s="1" t="e">
        <f>ABS(SUMIFS(#REF!,#REF!,$C329,#REF!,$E329,#REF!,#REF!))</f>
        <v>#REF!</v>
      </c>
      <c r="P329" s="1" t="e">
        <f>#REF!</f>
        <v>#REF!</v>
      </c>
      <c r="Q329" s="1" t="e">
        <f>_xlfn.IFS(OR(B329=#REF!,B329=#REF!),#REF!*100,TRUE,0)</f>
        <v>#REF!</v>
      </c>
      <c r="S329" s="14" t="str">
        <f t="shared" si="91"/>
        <v>2000250303受击光效1</v>
      </c>
      <c r="T329" s="14" t="str">
        <f ca="1">IF(OFFSET($BB$1,MATCH($S329,S:S,0)-1,),$BC$1,
_xlfn.TEXTJOIN(Sheet1!$D$16,1,U329:AA329))</f>
        <v>22</v>
      </c>
      <c r="U329" s="14" t="str">
        <f t="shared" ca="1" si="92"/>
        <v>22</v>
      </c>
      <c r="V329" s="14" t="str">
        <f t="shared" ca="1" si="93"/>
        <v/>
      </c>
      <c r="W329" s="14" t="str">
        <f t="shared" ca="1" si="94"/>
        <v/>
      </c>
      <c r="X329" s="14" t="str">
        <f t="shared" ca="1" si="95"/>
        <v/>
      </c>
      <c r="Y329" s="14" t="str">
        <f t="shared" ca="1" si="96"/>
        <v/>
      </c>
      <c r="Z329" s="14" t="str">
        <f t="shared" ca="1" si="97"/>
        <v/>
      </c>
      <c r="AA329" s="14" t="str">
        <f t="shared" ca="1" si="98"/>
        <v/>
      </c>
      <c r="AB329" s="1">
        <f t="shared" si="99"/>
        <v>22</v>
      </c>
      <c r="AC329" s="1" t="e">
        <f t="shared" si="100"/>
        <v>#N/A</v>
      </c>
      <c r="AD329" s="1" t="e">
        <f t="shared" si="101"/>
        <v>#N/A</v>
      </c>
      <c r="AE329" s="1" t="e">
        <f t="shared" si="102"/>
        <v>#N/A</v>
      </c>
      <c r="AF329" s="1" t="e">
        <f t="shared" si="103"/>
        <v>#N/A</v>
      </c>
      <c r="AG329" s="1" t="e">
        <f t="shared" si="104"/>
        <v>#N/A</v>
      </c>
      <c r="AH329" s="1" t="e">
        <f t="shared" si="105"/>
        <v>#N/A</v>
      </c>
      <c r="AI329" s="1" t="e">
        <f>TRIM(LEFT(AP329,FIND(Sheet1!$E$16,AP329)-1))</f>
        <v>#VALUE!</v>
      </c>
      <c r="AJ329" s="1" t="e">
        <f>TRIM(LEFT(AQ329,FIND(Sheet1!$E$16,AQ329)-1))</f>
        <v>#VALUE!</v>
      </c>
      <c r="AK329" s="1" t="e">
        <f>TRIM(LEFT(AR329,FIND(Sheet1!$E$16,AR329)-1))</f>
        <v>#VALUE!</v>
      </c>
      <c r="AL329" s="1" t="e">
        <f>TRIM(LEFT(AS329,FIND(Sheet1!$E$16,AS329)-1))</f>
        <v>#VALUE!</v>
      </c>
      <c r="AM329" s="1" t="e">
        <f>TRIM(LEFT(AT329,FIND(Sheet1!$E$16,AT329)-1))</f>
        <v>#VALUE!</v>
      </c>
      <c r="AN329" s="1" t="e">
        <f>TRIM(LEFT(AU329,FIND(Sheet1!$E$16,AU329)-1))</f>
        <v>#VALUE!</v>
      </c>
      <c r="AO329" s="1" t="e">
        <f>TRIM(LEFT(AV329,FIND(Sheet1!$E$16,AV329)-1))</f>
        <v>#VALUE!</v>
      </c>
      <c r="AP329" s="14">
        <v>22</v>
      </c>
      <c r="AX329" s="1">
        <v>2000250303</v>
      </c>
      <c r="AY329" s="1" t="s">
        <v>91</v>
      </c>
      <c r="AZ329" s="1" t="str">
        <f t="shared" si="106"/>
        <v>2000250303受击光效</v>
      </c>
      <c r="BA329" s="1">
        <f>COUNTIFS($AZ$2:AZ329,AZ329,$AZ$2:AZ329,"&gt;&lt;")</f>
        <v>1</v>
      </c>
      <c r="BB329" t="b">
        <f>IFERROR(AND(VLOOKUP(AX329,[2]英雄技能定义!$A:$F,6,0)="普攻",AY329=$AY$2),FALSE)</f>
        <v>0</v>
      </c>
    </row>
    <row r="330" spans="1:54">
      <c r="A330" s="1" t="e">
        <f>#REF!</f>
        <v>#REF!</v>
      </c>
      <c r="B330" s="1" t="e">
        <f>#REF!</f>
        <v>#REF!</v>
      </c>
      <c r="C330" s="1" t="e">
        <f>#REF!</f>
        <v>#REF!</v>
      </c>
      <c r="D330" s="1" t="s">
        <v>92</v>
      </c>
      <c r="E330" s="1" t="e">
        <f>#REF!</f>
        <v>#REF!</v>
      </c>
      <c r="F330" s="1" t="e">
        <f t="shared" si="90"/>
        <v>#REF!</v>
      </c>
      <c r="G330" s="1">
        <f>SUMIFS(Sheet1!$F$17:$F$30,Sheet1!$E$17:$E$30,D330)</f>
        <v>5</v>
      </c>
      <c r="H330" s="1" t="e">
        <f>ROUND(ABS(SUMIFS(#REF!,#REF!,$C330,#REF!,#REF!,#REF!,$E330)),)</f>
        <v>#REF!</v>
      </c>
      <c r="I330" s="1" t="e">
        <f>_xlfn.IFS(OR(B330=#REF!,B330=#REF!,B330=#REF!),ROUND(#REF!,3),TRUE,0)</f>
        <v>#REF!</v>
      </c>
      <c r="J330" s="1">
        <v>0</v>
      </c>
      <c r="K330" s="1" t="e">
        <f>ROUND(ABS(SUMIFS(#REF!,#REF!,$C330,#REF!,#REF!,#REF!,$E330,#REF!,#REF!)),3)</f>
        <v>#REF!</v>
      </c>
      <c r="L330" s="1" t="e">
        <f>ROUND(ABS(SUMIFS(#REF!,#REF!,$C330,#REF!,#REF!,#REF!,$E330,#REF!,#REF!)),3)</f>
        <v>#REF!</v>
      </c>
      <c r="M330" s="1">
        <v>0</v>
      </c>
      <c r="N330" s="1" t="e">
        <f>ROUND(ABS(SUMIFS(#REF!,#REF!,$C330,#REF!,#REF!,#REF!,$E330,#REF!,#REF!)),3)</f>
        <v>#REF!</v>
      </c>
      <c r="O330" s="1" t="e">
        <f>ABS(SUMIFS(#REF!,#REF!,$C330,#REF!,$E330,#REF!,#REF!))</f>
        <v>#REF!</v>
      </c>
      <c r="P330" s="1" t="e">
        <f>#REF!</f>
        <v>#REF!</v>
      </c>
      <c r="Q330" s="1" t="e">
        <f>_xlfn.IFS(OR(B330=#REF!,B330=#REF!),#REF!*100,TRUE,0)</f>
        <v>#REF!</v>
      </c>
      <c r="S330" s="14" t="str">
        <f t="shared" si="91"/>
        <v>2000250303伤血1</v>
      </c>
      <c r="T330" s="14" t="str">
        <f ca="1">IF(OFFSET($BB$1,MATCH($S330,S:S,0)-1,),$BC$1,
_xlfn.TEXTJOIN(Sheet1!$D$16,1,U330:AA330))</f>
        <v>ratio=1.05,fixed=100</v>
      </c>
      <c r="U330" s="14" t="str">
        <f t="shared" ca="1" si="92"/>
        <v>ratio=1.05</v>
      </c>
      <c r="V330" s="14" t="str">
        <f t="shared" ca="1" si="93"/>
        <v>fixed=100</v>
      </c>
      <c r="W330" s="14" t="str">
        <f t="shared" ca="1" si="94"/>
        <v/>
      </c>
      <c r="X330" s="14" t="str">
        <f t="shared" ca="1" si="95"/>
        <v/>
      </c>
      <c r="Y330" s="14" t="str">
        <f t="shared" ca="1" si="96"/>
        <v/>
      </c>
      <c r="Z330" s="14" t="str">
        <f t="shared" ca="1" si="97"/>
        <v/>
      </c>
      <c r="AA330" s="14" t="str">
        <f t="shared" ca="1" si="98"/>
        <v/>
      </c>
      <c r="AB330" s="1">
        <f t="shared" si="99"/>
        <v>1.05</v>
      </c>
      <c r="AC330" s="1">
        <f t="shared" si="100"/>
        <v>100</v>
      </c>
      <c r="AD330" s="1" t="e">
        <f t="shared" si="101"/>
        <v>#N/A</v>
      </c>
      <c r="AE330" s="1" t="e">
        <f t="shared" si="102"/>
        <v>#N/A</v>
      </c>
      <c r="AF330" s="1" t="e">
        <f t="shared" si="103"/>
        <v>#N/A</v>
      </c>
      <c r="AG330" s="1" t="e">
        <f t="shared" si="104"/>
        <v>#N/A</v>
      </c>
      <c r="AH330" s="1" t="e">
        <f t="shared" si="105"/>
        <v>#N/A</v>
      </c>
      <c r="AI330" s="1" t="str">
        <f>TRIM(LEFT(AP330,FIND(Sheet1!$E$16,AP330)-1))</f>
        <v>ratio</v>
      </c>
      <c r="AJ330" s="1" t="str">
        <f>TRIM(LEFT(AQ330,FIND(Sheet1!$E$16,AQ330)-1))</f>
        <v>fixed</v>
      </c>
      <c r="AK330" s="1" t="e">
        <f>TRIM(LEFT(AR330,FIND(Sheet1!$E$16,AR330)-1))</f>
        <v>#VALUE!</v>
      </c>
      <c r="AL330" s="1" t="e">
        <f>TRIM(LEFT(AS330,FIND(Sheet1!$E$16,AS330)-1))</f>
        <v>#VALUE!</v>
      </c>
      <c r="AM330" s="1" t="e">
        <f>TRIM(LEFT(AT330,FIND(Sheet1!$E$16,AT330)-1))</f>
        <v>#VALUE!</v>
      </c>
      <c r="AN330" s="1" t="e">
        <f>TRIM(LEFT(AU330,FIND(Sheet1!$E$16,AU330)-1))</f>
        <v>#VALUE!</v>
      </c>
      <c r="AO330" s="1" t="e">
        <f>TRIM(LEFT(AV330,FIND(Sheet1!$E$16,AV330)-1))</f>
        <v>#VALUE!</v>
      </c>
      <c r="AP330" s="14" t="s">
        <v>341</v>
      </c>
      <c r="AQ330" s="14" t="s">
        <v>170</v>
      </c>
      <c r="AX330" s="1">
        <v>2000250303</v>
      </c>
      <c r="AY330" s="1" t="s">
        <v>86</v>
      </c>
      <c r="AZ330" s="1" t="str">
        <f t="shared" si="106"/>
        <v>2000250303伤血</v>
      </c>
      <c r="BA330" s="1">
        <f>COUNTIFS($AZ$2:AZ330,AZ330,$AZ$2:AZ330,"&gt;&lt;")</f>
        <v>1</v>
      </c>
      <c r="BB330" t="b">
        <f>IFERROR(AND(VLOOKUP(AX330,[2]英雄技能定义!$A:$F,6,0)="普攻",AY330=$AY$2),FALSE)</f>
        <v>0</v>
      </c>
    </row>
    <row r="331" spans="1:54">
      <c r="A331" s="1" t="e">
        <f>#REF!</f>
        <v>#REF!</v>
      </c>
      <c r="B331" s="1" t="e">
        <f>#REF!</f>
        <v>#REF!</v>
      </c>
      <c r="C331" s="1" t="e">
        <f>#REF!</f>
        <v>#REF!</v>
      </c>
      <c r="D331" s="1" t="s">
        <v>88</v>
      </c>
      <c r="E331" s="1" t="e">
        <f>#REF!</f>
        <v>#REF!</v>
      </c>
      <c r="F331" s="1" t="e">
        <f t="shared" si="90"/>
        <v>#REF!</v>
      </c>
      <c r="G331" s="1">
        <f>SUMIFS(Sheet1!$F$17:$F$30,Sheet1!$E$17:$E$30,D331)</f>
        <v>2</v>
      </c>
      <c r="H331" s="1" t="e">
        <f>ROUND(ABS(SUMIFS(#REF!,#REF!,$C331,#REF!,#REF!,#REF!,$E331)),)</f>
        <v>#REF!</v>
      </c>
      <c r="I331" s="1" t="e">
        <f>_xlfn.IFS(OR(B331=#REF!,B331=#REF!,B331=#REF!),ROUND(#REF!,3),TRUE,0)</f>
        <v>#REF!</v>
      </c>
      <c r="J331" s="1">
        <v>0</v>
      </c>
      <c r="K331" s="1" t="e">
        <f>ROUND(ABS(SUMIFS(#REF!,#REF!,$C331,#REF!,#REF!,#REF!,$E331,#REF!,#REF!)),3)</f>
        <v>#REF!</v>
      </c>
      <c r="L331" s="1" t="e">
        <f>ROUND(ABS(SUMIFS(#REF!,#REF!,$C331,#REF!,#REF!,#REF!,$E331,#REF!,#REF!)),3)</f>
        <v>#REF!</v>
      </c>
      <c r="M331" s="1">
        <v>0</v>
      </c>
      <c r="N331" s="1" t="e">
        <f>ROUND(ABS(SUMIFS(#REF!,#REF!,$C331,#REF!,#REF!,#REF!,$E331,#REF!,#REF!)),3)</f>
        <v>#REF!</v>
      </c>
      <c r="O331" s="1" t="e">
        <f>ABS(SUMIFS(#REF!,#REF!,$C331,#REF!,$E331,#REF!,#REF!))</f>
        <v>#REF!</v>
      </c>
      <c r="P331" s="1" t="e">
        <f>#REF!</f>
        <v>#REF!</v>
      </c>
      <c r="Q331" s="1" t="e">
        <f>_xlfn.IFS(OR(B331=#REF!,B331=#REF!),#REF!*100,TRUE,0)</f>
        <v>#REF!</v>
      </c>
      <c r="S331" s="14" t="str">
        <f t="shared" si="91"/>
        <v>2000250303击退1</v>
      </c>
      <c r="T331" s="14" t="str">
        <f ca="1">IF(OFFSET($BB$1,MATCH($S331,S:S,0)-1,),$BC$1,
_xlfn.TEXTJOIN(Sheet1!$D$16,1,U331:AA331))</f>
        <v>speed=5000,duration=0.01</v>
      </c>
      <c r="U331" s="14" t="str">
        <f t="shared" ca="1" si="92"/>
        <v>speed=5000</v>
      </c>
      <c r="V331" s="14" t="str">
        <f t="shared" ca="1" si="93"/>
        <v>duration=0.01</v>
      </c>
      <c r="W331" s="14" t="str">
        <f t="shared" ca="1" si="94"/>
        <v/>
      </c>
      <c r="X331" s="14" t="str">
        <f t="shared" ca="1" si="95"/>
        <v/>
      </c>
      <c r="Y331" s="14" t="str">
        <f t="shared" ca="1" si="96"/>
        <v/>
      </c>
      <c r="Z331" s="14" t="str">
        <f t="shared" ca="1" si="97"/>
        <v/>
      </c>
      <c r="AA331" s="14" t="str">
        <f t="shared" ca="1" si="98"/>
        <v/>
      </c>
      <c r="AB331" s="1">
        <f t="shared" si="99"/>
        <v>5000</v>
      </c>
      <c r="AC331" s="1">
        <f t="shared" si="100"/>
        <v>0.01</v>
      </c>
      <c r="AD331" s="1" t="e">
        <f t="shared" si="101"/>
        <v>#N/A</v>
      </c>
      <c r="AE331" s="1" t="e">
        <f t="shared" si="102"/>
        <v>#N/A</v>
      </c>
      <c r="AF331" s="1" t="e">
        <f t="shared" si="103"/>
        <v>#N/A</v>
      </c>
      <c r="AG331" s="1" t="e">
        <f t="shared" si="104"/>
        <v>#N/A</v>
      </c>
      <c r="AH331" s="1" t="e">
        <f t="shared" si="105"/>
        <v>#N/A</v>
      </c>
      <c r="AI331" s="1" t="str">
        <f>TRIM(LEFT(AP331,FIND(Sheet1!$E$16,AP331)-1))</f>
        <v>speed</v>
      </c>
      <c r="AJ331" s="1" t="str">
        <f>TRIM(LEFT(AQ331,FIND(Sheet1!$E$16,AQ331)-1))</f>
        <v>duration</v>
      </c>
      <c r="AK331" s="1" t="e">
        <f>TRIM(LEFT(AR331,FIND(Sheet1!$E$16,AR331)-1))</f>
        <v>#VALUE!</v>
      </c>
      <c r="AL331" s="1" t="e">
        <f>TRIM(LEFT(AS331,FIND(Sheet1!$E$16,AS331)-1))</f>
        <v>#VALUE!</v>
      </c>
      <c r="AM331" s="1" t="e">
        <f>TRIM(LEFT(AT331,FIND(Sheet1!$E$16,AT331)-1))</f>
        <v>#VALUE!</v>
      </c>
      <c r="AN331" s="1" t="e">
        <f>TRIM(LEFT(AU331,FIND(Sheet1!$E$16,AU331)-1))</f>
        <v>#VALUE!</v>
      </c>
      <c r="AO331" s="1" t="e">
        <f>TRIM(LEFT(AV331,FIND(Sheet1!$E$16,AV331)-1))</f>
        <v>#VALUE!</v>
      </c>
      <c r="AP331" s="14" t="s">
        <v>332</v>
      </c>
      <c r="AQ331" s="14" t="s">
        <v>333</v>
      </c>
      <c r="AX331" s="1">
        <v>2000250303</v>
      </c>
      <c r="AY331" s="1" t="s">
        <v>47</v>
      </c>
      <c r="AZ331" s="1" t="str">
        <f t="shared" si="106"/>
        <v>2000250303击退</v>
      </c>
      <c r="BA331" s="1">
        <f>COUNTIFS($AZ$2:AZ331,AZ331,$AZ$2:AZ331,"&gt;&lt;")</f>
        <v>1</v>
      </c>
      <c r="BB331" t="b">
        <f>IFERROR(AND(VLOOKUP(AX331,[2]英雄技能定义!$A:$F,6,0)="普攻",AY331=$AY$2),FALSE)</f>
        <v>0</v>
      </c>
    </row>
    <row r="332" spans="1:54">
      <c r="A332" s="1" t="e">
        <f>#REF!</f>
        <v>#REF!</v>
      </c>
      <c r="B332" s="1" t="e">
        <f>#REF!</f>
        <v>#REF!</v>
      </c>
      <c r="C332" s="1" t="e">
        <f>#REF!</f>
        <v>#REF!</v>
      </c>
      <c r="D332" s="1" t="s">
        <v>88</v>
      </c>
      <c r="E332" s="1" t="e">
        <f>#REF!</f>
        <v>#REF!</v>
      </c>
      <c r="F332" s="1" t="e">
        <f t="shared" si="90"/>
        <v>#REF!</v>
      </c>
      <c r="G332" s="1">
        <f>SUMIFS(Sheet1!$F$17:$F$30,Sheet1!$E$17:$E$30,D332)</f>
        <v>2</v>
      </c>
      <c r="H332" s="1" t="e">
        <f>ROUND(ABS(SUMIFS(#REF!,#REF!,$C332,#REF!,#REF!,#REF!,$E332)),)</f>
        <v>#REF!</v>
      </c>
      <c r="I332" s="1" t="e">
        <f>_xlfn.IFS(OR(B332=#REF!,B332=#REF!,B332=#REF!),ROUND(#REF!,3),TRUE,0)</f>
        <v>#REF!</v>
      </c>
      <c r="J332" s="1">
        <v>0</v>
      </c>
      <c r="K332" s="1" t="e">
        <f>ROUND(ABS(SUMIFS(#REF!,#REF!,$C332,#REF!,#REF!,#REF!,$E332,#REF!,#REF!)),3)</f>
        <v>#REF!</v>
      </c>
      <c r="L332" s="1" t="e">
        <f>ROUND(ABS(SUMIFS(#REF!,#REF!,$C332,#REF!,#REF!,#REF!,$E332,#REF!,#REF!)),3)</f>
        <v>#REF!</v>
      </c>
      <c r="M332" s="1">
        <v>0</v>
      </c>
      <c r="N332" s="1" t="e">
        <f>ROUND(ABS(SUMIFS(#REF!,#REF!,$C332,#REF!,#REF!,#REF!,$E332,#REF!,#REF!)),3)</f>
        <v>#REF!</v>
      </c>
      <c r="O332" s="1" t="e">
        <f>ABS(SUMIFS(#REF!,#REF!,$C332,#REF!,$E332,#REF!,#REF!))</f>
        <v>#REF!</v>
      </c>
      <c r="P332" s="1" t="e">
        <f>#REF!</f>
        <v>#REF!</v>
      </c>
      <c r="Q332" s="1" t="e">
        <f>_xlfn.IFS(OR(B332=#REF!,B332=#REF!),#REF!*100,TRUE,0)</f>
        <v>#REF!</v>
      </c>
      <c r="S332" s="14" t="str">
        <f t="shared" si="91"/>
        <v>2000250303加buff2</v>
      </c>
      <c r="T332" s="14" t="str">
        <f ca="1">IF(OFFSET($BB$1,MATCH($S332,S:S,0)-1,),$BC$1,
_xlfn.TEXTJOIN(Sheet1!$D$16,1,U332:AA332))</f>
        <v>duration=1,effectIds={1000052}</v>
      </c>
      <c r="U332" s="14" t="str">
        <f t="shared" ca="1" si="92"/>
        <v>duration=1</v>
      </c>
      <c r="V332" s="14" t="str">
        <f t="shared" ca="1" si="93"/>
        <v>effectIds={1000052}</v>
      </c>
      <c r="W332" s="14" t="str">
        <f t="shared" ca="1" si="94"/>
        <v/>
      </c>
      <c r="X332" s="14" t="str">
        <f t="shared" ca="1" si="95"/>
        <v/>
      </c>
      <c r="Y332" s="14" t="str">
        <f t="shared" ca="1" si="96"/>
        <v/>
      </c>
      <c r="Z332" s="14" t="str">
        <f t="shared" ca="1" si="97"/>
        <v/>
      </c>
      <c r="AA332" s="14" t="str">
        <f t="shared" ca="1" si="98"/>
        <v/>
      </c>
      <c r="AB332" s="1">
        <f t="shared" si="99"/>
        <v>1</v>
      </c>
      <c r="AC332" s="1" t="e">
        <f t="shared" si="100"/>
        <v>#N/A</v>
      </c>
      <c r="AD332" s="1" t="e">
        <f t="shared" si="101"/>
        <v>#N/A</v>
      </c>
      <c r="AE332" s="1" t="e">
        <f t="shared" si="102"/>
        <v>#N/A</v>
      </c>
      <c r="AF332" s="1" t="e">
        <f t="shared" si="103"/>
        <v>#N/A</v>
      </c>
      <c r="AG332" s="1" t="e">
        <f t="shared" si="104"/>
        <v>#N/A</v>
      </c>
      <c r="AH332" s="1" t="e">
        <f t="shared" si="105"/>
        <v>#N/A</v>
      </c>
      <c r="AI332" s="1" t="str">
        <f>TRIM(LEFT(AP332,FIND(Sheet1!$E$16,AP332)-1))</f>
        <v>duration</v>
      </c>
      <c r="AJ332" s="1" t="str">
        <f>TRIM(LEFT(AQ332,FIND(Sheet1!$E$16,AQ332)-1))</f>
        <v>effectIds</v>
      </c>
      <c r="AK332" s="1" t="e">
        <f>TRIM(LEFT(AR332,FIND(Sheet1!$E$16,AR332)-1))</f>
        <v>#VALUE!</v>
      </c>
      <c r="AL332" s="1" t="e">
        <f>TRIM(LEFT(AS332,FIND(Sheet1!$E$16,AS332)-1))</f>
        <v>#VALUE!</v>
      </c>
      <c r="AM332" s="1" t="e">
        <f>TRIM(LEFT(AT332,FIND(Sheet1!$E$16,AT332)-1))</f>
        <v>#VALUE!</v>
      </c>
      <c r="AN332" s="1" t="e">
        <f>TRIM(LEFT(AU332,FIND(Sheet1!$E$16,AU332)-1))</f>
        <v>#VALUE!</v>
      </c>
      <c r="AO332" s="1" t="e">
        <f>TRIM(LEFT(AV332,FIND(Sheet1!$E$16,AV332)-1))</f>
        <v>#VALUE!</v>
      </c>
      <c r="AP332" s="14" t="s">
        <v>211</v>
      </c>
      <c r="AQ332" s="14" t="s">
        <v>340</v>
      </c>
      <c r="AX332" s="1">
        <v>2000250303</v>
      </c>
      <c r="AY332" s="1" t="s">
        <v>88</v>
      </c>
      <c r="AZ332" s="1" t="str">
        <f t="shared" si="106"/>
        <v>2000250303加buff</v>
      </c>
      <c r="BA332" s="1">
        <f>COUNTIFS($AZ$2:AZ332,AZ332,$AZ$2:AZ332,"&gt;&lt;")</f>
        <v>2</v>
      </c>
      <c r="BB332" t="b">
        <f>IFERROR(AND(VLOOKUP(AX332,[2]英雄技能定义!$A:$F,6,0)="普攻",AY332=$AY$2),FALSE)</f>
        <v>0</v>
      </c>
    </row>
    <row r="333" spans="1:54">
      <c r="A333" s="1" t="e">
        <f>#REF!</f>
        <v>#REF!</v>
      </c>
      <c r="B333" s="1" t="e">
        <f>#REF!</f>
        <v>#REF!</v>
      </c>
      <c r="C333" s="1" t="e">
        <f>#REF!</f>
        <v>#REF!</v>
      </c>
      <c r="D333" s="1" t="s">
        <v>86</v>
      </c>
      <c r="E333" s="1" t="e">
        <f>#REF!</f>
        <v>#REF!</v>
      </c>
      <c r="F333" s="1" t="e">
        <f t="shared" si="90"/>
        <v>#REF!</v>
      </c>
      <c r="G333" s="1">
        <f>SUMIFS(Sheet1!$F$17:$F$30,Sheet1!$E$17:$E$30,D333)</f>
        <v>1</v>
      </c>
      <c r="H333" s="1" t="e">
        <f>ROUND(ABS(SUMIFS(#REF!,#REF!,$C333,#REF!,#REF!,#REF!,$E333)),)</f>
        <v>#REF!</v>
      </c>
      <c r="I333" s="1" t="e">
        <f>_xlfn.IFS(OR(B333=#REF!,B333=#REF!,B333=#REF!),ROUND(#REF!,3),TRUE,0)</f>
        <v>#REF!</v>
      </c>
      <c r="J333" s="1">
        <v>0</v>
      </c>
      <c r="K333" s="1" t="e">
        <f>ROUND(ABS(SUMIFS(#REF!,#REF!,$C333,#REF!,#REF!,#REF!,$E333,#REF!,#REF!)),3)</f>
        <v>#REF!</v>
      </c>
      <c r="L333" s="1" t="e">
        <f>ROUND(ABS(SUMIFS(#REF!,#REF!,$C333,#REF!,#REF!,#REF!,$E333,#REF!,#REF!)),3)</f>
        <v>#REF!</v>
      </c>
      <c r="M333" s="1">
        <v>0</v>
      </c>
      <c r="N333" s="1" t="e">
        <f>ROUND(ABS(SUMIFS(#REF!,#REF!,$C333,#REF!,#REF!,#REF!,$E333,#REF!,#REF!)),3)</f>
        <v>#REF!</v>
      </c>
      <c r="O333" s="1" t="e">
        <f>ABS(SUMIFS(#REF!,#REF!,$C333,#REF!,$E333,#REF!,#REF!))</f>
        <v>#REF!</v>
      </c>
      <c r="P333" s="1" t="e">
        <f>#REF!</f>
        <v>#REF!</v>
      </c>
      <c r="Q333" s="1" t="e">
        <f>_xlfn.IFS(OR(B333=#REF!,B333=#REF!),#REF!*100,TRUE,0)</f>
        <v>#REF!</v>
      </c>
      <c r="S333" s="14" t="str">
        <f t="shared" si="91"/>
        <v>2000250303受击光效2</v>
      </c>
      <c r="T333" s="14" t="str">
        <f ca="1">IF(OFFSET($BB$1,MATCH($S333,S:S,0)-1,),$BC$1,
_xlfn.TEXTJOIN(Sheet1!$D$16,1,U333:AA333))</f>
        <v>22</v>
      </c>
      <c r="U333" s="14" t="str">
        <f t="shared" ca="1" si="92"/>
        <v>22</v>
      </c>
      <c r="V333" s="14" t="str">
        <f t="shared" ca="1" si="93"/>
        <v/>
      </c>
      <c r="W333" s="14" t="str">
        <f t="shared" ca="1" si="94"/>
        <v/>
      </c>
      <c r="X333" s="14" t="str">
        <f t="shared" ca="1" si="95"/>
        <v/>
      </c>
      <c r="Y333" s="14" t="str">
        <f t="shared" ca="1" si="96"/>
        <v/>
      </c>
      <c r="Z333" s="14" t="str">
        <f t="shared" ca="1" si="97"/>
        <v/>
      </c>
      <c r="AA333" s="14" t="str">
        <f t="shared" ca="1" si="98"/>
        <v/>
      </c>
      <c r="AB333" s="1">
        <f t="shared" si="99"/>
        <v>22</v>
      </c>
      <c r="AC333" s="1" t="e">
        <f t="shared" si="100"/>
        <v>#N/A</v>
      </c>
      <c r="AD333" s="1" t="e">
        <f t="shared" si="101"/>
        <v>#N/A</v>
      </c>
      <c r="AE333" s="1" t="e">
        <f t="shared" si="102"/>
        <v>#N/A</v>
      </c>
      <c r="AF333" s="1" t="e">
        <f t="shared" si="103"/>
        <v>#N/A</v>
      </c>
      <c r="AG333" s="1" t="e">
        <f t="shared" si="104"/>
        <v>#N/A</v>
      </c>
      <c r="AH333" s="1" t="e">
        <f t="shared" si="105"/>
        <v>#N/A</v>
      </c>
      <c r="AI333" s="1" t="e">
        <f>TRIM(LEFT(AP333,FIND(Sheet1!$E$16,AP333)-1))</f>
        <v>#VALUE!</v>
      </c>
      <c r="AJ333" s="1" t="e">
        <f>TRIM(LEFT(AQ333,FIND(Sheet1!$E$16,AQ333)-1))</f>
        <v>#VALUE!</v>
      </c>
      <c r="AK333" s="1" t="e">
        <f>TRIM(LEFT(AR333,FIND(Sheet1!$E$16,AR333)-1))</f>
        <v>#VALUE!</v>
      </c>
      <c r="AL333" s="1" t="e">
        <f>TRIM(LEFT(AS333,FIND(Sheet1!$E$16,AS333)-1))</f>
        <v>#VALUE!</v>
      </c>
      <c r="AM333" s="1" t="e">
        <f>TRIM(LEFT(AT333,FIND(Sheet1!$E$16,AT333)-1))</f>
        <v>#VALUE!</v>
      </c>
      <c r="AN333" s="1" t="e">
        <f>TRIM(LEFT(AU333,FIND(Sheet1!$E$16,AU333)-1))</f>
        <v>#VALUE!</v>
      </c>
      <c r="AO333" s="1" t="e">
        <f>TRIM(LEFT(AV333,FIND(Sheet1!$E$16,AV333)-1))</f>
        <v>#VALUE!</v>
      </c>
      <c r="AP333" s="14">
        <v>22</v>
      </c>
      <c r="AX333" s="1">
        <v>2000250303</v>
      </c>
      <c r="AY333" s="1" t="s">
        <v>91</v>
      </c>
      <c r="AZ333" s="1" t="str">
        <f t="shared" si="106"/>
        <v>2000250303受击光效</v>
      </c>
      <c r="BA333" s="1">
        <f>COUNTIFS($AZ$2:AZ333,AZ333,$AZ$2:AZ333,"&gt;&lt;")</f>
        <v>2</v>
      </c>
      <c r="BB333" t="b">
        <f>IFERROR(AND(VLOOKUP(AX333,[2]英雄技能定义!$A:$F,6,0)="普攻",AY333=$AY$2),FALSE)</f>
        <v>0</v>
      </c>
    </row>
    <row r="334" spans="1:54">
      <c r="A334" s="1" t="e">
        <f>#REF!</f>
        <v>#REF!</v>
      </c>
      <c r="B334" s="1" t="e">
        <f>#REF!</f>
        <v>#REF!</v>
      </c>
      <c r="C334" s="1" t="e">
        <f>#REF!</f>
        <v>#REF!</v>
      </c>
      <c r="D334" s="1" t="s">
        <v>88</v>
      </c>
      <c r="E334" s="1" t="e">
        <f>#REF!</f>
        <v>#REF!</v>
      </c>
      <c r="F334" s="1" t="e">
        <f t="shared" si="90"/>
        <v>#REF!</v>
      </c>
      <c r="G334" s="1">
        <f>SUMIFS(Sheet1!$F$17:$F$30,Sheet1!$E$17:$E$30,D334)</f>
        <v>2</v>
      </c>
      <c r="H334" s="1" t="e">
        <f>ROUND(ABS(SUMIFS(#REF!,#REF!,$C334,#REF!,#REF!,#REF!,$E334)),)</f>
        <v>#REF!</v>
      </c>
      <c r="I334" s="1" t="e">
        <f>_xlfn.IFS(OR(B334=#REF!,B334=#REF!,B334=#REF!),ROUND(#REF!,3),TRUE,0)</f>
        <v>#REF!</v>
      </c>
      <c r="J334" s="1">
        <v>0</v>
      </c>
      <c r="K334" s="1" t="e">
        <f>ROUND(ABS(SUMIFS(#REF!,#REF!,$C334,#REF!,#REF!,#REF!,$E334,#REF!,#REF!)),3)</f>
        <v>#REF!</v>
      </c>
      <c r="L334" s="1" t="e">
        <f>ROUND(ABS(SUMIFS(#REF!,#REF!,$C334,#REF!,#REF!,#REF!,$E334,#REF!,#REF!)),3)</f>
        <v>#REF!</v>
      </c>
      <c r="M334" s="1">
        <v>0</v>
      </c>
      <c r="N334" s="1" t="e">
        <f>ROUND(ABS(SUMIFS(#REF!,#REF!,$C334,#REF!,#REF!,#REF!,$E334,#REF!,#REF!)),3)</f>
        <v>#REF!</v>
      </c>
      <c r="O334" s="1" t="e">
        <f>ABS(SUMIFS(#REF!,#REF!,$C334,#REF!,$E334,#REF!,#REF!))</f>
        <v>#REF!</v>
      </c>
      <c r="P334" s="1" t="e">
        <f>#REF!</f>
        <v>#REF!</v>
      </c>
      <c r="Q334" s="1" t="e">
        <f>_xlfn.IFS(OR(B334=#REF!,B334=#REF!),#REF!*100,TRUE,0)</f>
        <v>#REF!</v>
      </c>
      <c r="S334" s="14" t="str">
        <f t="shared" si="91"/>
        <v>2000250303伤血2</v>
      </c>
      <c r="T334" s="14" t="str">
        <f ca="1">IF(OFFSET($BB$1,MATCH($S334,S:S,0)-1,),$BC$1,
_xlfn.TEXTJOIN(Sheet1!$D$16,1,U334:AA334))</f>
        <v>ratio=1.05,fixed=100</v>
      </c>
      <c r="U334" s="14" t="str">
        <f t="shared" ca="1" si="92"/>
        <v>ratio=1.05</v>
      </c>
      <c r="V334" s="14" t="str">
        <f t="shared" ca="1" si="93"/>
        <v>fixed=100</v>
      </c>
      <c r="W334" s="14" t="str">
        <f t="shared" ca="1" si="94"/>
        <v/>
      </c>
      <c r="X334" s="14" t="str">
        <f t="shared" ca="1" si="95"/>
        <v/>
      </c>
      <c r="Y334" s="14" t="str">
        <f t="shared" ca="1" si="96"/>
        <v/>
      </c>
      <c r="Z334" s="14" t="str">
        <f t="shared" ca="1" si="97"/>
        <v/>
      </c>
      <c r="AA334" s="14" t="str">
        <f t="shared" ca="1" si="98"/>
        <v/>
      </c>
      <c r="AB334" s="1">
        <f t="shared" si="99"/>
        <v>1.05</v>
      </c>
      <c r="AC334" s="1">
        <f t="shared" si="100"/>
        <v>100</v>
      </c>
      <c r="AD334" s="1" t="e">
        <f t="shared" si="101"/>
        <v>#N/A</v>
      </c>
      <c r="AE334" s="1" t="e">
        <f t="shared" si="102"/>
        <v>#N/A</v>
      </c>
      <c r="AF334" s="1" t="e">
        <f t="shared" si="103"/>
        <v>#N/A</v>
      </c>
      <c r="AG334" s="1" t="e">
        <f t="shared" si="104"/>
        <v>#N/A</v>
      </c>
      <c r="AH334" s="1" t="e">
        <f t="shared" si="105"/>
        <v>#N/A</v>
      </c>
      <c r="AI334" s="1" t="str">
        <f>TRIM(LEFT(AP334,FIND(Sheet1!$E$16,AP334)-1))</f>
        <v>ratio</v>
      </c>
      <c r="AJ334" s="1" t="str">
        <f>TRIM(LEFT(AQ334,FIND(Sheet1!$E$16,AQ334)-1))</f>
        <v>fixed</v>
      </c>
      <c r="AK334" s="1" t="e">
        <f>TRIM(LEFT(AR334,FIND(Sheet1!$E$16,AR334)-1))</f>
        <v>#VALUE!</v>
      </c>
      <c r="AL334" s="1" t="e">
        <f>TRIM(LEFT(AS334,FIND(Sheet1!$E$16,AS334)-1))</f>
        <v>#VALUE!</v>
      </c>
      <c r="AM334" s="1" t="e">
        <f>TRIM(LEFT(AT334,FIND(Sheet1!$E$16,AT334)-1))</f>
        <v>#VALUE!</v>
      </c>
      <c r="AN334" s="1" t="e">
        <f>TRIM(LEFT(AU334,FIND(Sheet1!$E$16,AU334)-1))</f>
        <v>#VALUE!</v>
      </c>
      <c r="AO334" s="1" t="e">
        <f>TRIM(LEFT(AV334,FIND(Sheet1!$E$16,AV334)-1))</f>
        <v>#VALUE!</v>
      </c>
      <c r="AP334" s="14" t="s">
        <v>341</v>
      </c>
      <c r="AQ334" s="14" t="s">
        <v>170</v>
      </c>
      <c r="AX334" s="1">
        <v>2000250303</v>
      </c>
      <c r="AY334" s="1" t="s">
        <v>86</v>
      </c>
      <c r="AZ334" s="1" t="str">
        <f t="shared" si="106"/>
        <v>2000250303伤血</v>
      </c>
      <c r="BA334" s="1">
        <f>COUNTIFS($AZ$2:AZ334,AZ334,$AZ$2:AZ334,"&gt;&lt;")</f>
        <v>2</v>
      </c>
      <c r="BB334" t="b">
        <f>IFERROR(AND(VLOOKUP(AX334,[2]英雄技能定义!$A:$F,6,0)="普攻",AY334=$AY$2),FALSE)</f>
        <v>0</v>
      </c>
    </row>
    <row r="335" spans="1:54">
      <c r="A335" s="1" t="e">
        <f>#REF!</f>
        <v>#REF!</v>
      </c>
      <c r="B335" s="1" t="e">
        <f>#REF!</f>
        <v>#REF!</v>
      </c>
      <c r="C335" s="1" t="e">
        <f>#REF!</f>
        <v>#REF!</v>
      </c>
      <c r="D335" s="1" t="s">
        <v>88</v>
      </c>
      <c r="E335" s="1" t="e">
        <f>#REF!</f>
        <v>#REF!</v>
      </c>
      <c r="F335" s="1" t="e">
        <f t="shared" si="90"/>
        <v>#REF!</v>
      </c>
      <c r="G335" s="1">
        <f>SUMIFS(Sheet1!$F$17:$F$30,Sheet1!$E$17:$E$30,D335)</f>
        <v>2</v>
      </c>
      <c r="H335" s="1" t="e">
        <f>ROUND(ABS(SUMIFS(#REF!,#REF!,$C335,#REF!,#REF!,#REF!,$E335)),)</f>
        <v>#REF!</v>
      </c>
      <c r="I335" s="1" t="e">
        <f>_xlfn.IFS(OR(B335=#REF!,B335=#REF!,B335=#REF!),ROUND(#REF!,3),TRUE,0)</f>
        <v>#REF!</v>
      </c>
      <c r="J335" s="1">
        <v>0</v>
      </c>
      <c r="K335" s="1" t="e">
        <f>ROUND(ABS(SUMIFS(#REF!,#REF!,$C335,#REF!,#REF!,#REF!,$E335,#REF!,#REF!)),3)</f>
        <v>#REF!</v>
      </c>
      <c r="L335" s="1" t="e">
        <f>ROUND(ABS(SUMIFS(#REF!,#REF!,$C335,#REF!,#REF!,#REF!,$E335,#REF!,#REF!)),3)</f>
        <v>#REF!</v>
      </c>
      <c r="M335" s="1">
        <v>0</v>
      </c>
      <c r="N335" s="1" t="e">
        <f>ROUND(ABS(SUMIFS(#REF!,#REF!,$C335,#REF!,#REF!,#REF!,$E335,#REF!,#REF!)),3)</f>
        <v>#REF!</v>
      </c>
      <c r="O335" s="1" t="e">
        <f>ABS(SUMIFS(#REF!,#REF!,$C335,#REF!,$E335,#REF!,#REF!))</f>
        <v>#REF!</v>
      </c>
      <c r="P335" s="1" t="e">
        <f>#REF!</f>
        <v>#REF!</v>
      </c>
      <c r="Q335" s="1" t="e">
        <f>_xlfn.IFS(OR(B335=#REF!,B335=#REF!),#REF!*100,TRUE,0)</f>
        <v>#REF!</v>
      </c>
      <c r="S335" s="14" t="str">
        <f t="shared" si="91"/>
        <v>2000250303击退2</v>
      </c>
      <c r="T335" s="14" t="str">
        <f ca="1">IF(OFFSET($BB$1,MATCH($S335,S:S,0)-1,),$BC$1,
_xlfn.TEXTJOIN(Sheet1!$D$16,1,U335:AA335))</f>
        <v>speed=800,duration=0.1</v>
      </c>
      <c r="U335" s="14" t="str">
        <f t="shared" ca="1" si="92"/>
        <v>speed=800</v>
      </c>
      <c r="V335" s="14" t="str">
        <f t="shared" ca="1" si="93"/>
        <v>duration=0.1</v>
      </c>
      <c r="W335" s="14" t="str">
        <f t="shared" ca="1" si="94"/>
        <v/>
      </c>
      <c r="X335" s="14" t="str">
        <f t="shared" ca="1" si="95"/>
        <v/>
      </c>
      <c r="Y335" s="14" t="str">
        <f t="shared" ca="1" si="96"/>
        <v/>
      </c>
      <c r="Z335" s="14" t="str">
        <f t="shared" ca="1" si="97"/>
        <v/>
      </c>
      <c r="AA335" s="14" t="str">
        <f t="shared" ca="1" si="98"/>
        <v/>
      </c>
      <c r="AB335" s="1">
        <f t="shared" si="99"/>
        <v>800</v>
      </c>
      <c r="AC335" s="1">
        <f t="shared" si="100"/>
        <v>0.1</v>
      </c>
      <c r="AD335" s="1" t="e">
        <f t="shared" si="101"/>
        <v>#N/A</v>
      </c>
      <c r="AE335" s="1" t="e">
        <f t="shared" si="102"/>
        <v>#N/A</v>
      </c>
      <c r="AF335" s="1" t="e">
        <f t="shared" si="103"/>
        <v>#N/A</v>
      </c>
      <c r="AG335" s="1" t="e">
        <f t="shared" si="104"/>
        <v>#N/A</v>
      </c>
      <c r="AH335" s="1" t="e">
        <f t="shared" si="105"/>
        <v>#N/A</v>
      </c>
      <c r="AI335" s="1" t="str">
        <f>TRIM(LEFT(AP335,FIND(Sheet1!$E$16,AP335)-1))</f>
        <v>speed</v>
      </c>
      <c r="AJ335" s="1" t="str">
        <f>TRIM(LEFT(AQ335,FIND(Sheet1!$E$16,AQ335)-1))</f>
        <v>duration</v>
      </c>
      <c r="AK335" s="1" t="e">
        <f>TRIM(LEFT(AR335,FIND(Sheet1!$E$16,AR335)-1))</f>
        <v>#VALUE!</v>
      </c>
      <c r="AL335" s="1" t="e">
        <f>TRIM(LEFT(AS335,FIND(Sheet1!$E$16,AS335)-1))</f>
        <v>#VALUE!</v>
      </c>
      <c r="AM335" s="1" t="e">
        <f>TRIM(LEFT(AT335,FIND(Sheet1!$E$16,AT335)-1))</f>
        <v>#VALUE!</v>
      </c>
      <c r="AN335" s="1" t="e">
        <f>TRIM(LEFT(AU335,FIND(Sheet1!$E$16,AU335)-1))</f>
        <v>#VALUE!</v>
      </c>
      <c r="AO335" s="1" t="e">
        <f>TRIM(LEFT(AV335,FIND(Sheet1!$E$16,AV335)-1))</f>
        <v>#VALUE!</v>
      </c>
      <c r="AP335" s="14" t="s">
        <v>329</v>
      </c>
      <c r="AQ335" s="14" t="s">
        <v>183</v>
      </c>
      <c r="AX335" s="1">
        <v>2000250303</v>
      </c>
      <c r="AY335" s="1" t="s">
        <v>47</v>
      </c>
      <c r="AZ335" s="1" t="str">
        <f t="shared" si="106"/>
        <v>2000250303击退</v>
      </c>
      <c r="BA335" s="1">
        <f>COUNTIFS($AZ$2:AZ335,AZ335,$AZ$2:AZ335,"&gt;&lt;")</f>
        <v>2</v>
      </c>
      <c r="BB335" t="b">
        <f>IFERROR(AND(VLOOKUP(AX335,[2]英雄技能定义!$A:$F,6,0)="普攻",AY335=$AY$2),FALSE)</f>
        <v>0</v>
      </c>
    </row>
    <row r="336" spans="1:54">
      <c r="A336" s="1" t="e">
        <f>#REF!</f>
        <v>#REF!</v>
      </c>
      <c r="B336" s="1" t="e">
        <f>#REF!</f>
        <v>#REF!</v>
      </c>
      <c r="C336" s="1" t="e">
        <f>#REF!</f>
        <v>#REF!</v>
      </c>
      <c r="D336" s="1" t="s">
        <v>88</v>
      </c>
      <c r="E336" s="1" t="e">
        <f>#REF!</f>
        <v>#REF!</v>
      </c>
      <c r="F336" s="1" t="e">
        <f t="shared" si="90"/>
        <v>#REF!</v>
      </c>
      <c r="G336" s="1">
        <f>SUMIFS(Sheet1!$F$17:$F$30,Sheet1!$E$17:$E$30,D336)</f>
        <v>2</v>
      </c>
      <c r="H336" s="1" t="e">
        <f>ROUND(ABS(SUMIFS(#REF!,#REF!,$C336,#REF!,#REF!,#REF!,$E336)),)</f>
        <v>#REF!</v>
      </c>
      <c r="I336" s="1" t="e">
        <f>_xlfn.IFS(OR(B336=#REF!,B336=#REF!,B336=#REF!),ROUND(#REF!,3),TRUE,0)</f>
        <v>#REF!</v>
      </c>
      <c r="J336" s="1">
        <v>0</v>
      </c>
      <c r="K336" s="1" t="e">
        <f>ROUND(ABS(SUMIFS(#REF!,#REF!,$C336,#REF!,#REF!,#REF!,$E336,#REF!,#REF!)),3)</f>
        <v>#REF!</v>
      </c>
      <c r="L336" s="1" t="e">
        <f>ROUND(ABS(SUMIFS(#REF!,#REF!,$C336,#REF!,#REF!,#REF!,$E336,#REF!,#REF!)),3)</f>
        <v>#REF!</v>
      </c>
      <c r="M336" s="1">
        <v>0</v>
      </c>
      <c r="N336" s="1" t="e">
        <f>ROUND(ABS(SUMIFS(#REF!,#REF!,$C336,#REF!,#REF!,#REF!,$E336,#REF!,#REF!)),3)</f>
        <v>#REF!</v>
      </c>
      <c r="O336" s="1" t="e">
        <f>ABS(SUMIFS(#REF!,#REF!,$C336,#REF!,$E336,#REF!,#REF!))</f>
        <v>#REF!</v>
      </c>
      <c r="P336" s="1" t="e">
        <f>#REF!</f>
        <v>#REF!</v>
      </c>
      <c r="Q336" s="1" t="e">
        <f>_xlfn.IFS(OR(B336=#REF!,B336=#REF!),#REF!*100,TRUE,0)</f>
        <v>#REF!</v>
      </c>
      <c r="S336" s="14" t="str">
        <f t="shared" si="91"/>
        <v>2000250304加buff1</v>
      </c>
      <c r="T336" s="14" t="str">
        <f ca="1">IF(OFFSET($BB$1,MATCH($S336,S:S,0)-1,),$BC$1,
_xlfn.TEXTJOIN(Sheet1!$D$16,1,U336:AA336))</f>
        <v>duration=6,effectIds={1000053}</v>
      </c>
      <c r="U336" s="14" t="str">
        <f t="shared" ca="1" si="92"/>
        <v>duration=6</v>
      </c>
      <c r="V336" s="14" t="str">
        <f t="shared" ca="1" si="93"/>
        <v>effectIds={1000053}</v>
      </c>
      <c r="W336" s="14" t="str">
        <f t="shared" ca="1" si="94"/>
        <v/>
      </c>
      <c r="X336" s="14" t="str">
        <f t="shared" ca="1" si="95"/>
        <v/>
      </c>
      <c r="Y336" s="14" t="str">
        <f t="shared" ca="1" si="96"/>
        <v/>
      </c>
      <c r="Z336" s="14" t="str">
        <f t="shared" ca="1" si="97"/>
        <v/>
      </c>
      <c r="AA336" s="14" t="str">
        <f t="shared" ca="1" si="98"/>
        <v/>
      </c>
      <c r="AB336" s="1">
        <f t="shared" si="99"/>
        <v>6</v>
      </c>
      <c r="AC336" s="1" t="e">
        <f t="shared" si="100"/>
        <v>#N/A</v>
      </c>
      <c r="AD336" s="1" t="e">
        <f t="shared" si="101"/>
        <v>#N/A</v>
      </c>
      <c r="AE336" s="1" t="e">
        <f t="shared" si="102"/>
        <v>#N/A</v>
      </c>
      <c r="AF336" s="1" t="e">
        <f t="shared" si="103"/>
        <v>#N/A</v>
      </c>
      <c r="AG336" s="1" t="e">
        <f t="shared" si="104"/>
        <v>#N/A</v>
      </c>
      <c r="AH336" s="1" t="e">
        <f t="shared" si="105"/>
        <v>#N/A</v>
      </c>
      <c r="AI336" s="1" t="str">
        <f>TRIM(LEFT(AP336,FIND(Sheet1!$E$16,AP336)-1))</f>
        <v>duration</v>
      </c>
      <c r="AJ336" s="1" t="str">
        <f>TRIM(LEFT(AQ336,FIND(Sheet1!$E$16,AQ336)-1))</f>
        <v>effectIds</v>
      </c>
      <c r="AK336" s="1" t="e">
        <f>TRIM(LEFT(AR336,FIND(Sheet1!$E$16,AR336)-1))</f>
        <v>#VALUE!</v>
      </c>
      <c r="AL336" s="1" t="e">
        <f>TRIM(LEFT(AS336,FIND(Sheet1!$E$16,AS336)-1))</f>
        <v>#VALUE!</v>
      </c>
      <c r="AM336" s="1" t="e">
        <f>TRIM(LEFT(AT336,FIND(Sheet1!$E$16,AT336)-1))</f>
        <v>#VALUE!</v>
      </c>
      <c r="AN336" s="1" t="e">
        <f>TRIM(LEFT(AU336,FIND(Sheet1!$E$16,AU336)-1))</f>
        <v>#VALUE!</v>
      </c>
      <c r="AO336" s="1" t="e">
        <f>TRIM(LEFT(AV336,FIND(Sheet1!$E$16,AV336)-1))</f>
        <v>#VALUE!</v>
      </c>
      <c r="AP336" s="14" t="s">
        <v>185</v>
      </c>
      <c r="AQ336" s="14" t="s">
        <v>342</v>
      </c>
      <c r="AX336" s="1">
        <v>2000250304</v>
      </c>
      <c r="AY336" s="1" t="s">
        <v>88</v>
      </c>
      <c r="AZ336" s="1" t="str">
        <f t="shared" si="106"/>
        <v>2000250304加buff</v>
      </c>
      <c r="BA336" s="1">
        <f>COUNTIFS($AZ$2:AZ336,AZ336,$AZ$2:AZ336,"&gt;&lt;")</f>
        <v>1</v>
      </c>
      <c r="BB336" t="b">
        <f>IFERROR(AND(VLOOKUP(AX336,[2]英雄技能定义!$A:$F,6,0)="普攻",AY336=$AY$2),FALSE)</f>
        <v>0</v>
      </c>
    </row>
    <row r="337" spans="1:54">
      <c r="A337" s="1" t="e">
        <f>#REF!</f>
        <v>#REF!</v>
      </c>
      <c r="B337" s="1" t="e">
        <f>#REF!</f>
        <v>#REF!</v>
      </c>
      <c r="C337" s="1" t="e">
        <f>#REF!</f>
        <v>#REF!</v>
      </c>
      <c r="D337" s="1" t="s">
        <v>92</v>
      </c>
      <c r="E337" s="1" t="e">
        <f>#REF!</f>
        <v>#REF!</v>
      </c>
      <c r="F337" s="1" t="e">
        <f t="shared" si="90"/>
        <v>#REF!</v>
      </c>
      <c r="G337" s="1">
        <f>SUMIFS(Sheet1!$F$17:$F$30,Sheet1!$E$17:$E$30,D337)</f>
        <v>5</v>
      </c>
      <c r="H337" s="1" t="e">
        <f>ROUND(ABS(SUMIFS(#REF!,#REF!,$C337,#REF!,#REF!,#REF!,$E337)),)</f>
        <v>#REF!</v>
      </c>
      <c r="I337" s="1" t="e">
        <f>_xlfn.IFS(OR(B337=#REF!,B337=#REF!,B337=#REF!),ROUND(#REF!,3),TRUE,0)</f>
        <v>#REF!</v>
      </c>
      <c r="J337" s="1">
        <v>0</v>
      </c>
      <c r="K337" s="1" t="e">
        <f>ROUND(ABS(SUMIFS(#REF!,#REF!,$C337,#REF!,#REF!,#REF!,$E337,#REF!,#REF!)),3)</f>
        <v>#REF!</v>
      </c>
      <c r="L337" s="1" t="e">
        <f>ROUND(ABS(SUMIFS(#REF!,#REF!,$C337,#REF!,#REF!,#REF!,$E337,#REF!,#REF!)),3)</f>
        <v>#REF!</v>
      </c>
      <c r="M337" s="1">
        <v>0</v>
      </c>
      <c r="N337" s="1" t="e">
        <f>ROUND(ABS(SUMIFS(#REF!,#REF!,$C337,#REF!,#REF!,#REF!,$E337,#REF!,#REF!)),3)</f>
        <v>#REF!</v>
      </c>
      <c r="O337" s="1" t="e">
        <f>ABS(SUMIFS(#REF!,#REF!,$C337,#REF!,$E337,#REF!,#REF!))</f>
        <v>#REF!</v>
      </c>
      <c r="P337" s="1" t="e">
        <f>#REF!</f>
        <v>#REF!</v>
      </c>
      <c r="Q337" s="1" t="e">
        <f>_xlfn.IFS(OR(B337=#REF!,B337=#REF!),#REF!*100,TRUE,0)</f>
        <v>#REF!</v>
      </c>
      <c r="S337" s="14" t="str">
        <f t="shared" si="91"/>
        <v>2000250304受击光效1</v>
      </c>
      <c r="T337" s="14" t="str">
        <f ca="1">IF(OFFSET($BB$1,MATCH($S337,S:S,0)-1,),$BC$1,
_xlfn.TEXTJOIN(Sheet1!$D$16,1,U337:AA337))</f>
        <v>23</v>
      </c>
      <c r="U337" s="14" t="str">
        <f t="shared" ca="1" si="92"/>
        <v>23</v>
      </c>
      <c r="V337" s="14" t="str">
        <f t="shared" ca="1" si="93"/>
        <v/>
      </c>
      <c r="W337" s="14" t="str">
        <f t="shared" ca="1" si="94"/>
        <v/>
      </c>
      <c r="X337" s="14" t="str">
        <f t="shared" ca="1" si="95"/>
        <v/>
      </c>
      <c r="Y337" s="14" t="str">
        <f t="shared" ca="1" si="96"/>
        <v/>
      </c>
      <c r="Z337" s="14" t="str">
        <f t="shared" ca="1" si="97"/>
        <v/>
      </c>
      <c r="AA337" s="14" t="str">
        <f t="shared" ca="1" si="98"/>
        <v/>
      </c>
      <c r="AB337" s="1">
        <f t="shared" si="99"/>
        <v>23</v>
      </c>
      <c r="AC337" s="1" t="e">
        <f t="shared" si="100"/>
        <v>#N/A</v>
      </c>
      <c r="AD337" s="1" t="e">
        <f t="shared" si="101"/>
        <v>#N/A</v>
      </c>
      <c r="AE337" s="1" t="e">
        <f t="shared" si="102"/>
        <v>#N/A</v>
      </c>
      <c r="AF337" s="1" t="e">
        <f t="shared" si="103"/>
        <v>#N/A</v>
      </c>
      <c r="AG337" s="1" t="e">
        <f t="shared" si="104"/>
        <v>#N/A</v>
      </c>
      <c r="AH337" s="1" t="e">
        <f t="shared" si="105"/>
        <v>#N/A</v>
      </c>
      <c r="AI337" s="1" t="e">
        <f>TRIM(LEFT(AP337,FIND(Sheet1!$E$16,AP337)-1))</f>
        <v>#VALUE!</v>
      </c>
      <c r="AJ337" s="1" t="e">
        <f>TRIM(LEFT(AQ337,FIND(Sheet1!$E$16,AQ337)-1))</f>
        <v>#VALUE!</v>
      </c>
      <c r="AK337" s="1" t="e">
        <f>TRIM(LEFT(AR337,FIND(Sheet1!$E$16,AR337)-1))</f>
        <v>#VALUE!</v>
      </c>
      <c r="AL337" s="1" t="e">
        <f>TRIM(LEFT(AS337,FIND(Sheet1!$E$16,AS337)-1))</f>
        <v>#VALUE!</v>
      </c>
      <c r="AM337" s="1" t="e">
        <f>TRIM(LEFT(AT337,FIND(Sheet1!$E$16,AT337)-1))</f>
        <v>#VALUE!</v>
      </c>
      <c r="AN337" s="1" t="e">
        <f>TRIM(LEFT(AU337,FIND(Sheet1!$E$16,AU337)-1))</f>
        <v>#VALUE!</v>
      </c>
      <c r="AO337" s="1" t="e">
        <f>TRIM(LEFT(AV337,FIND(Sheet1!$E$16,AV337)-1))</f>
        <v>#VALUE!</v>
      </c>
      <c r="AP337" s="14">
        <v>23</v>
      </c>
      <c r="AX337" s="1">
        <v>2000250304</v>
      </c>
      <c r="AY337" s="1" t="s">
        <v>91</v>
      </c>
      <c r="AZ337" s="1" t="str">
        <f t="shared" si="106"/>
        <v>2000250304受击光效</v>
      </c>
      <c r="BA337" s="1">
        <f>COUNTIFS($AZ$2:AZ337,AZ337,$AZ$2:AZ337,"&gt;&lt;")</f>
        <v>1</v>
      </c>
      <c r="BB337" t="b">
        <f>IFERROR(AND(VLOOKUP(AX337,[2]英雄技能定义!$A:$F,6,0)="普攻",AY337=$AY$2),FALSE)</f>
        <v>0</v>
      </c>
    </row>
    <row r="338" spans="1:54">
      <c r="A338" s="1" t="e">
        <f>#REF!</f>
        <v>#REF!</v>
      </c>
      <c r="B338" s="1" t="e">
        <f>#REF!</f>
        <v>#REF!</v>
      </c>
      <c r="C338" s="1" t="e">
        <f>#REF!</f>
        <v>#REF!</v>
      </c>
      <c r="D338" s="1" t="s">
        <v>88</v>
      </c>
      <c r="E338" s="1" t="e">
        <f>#REF!</f>
        <v>#REF!</v>
      </c>
      <c r="F338" s="1" t="e">
        <f t="shared" si="90"/>
        <v>#REF!</v>
      </c>
      <c r="G338" s="1">
        <f>SUMIFS(Sheet1!$F$17:$F$30,Sheet1!$E$17:$E$30,D338)</f>
        <v>2</v>
      </c>
      <c r="H338" s="1" t="e">
        <f>ROUND(ABS(SUMIFS(#REF!,#REF!,$C338,#REF!,#REF!,#REF!,$E338)),)</f>
        <v>#REF!</v>
      </c>
      <c r="I338" s="1" t="e">
        <f>_xlfn.IFS(OR(B338=#REF!,B338=#REF!,B338=#REF!),ROUND(#REF!,3),TRUE,0)</f>
        <v>#REF!</v>
      </c>
      <c r="J338" s="1">
        <v>0</v>
      </c>
      <c r="K338" s="1" t="e">
        <f>ROUND(ABS(SUMIFS(#REF!,#REF!,$C338,#REF!,#REF!,#REF!,$E338,#REF!,#REF!)),3)</f>
        <v>#REF!</v>
      </c>
      <c r="L338" s="1" t="e">
        <f>ROUND(ABS(SUMIFS(#REF!,#REF!,$C338,#REF!,#REF!,#REF!,$E338,#REF!,#REF!)),3)</f>
        <v>#REF!</v>
      </c>
      <c r="M338" s="1">
        <v>0</v>
      </c>
      <c r="N338" s="1" t="e">
        <f>ROUND(ABS(SUMIFS(#REF!,#REF!,$C338,#REF!,#REF!,#REF!,$E338,#REF!,#REF!)),3)</f>
        <v>#REF!</v>
      </c>
      <c r="O338" s="1" t="e">
        <f>ABS(SUMIFS(#REF!,#REF!,$C338,#REF!,$E338,#REF!,#REF!))</f>
        <v>#REF!</v>
      </c>
      <c r="P338" s="1" t="e">
        <f>#REF!</f>
        <v>#REF!</v>
      </c>
      <c r="Q338" s="1" t="e">
        <f>_xlfn.IFS(OR(B338=#REF!,B338=#REF!),#REF!*100,TRUE,0)</f>
        <v>#REF!</v>
      </c>
      <c r="S338" s="14" t="str">
        <f t="shared" si="91"/>
        <v>2000250304伤血1</v>
      </c>
      <c r="T338" s="14" t="str">
        <f ca="1">IF(OFFSET($BB$1,MATCH($S338,S:S,0)-1,),$BC$1,
_xlfn.TEXTJOIN(Sheet1!$D$16,1,U338:AA338))</f>
        <v>ratio=0.33+attackerParams('extreasure2')+attackerParams('step10a'),fixed=100,finalAddP=sourceSkillBlackboard('hit_unit_count',0)&lt;2 and attackerParams('extreasure3') or 0</v>
      </c>
      <c r="U338" s="14" t="str">
        <f t="shared" ca="1" si="92"/>
        <v>ratio=0.33+attackerParams('extreasure2')+attackerParams('step10a')</v>
      </c>
      <c r="V338" s="14" t="str">
        <f t="shared" ca="1" si="93"/>
        <v>fixed=100</v>
      </c>
      <c r="W338" s="14" t="str">
        <f t="shared" ca="1" si="94"/>
        <v>finalAddP=sourceSkillBlackboard('hit_unit_count'</v>
      </c>
      <c r="X338" s="14" t="str">
        <f t="shared" ca="1" si="95"/>
        <v>0)&lt;2 and attackerParams('extreasure3') or 0</v>
      </c>
      <c r="Y338" s="14" t="str">
        <f t="shared" ca="1" si="96"/>
        <v/>
      </c>
      <c r="Z338" s="14" t="str">
        <f t="shared" ca="1" si="97"/>
        <v/>
      </c>
      <c r="AA338" s="14" t="str">
        <f t="shared" ca="1" si="98"/>
        <v/>
      </c>
      <c r="AB338" s="1">
        <f t="shared" si="99"/>
        <v>0.33</v>
      </c>
      <c r="AC338" s="1">
        <f t="shared" si="100"/>
        <v>100</v>
      </c>
      <c r="AD338" s="1" t="e">
        <f t="shared" si="101"/>
        <v>#N/A</v>
      </c>
      <c r="AE338" s="1" t="e">
        <f t="shared" si="102"/>
        <v>#N/A</v>
      </c>
      <c r="AF338" s="1" t="e">
        <f t="shared" si="103"/>
        <v>#N/A</v>
      </c>
      <c r="AG338" s="1" t="e">
        <f t="shared" si="104"/>
        <v>#N/A</v>
      </c>
      <c r="AH338" s="1" t="e">
        <f t="shared" si="105"/>
        <v>#N/A</v>
      </c>
      <c r="AI338" s="1" t="str">
        <f>TRIM(LEFT(AP338,FIND(Sheet1!$E$16,AP338)-1))</f>
        <v>ratio</v>
      </c>
      <c r="AJ338" s="1" t="str">
        <f>TRIM(LEFT(AQ338,FIND(Sheet1!$E$16,AQ338)-1))</f>
        <v>fixed</v>
      </c>
      <c r="AK338" s="1" t="str">
        <f>TRIM(LEFT(AR338,FIND(Sheet1!$E$16,AR338)-1))</f>
        <v>finalAddP</v>
      </c>
      <c r="AL338" s="1" t="e">
        <f>TRIM(LEFT(AS338,FIND(Sheet1!$E$16,AS338)-1))</f>
        <v>#VALUE!</v>
      </c>
      <c r="AM338" s="1" t="e">
        <f>TRIM(LEFT(AT338,FIND(Sheet1!$E$16,AT338)-1))</f>
        <v>#VALUE!</v>
      </c>
      <c r="AN338" s="1" t="e">
        <f>TRIM(LEFT(AU338,FIND(Sheet1!$E$16,AU338)-1))</f>
        <v>#VALUE!</v>
      </c>
      <c r="AO338" s="1" t="e">
        <f>TRIM(LEFT(AV338,FIND(Sheet1!$E$16,AV338)-1))</f>
        <v>#VALUE!</v>
      </c>
      <c r="AP338" s="14" t="s">
        <v>343</v>
      </c>
      <c r="AQ338" s="14" t="s">
        <v>170</v>
      </c>
      <c r="AR338" s="14" t="s">
        <v>217</v>
      </c>
      <c r="AS338" s="14" t="s">
        <v>218</v>
      </c>
      <c r="AX338" s="1">
        <v>2000250304</v>
      </c>
      <c r="AY338" s="1" t="s">
        <v>86</v>
      </c>
      <c r="AZ338" s="1" t="str">
        <f t="shared" si="106"/>
        <v>2000250304伤血</v>
      </c>
      <c r="BA338" s="1">
        <f>COUNTIFS($AZ$2:AZ338,AZ338,$AZ$2:AZ338,"&gt;&lt;")</f>
        <v>1</v>
      </c>
      <c r="BB338" t="b">
        <f>IFERROR(AND(VLOOKUP(AX338,[2]英雄技能定义!$A:$F,6,0)="普攻",AY338=$AY$2),FALSE)</f>
        <v>0</v>
      </c>
    </row>
    <row r="339" spans="1:54">
      <c r="A339" s="1" t="e">
        <f>#REF!</f>
        <v>#REF!</v>
      </c>
      <c r="B339" s="1" t="e">
        <f>#REF!</f>
        <v>#REF!</v>
      </c>
      <c r="C339" s="1" t="e">
        <f>#REF!</f>
        <v>#REF!</v>
      </c>
      <c r="D339" s="1" t="s">
        <v>95</v>
      </c>
      <c r="E339" s="1" t="e">
        <f>#REF!</f>
        <v>#REF!</v>
      </c>
      <c r="F339" s="1" t="e">
        <f t="shared" ref="F339:F402" si="107">_xlfn.CONCAT(C339,D339,E339)</f>
        <v>#REF!</v>
      </c>
      <c r="G339" s="33">
        <f>SUMIFS(Sheet1!$F$17:$F$30,Sheet1!$E$17:$E$30,D339)</f>
        <v>7</v>
      </c>
      <c r="H339" s="1" t="e">
        <f>ROUND(ABS(SUMIFS(#REF!,#REF!,$C339,#REF!,#REF!,#REF!,$E339)),)</f>
        <v>#REF!</v>
      </c>
      <c r="I339" s="1" t="e">
        <f>_xlfn.IFS(OR(B339=#REF!,B339=#REF!,B339=#REF!),ROUND(#REF!,3),TRUE,0)</f>
        <v>#REF!</v>
      </c>
      <c r="J339" s="1">
        <v>0</v>
      </c>
      <c r="K339" s="1" t="e">
        <f>ROUND(ABS(SUMIFS(#REF!,#REF!,$C339,#REF!,#REF!,#REF!,$E339,#REF!,#REF!)),3)</f>
        <v>#REF!</v>
      </c>
      <c r="L339" s="1" t="e">
        <f>ROUND(ABS(SUMIFS(#REF!,#REF!,$C339,#REF!,#REF!,#REF!,$E339,#REF!,#REF!)),3)</f>
        <v>#REF!</v>
      </c>
      <c r="M339" s="1">
        <v>0</v>
      </c>
      <c r="N339" s="1" t="e">
        <f>ROUND(ABS(SUMIFS(#REF!,#REF!,$C339,#REF!,#REF!,#REF!,$E339,#REF!,#REF!)),3)</f>
        <v>#REF!</v>
      </c>
      <c r="O339" s="1" t="e">
        <f>ABS(SUMIFS(#REF!,#REF!,$C339,#REF!,$E339,#REF!,#REF!))</f>
        <v>#REF!</v>
      </c>
      <c r="P339" s="1" t="e">
        <f>#REF!</f>
        <v>#REF!</v>
      </c>
      <c r="Q339" s="1" t="e">
        <f>_xlfn.IFS(OR(B339=#REF!,B339=#REF!),#REF!*100,TRUE,0)</f>
        <v>#REF!</v>
      </c>
      <c r="S339" s="14" t="str">
        <f t="shared" si="91"/>
        <v>2000250304击退1</v>
      </c>
      <c r="T339" s="14" t="str">
        <f ca="1">IF(OFFSET($BB$1,MATCH($S339,S:S,0)-1,),$BC$1,
_xlfn.TEXTJOIN(Sheet1!$D$16,1,U339:AA339))</f>
        <v>speed=3000,duration=0.04</v>
      </c>
      <c r="U339" s="14" t="str">
        <f t="shared" ca="1" si="92"/>
        <v>speed=3000</v>
      </c>
      <c r="V339" s="14" t="str">
        <f t="shared" ca="1" si="93"/>
        <v>duration=0.04</v>
      </c>
      <c r="W339" s="14" t="str">
        <f t="shared" ca="1" si="94"/>
        <v/>
      </c>
      <c r="X339" s="14" t="str">
        <f t="shared" ca="1" si="95"/>
        <v/>
      </c>
      <c r="Y339" s="14" t="str">
        <f t="shared" ca="1" si="96"/>
        <v/>
      </c>
      <c r="Z339" s="14" t="str">
        <f t="shared" ca="1" si="97"/>
        <v/>
      </c>
      <c r="AA339" s="14" t="str">
        <f t="shared" ca="1" si="98"/>
        <v/>
      </c>
      <c r="AB339" s="1">
        <f t="shared" si="99"/>
        <v>3000</v>
      </c>
      <c r="AC339" s="1">
        <f t="shared" si="100"/>
        <v>0.04</v>
      </c>
      <c r="AD339" s="1" t="e">
        <f t="shared" si="101"/>
        <v>#N/A</v>
      </c>
      <c r="AE339" s="1" t="e">
        <f t="shared" si="102"/>
        <v>#N/A</v>
      </c>
      <c r="AF339" s="1" t="e">
        <f t="shared" si="103"/>
        <v>#N/A</v>
      </c>
      <c r="AG339" s="1" t="e">
        <f t="shared" si="104"/>
        <v>#N/A</v>
      </c>
      <c r="AH339" s="1" t="e">
        <f t="shared" si="105"/>
        <v>#N/A</v>
      </c>
      <c r="AI339" s="1" t="str">
        <f>TRIM(LEFT(AP339,FIND(Sheet1!$E$16,AP339)-1))</f>
        <v>speed</v>
      </c>
      <c r="AJ339" s="1" t="str">
        <f>TRIM(LEFT(AQ339,FIND(Sheet1!$E$16,AQ339)-1))</f>
        <v>duration</v>
      </c>
      <c r="AK339" s="1" t="e">
        <f>TRIM(LEFT(AR339,FIND(Sheet1!$E$16,AR339)-1))</f>
        <v>#VALUE!</v>
      </c>
      <c r="AL339" s="1" t="e">
        <f>TRIM(LEFT(AS339,FIND(Sheet1!$E$16,AS339)-1))</f>
        <v>#VALUE!</v>
      </c>
      <c r="AM339" s="1" t="e">
        <f>TRIM(LEFT(AT339,FIND(Sheet1!$E$16,AT339)-1))</f>
        <v>#VALUE!</v>
      </c>
      <c r="AN339" s="1" t="e">
        <f>TRIM(LEFT(AU339,FIND(Sheet1!$E$16,AU339)-1))</f>
        <v>#VALUE!</v>
      </c>
      <c r="AO339" s="1" t="e">
        <f>TRIM(LEFT(AV339,FIND(Sheet1!$E$16,AV339)-1))</f>
        <v>#VALUE!</v>
      </c>
      <c r="AP339" s="14" t="s">
        <v>171</v>
      </c>
      <c r="AQ339" s="14" t="s">
        <v>344</v>
      </c>
      <c r="AX339" s="1">
        <v>2000250304</v>
      </c>
      <c r="AY339" s="1" t="s">
        <v>47</v>
      </c>
      <c r="AZ339" s="1" t="str">
        <f t="shared" si="106"/>
        <v>2000250304击退</v>
      </c>
      <c r="BA339" s="1">
        <f>COUNTIFS($AZ$2:AZ339,AZ339,$AZ$2:AZ339,"&gt;&lt;")</f>
        <v>1</v>
      </c>
      <c r="BB339" t="b">
        <f>IFERROR(AND(VLOOKUP(AX339,[2]英雄技能定义!$A:$F,6,0)="普攻",AY339=$AY$2),FALSE)</f>
        <v>0</v>
      </c>
    </row>
    <row r="340" spans="1:54">
      <c r="A340" s="1" t="e">
        <f>#REF!</f>
        <v>#REF!</v>
      </c>
      <c r="B340" s="1" t="e">
        <f>#REF!</f>
        <v>#REF!</v>
      </c>
      <c r="C340" s="1" t="e">
        <f>#REF!</f>
        <v>#REF!</v>
      </c>
      <c r="D340" s="1" t="s">
        <v>88</v>
      </c>
      <c r="E340" s="1" t="e">
        <f>#REF!</f>
        <v>#REF!</v>
      </c>
      <c r="F340" s="1" t="e">
        <f t="shared" si="107"/>
        <v>#REF!</v>
      </c>
      <c r="G340" s="1">
        <f>SUMIFS(Sheet1!$F$17:$F$30,Sheet1!$E$17:$E$30,D340)</f>
        <v>2</v>
      </c>
      <c r="H340" s="1" t="e">
        <f>ROUND(ABS(SUMIFS(#REF!,#REF!,$C340,#REF!,#REF!,#REF!,$E340)),)</f>
        <v>#REF!</v>
      </c>
      <c r="I340" s="1" t="e">
        <f>_xlfn.IFS(OR(B340=#REF!,B340=#REF!,B340=#REF!),ROUND(#REF!,3),TRUE,0)</f>
        <v>#REF!</v>
      </c>
      <c r="J340" s="1">
        <v>0</v>
      </c>
      <c r="K340" s="1" t="e">
        <f>ROUND(ABS(SUMIFS(#REF!,#REF!,$C340,#REF!,#REF!,#REF!,$E340,#REF!,#REF!)),3)</f>
        <v>#REF!</v>
      </c>
      <c r="L340" s="1" t="e">
        <f>ROUND(ABS(SUMIFS(#REF!,#REF!,$C340,#REF!,#REF!,#REF!,$E340,#REF!,#REF!)),3)</f>
        <v>#REF!</v>
      </c>
      <c r="M340" s="1">
        <v>0</v>
      </c>
      <c r="N340" s="1" t="e">
        <f>ROUND(ABS(SUMIFS(#REF!,#REF!,$C340,#REF!,#REF!,#REF!,$E340,#REF!,#REF!)),3)</f>
        <v>#REF!</v>
      </c>
      <c r="O340" s="1" t="e">
        <f>ABS(SUMIFS(#REF!,#REF!,$C340,#REF!,$E340,#REF!,#REF!))</f>
        <v>#REF!</v>
      </c>
      <c r="P340" s="1" t="e">
        <f>#REF!</f>
        <v>#REF!</v>
      </c>
      <c r="Q340" s="1" t="e">
        <f>_xlfn.IFS(OR(B340=#REF!,B340=#REF!),#REF!*100,TRUE,0)</f>
        <v>#REF!</v>
      </c>
      <c r="S340" s="14" t="str">
        <f t="shared" si="91"/>
        <v>2000250501受击光效1</v>
      </c>
      <c r="T340" s="14" t="str">
        <f ca="1">IF(OFFSET($BB$1,MATCH($S340,S:S,0)-1,),$BC$1,
_xlfn.TEXTJOIN(Sheet1!$D$16,1,U340:AA340))</f>
        <v>24</v>
      </c>
      <c r="U340" s="14" t="str">
        <f t="shared" ca="1" si="92"/>
        <v>24</v>
      </c>
      <c r="V340" s="14" t="str">
        <f t="shared" ca="1" si="93"/>
        <v/>
      </c>
      <c r="W340" s="14" t="str">
        <f t="shared" ca="1" si="94"/>
        <v/>
      </c>
      <c r="X340" s="14" t="str">
        <f t="shared" ca="1" si="95"/>
        <v/>
      </c>
      <c r="Y340" s="14" t="str">
        <f t="shared" ca="1" si="96"/>
        <v/>
      </c>
      <c r="Z340" s="14" t="str">
        <f t="shared" ca="1" si="97"/>
        <v/>
      </c>
      <c r="AA340" s="14" t="str">
        <f t="shared" ca="1" si="98"/>
        <v/>
      </c>
      <c r="AB340" s="1">
        <f t="shared" si="99"/>
        <v>24</v>
      </c>
      <c r="AC340" s="1" t="e">
        <f t="shared" si="100"/>
        <v>#N/A</v>
      </c>
      <c r="AD340" s="1" t="e">
        <f t="shared" si="101"/>
        <v>#N/A</v>
      </c>
      <c r="AE340" s="1" t="e">
        <f t="shared" si="102"/>
        <v>#N/A</v>
      </c>
      <c r="AF340" s="1" t="e">
        <f t="shared" si="103"/>
        <v>#N/A</v>
      </c>
      <c r="AG340" s="1" t="e">
        <f t="shared" si="104"/>
        <v>#N/A</v>
      </c>
      <c r="AH340" s="1" t="e">
        <f t="shared" si="105"/>
        <v>#N/A</v>
      </c>
      <c r="AI340" s="1" t="e">
        <f>TRIM(LEFT(AP340,FIND(Sheet1!$E$16,AP340)-1))</f>
        <v>#VALUE!</v>
      </c>
      <c r="AJ340" s="1" t="e">
        <f>TRIM(LEFT(AQ340,FIND(Sheet1!$E$16,AQ340)-1))</f>
        <v>#VALUE!</v>
      </c>
      <c r="AK340" s="1" t="e">
        <f>TRIM(LEFT(AR340,FIND(Sheet1!$E$16,AR340)-1))</f>
        <v>#VALUE!</v>
      </c>
      <c r="AL340" s="1" t="e">
        <f>TRIM(LEFT(AS340,FIND(Sheet1!$E$16,AS340)-1))</f>
        <v>#VALUE!</v>
      </c>
      <c r="AM340" s="1" t="e">
        <f>TRIM(LEFT(AT340,FIND(Sheet1!$E$16,AT340)-1))</f>
        <v>#VALUE!</v>
      </c>
      <c r="AN340" s="1" t="e">
        <f>TRIM(LEFT(AU340,FIND(Sheet1!$E$16,AU340)-1))</f>
        <v>#VALUE!</v>
      </c>
      <c r="AO340" s="1" t="e">
        <f>TRIM(LEFT(AV340,FIND(Sheet1!$E$16,AV340)-1))</f>
        <v>#VALUE!</v>
      </c>
      <c r="AP340" s="14">
        <v>24</v>
      </c>
      <c r="AX340" s="1">
        <v>2000250501</v>
      </c>
      <c r="AY340" s="1" t="s">
        <v>91</v>
      </c>
      <c r="AZ340" s="1" t="str">
        <f t="shared" si="106"/>
        <v>2000250501受击光效</v>
      </c>
      <c r="BA340" s="1">
        <f>COUNTIFS($AZ$2:AZ340,AZ340,$AZ$2:AZ340,"&gt;&lt;")</f>
        <v>1</v>
      </c>
      <c r="BB340" t="b">
        <f>IFERROR(AND(VLOOKUP(AX340,[2]英雄技能定义!$A:$F,6,0)="普攻",AY340=$AY$2),FALSE)</f>
        <v>0</v>
      </c>
    </row>
    <row r="341" spans="1:54">
      <c r="A341" s="1" t="e">
        <f>#REF!</f>
        <v>#REF!</v>
      </c>
      <c r="B341" s="1" t="e">
        <f>#REF!</f>
        <v>#REF!</v>
      </c>
      <c r="C341" s="1" t="e">
        <f>#REF!</f>
        <v>#REF!</v>
      </c>
      <c r="D341" s="1" t="s">
        <v>86</v>
      </c>
      <c r="E341" s="1" t="e">
        <f>#REF!</f>
        <v>#REF!</v>
      </c>
      <c r="F341" s="1" t="e">
        <f t="shared" si="107"/>
        <v>#REF!</v>
      </c>
      <c r="G341" s="1">
        <f>SUMIFS(Sheet1!$F$17:$F$30,Sheet1!$E$17:$E$30,D341)</f>
        <v>1</v>
      </c>
      <c r="H341" s="1" t="e">
        <f>ROUND(ABS(SUMIFS(#REF!,#REF!,$C341,#REF!,#REF!,#REF!,$E341)),)</f>
        <v>#REF!</v>
      </c>
      <c r="I341" s="1" t="e">
        <f>_xlfn.IFS(OR(B341=#REF!,B341=#REF!,B341=#REF!),ROUND(#REF!,3),TRUE,0)</f>
        <v>#REF!</v>
      </c>
      <c r="J341" s="1">
        <v>0</v>
      </c>
      <c r="K341" s="1" t="e">
        <f>ROUND(ABS(SUMIFS(#REF!,#REF!,$C341,#REF!,#REF!,#REF!,$E341,#REF!,#REF!)),3)</f>
        <v>#REF!</v>
      </c>
      <c r="L341" s="1" t="e">
        <f>ROUND(ABS(SUMIFS(#REF!,#REF!,$C341,#REF!,#REF!,#REF!,$E341,#REF!,#REF!)),3)</f>
        <v>#REF!</v>
      </c>
      <c r="M341" s="1">
        <v>0</v>
      </c>
      <c r="N341" s="1" t="e">
        <f>ROUND(ABS(SUMIFS(#REF!,#REF!,$C341,#REF!,#REF!,#REF!,$E341,#REF!,#REF!)),3)</f>
        <v>#REF!</v>
      </c>
      <c r="O341" s="1" t="e">
        <f>ABS(SUMIFS(#REF!,#REF!,$C341,#REF!,$E341,#REF!,#REF!))</f>
        <v>#REF!</v>
      </c>
      <c r="P341" s="1" t="e">
        <f>#REF!</f>
        <v>#REF!</v>
      </c>
      <c r="Q341" s="1" t="e">
        <f>_xlfn.IFS(OR(B341=#REF!,B341=#REF!),#REF!*100,TRUE,0)</f>
        <v>#REF!</v>
      </c>
      <c r="S341" s="14" t="str">
        <f t="shared" si="91"/>
        <v>2000250501伤血1</v>
      </c>
      <c r="T341" s="14" t="str">
        <f ca="1">IF(OFFSET($BB$1,MATCH($S341,S:S,0)-1,),$BC$1,
_xlfn.TEXTJOIN(Sheet1!$D$16,1,U341:AA341))</f>
        <v>ratio=0.4,fixed=0</v>
      </c>
      <c r="U341" s="14" t="str">
        <f t="shared" ca="1" si="92"/>
        <v>ratio=0.4</v>
      </c>
      <c r="V341" s="14" t="str">
        <f t="shared" ca="1" si="93"/>
        <v>fixed=10</v>
      </c>
      <c r="W341" s="14" t="str">
        <f t="shared" ca="1" si="94"/>
        <v/>
      </c>
      <c r="X341" s="14" t="str">
        <f t="shared" ca="1" si="95"/>
        <v/>
      </c>
      <c r="Y341" s="14" t="str">
        <f t="shared" ca="1" si="96"/>
        <v/>
      </c>
      <c r="Z341" s="14" t="str">
        <f t="shared" ca="1" si="97"/>
        <v/>
      </c>
      <c r="AA341" s="14" t="str">
        <f t="shared" ca="1" si="98"/>
        <v/>
      </c>
      <c r="AB341" s="1">
        <f t="shared" si="99"/>
        <v>0.4</v>
      </c>
      <c r="AC341" s="1">
        <f t="shared" si="100"/>
        <v>10</v>
      </c>
      <c r="AD341" s="1" t="e">
        <f t="shared" si="101"/>
        <v>#N/A</v>
      </c>
      <c r="AE341" s="1" t="e">
        <f t="shared" si="102"/>
        <v>#N/A</v>
      </c>
      <c r="AF341" s="1" t="e">
        <f t="shared" si="103"/>
        <v>#N/A</v>
      </c>
      <c r="AG341" s="1" t="e">
        <f t="shared" si="104"/>
        <v>#N/A</v>
      </c>
      <c r="AH341" s="1" t="e">
        <f t="shared" si="105"/>
        <v>#N/A</v>
      </c>
      <c r="AI341" s="1" t="str">
        <f>TRIM(LEFT(AP341,FIND(Sheet1!$E$16,AP341)-1))</f>
        <v>ratio</v>
      </c>
      <c r="AJ341" s="1" t="str">
        <f>TRIM(LEFT(AQ341,FIND(Sheet1!$E$16,AQ341)-1))</f>
        <v>fixed</v>
      </c>
      <c r="AK341" s="1" t="e">
        <f>TRIM(LEFT(AR341,FIND(Sheet1!$E$16,AR341)-1))</f>
        <v>#VALUE!</v>
      </c>
      <c r="AL341" s="1" t="e">
        <f>TRIM(LEFT(AS341,FIND(Sheet1!$E$16,AS341)-1))</f>
        <v>#VALUE!</v>
      </c>
      <c r="AM341" s="1" t="e">
        <f>TRIM(LEFT(AT341,FIND(Sheet1!$E$16,AT341)-1))</f>
        <v>#VALUE!</v>
      </c>
      <c r="AN341" s="1" t="e">
        <f>TRIM(LEFT(AU341,FIND(Sheet1!$E$16,AU341)-1))</f>
        <v>#VALUE!</v>
      </c>
      <c r="AO341" s="1" t="e">
        <f>TRIM(LEFT(AV341,FIND(Sheet1!$E$16,AV341)-1))</f>
        <v>#VALUE!</v>
      </c>
      <c r="AP341" s="14" t="s">
        <v>167</v>
      </c>
      <c r="AQ341" s="14" t="s">
        <v>168</v>
      </c>
      <c r="AX341" s="1">
        <v>2000250501</v>
      </c>
      <c r="AY341" s="1" t="s">
        <v>86</v>
      </c>
      <c r="AZ341" s="1" t="str">
        <f t="shared" si="106"/>
        <v>2000250501伤血</v>
      </c>
      <c r="BA341" s="1">
        <f>COUNTIFS($AZ$2:AZ341,AZ341,$AZ$2:AZ341,"&gt;&lt;")</f>
        <v>1</v>
      </c>
      <c r="BB341" t="b">
        <f>IFERROR(AND(VLOOKUP(AX341,[2]英雄技能定义!$A:$F,6,0)="普攻",AY341=$AY$2),FALSE)</f>
        <v>1</v>
      </c>
    </row>
    <row r="342" spans="1:54">
      <c r="A342" s="1" t="e">
        <f>#REF!</f>
        <v>#REF!</v>
      </c>
      <c r="B342" s="1" t="e">
        <f>#REF!</f>
        <v>#REF!</v>
      </c>
      <c r="C342" s="1" t="e">
        <f>#REF!</f>
        <v>#REF!</v>
      </c>
      <c r="D342" s="1" t="s">
        <v>88</v>
      </c>
      <c r="E342" s="1" t="e">
        <f>#REF!</f>
        <v>#REF!</v>
      </c>
      <c r="F342" s="1" t="e">
        <f t="shared" si="107"/>
        <v>#REF!</v>
      </c>
      <c r="G342" s="1">
        <f>SUMIFS(Sheet1!$F$17:$F$30,Sheet1!$E$17:$E$30,D342)</f>
        <v>2</v>
      </c>
      <c r="H342" s="1" t="e">
        <f>ROUND(ABS(SUMIFS(#REF!,#REF!,$C342,#REF!,#REF!,#REF!,$E342)),)</f>
        <v>#REF!</v>
      </c>
      <c r="I342" s="1" t="e">
        <f>_xlfn.IFS(OR(B342=#REF!,B342=#REF!,B342=#REF!),ROUND(#REF!,3),TRUE,0)</f>
        <v>#REF!</v>
      </c>
      <c r="J342" s="1">
        <v>0</v>
      </c>
      <c r="K342" s="1" t="e">
        <f>ROUND(ABS(SUMIFS(#REF!,#REF!,$C342,#REF!,#REF!,#REF!,$E342,#REF!,#REF!)),3)</f>
        <v>#REF!</v>
      </c>
      <c r="L342" s="1" t="e">
        <f>ROUND(ABS(SUMIFS(#REF!,#REF!,$C342,#REF!,#REF!,#REF!,$E342,#REF!,#REF!)),3)</f>
        <v>#REF!</v>
      </c>
      <c r="M342" s="1">
        <v>0</v>
      </c>
      <c r="N342" s="1" t="e">
        <f>ROUND(ABS(SUMIFS(#REF!,#REF!,$C342,#REF!,#REF!,#REF!,$E342,#REF!,#REF!)),3)</f>
        <v>#REF!</v>
      </c>
      <c r="O342" s="1" t="e">
        <f>ABS(SUMIFS(#REF!,#REF!,$C342,#REF!,$E342,#REF!,#REF!))</f>
        <v>#REF!</v>
      </c>
      <c r="P342" s="1" t="e">
        <f>#REF!</f>
        <v>#REF!</v>
      </c>
      <c r="Q342" s="1" t="e">
        <f>_xlfn.IFS(OR(B342=#REF!,B342=#REF!),#REF!*100,TRUE,0)</f>
        <v>#REF!</v>
      </c>
      <c r="S342" s="14" t="str">
        <f t="shared" si="91"/>
        <v>2000250502受击光效1</v>
      </c>
      <c r="T342" s="14" t="str">
        <f ca="1">IF(OFFSET($BB$1,MATCH($S342,S:S,0)-1,),$BC$1,
_xlfn.TEXTJOIN(Sheet1!$D$16,1,U342:AA342))</f>
        <v>24</v>
      </c>
      <c r="U342" s="14" t="str">
        <f t="shared" ca="1" si="92"/>
        <v>24</v>
      </c>
      <c r="V342" s="14" t="str">
        <f t="shared" ca="1" si="93"/>
        <v/>
      </c>
      <c r="W342" s="14" t="str">
        <f t="shared" ca="1" si="94"/>
        <v/>
      </c>
      <c r="X342" s="14" t="str">
        <f t="shared" ca="1" si="95"/>
        <v/>
      </c>
      <c r="Y342" s="14" t="str">
        <f t="shared" ca="1" si="96"/>
        <v/>
      </c>
      <c r="Z342" s="14" t="str">
        <f t="shared" ca="1" si="97"/>
        <v/>
      </c>
      <c r="AA342" s="14" t="str">
        <f t="shared" ca="1" si="98"/>
        <v/>
      </c>
      <c r="AB342" s="1">
        <f t="shared" si="99"/>
        <v>24</v>
      </c>
      <c r="AC342" s="1" t="e">
        <f t="shared" si="100"/>
        <v>#N/A</v>
      </c>
      <c r="AD342" s="1" t="e">
        <f t="shared" si="101"/>
        <v>#N/A</v>
      </c>
      <c r="AE342" s="1" t="e">
        <f t="shared" si="102"/>
        <v>#N/A</v>
      </c>
      <c r="AF342" s="1" t="e">
        <f t="shared" si="103"/>
        <v>#N/A</v>
      </c>
      <c r="AG342" s="1" t="e">
        <f t="shared" si="104"/>
        <v>#N/A</v>
      </c>
      <c r="AH342" s="1" t="e">
        <f t="shared" si="105"/>
        <v>#N/A</v>
      </c>
      <c r="AI342" s="1" t="e">
        <f>TRIM(LEFT(AP342,FIND(Sheet1!$E$16,AP342)-1))</f>
        <v>#VALUE!</v>
      </c>
      <c r="AJ342" s="1" t="e">
        <f>TRIM(LEFT(AQ342,FIND(Sheet1!$E$16,AQ342)-1))</f>
        <v>#VALUE!</v>
      </c>
      <c r="AK342" s="1" t="e">
        <f>TRIM(LEFT(AR342,FIND(Sheet1!$E$16,AR342)-1))</f>
        <v>#VALUE!</v>
      </c>
      <c r="AL342" s="1" t="e">
        <f>TRIM(LEFT(AS342,FIND(Sheet1!$E$16,AS342)-1))</f>
        <v>#VALUE!</v>
      </c>
      <c r="AM342" s="1" t="e">
        <f>TRIM(LEFT(AT342,FIND(Sheet1!$E$16,AT342)-1))</f>
        <v>#VALUE!</v>
      </c>
      <c r="AN342" s="1" t="e">
        <f>TRIM(LEFT(AU342,FIND(Sheet1!$E$16,AU342)-1))</f>
        <v>#VALUE!</v>
      </c>
      <c r="AO342" s="1" t="e">
        <f>TRIM(LEFT(AV342,FIND(Sheet1!$E$16,AV342)-1))</f>
        <v>#VALUE!</v>
      </c>
      <c r="AP342" s="14">
        <v>24</v>
      </c>
      <c r="AX342" s="1">
        <v>2000250502</v>
      </c>
      <c r="AY342" s="1" t="s">
        <v>91</v>
      </c>
      <c r="AZ342" s="1" t="str">
        <f t="shared" si="106"/>
        <v>2000250502受击光效</v>
      </c>
      <c r="BA342" s="1">
        <f>COUNTIFS($AZ$2:AZ342,AZ342,$AZ$2:AZ342,"&gt;&lt;")</f>
        <v>1</v>
      </c>
      <c r="BB342" t="b">
        <f>IFERROR(AND(VLOOKUP(AX342,[2]英雄技能定义!$A:$F,6,0)="普攻",AY342=$AY$2),FALSE)</f>
        <v>0</v>
      </c>
    </row>
    <row r="343" spans="1:54">
      <c r="A343" s="1" t="e">
        <f>#REF!</f>
        <v>#REF!</v>
      </c>
      <c r="B343" s="1" t="e">
        <f>#REF!</f>
        <v>#REF!</v>
      </c>
      <c r="C343" s="1" t="e">
        <f>#REF!</f>
        <v>#REF!</v>
      </c>
      <c r="D343" s="1" t="s">
        <v>86</v>
      </c>
      <c r="E343" s="1" t="e">
        <f>#REF!</f>
        <v>#REF!</v>
      </c>
      <c r="F343" s="1" t="e">
        <f t="shared" si="107"/>
        <v>#REF!</v>
      </c>
      <c r="G343" s="1">
        <f>SUMIFS(Sheet1!$F$17:$F$30,Sheet1!$E$17:$E$30,D343)</f>
        <v>1</v>
      </c>
      <c r="H343" s="1" t="e">
        <f>ROUND(ABS(SUMIFS(#REF!,#REF!,$C343,#REF!,#REF!,#REF!,$E343)),)</f>
        <v>#REF!</v>
      </c>
      <c r="I343" s="1" t="e">
        <f>_xlfn.IFS(OR(B343=#REF!,B343=#REF!,B343=#REF!),ROUND(#REF!,3),TRUE,0)</f>
        <v>#REF!</v>
      </c>
      <c r="J343" s="1">
        <v>0</v>
      </c>
      <c r="K343" s="1" t="e">
        <f>ROUND(ABS(SUMIFS(#REF!,#REF!,$C343,#REF!,#REF!,#REF!,$E343,#REF!,#REF!)),3)</f>
        <v>#REF!</v>
      </c>
      <c r="L343" s="1" t="e">
        <f>ROUND(ABS(SUMIFS(#REF!,#REF!,$C343,#REF!,#REF!,#REF!,$E343,#REF!,#REF!)),3)</f>
        <v>#REF!</v>
      </c>
      <c r="M343" s="1">
        <v>0</v>
      </c>
      <c r="N343" s="1" t="e">
        <f>ROUND(ABS(SUMIFS(#REF!,#REF!,$C343,#REF!,#REF!,#REF!,$E343,#REF!,#REF!)),3)</f>
        <v>#REF!</v>
      </c>
      <c r="O343" s="1" t="e">
        <f>ABS(SUMIFS(#REF!,#REF!,$C343,#REF!,$E343,#REF!,#REF!))</f>
        <v>#REF!</v>
      </c>
      <c r="P343" s="1" t="e">
        <f>#REF!</f>
        <v>#REF!</v>
      </c>
      <c r="Q343" s="1" t="e">
        <f>_xlfn.IFS(OR(B343=#REF!,B343=#REF!),#REF!*100,TRUE,0)</f>
        <v>#REF!</v>
      </c>
      <c r="S343" s="14" t="str">
        <f t="shared" si="91"/>
        <v>2000250502伤血1</v>
      </c>
      <c r="T343" s="14" t="str">
        <f ca="1">IF(OFFSET($BB$1,MATCH($S343,S:S,0)-1,),$BC$1,
_xlfn.TEXTJOIN(Sheet1!$D$16,1,U343:AA343))</f>
        <v>ratio=3.39,fixed=100</v>
      </c>
      <c r="U343" s="14" t="str">
        <f t="shared" ca="1" si="92"/>
        <v>ratio=3.39</v>
      </c>
      <c r="V343" s="14" t="str">
        <f t="shared" ca="1" si="93"/>
        <v>fixed=100</v>
      </c>
      <c r="W343" s="14" t="str">
        <f t="shared" ca="1" si="94"/>
        <v/>
      </c>
      <c r="X343" s="14" t="str">
        <f t="shared" ca="1" si="95"/>
        <v/>
      </c>
      <c r="Y343" s="14" t="str">
        <f t="shared" ca="1" si="96"/>
        <v/>
      </c>
      <c r="Z343" s="14" t="str">
        <f t="shared" ca="1" si="97"/>
        <v/>
      </c>
      <c r="AA343" s="14" t="str">
        <f t="shared" ca="1" si="98"/>
        <v/>
      </c>
      <c r="AB343" s="1">
        <f t="shared" si="99"/>
        <v>3.39</v>
      </c>
      <c r="AC343" s="1">
        <f t="shared" si="100"/>
        <v>100</v>
      </c>
      <c r="AD343" s="1" t="e">
        <f t="shared" si="101"/>
        <v>#N/A</v>
      </c>
      <c r="AE343" s="1" t="e">
        <f t="shared" si="102"/>
        <v>#N/A</v>
      </c>
      <c r="AF343" s="1" t="e">
        <f t="shared" si="103"/>
        <v>#N/A</v>
      </c>
      <c r="AG343" s="1" t="e">
        <f t="shared" si="104"/>
        <v>#N/A</v>
      </c>
      <c r="AH343" s="1" t="e">
        <f t="shared" si="105"/>
        <v>#N/A</v>
      </c>
      <c r="AI343" s="1" t="str">
        <f>TRIM(LEFT(AP343,FIND(Sheet1!$E$16,AP343)-1))</f>
        <v>ratio</v>
      </c>
      <c r="AJ343" s="1" t="str">
        <f>TRIM(LEFT(AQ343,FIND(Sheet1!$E$16,AQ343)-1))</f>
        <v>fixed</v>
      </c>
      <c r="AK343" s="1" t="e">
        <f>TRIM(LEFT(AR343,FIND(Sheet1!$E$16,AR343)-1))</f>
        <v>#VALUE!</v>
      </c>
      <c r="AL343" s="1" t="e">
        <f>TRIM(LEFT(AS343,FIND(Sheet1!$E$16,AS343)-1))</f>
        <v>#VALUE!</v>
      </c>
      <c r="AM343" s="1" t="e">
        <f>TRIM(LEFT(AT343,FIND(Sheet1!$E$16,AT343)-1))</f>
        <v>#VALUE!</v>
      </c>
      <c r="AN343" s="1" t="e">
        <f>TRIM(LEFT(AU343,FIND(Sheet1!$E$16,AU343)-1))</f>
        <v>#VALUE!</v>
      </c>
      <c r="AO343" s="1" t="e">
        <f>TRIM(LEFT(AV343,FIND(Sheet1!$E$16,AV343)-1))</f>
        <v>#VALUE!</v>
      </c>
      <c r="AP343" s="14" t="s">
        <v>209</v>
      </c>
      <c r="AQ343" s="14" t="s">
        <v>170</v>
      </c>
      <c r="AX343" s="1">
        <v>2000250502</v>
      </c>
      <c r="AY343" s="1" t="s">
        <v>86</v>
      </c>
      <c r="AZ343" s="1" t="str">
        <f t="shared" si="106"/>
        <v>2000250502伤血</v>
      </c>
      <c r="BA343" s="1">
        <f>COUNTIFS($AZ$2:AZ343,AZ343,$AZ$2:AZ343,"&gt;&lt;")</f>
        <v>1</v>
      </c>
      <c r="BB343" t="b">
        <f>IFERROR(AND(VLOOKUP(AX343,[2]英雄技能定义!$A:$F,6,0)="普攻",AY343=$AY$2),FALSE)</f>
        <v>0</v>
      </c>
    </row>
    <row r="344" spans="1:54">
      <c r="A344" s="1" t="e">
        <f>#REF!</f>
        <v>#REF!</v>
      </c>
      <c r="B344" s="1" t="e">
        <f>#REF!</f>
        <v>#REF!</v>
      </c>
      <c r="C344" s="1" t="e">
        <f>#REF!</f>
        <v>#REF!</v>
      </c>
      <c r="D344" s="1" t="s">
        <v>88</v>
      </c>
      <c r="E344" s="1" t="e">
        <f>#REF!</f>
        <v>#REF!</v>
      </c>
      <c r="F344" s="1" t="e">
        <f t="shared" si="107"/>
        <v>#REF!</v>
      </c>
      <c r="G344" s="1">
        <f>SUMIFS(Sheet1!$F$17:$F$30,Sheet1!$E$17:$E$30,D344)</f>
        <v>2</v>
      </c>
      <c r="H344" s="1" t="e">
        <f>ROUND(ABS(SUMIFS(#REF!,#REF!,$C344,#REF!,#REF!,#REF!,$E344)),)</f>
        <v>#REF!</v>
      </c>
      <c r="I344" s="1" t="e">
        <f>_xlfn.IFS(OR(B344=#REF!,B344=#REF!,B344=#REF!),ROUND(#REF!,3),TRUE,0)</f>
        <v>#REF!</v>
      </c>
      <c r="J344" s="1">
        <v>0</v>
      </c>
      <c r="K344" s="1" t="e">
        <f>ROUND(ABS(SUMIFS(#REF!,#REF!,$C344,#REF!,#REF!,#REF!,$E344,#REF!,#REF!)),3)</f>
        <v>#REF!</v>
      </c>
      <c r="L344" s="1" t="e">
        <f>ROUND(ABS(SUMIFS(#REF!,#REF!,$C344,#REF!,#REF!,#REF!,$E344,#REF!,#REF!)),3)</f>
        <v>#REF!</v>
      </c>
      <c r="M344" s="1">
        <v>0</v>
      </c>
      <c r="N344" s="1" t="e">
        <f>ROUND(ABS(SUMIFS(#REF!,#REF!,$C344,#REF!,#REF!,#REF!,$E344,#REF!,#REF!)),3)</f>
        <v>#REF!</v>
      </c>
      <c r="O344" s="1" t="e">
        <f>ABS(SUMIFS(#REF!,#REF!,$C344,#REF!,$E344,#REF!,#REF!))</f>
        <v>#REF!</v>
      </c>
      <c r="P344" s="1" t="e">
        <f>#REF!</f>
        <v>#REF!</v>
      </c>
      <c r="Q344" s="1" t="e">
        <f>_xlfn.IFS(OR(B344=#REF!,B344=#REF!),#REF!*100,TRUE,0)</f>
        <v>#REF!</v>
      </c>
      <c r="S344" s="14" t="str">
        <f t="shared" si="91"/>
        <v>2000250502击退1</v>
      </c>
      <c r="T344" s="14" t="str">
        <f ca="1">IF(OFFSET($BB$1,MATCH($S344,S:S,0)-1,),$BC$1,
_xlfn.TEXTJOIN(Sheet1!$D$16,1,U344:AA344))</f>
        <v>speed=1500,duration=0.1</v>
      </c>
      <c r="U344" s="14" t="str">
        <f t="shared" ca="1" si="92"/>
        <v>speed=1500</v>
      </c>
      <c r="V344" s="14" t="str">
        <f t="shared" ca="1" si="93"/>
        <v>duration=0.1</v>
      </c>
      <c r="W344" s="14" t="str">
        <f t="shared" ca="1" si="94"/>
        <v/>
      </c>
      <c r="X344" s="14" t="str">
        <f t="shared" ca="1" si="95"/>
        <v/>
      </c>
      <c r="Y344" s="14" t="str">
        <f t="shared" ca="1" si="96"/>
        <v/>
      </c>
      <c r="Z344" s="14" t="str">
        <f t="shared" ca="1" si="97"/>
        <v/>
      </c>
      <c r="AA344" s="14" t="str">
        <f t="shared" ca="1" si="98"/>
        <v/>
      </c>
      <c r="AB344" s="1">
        <f t="shared" si="99"/>
        <v>1500</v>
      </c>
      <c r="AC344" s="1">
        <f t="shared" si="100"/>
        <v>0.1</v>
      </c>
      <c r="AD344" s="1" t="e">
        <f t="shared" si="101"/>
        <v>#N/A</v>
      </c>
      <c r="AE344" s="1" t="e">
        <f t="shared" si="102"/>
        <v>#N/A</v>
      </c>
      <c r="AF344" s="1" t="e">
        <f t="shared" si="103"/>
        <v>#N/A</v>
      </c>
      <c r="AG344" s="1" t="e">
        <f t="shared" si="104"/>
        <v>#N/A</v>
      </c>
      <c r="AH344" s="1" t="e">
        <f t="shared" si="105"/>
        <v>#N/A</v>
      </c>
      <c r="AI344" s="1" t="str">
        <f>TRIM(LEFT(AP344,FIND(Sheet1!$E$16,AP344)-1))</f>
        <v>speed</v>
      </c>
      <c r="AJ344" s="1" t="str">
        <f>TRIM(LEFT(AQ344,FIND(Sheet1!$E$16,AQ344)-1))</f>
        <v>duration</v>
      </c>
      <c r="AK344" s="1" t="e">
        <f>TRIM(LEFT(AR344,FIND(Sheet1!$E$16,AR344)-1))</f>
        <v>#VALUE!</v>
      </c>
      <c r="AL344" s="1" t="e">
        <f>TRIM(LEFT(AS344,FIND(Sheet1!$E$16,AS344)-1))</f>
        <v>#VALUE!</v>
      </c>
      <c r="AM344" s="1" t="e">
        <f>TRIM(LEFT(AT344,FIND(Sheet1!$E$16,AT344)-1))</f>
        <v>#VALUE!</v>
      </c>
      <c r="AN344" s="1" t="e">
        <f>TRIM(LEFT(AU344,FIND(Sheet1!$E$16,AU344)-1))</f>
        <v>#VALUE!</v>
      </c>
      <c r="AO344" s="1" t="e">
        <f>TRIM(LEFT(AV344,FIND(Sheet1!$E$16,AV344)-1))</f>
        <v>#VALUE!</v>
      </c>
      <c r="AP344" s="14" t="s">
        <v>213</v>
      </c>
      <c r="AQ344" s="14" t="s">
        <v>183</v>
      </c>
      <c r="AX344" s="1">
        <v>2000250502</v>
      </c>
      <c r="AY344" s="1" t="s">
        <v>47</v>
      </c>
      <c r="AZ344" s="1" t="str">
        <f t="shared" si="106"/>
        <v>2000250502击退</v>
      </c>
      <c r="BA344" s="1">
        <f>COUNTIFS($AZ$2:AZ344,AZ344,$AZ$2:AZ344,"&gt;&lt;")</f>
        <v>1</v>
      </c>
      <c r="BB344" t="b">
        <f>IFERROR(AND(VLOOKUP(AX344,[2]英雄技能定义!$A:$F,6,0)="普攻",AY344=$AY$2),FALSE)</f>
        <v>0</v>
      </c>
    </row>
    <row r="345" spans="1:54">
      <c r="A345" s="1" t="e">
        <f>#REF!</f>
        <v>#REF!</v>
      </c>
      <c r="B345" s="1" t="e">
        <f>#REF!</f>
        <v>#REF!</v>
      </c>
      <c r="C345" s="1" t="e">
        <f>#REF!</f>
        <v>#REF!</v>
      </c>
      <c r="D345" s="1" t="s">
        <v>86</v>
      </c>
      <c r="E345" s="1" t="e">
        <f>#REF!</f>
        <v>#REF!</v>
      </c>
      <c r="F345" s="1" t="e">
        <f t="shared" si="107"/>
        <v>#REF!</v>
      </c>
      <c r="G345" s="1">
        <f>SUMIFS(Sheet1!$F$17:$F$30,Sheet1!$E$17:$E$30,D345)</f>
        <v>1</v>
      </c>
      <c r="H345" s="1" t="e">
        <f>ROUND(ABS(SUMIFS(#REF!,#REF!,$C345,#REF!,#REF!,#REF!,$E345)),)</f>
        <v>#REF!</v>
      </c>
      <c r="I345" s="1" t="e">
        <f>_xlfn.IFS(OR(B345=#REF!,B345=#REF!,B345=#REF!),ROUND(#REF!,3),TRUE,0)</f>
        <v>#REF!</v>
      </c>
      <c r="J345" s="1">
        <v>0</v>
      </c>
      <c r="K345" s="1" t="e">
        <f>ROUND(ABS(SUMIFS(#REF!,#REF!,$C345,#REF!,#REF!,#REF!,$E345,#REF!,#REF!)),3)</f>
        <v>#REF!</v>
      </c>
      <c r="L345" s="1" t="e">
        <f>ROUND(ABS(SUMIFS(#REF!,#REF!,$C345,#REF!,#REF!,#REF!,$E345,#REF!,#REF!)),3)</f>
        <v>#REF!</v>
      </c>
      <c r="M345" s="1">
        <v>0</v>
      </c>
      <c r="N345" s="1" t="e">
        <f>ROUND(ABS(SUMIFS(#REF!,#REF!,$C345,#REF!,#REF!,#REF!,$E345,#REF!,#REF!)),3)</f>
        <v>#REF!</v>
      </c>
      <c r="O345" s="1" t="e">
        <f>ABS(SUMIFS(#REF!,#REF!,$C345,#REF!,$E345,#REF!,#REF!))</f>
        <v>#REF!</v>
      </c>
      <c r="P345" s="1" t="e">
        <f>#REF!</f>
        <v>#REF!</v>
      </c>
      <c r="Q345" s="1" t="e">
        <f>_xlfn.IFS(OR(B345=#REF!,B345=#REF!),#REF!*100,TRUE,0)</f>
        <v>#REF!</v>
      </c>
      <c r="S345" s="14" t="str">
        <f t="shared" si="91"/>
        <v>2000250503加buff1</v>
      </c>
      <c r="T345" s="14" t="str">
        <f ca="1">IF(OFFSET($BB$1,MATCH($S345,S:S,0)-1,),$BC$1,
_xlfn.TEXTJOIN(Sheet1!$D$16,1,U345:AA345))</f>
        <v>duration=9,lightEffects={25,26},effectIds={1000054}</v>
      </c>
      <c r="U345" s="14" t="str">
        <f t="shared" ca="1" si="92"/>
        <v>duration=9</v>
      </c>
      <c r="V345" s="14" t="str">
        <f t="shared" ca="1" si="93"/>
        <v>lightEffects={25</v>
      </c>
      <c r="W345" s="14" t="str">
        <f t="shared" ca="1" si="94"/>
        <v>26}</v>
      </c>
      <c r="X345" s="14" t="str">
        <f t="shared" ca="1" si="95"/>
        <v>effectIds={1000054}</v>
      </c>
      <c r="Y345" s="14" t="str">
        <f t="shared" ca="1" si="96"/>
        <v/>
      </c>
      <c r="Z345" s="14" t="str">
        <f t="shared" ca="1" si="97"/>
        <v/>
      </c>
      <c r="AA345" s="14" t="str">
        <f t="shared" ca="1" si="98"/>
        <v/>
      </c>
      <c r="AB345" s="1">
        <f t="shared" si="99"/>
        <v>9</v>
      </c>
      <c r="AC345" s="1" t="e">
        <f t="shared" si="100"/>
        <v>#N/A</v>
      </c>
      <c r="AD345" s="1" t="e">
        <f t="shared" si="101"/>
        <v>#N/A</v>
      </c>
      <c r="AE345" s="1" t="e">
        <f t="shared" si="102"/>
        <v>#N/A</v>
      </c>
      <c r="AF345" s="1" t="e">
        <f t="shared" si="103"/>
        <v>#N/A</v>
      </c>
      <c r="AG345" s="1" t="e">
        <f t="shared" si="104"/>
        <v>#N/A</v>
      </c>
      <c r="AH345" s="1" t="e">
        <f t="shared" si="105"/>
        <v>#N/A</v>
      </c>
      <c r="AI345" s="1" t="str">
        <f>TRIM(LEFT(AP345,FIND(Sheet1!$E$16,AP345)-1))</f>
        <v>duration</v>
      </c>
      <c r="AJ345" s="1" t="str">
        <f>TRIM(LEFT(AQ345,FIND(Sheet1!$E$16,AQ345)-1))</f>
        <v>lightEffects</v>
      </c>
      <c r="AK345" s="1" t="e">
        <f>TRIM(LEFT(AR345,FIND(Sheet1!$E$16,AR345)-1))</f>
        <v>#VALUE!</v>
      </c>
      <c r="AL345" s="1" t="str">
        <f>TRIM(LEFT(AS345,FIND(Sheet1!$E$16,AS345)-1))</f>
        <v>effectIds</v>
      </c>
      <c r="AM345" s="1" t="e">
        <f>TRIM(LEFT(AT345,FIND(Sheet1!$E$16,AT345)-1))</f>
        <v>#VALUE!</v>
      </c>
      <c r="AN345" s="1" t="e">
        <f>TRIM(LEFT(AU345,FIND(Sheet1!$E$16,AU345)-1))</f>
        <v>#VALUE!</v>
      </c>
      <c r="AO345" s="1" t="e">
        <f>TRIM(LEFT(AV345,FIND(Sheet1!$E$16,AV345)-1))</f>
        <v>#VALUE!</v>
      </c>
      <c r="AP345" s="14" t="s">
        <v>175</v>
      </c>
      <c r="AQ345" s="14" t="s">
        <v>345</v>
      </c>
      <c r="AR345" s="14" t="s">
        <v>346</v>
      </c>
      <c r="AS345" s="14" t="s">
        <v>347</v>
      </c>
      <c r="AX345" s="1">
        <v>2000250503</v>
      </c>
      <c r="AY345" s="1" t="s">
        <v>88</v>
      </c>
      <c r="AZ345" s="1" t="str">
        <f t="shared" si="106"/>
        <v>2000250503加buff</v>
      </c>
      <c r="BA345" s="1">
        <f>COUNTIFS($AZ$2:AZ345,AZ345,$AZ$2:AZ345,"&gt;&lt;")</f>
        <v>1</v>
      </c>
      <c r="BB345" t="b">
        <f>IFERROR(AND(VLOOKUP(AX345,[2]英雄技能定义!$A:$F,6,0)="普攻",AY345=$AY$2),FALSE)</f>
        <v>0</v>
      </c>
    </row>
    <row r="346" spans="1:54">
      <c r="A346" s="1" t="e">
        <f>#REF!</f>
        <v>#REF!</v>
      </c>
      <c r="B346" s="1" t="e">
        <f>#REF!</f>
        <v>#REF!</v>
      </c>
      <c r="C346" s="1" t="e">
        <f>#REF!</f>
        <v>#REF!</v>
      </c>
      <c r="D346" s="1" t="s">
        <v>88</v>
      </c>
      <c r="E346" s="1" t="e">
        <f>#REF!</f>
        <v>#REF!</v>
      </c>
      <c r="F346" s="1" t="e">
        <f t="shared" si="107"/>
        <v>#REF!</v>
      </c>
      <c r="G346" s="1">
        <f>SUMIFS(Sheet1!$F$17:$F$30,Sheet1!$E$17:$E$30,D346)</f>
        <v>2</v>
      </c>
      <c r="H346" s="1" t="e">
        <f>ROUND(ABS(SUMIFS(#REF!,#REF!,$C346,#REF!,#REF!,#REF!,$E346)),)</f>
        <v>#REF!</v>
      </c>
      <c r="I346" s="1" t="e">
        <f>_xlfn.IFS(OR(B346=#REF!,B346=#REF!,B346=#REF!),ROUND(#REF!,3),TRUE,0)</f>
        <v>#REF!</v>
      </c>
      <c r="J346" s="1">
        <v>0</v>
      </c>
      <c r="K346" s="1" t="e">
        <f>ROUND(ABS(SUMIFS(#REF!,#REF!,$C346,#REF!,#REF!,#REF!,$E346,#REF!,#REF!)),3)</f>
        <v>#REF!</v>
      </c>
      <c r="L346" s="1" t="e">
        <f>ROUND(ABS(SUMIFS(#REF!,#REF!,$C346,#REF!,#REF!,#REF!,$E346,#REF!,#REF!)),3)</f>
        <v>#REF!</v>
      </c>
      <c r="M346" s="1">
        <v>0</v>
      </c>
      <c r="N346" s="1" t="e">
        <f>ROUND(ABS(SUMIFS(#REF!,#REF!,$C346,#REF!,#REF!,#REF!,$E346,#REF!,#REF!)),3)</f>
        <v>#REF!</v>
      </c>
      <c r="O346" s="1" t="e">
        <f>ABS(SUMIFS(#REF!,#REF!,$C346,#REF!,$E346,#REF!,#REF!))</f>
        <v>#REF!</v>
      </c>
      <c r="P346" s="1" t="e">
        <f>#REF!</f>
        <v>#REF!</v>
      </c>
      <c r="Q346" s="1" t="e">
        <f>_xlfn.IFS(OR(B346=#REF!,B346=#REF!),#REF!*100,TRUE,0)</f>
        <v>#REF!</v>
      </c>
      <c r="S346" s="14" t="str">
        <f t="shared" si="91"/>
        <v>2000250503受击光效1</v>
      </c>
      <c r="T346" s="14" t="str">
        <f ca="1">IF(OFFSET($BB$1,MATCH($S346,S:S,0)-1,),$BC$1,
_xlfn.TEXTJOIN(Sheet1!$D$16,1,U346:AA346))</f>
        <v>25,26</v>
      </c>
      <c r="U346" s="14" t="str">
        <f t="shared" ca="1" si="92"/>
        <v>25</v>
      </c>
      <c r="V346" s="14" t="str">
        <f t="shared" ca="1" si="93"/>
        <v>26</v>
      </c>
      <c r="W346" s="14" t="str">
        <f t="shared" ca="1" si="94"/>
        <v/>
      </c>
      <c r="X346" s="14" t="str">
        <f t="shared" ca="1" si="95"/>
        <v/>
      </c>
      <c r="Y346" s="14" t="str">
        <f t="shared" ca="1" si="96"/>
        <v/>
      </c>
      <c r="Z346" s="14" t="str">
        <f t="shared" ca="1" si="97"/>
        <v/>
      </c>
      <c r="AA346" s="14" t="str">
        <f t="shared" ca="1" si="98"/>
        <v/>
      </c>
      <c r="AB346" s="1">
        <f t="shared" si="99"/>
        <v>25</v>
      </c>
      <c r="AC346" s="1">
        <f t="shared" si="100"/>
        <v>26</v>
      </c>
      <c r="AD346" s="1" t="e">
        <f t="shared" si="101"/>
        <v>#N/A</v>
      </c>
      <c r="AE346" s="1" t="e">
        <f t="shared" si="102"/>
        <v>#N/A</v>
      </c>
      <c r="AF346" s="1" t="e">
        <f t="shared" si="103"/>
        <v>#N/A</v>
      </c>
      <c r="AG346" s="1" t="e">
        <f t="shared" si="104"/>
        <v>#N/A</v>
      </c>
      <c r="AH346" s="1" t="e">
        <f t="shared" si="105"/>
        <v>#N/A</v>
      </c>
      <c r="AI346" s="1" t="e">
        <f>TRIM(LEFT(AP346,FIND(Sheet1!$E$16,AP346)-1))</f>
        <v>#VALUE!</v>
      </c>
      <c r="AJ346" s="1" t="e">
        <f>TRIM(LEFT(AQ346,FIND(Sheet1!$E$16,AQ346)-1))</f>
        <v>#VALUE!</v>
      </c>
      <c r="AK346" s="1" t="e">
        <f>TRIM(LEFT(AR346,FIND(Sheet1!$E$16,AR346)-1))</f>
        <v>#VALUE!</v>
      </c>
      <c r="AL346" s="1" t="e">
        <f>TRIM(LEFT(AS346,FIND(Sheet1!$E$16,AS346)-1))</f>
        <v>#VALUE!</v>
      </c>
      <c r="AM346" s="1" t="e">
        <f>TRIM(LEFT(AT346,FIND(Sheet1!$E$16,AT346)-1))</f>
        <v>#VALUE!</v>
      </c>
      <c r="AN346" s="1" t="e">
        <f>TRIM(LEFT(AU346,FIND(Sheet1!$E$16,AU346)-1))</f>
        <v>#VALUE!</v>
      </c>
      <c r="AO346" s="1" t="e">
        <f>TRIM(LEFT(AV346,FIND(Sheet1!$E$16,AV346)-1))</f>
        <v>#VALUE!</v>
      </c>
      <c r="AP346" s="14">
        <v>25</v>
      </c>
      <c r="AQ346" s="14">
        <v>26</v>
      </c>
      <c r="AX346" s="1">
        <v>2000250503</v>
      </c>
      <c r="AY346" s="1" t="s">
        <v>91</v>
      </c>
      <c r="AZ346" s="1" t="str">
        <f t="shared" si="106"/>
        <v>2000250503受击光效</v>
      </c>
      <c r="BA346" s="1">
        <f>COUNTIFS($AZ$2:AZ346,AZ346,$AZ$2:AZ346,"&gt;&lt;")</f>
        <v>1</v>
      </c>
      <c r="BB346" t="b">
        <f>IFERROR(AND(VLOOKUP(AX346,[2]英雄技能定义!$A:$F,6,0)="普攻",AY346=$AY$2),FALSE)</f>
        <v>0</v>
      </c>
    </row>
    <row r="347" spans="1:54">
      <c r="A347" s="1" t="e">
        <f>#REF!</f>
        <v>#REF!</v>
      </c>
      <c r="B347" s="1" t="e">
        <f>#REF!</f>
        <v>#REF!</v>
      </c>
      <c r="C347" s="1" t="e">
        <f>#REF!</f>
        <v>#REF!</v>
      </c>
      <c r="D347" s="1" t="s">
        <v>86</v>
      </c>
      <c r="E347" s="1" t="e">
        <f>#REF!</f>
        <v>#REF!</v>
      </c>
      <c r="F347" s="1" t="e">
        <f t="shared" si="107"/>
        <v>#REF!</v>
      </c>
      <c r="G347" s="1">
        <f>SUMIFS(Sheet1!$F$17:$F$30,Sheet1!$E$17:$E$30,D347)</f>
        <v>1</v>
      </c>
      <c r="H347" s="1" t="e">
        <f>ROUND(ABS(SUMIFS(#REF!,#REF!,$C347,#REF!,#REF!,#REF!,$E347)),)</f>
        <v>#REF!</v>
      </c>
      <c r="I347" s="1" t="e">
        <f>_xlfn.IFS(OR(B347=#REF!,B347=#REF!,B347=#REF!),ROUND(#REF!,3),TRUE,0)</f>
        <v>#REF!</v>
      </c>
      <c r="J347" s="1">
        <v>0</v>
      </c>
      <c r="K347" s="1" t="e">
        <f>ROUND(ABS(SUMIFS(#REF!,#REF!,$C347,#REF!,#REF!,#REF!,$E347,#REF!,#REF!)),3)</f>
        <v>#REF!</v>
      </c>
      <c r="L347" s="1" t="e">
        <f>ROUND(ABS(SUMIFS(#REF!,#REF!,$C347,#REF!,#REF!,#REF!,$E347,#REF!,#REF!)),3)</f>
        <v>#REF!</v>
      </c>
      <c r="M347" s="1">
        <v>0</v>
      </c>
      <c r="N347" s="1" t="e">
        <f>ROUND(ABS(SUMIFS(#REF!,#REF!,$C347,#REF!,#REF!,#REF!,$E347,#REF!,#REF!)),3)</f>
        <v>#REF!</v>
      </c>
      <c r="O347" s="1" t="e">
        <f>ABS(SUMIFS(#REF!,#REF!,$C347,#REF!,$E347,#REF!,#REF!))</f>
        <v>#REF!</v>
      </c>
      <c r="P347" s="1" t="e">
        <f>#REF!</f>
        <v>#REF!</v>
      </c>
      <c r="Q347" s="1" t="e">
        <f>_xlfn.IFS(OR(B347=#REF!,B347=#REF!),#REF!*100,TRUE,0)</f>
        <v>#REF!</v>
      </c>
      <c r="S347" s="14" t="str">
        <f t="shared" si="91"/>
        <v>2000250504受击光效1</v>
      </c>
      <c r="T347" s="14" t="str">
        <f ca="1">IF(OFFSET($BB$1,MATCH($S347,S:S,0)-1,),$BC$1,
_xlfn.TEXTJOIN(Sheet1!$D$16,1,U347:AA347))</f>
        <v>1</v>
      </c>
      <c r="U347" s="14" t="str">
        <f t="shared" ca="1" si="92"/>
        <v>1</v>
      </c>
      <c r="V347" s="14" t="str">
        <f t="shared" ca="1" si="93"/>
        <v/>
      </c>
      <c r="W347" s="14" t="str">
        <f t="shared" ca="1" si="94"/>
        <v/>
      </c>
      <c r="X347" s="14" t="str">
        <f t="shared" ca="1" si="95"/>
        <v/>
      </c>
      <c r="Y347" s="14" t="str">
        <f t="shared" ca="1" si="96"/>
        <v/>
      </c>
      <c r="Z347" s="14" t="str">
        <f t="shared" ca="1" si="97"/>
        <v/>
      </c>
      <c r="AA347" s="14" t="str">
        <f t="shared" ca="1" si="98"/>
        <v/>
      </c>
      <c r="AB347" s="1">
        <f t="shared" si="99"/>
        <v>1</v>
      </c>
      <c r="AC347" s="1" t="e">
        <f t="shared" si="100"/>
        <v>#N/A</v>
      </c>
      <c r="AD347" s="1" t="e">
        <f t="shared" si="101"/>
        <v>#N/A</v>
      </c>
      <c r="AE347" s="1" t="e">
        <f t="shared" si="102"/>
        <v>#N/A</v>
      </c>
      <c r="AF347" s="1" t="e">
        <f t="shared" si="103"/>
        <v>#N/A</v>
      </c>
      <c r="AG347" s="1" t="e">
        <f t="shared" si="104"/>
        <v>#N/A</v>
      </c>
      <c r="AH347" s="1" t="e">
        <f t="shared" si="105"/>
        <v>#N/A</v>
      </c>
      <c r="AI347" s="1" t="e">
        <f>TRIM(LEFT(AP347,FIND(Sheet1!$E$16,AP347)-1))</f>
        <v>#VALUE!</v>
      </c>
      <c r="AJ347" s="1" t="e">
        <f>TRIM(LEFT(AQ347,FIND(Sheet1!$E$16,AQ347)-1))</f>
        <v>#VALUE!</v>
      </c>
      <c r="AK347" s="1" t="e">
        <f>TRIM(LEFT(AR347,FIND(Sheet1!$E$16,AR347)-1))</f>
        <v>#VALUE!</v>
      </c>
      <c r="AL347" s="1" t="e">
        <f>TRIM(LEFT(AS347,FIND(Sheet1!$E$16,AS347)-1))</f>
        <v>#VALUE!</v>
      </c>
      <c r="AM347" s="1" t="e">
        <f>TRIM(LEFT(AT347,FIND(Sheet1!$E$16,AT347)-1))</f>
        <v>#VALUE!</v>
      </c>
      <c r="AN347" s="1" t="e">
        <f>TRIM(LEFT(AU347,FIND(Sheet1!$E$16,AU347)-1))</f>
        <v>#VALUE!</v>
      </c>
      <c r="AO347" s="1" t="e">
        <f>TRIM(LEFT(AV347,FIND(Sheet1!$E$16,AV347)-1))</f>
        <v>#VALUE!</v>
      </c>
      <c r="AP347" s="14">
        <v>1</v>
      </c>
      <c r="AX347" s="1">
        <v>2000250504</v>
      </c>
      <c r="AY347" s="1" t="s">
        <v>91</v>
      </c>
      <c r="AZ347" s="1" t="str">
        <f t="shared" si="106"/>
        <v>2000250504受击光效</v>
      </c>
      <c r="BA347" s="1">
        <f>COUNTIFS($AZ$2:AZ347,AZ347,$AZ$2:AZ347,"&gt;&lt;")</f>
        <v>1</v>
      </c>
      <c r="BB347" t="b">
        <f>IFERROR(AND(VLOOKUP(AX347,[2]英雄技能定义!$A:$F,6,0)="普攻",AY347=$AY$2),FALSE)</f>
        <v>0</v>
      </c>
    </row>
    <row r="348" spans="1:54">
      <c r="A348" s="1" t="e">
        <f>#REF!</f>
        <v>#REF!</v>
      </c>
      <c r="B348" s="1" t="e">
        <f>#REF!</f>
        <v>#REF!</v>
      </c>
      <c r="C348" s="1" t="e">
        <f>#REF!</f>
        <v>#REF!</v>
      </c>
      <c r="D348" s="1" t="s">
        <v>86</v>
      </c>
      <c r="E348" s="1" t="e">
        <f>#REF!</f>
        <v>#REF!</v>
      </c>
      <c r="F348" s="1" t="e">
        <f t="shared" si="107"/>
        <v>#REF!</v>
      </c>
      <c r="G348" s="1">
        <f>SUMIFS(Sheet1!$F$17:$F$30,Sheet1!$E$17:$E$30,D348)</f>
        <v>1</v>
      </c>
      <c r="H348" s="1" t="e">
        <f>ROUND(ABS(SUMIFS(#REF!,#REF!,$C348,#REF!,#REF!,#REF!,$E348)),)</f>
        <v>#REF!</v>
      </c>
      <c r="I348" s="1" t="e">
        <f>_xlfn.IFS(OR(B348=#REF!,B348=#REF!,B348=#REF!),ROUND(#REF!,3),TRUE,0)</f>
        <v>#REF!</v>
      </c>
      <c r="J348" s="1">
        <v>0</v>
      </c>
      <c r="K348" s="1" t="e">
        <f>ROUND(ABS(SUMIFS(#REF!,#REF!,$C348,#REF!,#REF!,#REF!,$E348,#REF!,#REF!)),3)</f>
        <v>#REF!</v>
      </c>
      <c r="L348" s="1" t="e">
        <f>ROUND(ABS(SUMIFS(#REF!,#REF!,$C348,#REF!,#REF!,#REF!,$E348,#REF!,#REF!)),3)</f>
        <v>#REF!</v>
      </c>
      <c r="M348" s="1">
        <v>0</v>
      </c>
      <c r="N348" s="1" t="e">
        <f>ROUND(ABS(SUMIFS(#REF!,#REF!,$C348,#REF!,#REF!,#REF!,$E348,#REF!,#REF!)),3)</f>
        <v>#REF!</v>
      </c>
      <c r="O348" s="1" t="e">
        <f>ABS(SUMIFS(#REF!,#REF!,$C348,#REF!,$E348,#REF!,#REF!))</f>
        <v>#REF!</v>
      </c>
      <c r="P348" s="1" t="e">
        <f>#REF!</f>
        <v>#REF!</v>
      </c>
      <c r="Q348" s="1" t="e">
        <f>_xlfn.IFS(OR(B348=#REF!,B348=#REF!),#REF!*100,TRUE,0)</f>
        <v>#REF!</v>
      </c>
      <c r="S348" s="14" t="str">
        <f t="shared" si="91"/>
        <v>2000250504击退1</v>
      </c>
      <c r="T348" s="14" t="str">
        <f ca="1">IF(OFFSET($BB$1,MATCH($S348,S:S,0)-1,),$BC$1,
_xlfn.TEXTJOIN(Sheet1!$D$16,1,U348:AA348))</f>
        <v>speed=3000,duration=0.1</v>
      </c>
      <c r="U348" s="14" t="str">
        <f t="shared" ca="1" si="92"/>
        <v>speed=3000</v>
      </c>
      <c r="V348" s="14" t="str">
        <f t="shared" ca="1" si="93"/>
        <v>duration=0.1</v>
      </c>
      <c r="W348" s="14" t="str">
        <f t="shared" ca="1" si="94"/>
        <v/>
      </c>
      <c r="X348" s="14" t="str">
        <f t="shared" ca="1" si="95"/>
        <v/>
      </c>
      <c r="Y348" s="14" t="str">
        <f t="shared" ca="1" si="96"/>
        <v/>
      </c>
      <c r="Z348" s="14" t="str">
        <f t="shared" ca="1" si="97"/>
        <v/>
      </c>
      <c r="AA348" s="14" t="str">
        <f t="shared" ca="1" si="98"/>
        <v/>
      </c>
      <c r="AB348" s="1">
        <f t="shared" si="99"/>
        <v>3000</v>
      </c>
      <c r="AC348" s="1">
        <f t="shared" si="100"/>
        <v>0.1</v>
      </c>
      <c r="AD348" s="1" t="e">
        <f t="shared" si="101"/>
        <v>#N/A</v>
      </c>
      <c r="AE348" s="1" t="e">
        <f t="shared" si="102"/>
        <v>#N/A</v>
      </c>
      <c r="AF348" s="1" t="e">
        <f t="shared" si="103"/>
        <v>#N/A</v>
      </c>
      <c r="AG348" s="1" t="e">
        <f t="shared" si="104"/>
        <v>#N/A</v>
      </c>
      <c r="AH348" s="1" t="e">
        <f t="shared" si="105"/>
        <v>#N/A</v>
      </c>
      <c r="AI348" s="1" t="str">
        <f>TRIM(LEFT(AP348,FIND(Sheet1!$E$16,AP348)-1))</f>
        <v>speed</v>
      </c>
      <c r="AJ348" s="1" t="str">
        <f>TRIM(LEFT(AQ348,FIND(Sheet1!$E$16,AQ348)-1))</f>
        <v>duration</v>
      </c>
      <c r="AK348" s="1" t="e">
        <f>TRIM(LEFT(AR348,FIND(Sheet1!$E$16,AR348)-1))</f>
        <v>#VALUE!</v>
      </c>
      <c r="AL348" s="1" t="e">
        <f>TRIM(LEFT(AS348,FIND(Sheet1!$E$16,AS348)-1))</f>
        <v>#VALUE!</v>
      </c>
      <c r="AM348" s="1" t="e">
        <f>TRIM(LEFT(AT348,FIND(Sheet1!$E$16,AT348)-1))</f>
        <v>#VALUE!</v>
      </c>
      <c r="AN348" s="1" t="e">
        <f>TRIM(LEFT(AU348,FIND(Sheet1!$E$16,AU348)-1))</f>
        <v>#VALUE!</v>
      </c>
      <c r="AO348" s="1" t="e">
        <f>TRIM(LEFT(AV348,FIND(Sheet1!$E$16,AV348)-1))</f>
        <v>#VALUE!</v>
      </c>
      <c r="AP348" s="14" t="s">
        <v>171</v>
      </c>
      <c r="AQ348" s="14" t="s">
        <v>183</v>
      </c>
      <c r="AX348" s="1">
        <v>2000250504</v>
      </c>
      <c r="AY348" s="1" t="s">
        <v>47</v>
      </c>
      <c r="AZ348" s="1" t="str">
        <f t="shared" si="106"/>
        <v>2000250504击退</v>
      </c>
      <c r="BA348" s="1">
        <f>COUNTIFS($AZ$2:AZ348,AZ348,$AZ$2:AZ348,"&gt;&lt;")</f>
        <v>1</v>
      </c>
      <c r="BB348" t="b">
        <f>IFERROR(AND(VLOOKUP(AX348,[2]英雄技能定义!$A:$F,6,0)="普攻",AY348=$AY$2),FALSE)</f>
        <v>0</v>
      </c>
    </row>
    <row r="349" spans="1:54">
      <c r="A349" s="1" t="e">
        <f>#REF!</f>
        <v>#REF!</v>
      </c>
      <c r="B349" s="1" t="e">
        <f>#REF!</f>
        <v>#REF!</v>
      </c>
      <c r="C349" s="1" t="e">
        <f>#REF!</f>
        <v>#REF!</v>
      </c>
      <c r="D349" s="1" t="s">
        <v>88</v>
      </c>
      <c r="E349" s="1" t="e">
        <f>#REF!</f>
        <v>#REF!</v>
      </c>
      <c r="F349" s="1" t="e">
        <f t="shared" si="107"/>
        <v>#REF!</v>
      </c>
      <c r="G349" s="1">
        <f>SUMIFS(Sheet1!$F$17:$F$30,Sheet1!$E$17:$E$30,D349)</f>
        <v>2</v>
      </c>
      <c r="H349" s="1" t="e">
        <f>ROUND(ABS(SUMIFS(#REF!,#REF!,$C349,#REF!,#REF!,#REF!,$E349)),)</f>
        <v>#REF!</v>
      </c>
      <c r="I349" s="1" t="e">
        <f>_xlfn.IFS(OR(B349=#REF!,B349=#REF!,B349=#REF!),ROUND(#REF!,3),TRUE,0)</f>
        <v>#REF!</v>
      </c>
      <c r="J349" s="1">
        <v>0</v>
      </c>
      <c r="K349" s="1" t="e">
        <f>ROUND(ABS(SUMIFS(#REF!,#REF!,$C349,#REF!,#REF!,#REF!,$E349,#REF!,#REF!)),3)</f>
        <v>#REF!</v>
      </c>
      <c r="L349" s="1" t="e">
        <f>ROUND(ABS(SUMIFS(#REF!,#REF!,$C349,#REF!,#REF!,#REF!,$E349,#REF!,#REF!)),3)</f>
        <v>#REF!</v>
      </c>
      <c r="M349" s="1">
        <v>0</v>
      </c>
      <c r="N349" s="1" t="e">
        <f>ROUND(ABS(SUMIFS(#REF!,#REF!,$C349,#REF!,#REF!,#REF!,$E349,#REF!,#REF!)),3)</f>
        <v>#REF!</v>
      </c>
      <c r="O349" s="1" t="e">
        <f>ABS(SUMIFS(#REF!,#REF!,$C349,#REF!,$E349,#REF!,#REF!))</f>
        <v>#REF!</v>
      </c>
      <c r="P349" s="1" t="e">
        <f>#REF!</f>
        <v>#REF!</v>
      </c>
      <c r="Q349" s="1" t="e">
        <f>_xlfn.IFS(OR(B349=#REF!,B349=#REF!),#REF!*100,TRUE,0)</f>
        <v>#REF!</v>
      </c>
      <c r="S349" s="14" t="str">
        <f t="shared" si="91"/>
        <v>2000250504伤血1</v>
      </c>
      <c r="T349" s="14" t="str">
        <f ca="1">IF(OFFSET($BB$1,MATCH($S349,S:S,0)-1,),$BC$1,
_xlfn.TEXTJOIN(Sheet1!$D$16,1,U349:AA349))</f>
        <v>ratio=0.76+attackerParams('extreasure1')+attackerParams('step10a'),fixed=100,finalAddP=math.min(sourceSkillBlackboard('hit_unit_count',0)*attackerParams('extreasure3'),0.25)+(defenderHasBuffTag('blood') and attackerParams('step10b') or 0)</v>
      </c>
      <c r="U349" s="14" t="str">
        <f t="shared" ca="1" si="92"/>
        <v>ratio=0.76+attackerParams('extreasure1')+attackerParams('step10a')</v>
      </c>
      <c r="V349" s="14" t="str">
        <f t="shared" ca="1" si="93"/>
        <v>fixed=100</v>
      </c>
      <c r="W349" s="14" t="str">
        <f t="shared" ca="1" si="94"/>
        <v>finalAddP=math.min(sourceSkillBlackboard('hit_unit_count'</v>
      </c>
      <c r="X349" s="14" t="str">
        <f t="shared" ca="1" si="95"/>
        <v>0)*attackerParams('extreasure3')</v>
      </c>
      <c r="Y349" s="14" t="str">
        <f t="shared" ca="1" si="96"/>
        <v>0.25)+(defenderHasBuffTag('blood') and attackerParams('step10b') or 0)</v>
      </c>
      <c r="Z349" s="14" t="str">
        <f t="shared" ca="1" si="97"/>
        <v/>
      </c>
      <c r="AA349" s="14" t="str">
        <f t="shared" ca="1" si="98"/>
        <v/>
      </c>
      <c r="AB349" s="1">
        <f t="shared" si="99"/>
        <v>0.76</v>
      </c>
      <c r="AC349" s="1">
        <f t="shared" si="100"/>
        <v>100</v>
      </c>
      <c r="AD349" s="1" t="e">
        <f t="shared" si="101"/>
        <v>#N/A</v>
      </c>
      <c r="AE349" s="1" t="e">
        <f t="shared" si="102"/>
        <v>#N/A</v>
      </c>
      <c r="AF349" s="1" t="e">
        <f t="shared" si="103"/>
        <v>#N/A</v>
      </c>
      <c r="AG349" s="1" t="e">
        <f t="shared" si="104"/>
        <v>#N/A</v>
      </c>
      <c r="AH349" s="1" t="e">
        <f t="shared" si="105"/>
        <v>#N/A</v>
      </c>
      <c r="AI349" s="1" t="str">
        <f>TRIM(LEFT(AP349,FIND(Sheet1!$E$16,AP349)-1))</f>
        <v>ratio</v>
      </c>
      <c r="AJ349" s="1" t="str">
        <f>TRIM(LEFT(AQ349,FIND(Sheet1!$E$16,AQ349)-1))</f>
        <v>fixed</v>
      </c>
      <c r="AK349" s="1" t="str">
        <f>TRIM(LEFT(AR349,FIND(Sheet1!$E$16,AR349)-1))</f>
        <v>finalAddP</v>
      </c>
      <c r="AL349" s="1" t="e">
        <f>TRIM(LEFT(AS349,FIND(Sheet1!$E$16,AS349)-1))</f>
        <v>#VALUE!</v>
      </c>
      <c r="AM349" s="1" t="e">
        <f>TRIM(LEFT(AT349,FIND(Sheet1!$E$16,AT349)-1))</f>
        <v>#VALUE!</v>
      </c>
      <c r="AN349" s="1" t="e">
        <f>TRIM(LEFT(AU349,FIND(Sheet1!$E$16,AU349)-1))</f>
        <v>#VALUE!</v>
      </c>
      <c r="AO349" s="1" t="e">
        <f>TRIM(LEFT(AV349,FIND(Sheet1!$E$16,AV349)-1))</f>
        <v>#VALUE!</v>
      </c>
      <c r="AP349" s="14" t="s">
        <v>348</v>
      </c>
      <c r="AQ349" s="14" t="s">
        <v>170</v>
      </c>
      <c r="AR349" s="14" t="s">
        <v>326</v>
      </c>
      <c r="AS349" s="14" t="s">
        <v>283</v>
      </c>
      <c r="AT349" s="14" t="s">
        <v>349</v>
      </c>
      <c r="AX349" s="1">
        <v>2000250504</v>
      </c>
      <c r="AY349" s="1" t="s">
        <v>86</v>
      </c>
      <c r="AZ349" s="1" t="str">
        <f t="shared" si="106"/>
        <v>2000250504伤血</v>
      </c>
      <c r="BA349" s="1">
        <f>COUNTIFS($AZ$2:AZ349,AZ349,$AZ$2:AZ349,"&gt;&lt;")</f>
        <v>1</v>
      </c>
      <c r="BB349" t="b">
        <f>IFERROR(AND(VLOOKUP(AX349,[2]英雄技能定义!$A:$F,6,0)="普攻",AY349=$AY$2),FALSE)</f>
        <v>0</v>
      </c>
    </row>
    <row r="350" spans="1:54">
      <c r="A350" s="1" t="e">
        <f>#REF!</f>
        <v>#REF!</v>
      </c>
      <c r="B350" s="1" t="e">
        <f>#REF!</f>
        <v>#REF!</v>
      </c>
      <c r="C350" s="1" t="e">
        <f>#REF!</f>
        <v>#REF!</v>
      </c>
      <c r="D350" s="1" t="s">
        <v>86</v>
      </c>
      <c r="E350" s="1" t="e">
        <f>#REF!</f>
        <v>#REF!</v>
      </c>
      <c r="F350" s="1" t="e">
        <f t="shared" si="107"/>
        <v>#REF!</v>
      </c>
      <c r="G350" s="1">
        <f>SUMIFS(Sheet1!$F$17:$F$30,Sheet1!$E$17:$E$30,D350)</f>
        <v>1</v>
      </c>
      <c r="H350" s="1" t="e">
        <f>ROUND(ABS(SUMIFS(#REF!,#REF!,$C350,#REF!,#REF!,#REF!,$E350)),)</f>
        <v>#REF!</v>
      </c>
      <c r="I350" s="1" t="e">
        <f>_xlfn.IFS(OR(B350=#REF!,B350=#REF!,B350=#REF!),ROUND(#REF!,3),TRUE,0)</f>
        <v>#REF!</v>
      </c>
      <c r="J350" s="1">
        <v>0</v>
      </c>
      <c r="K350" s="1" t="e">
        <f>ROUND(ABS(SUMIFS(#REF!,#REF!,$C350,#REF!,#REF!,#REF!,$E350,#REF!,#REF!)),3)</f>
        <v>#REF!</v>
      </c>
      <c r="L350" s="1" t="e">
        <f>ROUND(ABS(SUMIFS(#REF!,#REF!,$C350,#REF!,#REF!,#REF!,$E350,#REF!,#REF!)),3)</f>
        <v>#REF!</v>
      </c>
      <c r="M350" s="1">
        <v>0</v>
      </c>
      <c r="N350" s="1" t="e">
        <f>ROUND(ABS(SUMIFS(#REF!,#REF!,$C350,#REF!,#REF!,#REF!,$E350,#REF!,#REF!)),3)</f>
        <v>#REF!</v>
      </c>
      <c r="O350" s="1" t="e">
        <f>ABS(SUMIFS(#REF!,#REF!,$C350,#REF!,$E350,#REF!,#REF!))</f>
        <v>#REF!</v>
      </c>
      <c r="P350" s="1" t="e">
        <f>#REF!</f>
        <v>#REF!</v>
      </c>
      <c r="Q350" s="1" t="e">
        <f>_xlfn.IFS(OR(B350=#REF!,B350=#REF!),#REF!*100,TRUE,0)</f>
        <v>#REF!</v>
      </c>
      <c r="S350" s="14" t="str">
        <f t="shared" si="91"/>
        <v>2000250504加buff1</v>
      </c>
      <c r="T350" s="14" t="str">
        <f ca="1">IF(OFFSET($BB$1,MATCH($S350,S:S,0)-1,),$BC$1,
_xlfn.TEXTJOIN(Sheet1!$D$16,1,U350:AA350))</f>
        <v>duration=6,effectIds={1000055}</v>
      </c>
      <c r="U350" s="14" t="str">
        <f t="shared" ca="1" si="92"/>
        <v>duration=6</v>
      </c>
      <c r="V350" s="14" t="str">
        <f t="shared" ca="1" si="93"/>
        <v>effectIds={1000055}</v>
      </c>
      <c r="W350" s="14" t="str">
        <f t="shared" ca="1" si="94"/>
        <v/>
      </c>
      <c r="X350" s="14" t="str">
        <f t="shared" ca="1" si="95"/>
        <v/>
      </c>
      <c r="Y350" s="14" t="str">
        <f t="shared" ca="1" si="96"/>
        <v/>
      </c>
      <c r="Z350" s="14" t="str">
        <f t="shared" ca="1" si="97"/>
        <v/>
      </c>
      <c r="AA350" s="14" t="str">
        <f t="shared" ca="1" si="98"/>
        <v/>
      </c>
      <c r="AB350" s="1">
        <f t="shared" si="99"/>
        <v>6</v>
      </c>
      <c r="AC350" s="1" t="e">
        <f t="shared" si="100"/>
        <v>#N/A</v>
      </c>
      <c r="AD350" s="1" t="e">
        <f t="shared" si="101"/>
        <v>#N/A</v>
      </c>
      <c r="AE350" s="1" t="e">
        <f t="shared" si="102"/>
        <v>#N/A</v>
      </c>
      <c r="AF350" s="1" t="e">
        <f t="shared" si="103"/>
        <v>#N/A</v>
      </c>
      <c r="AG350" s="1" t="e">
        <f t="shared" si="104"/>
        <v>#N/A</v>
      </c>
      <c r="AH350" s="1" t="e">
        <f t="shared" si="105"/>
        <v>#N/A</v>
      </c>
      <c r="AI350" s="1" t="str">
        <f>TRIM(LEFT(AP350,FIND(Sheet1!$E$16,AP350)-1))</f>
        <v>duration</v>
      </c>
      <c r="AJ350" s="1" t="str">
        <f>TRIM(LEFT(AQ350,FIND(Sheet1!$E$16,AQ350)-1))</f>
        <v>effectIds</v>
      </c>
      <c r="AK350" s="1" t="e">
        <f>TRIM(LEFT(AR350,FIND(Sheet1!$E$16,AR350)-1))</f>
        <v>#VALUE!</v>
      </c>
      <c r="AL350" s="1" t="e">
        <f>TRIM(LEFT(AS350,FIND(Sheet1!$E$16,AS350)-1))</f>
        <v>#VALUE!</v>
      </c>
      <c r="AM350" s="1" t="e">
        <f>TRIM(LEFT(AT350,FIND(Sheet1!$E$16,AT350)-1))</f>
        <v>#VALUE!</v>
      </c>
      <c r="AN350" s="1" t="e">
        <f>TRIM(LEFT(AU350,FIND(Sheet1!$E$16,AU350)-1))</f>
        <v>#VALUE!</v>
      </c>
      <c r="AO350" s="1" t="e">
        <f>TRIM(LEFT(AV350,FIND(Sheet1!$E$16,AV350)-1))</f>
        <v>#VALUE!</v>
      </c>
      <c r="AP350" s="14" t="s">
        <v>185</v>
      </c>
      <c r="AQ350" s="14" t="s">
        <v>350</v>
      </c>
      <c r="AX350" s="1">
        <v>2000250504</v>
      </c>
      <c r="AY350" s="1" t="s">
        <v>88</v>
      </c>
      <c r="AZ350" s="1" t="str">
        <f t="shared" si="106"/>
        <v>2000250504加buff</v>
      </c>
      <c r="BA350" s="1">
        <f>COUNTIFS($AZ$2:AZ350,AZ350,$AZ$2:AZ350,"&gt;&lt;")</f>
        <v>1</v>
      </c>
      <c r="BB350" t="b">
        <f>IFERROR(AND(VLOOKUP(AX350,[2]英雄技能定义!$A:$F,6,0)="普攻",AY350=$AY$2),FALSE)</f>
        <v>0</v>
      </c>
    </row>
    <row r="351" spans="1:54">
      <c r="A351" s="1" t="e">
        <f>#REF!</f>
        <v>#REF!</v>
      </c>
      <c r="B351" s="1" t="e">
        <f>#REF!</f>
        <v>#REF!</v>
      </c>
      <c r="C351" s="1" t="e">
        <f>#REF!</f>
        <v>#REF!</v>
      </c>
      <c r="D351" s="1" t="s">
        <v>86</v>
      </c>
      <c r="E351" s="1" t="e">
        <f>#REF!</f>
        <v>#REF!</v>
      </c>
      <c r="F351" s="1" t="e">
        <f t="shared" si="107"/>
        <v>#REF!</v>
      </c>
      <c r="G351" s="1">
        <f>SUMIFS(Sheet1!$F$17:$F$30,Sheet1!$E$17:$E$30,D351)</f>
        <v>1</v>
      </c>
      <c r="H351" s="1" t="e">
        <f>ROUND(ABS(SUMIFS(#REF!,#REF!,$C351,#REF!,#REF!,#REF!,$E351)),)</f>
        <v>#REF!</v>
      </c>
      <c r="I351" s="1" t="e">
        <f>_xlfn.IFS(OR(B351=#REF!,B351=#REF!,B351=#REF!),ROUND(#REF!,3),TRUE,0)</f>
        <v>#REF!</v>
      </c>
      <c r="J351" s="1">
        <v>0</v>
      </c>
      <c r="K351" s="1" t="e">
        <f>ROUND(ABS(SUMIFS(#REF!,#REF!,$C351,#REF!,#REF!,#REF!,$E351,#REF!,#REF!)),3)</f>
        <v>#REF!</v>
      </c>
      <c r="L351" s="1" t="e">
        <f>ROUND(ABS(SUMIFS(#REF!,#REF!,$C351,#REF!,#REF!,#REF!,$E351,#REF!,#REF!)),3)</f>
        <v>#REF!</v>
      </c>
      <c r="M351" s="1">
        <v>0</v>
      </c>
      <c r="N351" s="1" t="e">
        <f>ROUND(ABS(SUMIFS(#REF!,#REF!,$C351,#REF!,#REF!,#REF!,$E351,#REF!,#REF!)),3)</f>
        <v>#REF!</v>
      </c>
      <c r="O351" s="1" t="e">
        <f>ABS(SUMIFS(#REF!,#REF!,$C351,#REF!,$E351,#REF!,#REF!))</f>
        <v>#REF!</v>
      </c>
      <c r="P351" s="1" t="e">
        <f>#REF!</f>
        <v>#REF!</v>
      </c>
      <c r="Q351" s="1" t="e">
        <f>_xlfn.IFS(OR(B351=#REF!,B351=#REF!),#REF!*100,TRUE,0)</f>
        <v>#REF!</v>
      </c>
      <c r="S351" s="14" t="str">
        <f t="shared" si="91"/>
        <v>2000250701伤血1</v>
      </c>
      <c r="T351" s="14" t="str">
        <f ca="1">IF(OFFSET($BB$1,MATCH($S351,S:S,0)-1,),$BC$1,
_xlfn.TEXTJOIN(Sheet1!$D$16,1,U351:AA351))</f>
        <v>ratio=0.4,fixed=0</v>
      </c>
      <c r="U351" s="14" t="str">
        <f t="shared" ca="1" si="92"/>
        <v>ratio=0.4</v>
      </c>
      <c r="V351" s="14" t="str">
        <f t="shared" ca="1" si="93"/>
        <v>fixed=10</v>
      </c>
      <c r="W351" s="14" t="str">
        <f t="shared" ca="1" si="94"/>
        <v/>
      </c>
      <c r="X351" s="14" t="str">
        <f t="shared" ca="1" si="95"/>
        <v/>
      </c>
      <c r="Y351" s="14" t="str">
        <f t="shared" ca="1" si="96"/>
        <v/>
      </c>
      <c r="Z351" s="14" t="str">
        <f t="shared" ca="1" si="97"/>
        <v/>
      </c>
      <c r="AA351" s="14" t="str">
        <f t="shared" ca="1" si="98"/>
        <v/>
      </c>
      <c r="AB351" s="1">
        <f t="shared" si="99"/>
        <v>0.4</v>
      </c>
      <c r="AC351" s="1">
        <f t="shared" si="100"/>
        <v>10</v>
      </c>
      <c r="AD351" s="1" t="e">
        <f t="shared" si="101"/>
        <v>#N/A</v>
      </c>
      <c r="AE351" s="1" t="e">
        <f t="shared" si="102"/>
        <v>#N/A</v>
      </c>
      <c r="AF351" s="1" t="e">
        <f t="shared" si="103"/>
        <v>#N/A</v>
      </c>
      <c r="AG351" s="1" t="e">
        <f t="shared" si="104"/>
        <v>#N/A</v>
      </c>
      <c r="AH351" s="1" t="e">
        <f t="shared" si="105"/>
        <v>#N/A</v>
      </c>
      <c r="AI351" s="1" t="str">
        <f>TRIM(LEFT(AP351,FIND(Sheet1!$E$16,AP351)-1))</f>
        <v>ratio</v>
      </c>
      <c r="AJ351" s="1" t="str">
        <f>TRIM(LEFT(AQ351,FIND(Sheet1!$E$16,AQ351)-1))</f>
        <v>fixed</v>
      </c>
      <c r="AK351" s="1" t="e">
        <f>TRIM(LEFT(AR351,FIND(Sheet1!$E$16,AR351)-1))</f>
        <v>#VALUE!</v>
      </c>
      <c r="AL351" s="1" t="e">
        <f>TRIM(LEFT(AS351,FIND(Sheet1!$E$16,AS351)-1))</f>
        <v>#VALUE!</v>
      </c>
      <c r="AM351" s="1" t="e">
        <f>TRIM(LEFT(AT351,FIND(Sheet1!$E$16,AT351)-1))</f>
        <v>#VALUE!</v>
      </c>
      <c r="AN351" s="1" t="e">
        <f>TRIM(LEFT(AU351,FIND(Sheet1!$E$16,AU351)-1))</f>
        <v>#VALUE!</v>
      </c>
      <c r="AO351" s="1" t="e">
        <f>TRIM(LEFT(AV351,FIND(Sheet1!$E$16,AV351)-1))</f>
        <v>#VALUE!</v>
      </c>
      <c r="AP351" s="14" t="s">
        <v>167</v>
      </c>
      <c r="AQ351" s="14" t="s">
        <v>168</v>
      </c>
      <c r="AX351" s="1">
        <v>2000250701</v>
      </c>
      <c r="AY351" s="1" t="s">
        <v>86</v>
      </c>
      <c r="AZ351" s="1" t="str">
        <f t="shared" si="106"/>
        <v>2000250701伤血</v>
      </c>
      <c r="BA351" s="1">
        <f>COUNTIFS($AZ$2:AZ351,AZ351,$AZ$2:AZ351,"&gt;&lt;")</f>
        <v>1</v>
      </c>
      <c r="BB351" t="b">
        <f>IFERROR(AND(VLOOKUP(AX351,[2]英雄技能定义!$A:$F,6,0)="普攻",AY351=$AY$2),FALSE)</f>
        <v>1</v>
      </c>
    </row>
    <row r="352" spans="1:54">
      <c r="A352" s="1" t="e">
        <f>#REF!</f>
        <v>#REF!</v>
      </c>
      <c r="B352" s="1" t="e">
        <f>#REF!</f>
        <v>#REF!</v>
      </c>
      <c r="C352" s="1" t="e">
        <f>#REF!</f>
        <v>#REF!</v>
      </c>
      <c r="D352" s="1" t="s">
        <v>88</v>
      </c>
      <c r="E352" s="1" t="e">
        <f>#REF!</f>
        <v>#REF!</v>
      </c>
      <c r="F352" s="1" t="e">
        <f t="shared" si="107"/>
        <v>#REF!</v>
      </c>
      <c r="G352" s="1">
        <f>SUMIFS(Sheet1!$F$17:$F$30,Sheet1!$E$17:$E$30,D352)</f>
        <v>2</v>
      </c>
      <c r="H352" s="1" t="e">
        <f>ROUND(ABS(SUMIFS(#REF!,#REF!,$C352,#REF!,#REF!,#REF!,$E352)),)</f>
        <v>#REF!</v>
      </c>
      <c r="I352" s="1" t="e">
        <f>_xlfn.IFS(OR(B352=#REF!,B352=#REF!,B352=#REF!),ROUND(#REF!,3),TRUE,0)</f>
        <v>#REF!</v>
      </c>
      <c r="J352" s="1">
        <v>0</v>
      </c>
      <c r="K352" s="1" t="e">
        <f>ROUND(ABS(SUMIFS(#REF!,#REF!,$C352,#REF!,#REF!,#REF!,$E352,#REF!,#REF!)),3)</f>
        <v>#REF!</v>
      </c>
      <c r="L352" s="1" t="e">
        <f>ROUND(ABS(SUMIFS(#REF!,#REF!,$C352,#REF!,#REF!,#REF!,$E352,#REF!,#REF!)),3)</f>
        <v>#REF!</v>
      </c>
      <c r="M352" s="1">
        <v>0</v>
      </c>
      <c r="N352" s="1" t="e">
        <f>ROUND(ABS(SUMIFS(#REF!,#REF!,$C352,#REF!,#REF!,#REF!,$E352,#REF!,#REF!)),3)</f>
        <v>#REF!</v>
      </c>
      <c r="O352" s="1" t="e">
        <f>ABS(SUMIFS(#REF!,#REF!,$C352,#REF!,$E352,#REF!,#REF!))</f>
        <v>#REF!</v>
      </c>
      <c r="P352" s="1" t="e">
        <f>#REF!</f>
        <v>#REF!</v>
      </c>
      <c r="Q352" s="1" t="e">
        <f>_xlfn.IFS(OR(B352=#REF!,B352=#REF!),#REF!*100,TRUE,0)</f>
        <v>#REF!</v>
      </c>
      <c r="S352" s="14" t="str">
        <f t="shared" si="91"/>
        <v>2000250701受击光效1</v>
      </c>
      <c r="T352" s="14" t="str">
        <f ca="1">IF(OFFSET($BB$1,MATCH($S352,S:S,0)-1,),$BC$1,
_xlfn.TEXTJOIN(Sheet1!$D$16,1,U352:AA352))</f>
        <v>1</v>
      </c>
      <c r="U352" s="14" t="str">
        <f t="shared" ca="1" si="92"/>
        <v>1</v>
      </c>
      <c r="V352" s="14" t="str">
        <f t="shared" ca="1" si="93"/>
        <v/>
      </c>
      <c r="W352" s="14" t="str">
        <f t="shared" ca="1" si="94"/>
        <v/>
      </c>
      <c r="X352" s="14" t="str">
        <f t="shared" ca="1" si="95"/>
        <v/>
      </c>
      <c r="Y352" s="14" t="str">
        <f t="shared" ca="1" si="96"/>
        <v/>
      </c>
      <c r="Z352" s="14" t="str">
        <f t="shared" ca="1" si="97"/>
        <v/>
      </c>
      <c r="AA352" s="14" t="str">
        <f t="shared" ca="1" si="98"/>
        <v/>
      </c>
      <c r="AB352" s="1">
        <f t="shared" si="99"/>
        <v>1</v>
      </c>
      <c r="AC352" s="1" t="e">
        <f t="shared" si="100"/>
        <v>#N/A</v>
      </c>
      <c r="AD352" s="1" t="e">
        <f t="shared" si="101"/>
        <v>#N/A</v>
      </c>
      <c r="AE352" s="1" t="e">
        <f t="shared" si="102"/>
        <v>#N/A</v>
      </c>
      <c r="AF352" s="1" t="e">
        <f t="shared" si="103"/>
        <v>#N/A</v>
      </c>
      <c r="AG352" s="1" t="e">
        <f t="shared" si="104"/>
        <v>#N/A</v>
      </c>
      <c r="AH352" s="1" t="e">
        <f t="shared" si="105"/>
        <v>#N/A</v>
      </c>
      <c r="AI352" s="1" t="e">
        <f>TRIM(LEFT(AP352,FIND(Sheet1!$E$16,AP352)-1))</f>
        <v>#VALUE!</v>
      </c>
      <c r="AJ352" s="1" t="e">
        <f>TRIM(LEFT(AQ352,FIND(Sheet1!$E$16,AQ352)-1))</f>
        <v>#VALUE!</v>
      </c>
      <c r="AK352" s="1" t="e">
        <f>TRIM(LEFT(AR352,FIND(Sheet1!$E$16,AR352)-1))</f>
        <v>#VALUE!</v>
      </c>
      <c r="AL352" s="1" t="e">
        <f>TRIM(LEFT(AS352,FIND(Sheet1!$E$16,AS352)-1))</f>
        <v>#VALUE!</v>
      </c>
      <c r="AM352" s="1" t="e">
        <f>TRIM(LEFT(AT352,FIND(Sheet1!$E$16,AT352)-1))</f>
        <v>#VALUE!</v>
      </c>
      <c r="AN352" s="1" t="e">
        <f>TRIM(LEFT(AU352,FIND(Sheet1!$E$16,AU352)-1))</f>
        <v>#VALUE!</v>
      </c>
      <c r="AO352" s="1" t="e">
        <f>TRIM(LEFT(AV352,FIND(Sheet1!$E$16,AV352)-1))</f>
        <v>#VALUE!</v>
      </c>
      <c r="AP352" s="14">
        <v>1</v>
      </c>
      <c r="AX352" s="1">
        <v>2000250701</v>
      </c>
      <c r="AY352" s="1" t="s">
        <v>91</v>
      </c>
      <c r="AZ352" s="1" t="str">
        <f t="shared" si="106"/>
        <v>2000250701受击光效</v>
      </c>
      <c r="BA352" s="1">
        <f>COUNTIFS($AZ$2:AZ352,AZ352,$AZ$2:AZ352,"&gt;&lt;")</f>
        <v>1</v>
      </c>
      <c r="BB352" t="b">
        <f>IFERROR(AND(VLOOKUP(AX352,[2]英雄技能定义!$A:$F,6,0)="普攻",AY352=$AY$2),FALSE)</f>
        <v>0</v>
      </c>
    </row>
    <row r="353" spans="1:54">
      <c r="A353" s="1" t="e">
        <f>#REF!</f>
        <v>#REF!</v>
      </c>
      <c r="B353" s="1" t="e">
        <f>#REF!</f>
        <v>#REF!</v>
      </c>
      <c r="C353" s="1" t="e">
        <f>#REF!</f>
        <v>#REF!</v>
      </c>
      <c r="D353" s="1" t="s">
        <v>86</v>
      </c>
      <c r="E353" s="1" t="e">
        <f>#REF!</f>
        <v>#REF!</v>
      </c>
      <c r="F353" s="1" t="e">
        <f t="shared" si="107"/>
        <v>#REF!</v>
      </c>
      <c r="G353" s="1">
        <f>SUMIFS(Sheet1!$F$17:$F$30,Sheet1!$E$17:$E$30,D353)</f>
        <v>1</v>
      </c>
      <c r="H353" s="1" t="e">
        <f>ROUND(ABS(SUMIFS(#REF!,#REF!,$C353,#REF!,#REF!,#REF!,$E353)),)</f>
        <v>#REF!</v>
      </c>
      <c r="I353" s="1" t="e">
        <f>_xlfn.IFS(OR(B353=#REF!,B353=#REF!,B353=#REF!),ROUND(#REF!,3),TRUE,0)</f>
        <v>#REF!</v>
      </c>
      <c r="J353" s="1">
        <v>0</v>
      </c>
      <c r="K353" s="1" t="e">
        <f>ROUND(ABS(SUMIFS(#REF!,#REF!,$C353,#REF!,#REF!,#REF!,$E353,#REF!,#REF!)),3)</f>
        <v>#REF!</v>
      </c>
      <c r="L353" s="1" t="e">
        <f>ROUND(ABS(SUMIFS(#REF!,#REF!,$C353,#REF!,#REF!,#REF!,$E353,#REF!,#REF!)),3)</f>
        <v>#REF!</v>
      </c>
      <c r="M353" s="1">
        <v>0</v>
      </c>
      <c r="N353" s="1" t="e">
        <f>ROUND(ABS(SUMIFS(#REF!,#REF!,$C353,#REF!,#REF!,#REF!,$E353,#REF!,#REF!)),3)</f>
        <v>#REF!</v>
      </c>
      <c r="O353" s="1" t="e">
        <f>ABS(SUMIFS(#REF!,#REF!,$C353,#REF!,$E353,#REF!,#REF!))</f>
        <v>#REF!</v>
      </c>
      <c r="P353" s="1" t="e">
        <f>#REF!</f>
        <v>#REF!</v>
      </c>
      <c r="Q353" s="1" t="e">
        <f>_xlfn.IFS(OR(B353=#REF!,B353=#REF!),#REF!*100,TRUE,0)</f>
        <v>#REF!</v>
      </c>
      <c r="S353" s="14" t="str">
        <f t="shared" si="91"/>
        <v>2000250702伤血1</v>
      </c>
      <c r="T353" s="14" t="str">
        <f ca="1">IF(OFFSET($BB$1,MATCH($S353,S:S,0)-1,),$BC$1,
_xlfn.TEXTJOIN(Sheet1!$D$16,1,U353:AA353))</f>
        <v>ratio=0.94,fixed=100</v>
      </c>
      <c r="U353" s="14" t="str">
        <f t="shared" ca="1" si="92"/>
        <v>ratio=0.94</v>
      </c>
      <c r="V353" s="14" t="str">
        <f t="shared" ca="1" si="93"/>
        <v>fixed=100</v>
      </c>
      <c r="W353" s="14" t="str">
        <f t="shared" ca="1" si="94"/>
        <v/>
      </c>
      <c r="X353" s="14" t="str">
        <f t="shared" ca="1" si="95"/>
        <v/>
      </c>
      <c r="Y353" s="14" t="str">
        <f t="shared" ca="1" si="96"/>
        <v/>
      </c>
      <c r="Z353" s="14" t="str">
        <f t="shared" ca="1" si="97"/>
        <v/>
      </c>
      <c r="AA353" s="14" t="str">
        <f t="shared" ca="1" si="98"/>
        <v/>
      </c>
      <c r="AB353" s="1">
        <f t="shared" si="99"/>
        <v>0.94</v>
      </c>
      <c r="AC353" s="1">
        <f t="shared" si="100"/>
        <v>100</v>
      </c>
      <c r="AD353" s="1" t="e">
        <f t="shared" si="101"/>
        <v>#N/A</v>
      </c>
      <c r="AE353" s="1" t="e">
        <f t="shared" si="102"/>
        <v>#N/A</v>
      </c>
      <c r="AF353" s="1" t="e">
        <f t="shared" si="103"/>
        <v>#N/A</v>
      </c>
      <c r="AG353" s="1" t="e">
        <f t="shared" si="104"/>
        <v>#N/A</v>
      </c>
      <c r="AH353" s="1" t="e">
        <f t="shared" si="105"/>
        <v>#N/A</v>
      </c>
      <c r="AI353" s="1" t="str">
        <f>TRIM(LEFT(AP353,FIND(Sheet1!$E$16,AP353)-1))</f>
        <v>ratio</v>
      </c>
      <c r="AJ353" s="1" t="str">
        <f>TRIM(LEFT(AQ353,FIND(Sheet1!$E$16,AQ353)-1))</f>
        <v>fixed</v>
      </c>
      <c r="AK353" s="1" t="e">
        <f>TRIM(LEFT(AR353,FIND(Sheet1!$E$16,AR353)-1))</f>
        <v>#VALUE!</v>
      </c>
      <c r="AL353" s="1" t="e">
        <f>TRIM(LEFT(AS353,FIND(Sheet1!$E$16,AS353)-1))</f>
        <v>#VALUE!</v>
      </c>
      <c r="AM353" s="1" t="e">
        <f>TRIM(LEFT(AT353,FIND(Sheet1!$E$16,AT353)-1))</f>
        <v>#VALUE!</v>
      </c>
      <c r="AN353" s="1" t="e">
        <f>TRIM(LEFT(AU353,FIND(Sheet1!$E$16,AU353)-1))</f>
        <v>#VALUE!</v>
      </c>
      <c r="AO353" s="1" t="e">
        <f>TRIM(LEFT(AV353,FIND(Sheet1!$E$16,AV353)-1))</f>
        <v>#VALUE!</v>
      </c>
      <c r="AP353" s="14" t="s">
        <v>351</v>
      </c>
      <c r="AQ353" s="14" t="s">
        <v>170</v>
      </c>
      <c r="AX353" s="1">
        <v>2000250702</v>
      </c>
      <c r="AY353" s="1" t="s">
        <v>86</v>
      </c>
      <c r="AZ353" s="1" t="str">
        <f t="shared" si="106"/>
        <v>2000250702伤血</v>
      </c>
      <c r="BA353" s="1">
        <f>COUNTIFS($AZ$2:AZ353,AZ353,$AZ$2:AZ353,"&gt;&lt;")</f>
        <v>1</v>
      </c>
      <c r="BB353" t="b">
        <f>IFERROR(AND(VLOOKUP(AX353,[2]英雄技能定义!$A:$F,6,0)="普攻",AY353=$AY$2),FALSE)</f>
        <v>0</v>
      </c>
    </row>
    <row r="354" spans="1:54">
      <c r="A354" s="1" t="e">
        <f>#REF!</f>
        <v>#REF!</v>
      </c>
      <c r="B354" s="1" t="e">
        <f>#REF!</f>
        <v>#REF!</v>
      </c>
      <c r="C354" s="1" t="e">
        <f>#REF!</f>
        <v>#REF!</v>
      </c>
      <c r="D354" s="1" t="s">
        <v>86</v>
      </c>
      <c r="E354" s="1" t="e">
        <f>#REF!</f>
        <v>#REF!</v>
      </c>
      <c r="F354" s="1" t="e">
        <f t="shared" si="107"/>
        <v>#REF!</v>
      </c>
      <c r="G354" s="1">
        <f>SUMIFS(Sheet1!$F$17:$F$30,Sheet1!$E$17:$E$30,D354)</f>
        <v>1</v>
      </c>
      <c r="H354" s="1" t="e">
        <f>ROUND(ABS(SUMIFS(#REF!,#REF!,$C354,#REF!,#REF!,#REF!,$E354)),)</f>
        <v>#REF!</v>
      </c>
      <c r="I354" s="1" t="e">
        <f>_xlfn.IFS(OR(B354=#REF!,B354=#REF!,B354=#REF!),ROUND(#REF!,3),TRUE,0)</f>
        <v>#REF!</v>
      </c>
      <c r="J354" s="1">
        <v>0</v>
      </c>
      <c r="K354" s="1" t="e">
        <f>ROUND(ABS(SUMIFS(#REF!,#REF!,$C354,#REF!,#REF!,#REF!,$E354,#REF!,#REF!)),3)</f>
        <v>#REF!</v>
      </c>
      <c r="L354" s="1" t="e">
        <f>ROUND(ABS(SUMIFS(#REF!,#REF!,$C354,#REF!,#REF!,#REF!,$E354,#REF!,#REF!)),3)</f>
        <v>#REF!</v>
      </c>
      <c r="M354" s="1">
        <v>0</v>
      </c>
      <c r="N354" s="1" t="e">
        <f>ROUND(ABS(SUMIFS(#REF!,#REF!,$C354,#REF!,#REF!,#REF!,$E354,#REF!,#REF!)),3)</f>
        <v>#REF!</v>
      </c>
      <c r="O354" s="1" t="e">
        <f>ABS(SUMIFS(#REF!,#REF!,$C354,#REF!,$E354,#REF!,#REF!))</f>
        <v>#REF!</v>
      </c>
      <c r="P354" s="1" t="e">
        <f>#REF!</f>
        <v>#REF!</v>
      </c>
      <c r="Q354" s="1" t="e">
        <f>_xlfn.IFS(OR(B354=#REF!,B354=#REF!),#REF!*100,TRUE,0)</f>
        <v>#REF!</v>
      </c>
      <c r="S354" s="14" t="str">
        <f t="shared" si="91"/>
        <v>2000250702受击光效1</v>
      </c>
      <c r="T354" s="14" t="str">
        <f ca="1">IF(OFFSET($BB$1,MATCH($S354,S:S,0)-1,),$BC$1,
_xlfn.TEXTJOIN(Sheet1!$D$16,1,U354:AA354))</f>
        <v>1</v>
      </c>
      <c r="U354" s="14" t="str">
        <f t="shared" ca="1" si="92"/>
        <v>1</v>
      </c>
      <c r="V354" s="14" t="str">
        <f t="shared" ca="1" si="93"/>
        <v/>
      </c>
      <c r="W354" s="14" t="str">
        <f t="shared" ca="1" si="94"/>
        <v/>
      </c>
      <c r="X354" s="14" t="str">
        <f t="shared" ca="1" si="95"/>
        <v/>
      </c>
      <c r="Y354" s="14" t="str">
        <f t="shared" ca="1" si="96"/>
        <v/>
      </c>
      <c r="Z354" s="14" t="str">
        <f t="shared" ca="1" si="97"/>
        <v/>
      </c>
      <c r="AA354" s="14" t="str">
        <f t="shared" ca="1" si="98"/>
        <v/>
      </c>
      <c r="AB354" s="1">
        <f t="shared" si="99"/>
        <v>1</v>
      </c>
      <c r="AC354" s="1" t="e">
        <f t="shared" si="100"/>
        <v>#N/A</v>
      </c>
      <c r="AD354" s="1" t="e">
        <f t="shared" si="101"/>
        <v>#N/A</v>
      </c>
      <c r="AE354" s="1" t="e">
        <f t="shared" si="102"/>
        <v>#N/A</v>
      </c>
      <c r="AF354" s="1" t="e">
        <f t="shared" si="103"/>
        <v>#N/A</v>
      </c>
      <c r="AG354" s="1" t="e">
        <f t="shared" si="104"/>
        <v>#N/A</v>
      </c>
      <c r="AH354" s="1" t="e">
        <f t="shared" si="105"/>
        <v>#N/A</v>
      </c>
      <c r="AI354" s="1" t="e">
        <f>TRIM(LEFT(AP354,FIND(Sheet1!$E$16,AP354)-1))</f>
        <v>#VALUE!</v>
      </c>
      <c r="AJ354" s="1" t="e">
        <f>TRIM(LEFT(AQ354,FIND(Sheet1!$E$16,AQ354)-1))</f>
        <v>#VALUE!</v>
      </c>
      <c r="AK354" s="1" t="e">
        <f>TRIM(LEFT(AR354,FIND(Sheet1!$E$16,AR354)-1))</f>
        <v>#VALUE!</v>
      </c>
      <c r="AL354" s="1" t="e">
        <f>TRIM(LEFT(AS354,FIND(Sheet1!$E$16,AS354)-1))</f>
        <v>#VALUE!</v>
      </c>
      <c r="AM354" s="1" t="e">
        <f>TRIM(LEFT(AT354,FIND(Sheet1!$E$16,AT354)-1))</f>
        <v>#VALUE!</v>
      </c>
      <c r="AN354" s="1" t="e">
        <f>TRIM(LEFT(AU354,FIND(Sheet1!$E$16,AU354)-1))</f>
        <v>#VALUE!</v>
      </c>
      <c r="AO354" s="1" t="e">
        <f>TRIM(LEFT(AV354,FIND(Sheet1!$E$16,AV354)-1))</f>
        <v>#VALUE!</v>
      </c>
      <c r="AP354" s="14">
        <v>1</v>
      </c>
      <c r="AX354" s="1">
        <v>2000250702</v>
      </c>
      <c r="AY354" s="1" t="s">
        <v>91</v>
      </c>
      <c r="AZ354" s="1" t="str">
        <f t="shared" si="106"/>
        <v>2000250702受击光效</v>
      </c>
      <c r="BA354" s="1">
        <f>COUNTIFS($AZ$2:AZ354,AZ354,$AZ$2:AZ354,"&gt;&lt;")</f>
        <v>1</v>
      </c>
      <c r="BB354" t="b">
        <f>IFERROR(AND(VLOOKUP(AX354,[2]英雄技能定义!$A:$F,6,0)="普攻",AY354=$AY$2),FALSE)</f>
        <v>0</v>
      </c>
    </row>
    <row r="355" spans="1:54">
      <c r="A355" s="1" t="e">
        <f>#REF!</f>
        <v>#REF!</v>
      </c>
      <c r="B355" s="1" t="e">
        <f>#REF!</f>
        <v>#REF!</v>
      </c>
      <c r="C355" s="1" t="e">
        <f>#REF!</f>
        <v>#REF!</v>
      </c>
      <c r="D355" s="1" t="s">
        <v>86</v>
      </c>
      <c r="E355" s="1" t="e">
        <f>#REF!</f>
        <v>#REF!</v>
      </c>
      <c r="F355" s="1" t="e">
        <f t="shared" si="107"/>
        <v>#REF!</v>
      </c>
      <c r="G355" s="1">
        <f>SUMIFS(Sheet1!$F$17:$F$30,Sheet1!$E$17:$E$30,D355)</f>
        <v>1</v>
      </c>
      <c r="H355" s="1" t="e">
        <f>ROUND(ABS(SUMIFS(#REF!,#REF!,$C355,#REF!,#REF!,#REF!,$E355)),)</f>
        <v>#REF!</v>
      </c>
      <c r="I355" s="1" t="e">
        <f>_xlfn.IFS(OR(B355=#REF!,B355=#REF!,B355=#REF!),ROUND(#REF!,3),TRUE,0)</f>
        <v>#REF!</v>
      </c>
      <c r="J355" s="1">
        <v>0</v>
      </c>
      <c r="K355" s="1" t="e">
        <f>ROUND(ABS(SUMIFS(#REF!,#REF!,$C355,#REF!,#REF!,#REF!,$E355,#REF!,#REF!)),3)</f>
        <v>#REF!</v>
      </c>
      <c r="L355" s="1" t="e">
        <f>ROUND(ABS(SUMIFS(#REF!,#REF!,$C355,#REF!,#REF!,#REF!,$E355,#REF!,#REF!)),3)</f>
        <v>#REF!</v>
      </c>
      <c r="M355" s="1">
        <v>0</v>
      </c>
      <c r="N355" s="1" t="e">
        <f>ROUND(ABS(SUMIFS(#REF!,#REF!,$C355,#REF!,#REF!,#REF!,$E355,#REF!,#REF!)),3)</f>
        <v>#REF!</v>
      </c>
      <c r="O355" s="1" t="e">
        <f>ABS(SUMIFS(#REF!,#REF!,$C355,#REF!,$E355,#REF!,#REF!))</f>
        <v>#REF!</v>
      </c>
      <c r="P355" s="1" t="e">
        <f>#REF!</f>
        <v>#REF!</v>
      </c>
      <c r="Q355" s="1" t="e">
        <f>_xlfn.IFS(OR(B355=#REF!,B355=#REF!),#REF!*100,TRUE,0)</f>
        <v>#REF!</v>
      </c>
      <c r="S355" s="14" t="str">
        <f t="shared" si="91"/>
        <v>2000250702加buff1</v>
      </c>
      <c r="T355" s="14" t="str">
        <f ca="1">IF(OFFSET($BB$1,MATCH($S355,S:S,0)-1,),$BC$1,
_xlfn.TEXTJOIN(Sheet1!$D$16,1,U355:AA355))</f>
        <v>duration=9,effectIds={1000056}</v>
      </c>
      <c r="U355" s="14" t="str">
        <f t="shared" ca="1" si="92"/>
        <v>duration=9</v>
      </c>
      <c r="V355" s="14" t="str">
        <f t="shared" ca="1" si="93"/>
        <v>effectIds={1000056}</v>
      </c>
      <c r="W355" s="14" t="str">
        <f t="shared" ca="1" si="94"/>
        <v/>
      </c>
      <c r="X355" s="14" t="str">
        <f t="shared" ca="1" si="95"/>
        <v/>
      </c>
      <c r="Y355" s="14" t="str">
        <f t="shared" ca="1" si="96"/>
        <v/>
      </c>
      <c r="Z355" s="14" t="str">
        <f t="shared" ca="1" si="97"/>
        <v/>
      </c>
      <c r="AA355" s="14" t="str">
        <f t="shared" ca="1" si="98"/>
        <v/>
      </c>
      <c r="AB355" s="1">
        <f t="shared" si="99"/>
        <v>9</v>
      </c>
      <c r="AC355" s="1" t="e">
        <f t="shared" si="100"/>
        <v>#N/A</v>
      </c>
      <c r="AD355" s="1" t="e">
        <f t="shared" si="101"/>
        <v>#N/A</v>
      </c>
      <c r="AE355" s="1" t="e">
        <f t="shared" si="102"/>
        <v>#N/A</v>
      </c>
      <c r="AF355" s="1" t="e">
        <f t="shared" si="103"/>
        <v>#N/A</v>
      </c>
      <c r="AG355" s="1" t="e">
        <f t="shared" si="104"/>
        <v>#N/A</v>
      </c>
      <c r="AH355" s="1" t="e">
        <f t="shared" si="105"/>
        <v>#N/A</v>
      </c>
      <c r="AI355" s="1" t="str">
        <f>TRIM(LEFT(AP355,FIND(Sheet1!$E$16,AP355)-1))</f>
        <v>duration</v>
      </c>
      <c r="AJ355" s="1" t="str">
        <f>TRIM(LEFT(AQ355,FIND(Sheet1!$E$16,AQ355)-1))</f>
        <v>effectIds</v>
      </c>
      <c r="AK355" s="1" t="e">
        <f>TRIM(LEFT(AR355,FIND(Sheet1!$E$16,AR355)-1))</f>
        <v>#VALUE!</v>
      </c>
      <c r="AL355" s="1" t="e">
        <f>TRIM(LEFT(AS355,FIND(Sheet1!$E$16,AS355)-1))</f>
        <v>#VALUE!</v>
      </c>
      <c r="AM355" s="1" t="e">
        <f>TRIM(LEFT(AT355,FIND(Sheet1!$E$16,AT355)-1))</f>
        <v>#VALUE!</v>
      </c>
      <c r="AN355" s="1" t="e">
        <f>TRIM(LEFT(AU355,FIND(Sheet1!$E$16,AU355)-1))</f>
        <v>#VALUE!</v>
      </c>
      <c r="AO355" s="1" t="e">
        <f>TRIM(LEFT(AV355,FIND(Sheet1!$E$16,AV355)-1))</f>
        <v>#VALUE!</v>
      </c>
      <c r="AP355" s="14" t="s">
        <v>175</v>
      </c>
      <c r="AQ355" s="14" t="s">
        <v>352</v>
      </c>
      <c r="AX355" s="1">
        <v>2000250702</v>
      </c>
      <c r="AY355" s="1" t="s">
        <v>88</v>
      </c>
      <c r="AZ355" s="1" t="str">
        <f t="shared" si="106"/>
        <v>2000250702加buff</v>
      </c>
      <c r="BA355" s="1">
        <f>COUNTIFS($AZ$2:AZ355,AZ355,$AZ$2:AZ355,"&gt;&lt;")</f>
        <v>1</v>
      </c>
      <c r="BB355" t="b">
        <f>IFERROR(AND(VLOOKUP(AX355,[2]英雄技能定义!$A:$F,6,0)="普攻",AY355=$AY$2),FALSE)</f>
        <v>0</v>
      </c>
    </row>
    <row r="356" spans="1:54">
      <c r="A356" s="1" t="e">
        <f>#REF!</f>
        <v>#REF!</v>
      </c>
      <c r="B356" s="1" t="e">
        <f>#REF!</f>
        <v>#REF!</v>
      </c>
      <c r="C356" s="1" t="e">
        <f>#REF!</f>
        <v>#REF!</v>
      </c>
      <c r="D356" s="1" t="s">
        <v>86</v>
      </c>
      <c r="E356" s="1" t="e">
        <f>#REF!</f>
        <v>#REF!</v>
      </c>
      <c r="F356" s="1" t="e">
        <f t="shared" si="107"/>
        <v>#REF!</v>
      </c>
      <c r="G356" s="1">
        <f>SUMIFS(Sheet1!$F$17:$F$30,Sheet1!$E$17:$E$30,D356)</f>
        <v>1</v>
      </c>
      <c r="H356" s="1" t="e">
        <f>ROUND(ABS(SUMIFS(#REF!,#REF!,$C356,#REF!,#REF!,#REF!,$E356)),)</f>
        <v>#REF!</v>
      </c>
      <c r="I356" s="1" t="e">
        <f>_xlfn.IFS(OR(B356=#REF!,B356=#REF!,B356=#REF!),ROUND(#REF!,3),TRUE,0)</f>
        <v>#REF!</v>
      </c>
      <c r="J356" s="1">
        <v>0</v>
      </c>
      <c r="K356" s="1" t="e">
        <f>ROUND(ABS(SUMIFS(#REF!,#REF!,$C356,#REF!,#REF!,#REF!,$E356,#REF!,#REF!)),3)</f>
        <v>#REF!</v>
      </c>
      <c r="L356" s="1" t="e">
        <f>ROUND(ABS(SUMIFS(#REF!,#REF!,$C356,#REF!,#REF!,#REF!,$E356,#REF!,#REF!)),3)</f>
        <v>#REF!</v>
      </c>
      <c r="M356" s="1">
        <v>0</v>
      </c>
      <c r="N356" s="1" t="e">
        <f>ROUND(ABS(SUMIFS(#REF!,#REF!,$C356,#REF!,#REF!,#REF!,$E356,#REF!,#REF!)),3)</f>
        <v>#REF!</v>
      </c>
      <c r="O356" s="1" t="e">
        <f>ABS(SUMIFS(#REF!,#REF!,$C356,#REF!,$E356,#REF!,#REF!))</f>
        <v>#REF!</v>
      </c>
      <c r="P356" s="1" t="e">
        <f>#REF!</f>
        <v>#REF!</v>
      </c>
      <c r="Q356" s="1" t="e">
        <f>_xlfn.IFS(OR(B356=#REF!,B356=#REF!),#REF!*100,TRUE,0)</f>
        <v>#REF!</v>
      </c>
      <c r="S356" s="14" t="str">
        <f t="shared" si="91"/>
        <v>2000250702击退1</v>
      </c>
      <c r="T356" s="14" t="str">
        <f ca="1">IF(OFFSET($BB$1,MATCH($S356,S:S,0)-1,),$BC$1,
_xlfn.TEXTJOIN(Sheet1!$D$16,1,U356:AA356))</f>
        <v>speed=1500,duration=0.04</v>
      </c>
      <c r="U356" s="14" t="str">
        <f t="shared" ca="1" si="92"/>
        <v>speed=1500</v>
      </c>
      <c r="V356" s="14" t="str">
        <f t="shared" ca="1" si="93"/>
        <v>duration=0.04</v>
      </c>
      <c r="W356" s="14" t="str">
        <f t="shared" ca="1" si="94"/>
        <v/>
      </c>
      <c r="X356" s="14" t="str">
        <f t="shared" ca="1" si="95"/>
        <v/>
      </c>
      <c r="Y356" s="14" t="str">
        <f t="shared" ca="1" si="96"/>
        <v/>
      </c>
      <c r="Z356" s="14" t="str">
        <f t="shared" ca="1" si="97"/>
        <v/>
      </c>
      <c r="AA356" s="14" t="str">
        <f t="shared" ca="1" si="98"/>
        <v/>
      </c>
      <c r="AB356" s="1">
        <f t="shared" si="99"/>
        <v>1500</v>
      </c>
      <c r="AC356" s="1">
        <f t="shared" si="100"/>
        <v>0.04</v>
      </c>
      <c r="AD356" s="1" t="e">
        <f t="shared" si="101"/>
        <v>#N/A</v>
      </c>
      <c r="AE356" s="1" t="e">
        <f t="shared" si="102"/>
        <v>#N/A</v>
      </c>
      <c r="AF356" s="1" t="e">
        <f t="shared" si="103"/>
        <v>#N/A</v>
      </c>
      <c r="AG356" s="1" t="e">
        <f t="shared" si="104"/>
        <v>#N/A</v>
      </c>
      <c r="AH356" s="1" t="e">
        <f t="shared" si="105"/>
        <v>#N/A</v>
      </c>
      <c r="AI356" s="1" t="str">
        <f>TRIM(LEFT(AP356,FIND(Sheet1!$E$16,AP356)-1))</f>
        <v>speed</v>
      </c>
      <c r="AJ356" s="1" t="str">
        <f>TRIM(LEFT(AQ356,FIND(Sheet1!$E$16,AQ356)-1))</f>
        <v>duration</v>
      </c>
      <c r="AK356" s="1" t="e">
        <f>TRIM(LEFT(AR356,FIND(Sheet1!$E$16,AR356)-1))</f>
        <v>#VALUE!</v>
      </c>
      <c r="AL356" s="1" t="e">
        <f>TRIM(LEFT(AS356,FIND(Sheet1!$E$16,AS356)-1))</f>
        <v>#VALUE!</v>
      </c>
      <c r="AM356" s="1" t="e">
        <f>TRIM(LEFT(AT356,FIND(Sheet1!$E$16,AT356)-1))</f>
        <v>#VALUE!</v>
      </c>
      <c r="AN356" s="1" t="e">
        <f>TRIM(LEFT(AU356,FIND(Sheet1!$E$16,AU356)-1))</f>
        <v>#VALUE!</v>
      </c>
      <c r="AO356" s="1" t="e">
        <f>TRIM(LEFT(AV356,FIND(Sheet1!$E$16,AV356)-1))</f>
        <v>#VALUE!</v>
      </c>
      <c r="AP356" s="14" t="s">
        <v>213</v>
      </c>
      <c r="AQ356" s="14" t="s">
        <v>344</v>
      </c>
      <c r="AX356" s="1">
        <v>2000250702</v>
      </c>
      <c r="AY356" s="1" t="s">
        <v>47</v>
      </c>
      <c r="AZ356" s="1" t="str">
        <f t="shared" si="106"/>
        <v>2000250702击退</v>
      </c>
      <c r="BA356" s="1">
        <f>COUNTIFS($AZ$2:AZ356,AZ356,$AZ$2:AZ356,"&gt;&lt;")</f>
        <v>1</v>
      </c>
      <c r="BB356" t="b">
        <f>IFERROR(AND(VLOOKUP(AX356,[2]英雄技能定义!$A:$F,6,0)="普攻",AY356=$AY$2),FALSE)</f>
        <v>0</v>
      </c>
    </row>
    <row r="357" spans="1:54">
      <c r="A357" s="1" t="e">
        <f>#REF!</f>
        <v>#REF!</v>
      </c>
      <c r="B357" s="1" t="e">
        <f>#REF!</f>
        <v>#REF!</v>
      </c>
      <c r="C357" s="1" t="e">
        <f>#REF!</f>
        <v>#REF!</v>
      </c>
      <c r="D357" s="1" t="s">
        <v>86</v>
      </c>
      <c r="E357" s="1" t="e">
        <f>#REF!</f>
        <v>#REF!</v>
      </c>
      <c r="F357" s="1" t="e">
        <f t="shared" si="107"/>
        <v>#REF!</v>
      </c>
      <c r="G357" s="1">
        <f>SUMIFS(Sheet1!$F$17:$F$30,Sheet1!$E$17:$E$30,D357)</f>
        <v>1</v>
      </c>
      <c r="H357" s="1" t="e">
        <f>ROUND(ABS(SUMIFS(#REF!,#REF!,$C357,#REF!,#REF!,#REF!,$E357)),)</f>
        <v>#REF!</v>
      </c>
      <c r="I357" s="1" t="e">
        <f>_xlfn.IFS(OR(B357=#REF!,B357=#REF!,B357=#REF!),ROUND(#REF!,3),TRUE,0)</f>
        <v>#REF!</v>
      </c>
      <c r="J357" s="1">
        <v>0</v>
      </c>
      <c r="K357" s="1" t="e">
        <f>ROUND(ABS(SUMIFS(#REF!,#REF!,$C357,#REF!,#REF!,#REF!,$E357,#REF!,#REF!)),3)</f>
        <v>#REF!</v>
      </c>
      <c r="L357" s="1" t="e">
        <f>ROUND(ABS(SUMIFS(#REF!,#REF!,$C357,#REF!,#REF!,#REF!,$E357,#REF!,#REF!)),3)</f>
        <v>#REF!</v>
      </c>
      <c r="M357" s="1">
        <v>0</v>
      </c>
      <c r="N357" s="1" t="e">
        <f>ROUND(ABS(SUMIFS(#REF!,#REF!,$C357,#REF!,#REF!,#REF!,$E357,#REF!,#REF!)),3)</f>
        <v>#REF!</v>
      </c>
      <c r="O357" s="1" t="e">
        <f>ABS(SUMIFS(#REF!,#REF!,$C357,#REF!,$E357,#REF!,#REF!))</f>
        <v>#REF!</v>
      </c>
      <c r="P357" s="1" t="e">
        <f>#REF!</f>
        <v>#REF!</v>
      </c>
      <c r="Q357" s="1" t="e">
        <f>_xlfn.IFS(OR(B357=#REF!,B357=#REF!),#REF!*100,TRUE,0)</f>
        <v>#REF!</v>
      </c>
      <c r="S357" s="14" t="str">
        <f t="shared" si="91"/>
        <v>2000250702伤血2</v>
      </c>
      <c r="T357" s="14" t="str">
        <f ca="1">IF(OFFSET($BB$1,MATCH($S357,S:S,0)-1,),$BC$1,
_xlfn.TEXTJOIN(Sheet1!$D$16,1,U357:AA357))</f>
        <v>ratio=0.94,fixed=100</v>
      </c>
      <c r="U357" s="14" t="str">
        <f t="shared" ca="1" si="92"/>
        <v>ratio=0.94</v>
      </c>
      <c r="V357" s="14" t="str">
        <f t="shared" ca="1" si="93"/>
        <v>fixed=100</v>
      </c>
      <c r="W357" s="14" t="str">
        <f t="shared" ca="1" si="94"/>
        <v/>
      </c>
      <c r="X357" s="14" t="str">
        <f t="shared" ca="1" si="95"/>
        <v/>
      </c>
      <c r="Y357" s="14" t="str">
        <f t="shared" ca="1" si="96"/>
        <v/>
      </c>
      <c r="Z357" s="14" t="str">
        <f t="shared" ca="1" si="97"/>
        <v/>
      </c>
      <c r="AA357" s="14" t="str">
        <f t="shared" ca="1" si="98"/>
        <v/>
      </c>
      <c r="AB357" s="1">
        <f t="shared" si="99"/>
        <v>0.94</v>
      </c>
      <c r="AC357" s="1">
        <f t="shared" si="100"/>
        <v>100</v>
      </c>
      <c r="AD357" s="1" t="e">
        <f t="shared" si="101"/>
        <v>#N/A</v>
      </c>
      <c r="AE357" s="1" t="e">
        <f t="shared" si="102"/>
        <v>#N/A</v>
      </c>
      <c r="AF357" s="1" t="e">
        <f t="shared" si="103"/>
        <v>#N/A</v>
      </c>
      <c r="AG357" s="1" t="e">
        <f t="shared" si="104"/>
        <v>#N/A</v>
      </c>
      <c r="AH357" s="1" t="e">
        <f t="shared" si="105"/>
        <v>#N/A</v>
      </c>
      <c r="AI357" s="1" t="str">
        <f>TRIM(LEFT(AP357,FIND(Sheet1!$E$16,AP357)-1))</f>
        <v>ratio</v>
      </c>
      <c r="AJ357" s="1" t="str">
        <f>TRIM(LEFT(AQ357,FIND(Sheet1!$E$16,AQ357)-1))</f>
        <v>fixed</v>
      </c>
      <c r="AK357" s="1" t="e">
        <f>TRIM(LEFT(AR357,FIND(Sheet1!$E$16,AR357)-1))</f>
        <v>#VALUE!</v>
      </c>
      <c r="AL357" s="1" t="e">
        <f>TRIM(LEFT(AS357,FIND(Sheet1!$E$16,AS357)-1))</f>
        <v>#VALUE!</v>
      </c>
      <c r="AM357" s="1" t="e">
        <f>TRIM(LEFT(AT357,FIND(Sheet1!$E$16,AT357)-1))</f>
        <v>#VALUE!</v>
      </c>
      <c r="AN357" s="1" t="e">
        <f>TRIM(LEFT(AU357,FIND(Sheet1!$E$16,AU357)-1))</f>
        <v>#VALUE!</v>
      </c>
      <c r="AO357" s="1" t="e">
        <f>TRIM(LEFT(AV357,FIND(Sheet1!$E$16,AV357)-1))</f>
        <v>#VALUE!</v>
      </c>
      <c r="AP357" s="14" t="s">
        <v>351</v>
      </c>
      <c r="AQ357" s="14" t="s">
        <v>170</v>
      </c>
      <c r="AX357" s="1">
        <v>2000250702</v>
      </c>
      <c r="AY357" s="1" t="s">
        <v>86</v>
      </c>
      <c r="AZ357" s="1" t="str">
        <f t="shared" si="106"/>
        <v>2000250702伤血</v>
      </c>
      <c r="BA357" s="1">
        <f>COUNTIFS($AZ$2:AZ357,AZ357,$AZ$2:AZ357,"&gt;&lt;")</f>
        <v>2</v>
      </c>
      <c r="BB357" t="b">
        <f>IFERROR(AND(VLOOKUP(AX357,[2]英雄技能定义!$A:$F,6,0)="普攻",AY357=$AY$2),FALSE)</f>
        <v>0</v>
      </c>
    </row>
    <row r="358" spans="1:54">
      <c r="A358" s="1" t="e">
        <f>#REF!</f>
        <v>#REF!</v>
      </c>
      <c r="B358" s="1" t="e">
        <f>#REF!</f>
        <v>#REF!</v>
      </c>
      <c r="C358" s="1" t="e">
        <f>#REF!</f>
        <v>#REF!</v>
      </c>
      <c r="D358" s="1" t="s">
        <v>86</v>
      </c>
      <c r="E358" s="1" t="e">
        <f>#REF!</f>
        <v>#REF!</v>
      </c>
      <c r="F358" s="1" t="e">
        <f t="shared" si="107"/>
        <v>#REF!</v>
      </c>
      <c r="G358" s="1">
        <f>SUMIFS(Sheet1!$F$17:$F$30,Sheet1!$E$17:$E$30,D358)</f>
        <v>1</v>
      </c>
      <c r="H358" s="1" t="e">
        <f>ROUND(ABS(SUMIFS(#REF!,#REF!,$C358,#REF!,#REF!,#REF!,$E358)),)</f>
        <v>#REF!</v>
      </c>
      <c r="I358" s="1" t="e">
        <f>_xlfn.IFS(OR(B358=#REF!,B358=#REF!,B358=#REF!),ROUND(#REF!,3),TRUE,0)</f>
        <v>#REF!</v>
      </c>
      <c r="J358" s="1">
        <v>0</v>
      </c>
      <c r="K358" s="1" t="e">
        <f>ROUND(ABS(SUMIFS(#REF!,#REF!,$C358,#REF!,#REF!,#REF!,$E358,#REF!,#REF!)),3)</f>
        <v>#REF!</v>
      </c>
      <c r="L358" s="1" t="e">
        <f>ROUND(ABS(SUMIFS(#REF!,#REF!,$C358,#REF!,#REF!,#REF!,$E358,#REF!,#REF!)),3)</f>
        <v>#REF!</v>
      </c>
      <c r="M358" s="1">
        <v>0</v>
      </c>
      <c r="N358" s="1" t="e">
        <f>ROUND(ABS(SUMIFS(#REF!,#REF!,$C358,#REF!,#REF!,#REF!,$E358,#REF!,#REF!)),3)</f>
        <v>#REF!</v>
      </c>
      <c r="O358" s="1" t="e">
        <f>ABS(SUMIFS(#REF!,#REF!,$C358,#REF!,$E358,#REF!,#REF!))</f>
        <v>#REF!</v>
      </c>
      <c r="P358" s="1" t="e">
        <f>#REF!</f>
        <v>#REF!</v>
      </c>
      <c r="Q358" s="1" t="e">
        <f>_xlfn.IFS(OR(B358=#REF!,B358=#REF!),#REF!*100,TRUE,0)</f>
        <v>#REF!</v>
      </c>
      <c r="S358" s="14" t="str">
        <f t="shared" si="91"/>
        <v>2000250702受击光效2</v>
      </c>
      <c r="T358" s="14" t="str">
        <f ca="1">IF(OFFSET($BB$1,MATCH($S358,S:S,0)-1,),$BC$1,
_xlfn.TEXTJOIN(Sheet1!$D$16,1,U358:AA358))</f>
        <v>1</v>
      </c>
      <c r="U358" s="14" t="str">
        <f t="shared" ca="1" si="92"/>
        <v>1</v>
      </c>
      <c r="V358" s="14" t="str">
        <f t="shared" ca="1" si="93"/>
        <v/>
      </c>
      <c r="W358" s="14" t="str">
        <f t="shared" ca="1" si="94"/>
        <v/>
      </c>
      <c r="X358" s="14" t="str">
        <f t="shared" ca="1" si="95"/>
        <v/>
      </c>
      <c r="Y358" s="14" t="str">
        <f t="shared" ca="1" si="96"/>
        <v/>
      </c>
      <c r="Z358" s="14" t="str">
        <f t="shared" ca="1" si="97"/>
        <v/>
      </c>
      <c r="AA358" s="14" t="str">
        <f t="shared" ca="1" si="98"/>
        <v/>
      </c>
      <c r="AB358" s="1">
        <f t="shared" si="99"/>
        <v>1</v>
      </c>
      <c r="AC358" s="1" t="e">
        <f t="shared" si="100"/>
        <v>#N/A</v>
      </c>
      <c r="AD358" s="1" t="e">
        <f t="shared" si="101"/>
        <v>#N/A</v>
      </c>
      <c r="AE358" s="1" t="e">
        <f t="shared" si="102"/>
        <v>#N/A</v>
      </c>
      <c r="AF358" s="1" t="e">
        <f t="shared" si="103"/>
        <v>#N/A</v>
      </c>
      <c r="AG358" s="1" t="e">
        <f t="shared" si="104"/>
        <v>#N/A</v>
      </c>
      <c r="AH358" s="1" t="e">
        <f t="shared" si="105"/>
        <v>#N/A</v>
      </c>
      <c r="AI358" s="1" t="e">
        <f>TRIM(LEFT(AP358,FIND(Sheet1!$E$16,AP358)-1))</f>
        <v>#VALUE!</v>
      </c>
      <c r="AJ358" s="1" t="e">
        <f>TRIM(LEFT(AQ358,FIND(Sheet1!$E$16,AQ358)-1))</f>
        <v>#VALUE!</v>
      </c>
      <c r="AK358" s="1" t="e">
        <f>TRIM(LEFT(AR358,FIND(Sheet1!$E$16,AR358)-1))</f>
        <v>#VALUE!</v>
      </c>
      <c r="AL358" s="1" t="e">
        <f>TRIM(LEFT(AS358,FIND(Sheet1!$E$16,AS358)-1))</f>
        <v>#VALUE!</v>
      </c>
      <c r="AM358" s="1" t="e">
        <f>TRIM(LEFT(AT358,FIND(Sheet1!$E$16,AT358)-1))</f>
        <v>#VALUE!</v>
      </c>
      <c r="AN358" s="1" t="e">
        <f>TRIM(LEFT(AU358,FIND(Sheet1!$E$16,AU358)-1))</f>
        <v>#VALUE!</v>
      </c>
      <c r="AO358" s="1" t="e">
        <f>TRIM(LEFT(AV358,FIND(Sheet1!$E$16,AV358)-1))</f>
        <v>#VALUE!</v>
      </c>
      <c r="AP358" s="14">
        <v>1</v>
      </c>
      <c r="AX358" s="1">
        <v>2000250702</v>
      </c>
      <c r="AY358" s="1" t="s">
        <v>91</v>
      </c>
      <c r="AZ358" s="1" t="str">
        <f t="shared" si="106"/>
        <v>2000250702受击光效</v>
      </c>
      <c r="BA358" s="1">
        <f>COUNTIFS($AZ$2:AZ358,AZ358,$AZ$2:AZ358,"&gt;&lt;")</f>
        <v>2</v>
      </c>
      <c r="BB358" t="b">
        <f>IFERROR(AND(VLOOKUP(AX358,[2]英雄技能定义!$A:$F,6,0)="普攻",AY358=$AY$2),FALSE)</f>
        <v>0</v>
      </c>
    </row>
    <row r="359" spans="1:54">
      <c r="A359" s="1" t="e">
        <f>#REF!</f>
        <v>#REF!</v>
      </c>
      <c r="B359" s="1" t="e">
        <f>#REF!</f>
        <v>#REF!</v>
      </c>
      <c r="C359" s="1" t="e">
        <f>#REF!</f>
        <v>#REF!</v>
      </c>
      <c r="D359" s="1" t="s">
        <v>86</v>
      </c>
      <c r="E359" s="1" t="e">
        <f>#REF!</f>
        <v>#REF!</v>
      </c>
      <c r="F359" s="1" t="e">
        <f t="shared" si="107"/>
        <v>#REF!</v>
      </c>
      <c r="G359" s="1">
        <f>SUMIFS(Sheet1!$F$17:$F$30,Sheet1!$E$17:$E$30,D359)</f>
        <v>1</v>
      </c>
      <c r="H359" s="1" t="e">
        <f>ROUND(ABS(SUMIFS(#REF!,#REF!,$C359,#REF!,#REF!,#REF!,$E359)),)</f>
        <v>#REF!</v>
      </c>
      <c r="I359" s="1" t="e">
        <f>_xlfn.IFS(OR(B359=#REF!,B359=#REF!,B359=#REF!),ROUND(#REF!,3),TRUE,0)</f>
        <v>#REF!</v>
      </c>
      <c r="J359" s="1">
        <v>0</v>
      </c>
      <c r="K359" s="1" t="e">
        <f>ROUND(ABS(SUMIFS(#REF!,#REF!,$C359,#REF!,#REF!,#REF!,$E359,#REF!,#REF!)),3)</f>
        <v>#REF!</v>
      </c>
      <c r="L359" s="1" t="e">
        <f>ROUND(ABS(SUMIFS(#REF!,#REF!,$C359,#REF!,#REF!,#REF!,$E359,#REF!,#REF!)),3)</f>
        <v>#REF!</v>
      </c>
      <c r="M359" s="1">
        <v>0</v>
      </c>
      <c r="N359" s="1" t="e">
        <f>ROUND(ABS(SUMIFS(#REF!,#REF!,$C359,#REF!,#REF!,#REF!,$E359,#REF!,#REF!)),3)</f>
        <v>#REF!</v>
      </c>
      <c r="O359" s="1" t="e">
        <f>ABS(SUMIFS(#REF!,#REF!,$C359,#REF!,$E359,#REF!,#REF!))</f>
        <v>#REF!</v>
      </c>
      <c r="P359" s="1" t="e">
        <f>#REF!</f>
        <v>#REF!</v>
      </c>
      <c r="Q359" s="1" t="e">
        <f>_xlfn.IFS(OR(B359=#REF!,B359=#REF!),#REF!*100,TRUE,0)</f>
        <v>#REF!</v>
      </c>
      <c r="S359" s="14" t="str">
        <f t="shared" si="91"/>
        <v>2000250702击退2</v>
      </c>
      <c r="T359" s="14" t="str">
        <f ca="1">IF(OFFSET($BB$1,MATCH($S359,S:S,0)-1,),$BC$1,
_xlfn.TEXTJOIN(Sheet1!$D$16,1,U359:AA359))</f>
        <v>speed=1500,duration=0.06</v>
      </c>
      <c r="U359" s="14" t="str">
        <f t="shared" ca="1" si="92"/>
        <v>speed=1500</v>
      </c>
      <c r="V359" s="14" t="str">
        <f t="shared" ca="1" si="93"/>
        <v>duration=0.06</v>
      </c>
      <c r="W359" s="14" t="str">
        <f t="shared" ca="1" si="94"/>
        <v/>
      </c>
      <c r="X359" s="14" t="str">
        <f t="shared" ca="1" si="95"/>
        <v/>
      </c>
      <c r="Y359" s="14" t="str">
        <f t="shared" ca="1" si="96"/>
        <v/>
      </c>
      <c r="Z359" s="14" t="str">
        <f t="shared" ca="1" si="97"/>
        <v/>
      </c>
      <c r="AA359" s="14" t="str">
        <f t="shared" ca="1" si="98"/>
        <v/>
      </c>
      <c r="AB359" s="1">
        <f t="shared" si="99"/>
        <v>1500</v>
      </c>
      <c r="AC359" s="1">
        <f t="shared" si="100"/>
        <v>0.06</v>
      </c>
      <c r="AD359" s="1" t="e">
        <f t="shared" si="101"/>
        <v>#N/A</v>
      </c>
      <c r="AE359" s="1" t="e">
        <f t="shared" si="102"/>
        <v>#N/A</v>
      </c>
      <c r="AF359" s="1" t="e">
        <f t="shared" si="103"/>
        <v>#N/A</v>
      </c>
      <c r="AG359" s="1" t="e">
        <f t="shared" si="104"/>
        <v>#N/A</v>
      </c>
      <c r="AH359" s="1" t="e">
        <f t="shared" si="105"/>
        <v>#N/A</v>
      </c>
      <c r="AI359" s="1" t="str">
        <f>TRIM(LEFT(AP359,FIND(Sheet1!$E$16,AP359)-1))</f>
        <v>speed</v>
      </c>
      <c r="AJ359" s="1" t="str">
        <f>TRIM(LEFT(AQ359,FIND(Sheet1!$E$16,AQ359)-1))</f>
        <v>duration</v>
      </c>
      <c r="AK359" s="1" t="e">
        <f>TRIM(LEFT(AR359,FIND(Sheet1!$E$16,AR359)-1))</f>
        <v>#VALUE!</v>
      </c>
      <c r="AL359" s="1" t="e">
        <f>TRIM(LEFT(AS359,FIND(Sheet1!$E$16,AS359)-1))</f>
        <v>#VALUE!</v>
      </c>
      <c r="AM359" s="1" t="e">
        <f>TRIM(LEFT(AT359,FIND(Sheet1!$E$16,AT359)-1))</f>
        <v>#VALUE!</v>
      </c>
      <c r="AN359" s="1" t="e">
        <f>TRIM(LEFT(AU359,FIND(Sheet1!$E$16,AU359)-1))</f>
        <v>#VALUE!</v>
      </c>
      <c r="AO359" s="1" t="e">
        <f>TRIM(LEFT(AV359,FIND(Sheet1!$E$16,AV359)-1))</f>
        <v>#VALUE!</v>
      </c>
      <c r="AP359" s="14" t="s">
        <v>213</v>
      </c>
      <c r="AQ359" s="14" t="s">
        <v>196</v>
      </c>
      <c r="AX359" s="1">
        <v>2000250702</v>
      </c>
      <c r="AY359" s="1" t="s">
        <v>47</v>
      </c>
      <c r="AZ359" s="1" t="str">
        <f t="shared" si="106"/>
        <v>2000250702击退</v>
      </c>
      <c r="BA359" s="1">
        <f>COUNTIFS($AZ$2:AZ359,AZ359,$AZ$2:AZ359,"&gt;&lt;")</f>
        <v>2</v>
      </c>
      <c r="BB359" t="b">
        <f>IFERROR(AND(VLOOKUP(AX359,[2]英雄技能定义!$A:$F,6,0)="普攻",AY359=$AY$2),FALSE)</f>
        <v>0</v>
      </c>
    </row>
    <row r="360" spans="1:54">
      <c r="A360" s="1" t="e">
        <f>#REF!</f>
        <v>#REF!</v>
      </c>
      <c r="B360" s="1" t="e">
        <f>#REF!</f>
        <v>#REF!</v>
      </c>
      <c r="C360" s="1" t="e">
        <f>#REF!</f>
        <v>#REF!</v>
      </c>
      <c r="D360" s="1" t="s">
        <v>86</v>
      </c>
      <c r="E360" s="1" t="e">
        <f>#REF!</f>
        <v>#REF!</v>
      </c>
      <c r="F360" s="1" t="e">
        <f t="shared" si="107"/>
        <v>#REF!</v>
      </c>
      <c r="G360" s="1">
        <f>SUMIFS(Sheet1!$F$17:$F$30,Sheet1!$E$17:$E$30,D360)</f>
        <v>1</v>
      </c>
      <c r="H360" s="1" t="e">
        <f>ROUND(ABS(SUMIFS(#REF!,#REF!,$C360,#REF!,#REF!,#REF!,$E360)),)</f>
        <v>#REF!</v>
      </c>
      <c r="I360" s="1" t="e">
        <f>_xlfn.IFS(OR(B360=#REF!,B360=#REF!,B360=#REF!),ROUND(#REF!,3),TRUE,0)</f>
        <v>#REF!</v>
      </c>
      <c r="J360" s="1">
        <v>0</v>
      </c>
      <c r="K360" s="1" t="e">
        <f>ROUND(ABS(SUMIFS(#REF!,#REF!,$C360,#REF!,#REF!,#REF!,$E360,#REF!,#REF!)),3)</f>
        <v>#REF!</v>
      </c>
      <c r="L360" s="1" t="e">
        <f>ROUND(ABS(SUMIFS(#REF!,#REF!,$C360,#REF!,#REF!,#REF!,$E360,#REF!,#REF!)),3)</f>
        <v>#REF!</v>
      </c>
      <c r="M360" s="1">
        <v>0</v>
      </c>
      <c r="N360" s="1" t="e">
        <f>ROUND(ABS(SUMIFS(#REF!,#REF!,$C360,#REF!,#REF!,#REF!,$E360,#REF!,#REF!)),3)</f>
        <v>#REF!</v>
      </c>
      <c r="O360" s="1" t="e">
        <f>ABS(SUMIFS(#REF!,#REF!,$C360,#REF!,$E360,#REF!,#REF!))</f>
        <v>#REF!</v>
      </c>
      <c r="P360" s="1" t="e">
        <f>#REF!</f>
        <v>#REF!</v>
      </c>
      <c r="Q360" s="1" t="e">
        <f>_xlfn.IFS(OR(B360=#REF!,B360=#REF!),#REF!*100,TRUE,0)</f>
        <v>#REF!</v>
      </c>
      <c r="S360" s="14" t="str">
        <f t="shared" si="91"/>
        <v>2000250703加buff1</v>
      </c>
      <c r="T360" s="14" t="str">
        <f ca="1">IF(OFFSET($BB$1,MATCH($S360,S:S,0)-1,),$BC$1,
_xlfn.TEXTJOIN(Sheet1!$D$16,1,U360:AA360))</f>
        <v>duration=9,effectIds={1000057,1000058}</v>
      </c>
      <c r="U360" s="14" t="str">
        <f t="shared" ca="1" si="92"/>
        <v>duration=9</v>
      </c>
      <c r="V360" s="14" t="str">
        <f t="shared" ca="1" si="93"/>
        <v>effectIds={1000057</v>
      </c>
      <c r="W360" s="14" t="str">
        <f t="shared" ca="1" si="94"/>
        <v>1000058}</v>
      </c>
      <c r="X360" s="14" t="str">
        <f t="shared" ca="1" si="95"/>
        <v/>
      </c>
      <c r="Y360" s="14" t="str">
        <f t="shared" ca="1" si="96"/>
        <v/>
      </c>
      <c r="Z360" s="14" t="str">
        <f t="shared" ca="1" si="97"/>
        <v/>
      </c>
      <c r="AA360" s="14" t="str">
        <f t="shared" ca="1" si="98"/>
        <v/>
      </c>
      <c r="AB360" s="1">
        <f t="shared" si="99"/>
        <v>9</v>
      </c>
      <c r="AC360" s="1" t="e">
        <f t="shared" si="100"/>
        <v>#N/A</v>
      </c>
      <c r="AD360" s="1" t="e">
        <f t="shared" si="101"/>
        <v>#N/A</v>
      </c>
      <c r="AE360" s="1" t="e">
        <f t="shared" si="102"/>
        <v>#N/A</v>
      </c>
      <c r="AF360" s="1" t="e">
        <f t="shared" si="103"/>
        <v>#N/A</v>
      </c>
      <c r="AG360" s="1" t="e">
        <f t="shared" si="104"/>
        <v>#N/A</v>
      </c>
      <c r="AH360" s="1" t="e">
        <f t="shared" si="105"/>
        <v>#N/A</v>
      </c>
      <c r="AI360" s="1" t="str">
        <f>TRIM(LEFT(AP360,FIND(Sheet1!$E$16,AP360)-1))</f>
        <v>duration</v>
      </c>
      <c r="AJ360" s="1" t="str">
        <f>TRIM(LEFT(AQ360,FIND(Sheet1!$E$16,AQ360)-1))</f>
        <v>effectIds</v>
      </c>
      <c r="AK360" s="1" t="e">
        <f>TRIM(LEFT(AR360,FIND(Sheet1!$E$16,AR360)-1))</f>
        <v>#VALUE!</v>
      </c>
      <c r="AL360" s="1" t="e">
        <f>TRIM(LEFT(AS360,FIND(Sheet1!$E$16,AS360)-1))</f>
        <v>#VALUE!</v>
      </c>
      <c r="AM360" s="1" t="e">
        <f>TRIM(LEFT(AT360,FIND(Sheet1!$E$16,AT360)-1))</f>
        <v>#VALUE!</v>
      </c>
      <c r="AN360" s="1" t="e">
        <f>TRIM(LEFT(AU360,FIND(Sheet1!$E$16,AU360)-1))</f>
        <v>#VALUE!</v>
      </c>
      <c r="AO360" s="1" t="e">
        <f>TRIM(LEFT(AV360,FIND(Sheet1!$E$16,AV360)-1))</f>
        <v>#VALUE!</v>
      </c>
      <c r="AP360" s="14" t="s">
        <v>175</v>
      </c>
      <c r="AQ360" s="14" t="s">
        <v>353</v>
      </c>
      <c r="AR360" s="14" t="s">
        <v>354</v>
      </c>
      <c r="AX360" s="1">
        <v>2000250703</v>
      </c>
      <c r="AY360" s="1" t="s">
        <v>88</v>
      </c>
      <c r="AZ360" s="1" t="str">
        <f t="shared" si="106"/>
        <v>2000250703加buff</v>
      </c>
      <c r="BA360" s="1">
        <f>COUNTIFS($AZ$2:AZ360,AZ360,$AZ$2:AZ360,"&gt;&lt;")</f>
        <v>1</v>
      </c>
      <c r="BB360" t="b">
        <f>IFERROR(AND(VLOOKUP(AX360,[2]英雄技能定义!$A:$F,6,0)="普攻",AY360=$AY$2),FALSE)</f>
        <v>0</v>
      </c>
    </row>
    <row r="361" spans="1:54">
      <c r="A361" s="1" t="e">
        <f>#REF!</f>
        <v>#REF!</v>
      </c>
      <c r="B361" s="1" t="e">
        <f>#REF!</f>
        <v>#REF!</v>
      </c>
      <c r="C361" s="1" t="e">
        <f>#REF!</f>
        <v>#REF!</v>
      </c>
      <c r="D361" s="1" t="s">
        <v>88</v>
      </c>
      <c r="E361" s="1" t="e">
        <f>#REF!</f>
        <v>#REF!</v>
      </c>
      <c r="F361" s="1" t="e">
        <f t="shared" si="107"/>
        <v>#REF!</v>
      </c>
      <c r="G361" s="1">
        <f>SUMIFS(Sheet1!$F$17:$F$30,Sheet1!$E$17:$E$30,D361)</f>
        <v>2</v>
      </c>
      <c r="H361" s="1" t="e">
        <f>ROUND(ABS(SUMIFS(#REF!,#REF!,$C361,#REF!,#REF!,#REF!,$E361)),)</f>
        <v>#REF!</v>
      </c>
      <c r="I361" s="1" t="e">
        <f>_xlfn.IFS(OR(B361=#REF!,B361=#REF!,B361=#REF!),ROUND(#REF!,3),TRUE,0)</f>
        <v>#REF!</v>
      </c>
      <c r="J361" s="1">
        <v>0</v>
      </c>
      <c r="K361" s="1" t="e">
        <f>ROUND(ABS(SUMIFS(#REF!,#REF!,$C361,#REF!,#REF!,#REF!,$E361,#REF!,#REF!)),3)</f>
        <v>#REF!</v>
      </c>
      <c r="L361" s="1" t="e">
        <f>ROUND(ABS(SUMIFS(#REF!,#REF!,$C361,#REF!,#REF!,#REF!,$E361,#REF!,#REF!)),3)</f>
        <v>#REF!</v>
      </c>
      <c r="M361" s="1">
        <v>0</v>
      </c>
      <c r="N361" s="1" t="e">
        <f>ROUND(ABS(SUMIFS(#REF!,#REF!,$C361,#REF!,#REF!,#REF!,$E361,#REF!,#REF!)),3)</f>
        <v>#REF!</v>
      </c>
      <c r="O361" s="1" t="e">
        <f>ABS(SUMIFS(#REF!,#REF!,$C361,#REF!,$E361,#REF!,#REF!))</f>
        <v>#REF!</v>
      </c>
      <c r="P361" s="1" t="e">
        <f>#REF!</f>
        <v>#REF!</v>
      </c>
      <c r="Q361" s="1" t="e">
        <f>_xlfn.IFS(OR(B361=#REF!,B361=#REF!),#REF!*100,TRUE,0)</f>
        <v>#REF!</v>
      </c>
      <c r="S361" s="14" t="str">
        <f t="shared" si="91"/>
        <v>2000250704受击光效1</v>
      </c>
      <c r="T361" s="14" t="str">
        <f ca="1">IF(OFFSET($BB$1,MATCH($S361,S:S,0)-1,),$BC$1,
_xlfn.TEXTJOIN(Sheet1!$D$16,1,U361:AA361))</f>
        <v>1</v>
      </c>
      <c r="U361" s="14" t="str">
        <f t="shared" ca="1" si="92"/>
        <v>1</v>
      </c>
      <c r="V361" s="14" t="str">
        <f t="shared" ca="1" si="93"/>
        <v/>
      </c>
      <c r="W361" s="14" t="str">
        <f t="shared" ca="1" si="94"/>
        <v/>
      </c>
      <c r="X361" s="14" t="str">
        <f t="shared" ca="1" si="95"/>
        <v/>
      </c>
      <c r="Y361" s="14" t="str">
        <f t="shared" ca="1" si="96"/>
        <v/>
      </c>
      <c r="Z361" s="14" t="str">
        <f t="shared" ca="1" si="97"/>
        <v/>
      </c>
      <c r="AA361" s="14" t="str">
        <f t="shared" ca="1" si="98"/>
        <v/>
      </c>
      <c r="AB361" s="1">
        <f t="shared" si="99"/>
        <v>1</v>
      </c>
      <c r="AC361" s="1" t="e">
        <f t="shared" si="100"/>
        <v>#N/A</v>
      </c>
      <c r="AD361" s="1" t="e">
        <f t="shared" si="101"/>
        <v>#N/A</v>
      </c>
      <c r="AE361" s="1" t="e">
        <f t="shared" si="102"/>
        <v>#N/A</v>
      </c>
      <c r="AF361" s="1" t="e">
        <f t="shared" si="103"/>
        <v>#N/A</v>
      </c>
      <c r="AG361" s="1" t="e">
        <f t="shared" si="104"/>
        <v>#N/A</v>
      </c>
      <c r="AH361" s="1" t="e">
        <f t="shared" si="105"/>
        <v>#N/A</v>
      </c>
      <c r="AI361" s="1" t="e">
        <f>TRIM(LEFT(AP361,FIND(Sheet1!$E$16,AP361)-1))</f>
        <v>#VALUE!</v>
      </c>
      <c r="AJ361" s="1" t="e">
        <f>TRIM(LEFT(AQ361,FIND(Sheet1!$E$16,AQ361)-1))</f>
        <v>#VALUE!</v>
      </c>
      <c r="AK361" s="1" t="e">
        <f>TRIM(LEFT(AR361,FIND(Sheet1!$E$16,AR361)-1))</f>
        <v>#VALUE!</v>
      </c>
      <c r="AL361" s="1" t="e">
        <f>TRIM(LEFT(AS361,FIND(Sheet1!$E$16,AS361)-1))</f>
        <v>#VALUE!</v>
      </c>
      <c r="AM361" s="1" t="e">
        <f>TRIM(LEFT(AT361,FIND(Sheet1!$E$16,AT361)-1))</f>
        <v>#VALUE!</v>
      </c>
      <c r="AN361" s="1" t="e">
        <f>TRIM(LEFT(AU361,FIND(Sheet1!$E$16,AU361)-1))</f>
        <v>#VALUE!</v>
      </c>
      <c r="AO361" s="1" t="e">
        <f>TRIM(LEFT(AV361,FIND(Sheet1!$E$16,AV361)-1))</f>
        <v>#VALUE!</v>
      </c>
      <c r="AP361" s="14">
        <v>1</v>
      </c>
      <c r="AX361" s="1">
        <v>2000250704</v>
      </c>
      <c r="AY361" s="1" t="s">
        <v>91</v>
      </c>
      <c r="AZ361" s="1" t="str">
        <f t="shared" si="106"/>
        <v>2000250704受击光效</v>
      </c>
      <c r="BA361" s="1">
        <f>COUNTIFS($AZ$2:AZ361,AZ361,$AZ$2:AZ361,"&gt;&lt;")</f>
        <v>1</v>
      </c>
      <c r="BB361" t="b">
        <f>IFERROR(AND(VLOOKUP(AX361,[2]英雄技能定义!$A:$F,6,0)="普攻",AY361=$AY$2),FALSE)</f>
        <v>0</v>
      </c>
    </row>
    <row r="362" spans="1:54">
      <c r="A362" s="1" t="e">
        <f>#REF!</f>
        <v>#REF!</v>
      </c>
      <c r="B362" s="1" t="e">
        <f>#REF!</f>
        <v>#REF!</v>
      </c>
      <c r="C362" s="1" t="e">
        <f>#REF!</f>
        <v>#REF!</v>
      </c>
      <c r="D362" s="1" t="s">
        <v>86</v>
      </c>
      <c r="E362" s="1" t="e">
        <f>#REF!</f>
        <v>#REF!</v>
      </c>
      <c r="F362" s="1" t="e">
        <f t="shared" si="107"/>
        <v>#REF!</v>
      </c>
      <c r="G362" s="1">
        <f>SUMIFS(Sheet1!$F$17:$F$30,Sheet1!$E$17:$E$30,D362)</f>
        <v>1</v>
      </c>
      <c r="H362" s="1" t="e">
        <f>ROUND(ABS(SUMIFS(#REF!,#REF!,$C362,#REF!,#REF!,#REF!,$E362)),)</f>
        <v>#REF!</v>
      </c>
      <c r="I362" s="1" t="e">
        <f>_xlfn.IFS(OR(B362=#REF!,B362=#REF!,B362=#REF!),ROUND(#REF!,3),TRUE,0)</f>
        <v>#REF!</v>
      </c>
      <c r="J362" s="1">
        <v>0</v>
      </c>
      <c r="K362" s="1" t="e">
        <f>ROUND(ABS(SUMIFS(#REF!,#REF!,$C362,#REF!,#REF!,#REF!,$E362,#REF!,#REF!)),3)</f>
        <v>#REF!</v>
      </c>
      <c r="L362" s="1" t="e">
        <f>ROUND(ABS(SUMIFS(#REF!,#REF!,$C362,#REF!,#REF!,#REF!,$E362,#REF!,#REF!)),3)</f>
        <v>#REF!</v>
      </c>
      <c r="M362" s="1">
        <v>0</v>
      </c>
      <c r="N362" s="1" t="e">
        <f>ROUND(ABS(SUMIFS(#REF!,#REF!,$C362,#REF!,#REF!,#REF!,$E362,#REF!,#REF!)),3)</f>
        <v>#REF!</v>
      </c>
      <c r="O362" s="1" t="e">
        <f>ABS(SUMIFS(#REF!,#REF!,$C362,#REF!,$E362,#REF!,#REF!))</f>
        <v>#REF!</v>
      </c>
      <c r="P362" s="1" t="e">
        <f>#REF!</f>
        <v>#REF!</v>
      </c>
      <c r="Q362" s="1" t="e">
        <f>_xlfn.IFS(OR(B362=#REF!,B362=#REF!),#REF!*100,TRUE,0)</f>
        <v>#REF!</v>
      </c>
      <c r="S362" s="14" t="str">
        <f t="shared" si="91"/>
        <v>2000250704伤血1</v>
      </c>
      <c r="T362" s="14" t="str">
        <f ca="1">IF(OFFSET($BB$1,MATCH($S362,S:S,0)-1,),$BC$1,
_xlfn.TEXTJOIN(Sheet1!$D$16,1,U362:AA362))</f>
        <v>ratio=1.7+attackerParams('step10a')+attackerParams('extreasure2a'),fixed=100</v>
      </c>
      <c r="U362" s="14" t="str">
        <f t="shared" ca="1" si="92"/>
        <v>ratio=1.7+attackerParams('step10a')+attackerParams('extreasure2a')</v>
      </c>
      <c r="V362" s="14" t="str">
        <f t="shared" ca="1" si="93"/>
        <v>fixed=100</v>
      </c>
      <c r="W362" s="14" t="str">
        <f t="shared" ca="1" si="94"/>
        <v/>
      </c>
      <c r="X362" s="14" t="str">
        <f t="shared" ca="1" si="95"/>
        <v/>
      </c>
      <c r="Y362" s="14" t="str">
        <f t="shared" ca="1" si="96"/>
        <v/>
      </c>
      <c r="Z362" s="14" t="str">
        <f t="shared" ca="1" si="97"/>
        <v/>
      </c>
      <c r="AA362" s="14" t="str">
        <f t="shared" ca="1" si="98"/>
        <v/>
      </c>
      <c r="AB362" s="1">
        <f t="shared" si="99"/>
        <v>1.7</v>
      </c>
      <c r="AC362" s="1">
        <f t="shared" si="100"/>
        <v>100</v>
      </c>
      <c r="AD362" s="1" t="e">
        <f t="shared" si="101"/>
        <v>#N/A</v>
      </c>
      <c r="AE362" s="1" t="e">
        <f t="shared" si="102"/>
        <v>#N/A</v>
      </c>
      <c r="AF362" s="1" t="e">
        <f t="shared" si="103"/>
        <v>#N/A</v>
      </c>
      <c r="AG362" s="1" t="e">
        <f t="shared" si="104"/>
        <v>#N/A</v>
      </c>
      <c r="AH362" s="1" t="e">
        <f t="shared" si="105"/>
        <v>#N/A</v>
      </c>
      <c r="AI362" s="1" t="str">
        <f>TRIM(LEFT(AP362,FIND(Sheet1!$E$16,AP362)-1))</f>
        <v>ratio</v>
      </c>
      <c r="AJ362" s="1" t="str">
        <f>TRIM(LEFT(AQ362,FIND(Sheet1!$E$16,AQ362)-1))</f>
        <v>fixed</v>
      </c>
      <c r="AK362" s="1" t="e">
        <f>TRIM(LEFT(AR362,FIND(Sheet1!$E$16,AR362)-1))</f>
        <v>#VALUE!</v>
      </c>
      <c r="AL362" s="1" t="e">
        <f>TRIM(LEFT(AS362,FIND(Sheet1!$E$16,AS362)-1))</f>
        <v>#VALUE!</v>
      </c>
      <c r="AM362" s="1" t="e">
        <f>TRIM(LEFT(AT362,FIND(Sheet1!$E$16,AT362)-1))</f>
        <v>#VALUE!</v>
      </c>
      <c r="AN362" s="1" t="e">
        <f>TRIM(LEFT(AU362,FIND(Sheet1!$E$16,AU362)-1))</f>
        <v>#VALUE!</v>
      </c>
      <c r="AO362" s="1" t="e">
        <f>TRIM(LEFT(AV362,FIND(Sheet1!$E$16,AV362)-1))</f>
        <v>#VALUE!</v>
      </c>
      <c r="AP362" s="14" t="s">
        <v>355</v>
      </c>
      <c r="AQ362" s="14" t="s">
        <v>170</v>
      </c>
      <c r="AX362" s="1">
        <v>2000250704</v>
      </c>
      <c r="AY362" s="1" t="s">
        <v>86</v>
      </c>
      <c r="AZ362" s="1" t="str">
        <f t="shared" si="106"/>
        <v>2000250704伤血</v>
      </c>
      <c r="BA362" s="1">
        <f>COUNTIFS($AZ$2:AZ362,AZ362,$AZ$2:AZ362,"&gt;&lt;")</f>
        <v>1</v>
      </c>
      <c r="BB362" t="b">
        <f>IFERROR(AND(VLOOKUP(AX362,[2]英雄技能定义!$A:$F,6,0)="普攻",AY362=$AY$2),FALSE)</f>
        <v>0</v>
      </c>
    </row>
    <row r="363" spans="1:54">
      <c r="A363" s="1" t="e">
        <f>#REF!</f>
        <v>#REF!</v>
      </c>
      <c r="B363" s="1" t="e">
        <f>#REF!</f>
        <v>#REF!</v>
      </c>
      <c r="C363" s="1" t="e">
        <f>#REF!</f>
        <v>#REF!</v>
      </c>
      <c r="D363" s="1" t="s">
        <v>86</v>
      </c>
      <c r="E363" s="1" t="e">
        <f>#REF!</f>
        <v>#REF!</v>
      </c>
      <c r="F363" s="1" t="e">
        <f t="shared" si="107"/>
        <v>#REF!</v>
      </c>
      <c r="G363" s="1">
        <f>SUMIFS(Sheet1!$F$17:$F$30,Sheet1!$E$17:$E$30,D363)</f>
        <v>1</v>
      </c>
      <c r="H363" s="1" t="e">
        <f>ROUND(ABS(SUMIFS(#REF!,#REF!,$C363,#REF!,#REF!,#REF!,$E363)),)</f>
        <v>#REF!</v>
      </c>
      <c r="I363" s="1" t="e">
        <f>_xlfn.IFS(OR(B363=#REF!,B363=#REF!,B363=#REF!),ROUND(#REF!,3),TRUE,0)</f>
        <v>#REF!</v>
      </c>
      <c r="J363" s="1">
        <v>0</v>
      </c>
      <c r="K363" s="1" t="e">
        <f>ROUND(ABS(SUMIFS(#REF!,#REF!,$C363,#REF!,#REF!,#REF!,$E363,#REF!,#REF!)),3)</f>
        <v>#REF!</v>
      </c>
      <c r="L363" s="1" t="e">
        <f>ROUND(ABS(SUMIFS(#REF!,#REF!,$C363,#REF!,#REF!,#REF!,$E363,#REF!,#REF!)),3)</f>
        <v>#REF!</v>
      </c>
      <c r="M363" s="1">
        <v>0</v>
      </c>
      <c r="N363" s="1" t="e">
        <f>ROUND(ABS(SUMIFS(#REF!,#REF!,$C363,#REF!,#REF!,#REF!,$E363,#REF!,#REF!)),3)</f>
        <v>#REF!</v>
      </c>
      <c r="O363" s="1" t="e">
        <f>ABS(SUMIFS(#REF!,#REF!,$C363,#REF!,$E363,#REF!,#REF!))</f>
        <v>#REF!</v>
      </c>
      <c r="P363" s="1" t="e">
        <f>#REF!</f>
        <v>#REF!</v>
      </c>
      <c r="Q363" s="1" t="e">
        <f>_xlfn.IFS(OR(B363=#REF!,B363=#REF!),#REF!*100,TRUE,0)</f>
        <v>#REF!</v>
      </c>
      <c r="S363" s="14" t="str">
        <f t="shared" si="91"/>
        <v>2000250704击飞1</v>
      </c>
      <c r="T363" s="14" t="str">
        <f ca="1">IF(OFFSET($BB$1,MATCH($S363,S:S,0)-1,),$BC$1,
_xlfn.TEXTJOIN(Sheet1!$D$16,1,U363:AA363))</f>
        <v>speed=300,duration=0.5</v>
      </c>
      <c r="U363" s="14" t="str">
        <f t="shared" ca="1" si="92"/>
        <v>speed=300</v>
      </c>
      <c r="V363" s="14" t="str">
        <f t="shared" ca="1" si="93"/>
        <v>duration=0.5</v>
      </c>
      <c r="W363" s="14" t="str">
        <f t="shared" ca="1" si="94"/>
        <v/>
      </c>
      <c r="X363" s="14" t="str">
        <f t="shared" ca="1" si="95"/>
        <v/>
      </c>
      <c r="Y363" s="14" t="str">
        <f t="shared" ca="1" si="96"/>
        <v/>
      </c>
      <c r="Z363" s="14" t="str">
        <f t="shared" ca="1" si="97"/>
        <v/>
      </c>
      <c r="AA363" s="14" t="str">
        <f t="shared" ca="1" si="98"/>
        <v/>
      </c>
      <c r="AB363" s="1">
        <f t="shared" si="99"/>
        <v>300</v>
      </c>
      <c r="AC363" s="1">
        <f t="shared" si="100"/>
        <v>0.5</v>
      </c>
      <c r="AD363" s="1" t="e">
        <f t="shared" si="101"/>
        <v>#N/A</v>
      </c>
      <c r="AE363" s="1" t="e">
        <f t="shared" si="102"/>
        <v>#N/A</v>
      </c>
      <c r="AF363" s="1" t="e">
        <f t="shared" si="103"/>
        <v>#N/A</v>
      </c>
      <c r="AG363" s="1" t="e">
        <f t="shared" si="104"/>
        <v>#N/A</v>
      </c>
      <c r="AH363" s="1" t="e">
        <f t="shared" si="105"/>
        <v>#N/A</v>
      </c>
      <c r="AI363" s="1" t="str">
        <f>TRIM(LEFT(AP363,FIND(Sheet1!$E$16,AP363)-1))</f>
        <v>speed</v>
      </c>
      <c r="AJ363" s="1" t="str">
        <f>TRIM(LEFT(AQ363,FIND(Sheet1!$E$16,AQ363)-1))</f>
        <v>duration</v>
      </c>
      <c r="AK363" s="1" t="e">
        <f>TRIM(LEFT(AR363,FIND(Sheet1!$E$16,AR363)-1))</f>
        <v>#VALUE!</v>
      </c>
      <c r="AL363" s="1" t="e">
        <f>TRIM(LEFT(AS363,FIND(Sheet1!$E$16,AS363)-1))</f>
        <v>#VALUE!</v>
      </c>
      <c r="AM363" s="1" t="e">
        <f>TRIM(LEFT(AT363,FIND(Sheet1!$E$16,AT363)-1))</f>
        <v>#VALUE!</v>
      </c>
      <c r="AN363" s="1" t="e">
        <f>TRIM(LEFT(AU363,FIND(Sheet1!$E$16,AU363)-1))</f>
        <v>#VALUE!</v>
      </c>
      <c r="AO363" s="1" t="e">
        <f>TRIM(LEFT(AV363,FIND(Sheet1!$E$16,AV363)-1))</f>
        <v>#VALUE!</v>
      </c>
      <c r="AP363" s="14" t="s">
        <v>187</v>
      </c>
      <c r="AQ363" s="14" t="s">
        <v>188</v>
      </c>
      <c r="AX363" s="1">
        <v>2000250704</v>
      </c>
      <c r="AY363" s="1" t="s">
        <v>96</v>
      </c>
      <c r="AZ363" s="1" t="str">
        <f t="shared" si="106"/>
        <v>2000250704击飞</v>
      </c>
      <c r="BA363" s="1">
        <f>COUNTIFS($AZ$2:AZ363,AZ363,$AZ$2:AZ363,"&gt;&lt;")</f>
        <v>1</v>
      </c>
      <c r="BB363" t="b">
        <f>IFERROR(AND(VLOOKUP(AX363,[2]英雄技能定义!$A:$F,6,0)="普攻",AY363=$AY$2),FALSE)</f>
        <v>0</v>
      </c>
    </row>
    <row r="364" spans="1:54">
      <c r="A364" s="1" t="e">
        <f>#REF!</f>
        <v>#REF!</v>
      </c>
      <c r="B364" s="1" t="e">
        <f>#REF!</f>
        <v>#REF!</v>
      </c>
      <c r="C364" s="1" t="e">
        <f>#REF!</f>
        <v>#REF!</v>
      </c>
      <c r="D364" s="1" t="s">
        <v>88</v>
      </c>
      <c r="E364" s="1" t="e">
        <f>#REF!</f>
        <v>#REF!</v>
      </c>
      <c r="F364" s="1" t="e">
        <f t="shared" si="107"/>
        <v>#REF!</v>
      </c>
      <c r="G364" s="1">
        <f>SUMIFS(Sheet1!$F$17:$F$30,Sheet1!$E$17:$E$30,D364)</f>
        <v>2</v>
      </c>
      <c r="H364" s="1" t="e">
        <f>ROUND(ABS(SUMIFS(#REF!,#REF!,$C364,#REF!,#REF!,#REF!,$E364)),)</f>
        <v>#REF!</v>
      </c>
      <c r="I364" s="1" t="e">
        <f>_xlfn.IFS(OR(B364=#REF!,B364=#REF!,B364=#REF!),ROUND(#REF!,3),TRUE,0)</f>
        <v>#REF!</v>
      </c>
      <c r="J364" s="1">
        <v>0</v>
      </c>
      <c r="K364" s="1" t="e">
        <f>ROUND(ABS(SUMIFS(#REF!,#REF!,$C364,#REF!,#REF!,#REF!,$E364,#REF!,#REF!)),3)</f>
        <v>#REF!</v>
      </c>
      <c r="L364" s="1" t="e">
        <f>ROUND(ABS(SUMIFS(#REF!,#REF!,$C364,#REF!,#REF!,#REF!,$E364,#REF!,#REF!)),3)</f>
        <v>#REF!</v>
      </c>
      <c r="M364" s="1">
        <v>0</v>
      </c>
      <c r="N364" s="1" t="e">
        <f>ROUND(ABS(SUMIFS(#REF!,#REF!,$C364,#REF!,#REF!,#REF!,$E364,#REF!,#REF!)),3)</f>
        <v>#REF!</v>
      </c>
      <c r="O364" s="1" t="e">
        <f>ABS(SUMIFS(#REF!,#REF!,$C364,#REF!,$E364,#REF!,#REF!))</f>
        <v>#REF!</v>
      </c>
      <c r="P364" s="1" t="e">
        <f>#REF!</f>
        <v>#REF!</v>
      </c>
      <c r="Q364" s="1" t="e">
        <f>_xlfn.IFS(OR(B364=#REF!,B364=#REF!),#REF!*100,TRUE,0)</f>
        <v>#REF!</v>
      </c>
      <c r="S364" s="14" t="str">
        <f t="shared" si="91"/>
        <v>2000250704加buff1</v>
      </c>
      <c r="T364" s="14" t="str">
        <f ca="1">IF(OFFSET($BB$1,MATCH($S364,S:S,0)-1,),$BC$1,
_xlfn.TEXTJOIN(Sheet1!$D$16,1,U364:AA364))</f>
        <v>duration=1,effectIds={1000059}</v>
      </c>
      <c r="U364" s="14" t="str">
        <f t="shared" ca="1" si="92"/>
        <v>duration=1</v>
      </c>
      <c r="V364" s="14" t="str">
        <f t="shared" ca="1" si="93"/>
        <v>effectIds={1000059}</v>
      </c>
      <c r="W364" s="14" t="str">
        <f t="shared" ca="1" si="94"/>
        <v/>
      </c>
      <c r="X364" s="14" t="str">
        <f t="shared" ca="1" si="95"/>
        <v/>
      </c>
      <c r="Y364" s="14" t="str">
        <f t="shared" ca="1" si="96"/>
        <v/>
      </c>
      <c r="Z364" s="14" t="str">
        <f t="shared" ca="1" si="97"/>
        <v/>
      </c>
      <c r="AA364" s="14" t="str">
        <f t="shared" ca="1" si="98"/>
        <v/>
      </c>
      <c r="AB364" s="1">
        <f t="shared" si="99"/>
        <v>1</v>
      </c>
      <c r="AC364" s="1" t="e">
        <f t="shared" si="100"/>
        <v>#N/A</v>
      </c>
      <c r="AD364" s="1" t="e">
        <f t="shared" si="101"/>
        <v>#N/A</v>
      </c>
      <c r="AE364" s="1" t="e">
        <f t="shared" si="102"/>
        <v>#N/A</v>
      </c>
      <c r="AF364" s="1" t="e">
        <f t="shared" si="103"/>
        <v>#N/A</v>
      </c>
      <c r="AG364" s="1" t="e">
        <f t="shared" si="104"/>
        <v>#N/A</v>
      </c>
      <c r="AH364" s="1" t="e">
        <f t="shared" si="105"/>
        <v>#N/A</v>
      </c>
      <c r="AI364" s="1" t="str">
        <f>TRIM(LEFT(AP364,FIND(Sheet1!$E$16,AP364)-1))</f>
        <v>duration</v>
      </c>
      <c r="AJ364" s="1" t="str">
        <f>TRIM(LEFT(AQ364,FIND(Sheet1!$E$16,AQ364)-1))</f>
        <v>effectIds</v>
      </c>
      <c r="AK364" s="1" t="e">
        <f>TRIM(LEFT(AR364,FIND(Sheet1!$E$16,AR364)-1))</f>
        <v>#VALUE!</v>
      </c>
      <c r="AL364" s="1" t="e">
        <f>TRIM(LEFT(AS364,FIND(Sheet1!$E$16,AS364)-1))</f>
        <v>#VALUE!</v>
      </c>
      <c r="AM364" s="1" t="e">
        <f>TRIM(LEFT(AT364,FIND(Sheet1!$E$16,AT364)-1))</f>
        <v>#VALUE!</v>
      </c>
      <c r="AN364" s="1" t="e">
        <f>TRIM(LEFT(AU364,FIND(Sheet1!$E$16,AU364)-1))</f>
        <v>#VALUE!</v>
      </c>
      <c r="AO364" s="1" t="e">
        <f>TRIM(LEFT(AV364,FIND(Sheet1!$E$16,AV364)-1))</f>
        <v>#VALUE!</v>
      </c>
      <c r="AP364" s="14" t="s">
        <v>211</v>
      </c>
      <c r="AQ364" s="14" t="s">
        <v>356</v>
      </c>
      <c r="AX364" s="1">
        <v>2000250704</v>
      </c>
      <c r="AY364" s="1" t="s">
        <v>88</v>
      </c>
      <c r="AZ364" s="1" t="str">
        <f t="shared" si="106"/>
        <v>2000250704加buff</v>
      </c>
      <c r="BA364" s="1">
        <f>COUNTIFS($AZ$2:AZ364,AZ364,$AZ$2:AZ364,"&gt;&lt;")</f>
        <v>1</v>
      </c>
      <c r="BB364" t="b">
        <f>IFERROR(AND(VLOOKUP(AX364,[2]英雄技能定义!$A:$F,6,0)="普攻",AY364=$AY$2),FALSE)</f>
        <v>0</v>
      </c>
    </row>
    <row r="365" spans="1:54">
      <c r="A365" s="1" t="e">
        <f>#REF!</f>
        <v>#REF!</v>
      </c>
      <c r="B365" s="1" t="e">
        <f>#REF!</f>
        <v>#REF!</v>
      </c>
      <c r="C365" s="1" t="e">
        <f>#REF!</f>
        <v>#REF!</v>
      </c>
      <c r="D365" s="1" t="s">
        <v>86</v>
      </c>
      <c r="E365" s="1" t="e">
        <f>#REF!</f>
        <v>#REF!</v>
      </c>
      <c r="F365" s="1" t="e">
        <f t="shared" si="107"/>
        <v>#REF!</v>
      </c>
      <c r="G365" s="1">
        <f>SUMIFS(Sheet1!$F$17:$F$30,Sheet1!$E$17:$E$30,D365)</f>
        <v>1</v>
      </c>
      <c r="H365" s="1" t="e">
        <f>ROUND(ABS(SUMIFS(#REF!,#REF!,$C365,#REF!,#REF!,#REF!,$E365)),)</f>
        <v>#REF!</v>
      </c>
      <c r="I365" s="1" t="e">
        <f>_xlfn.IFS(OR(B365=#REF!,B365=#REF!,B365=#REF!),ROUND(#REF!,3),TRUE,0)</f>
        <v>#REF!</v>
      </c>
      <c r="J365" s="1">
        <v>0</v>
      </c>
      <c r="K365" s="1" t="e">
        <f>ROUND(ABS(SUMIFS(#REF!,#REF!,$C365,#REF!,#REF!,#REF!,$E365,#REF!,#REF!)),3)</f>
        <v>#REF!</v>
      </c>
      <c r="L365" s="1" t="e">
        <f>ROUND(ABS(SUMIFS(#REF!,#REF!,$C365,#REF!,#REF!,#REF!,$E365,#REF!,#REF!)),3)</f>
        <v>#REF!</v>
      </c>
      <c r="M365" s="1">
        <v>0</v>
      </c>
      <c r="N365" s="1" t="e">
        <f>ROUND(ABS(SUMIFS(#REF!,#REF!,$C365,#REF!,#REF!,#REF!,$E365,#REF!,#REF!)),3)</f>
        <v>#REF!</v>
      </c>
      <c r="O365" s="1" t="e">
        <f>ABS(SUMIFS(#REF!,#REF!,$C365,#REF!,$E365,#REF!,#REF!))</f>
        <v>#REF!</v>
      </c>
      <c r="P365" s="1" t="e">
        <f>#REF!</f>
        <v>#REF!</v>
      </c>
      <c r="Q365" s="1" t="e">
        <f>_xlfn.IFS(OR(B365=#REF!,B365=#REF!),#REF!*100,TRUE,0)</f>
        <v>#REF!</v>
      </c>
      <c r="S365" s="14" t="str">
        <f t="shared" si="91"/>
        <v>2000250704恢复血量1</v>
      </c>
      <c r="T365" s="14" t="str">
        <f ca="1">IF(OFFSET($BB$1,MATCH($S365,S:S,0)-1,),$BC$1,
_xlfn.TEXTJOIN(Sheet1!$D$16,1,U365:AA365))</f>
        <v>fixed=100,ratio=1.41+attackerParams('extreasure1')+attackerParams('step10b')</v>
      </c>
      <c r="U365" s="14" t="str">
        <f t="shared" ca="1" si="92"/>
        <v>fixed=100</v>
      </c>
      <c r="V365" s="14" t="str">
        <f t="shared" ca="1" si="93"/>
        <v>ratio=1.41+attackerParams('extreasure1')+attackerParams('step10b')</v>
      </c>
      <c r="W365" s="14" t="str">
        <f t="shared" ca="1" si="94"/>
        <v/>
      </c>
      <c r="X365" s="14" t="str">
        <f t="shared" ca="1" si="95"/>
        <v/>
      </c>
      <c r="Y365" s="14" t="str">
        <f t="shared" ca="1" si="96"/>
        <v/>
      </c>
      <c r="Z365" s="14" t="str">
        <f t="shared" ca="1" si="97"/>
        <v/>
      </c>
      <c r="AA365" s="14" t="str">
        <f t="shared" ca="1" si="98"/>
        <v/>
      </c>
      <c r="AB365" s="1">
        <f t="shared" si="99"/>
        <v>100</v>
      </c>
      <c r="AC365" s="1">
        <f t="shared" si="100"/>
        <v>1.41</v>
      </c>
      <c r="AD365" s="1" t="e">
        <f t="shared" si="101"/>
        <v>#N/A</v>
      </c>
      <c r="AE365" s="1" t="e">
        <f t="shared" si="102"/>
        <v>#N/A</v>
      </c>
      <c r="AF365" s="1" t="e">
        <f t="shared" si="103"/>
        <v>#N/A</v>
      </c>
      <c r="AG365" s="1" t="e">
        <f t="shared" si="104"/>
        <v>#N/A</v>
      </c>
      <c r="AH365" s="1" t="e">
        <f t="shared" si="105"/>
        <v>#N/A</v>
      </c>
      <c r="AI365" s="1" t="str">
        <f>TRIM(LEFT(AP365,FIND(Sheet1!$E$16,AP365)-1))</f>
        <v>fixed</v>
      </c>
      <c r="AJ365" s="1" t="str">
        <f>TRIM(LEFT(AQ365,FIND(Sheet1!$E$16,AQ365)-1))</f>
        <v>ratio</v>
      </c>
      <c r="AK365" s="1" t="e">
        <f>TRIM(LEFT(AR365,FIND(Sheet1!$E$16,AR365)-1))</f>
        <v>#VALUE!</v>
      </c>
      <c r="AL365" s="1" t="e">
        <f>TRIM(LEFT(AS365,FIND(Sheet1!$E$16,AS365)-1))</f>
        <v>#VALUE!</v>
      </c>
      <c r="AM365" s="1" t="e">
        <f>TRIM(LEFT(AT365,FIND(Sheet1!$E$16,AT365)-1))</f>
        <v>#VALUE!</v>
      </c>
      <c r="AN365" s="1" t="e">
        <f>TRIM(LEFT(AU365,FIND(Sheet1!$E$16,AU365)-1))</f>
        <v>#VALUE!</v>
      </c>
      <c r="AO365" s="1" t="e">
        <f>TRIM(LEFT(AV365,FIND(Sheet1!$E$16,AV365)-1))</f>
        <v>#VALUE!</v>
      </c>
      <c r="AP365" s="14" t="s">
        <v>170</v>
      </c>
      <c r="AQ365" s="14" t="s">
        <v>357</v>
      </c>
      <c r="AX365" s="1">
        <v>2000250704</v>
      </c>
      <c r="AY365" s="1" t="s">
        <v>92</v>
      </c>
      <c r="AZ365" s="1" t="str">
        <f t="shared" si="106"/>
        <v>2000250704恢复血量</v>
      </c>
      <c r="BA365" s="1">
        <f>COUNTIFS($AZ$2:AZ365,AZ365,$AZ$2:AZ365,"&gt;&lt;")</f>
        <v>1</v>
      </c>
      <c r="BB365" t="b">
        <f>IFERROR(AND(VLOOKUP(AX365,[2]英雄技能定义!$A:$F,6,0)="普攻",AY365=$AY$2),FALSE)</f>
        <v>0</v>
      </c>
    </row>
    <row r="366" spans="1:54">
      <c r="A366" s="1" t="e">
        <f>#REF!</f>
        <v>#REF!</v>
      </c>
      <c r="B366" s="1" t="e">
        <f>#REF!</f>
        <v>#REF!</v>
      </c>
      <c r="C366" s="1" t="e">
        <f>#REF!</f>
        <v>#REF!</v>
      </c>
      <c r="D366" s="1" t="s">
        <v>86</v>
      </c>
      <c r="E366" s="1" t="e">
        <f>#REF!</f>
        <v>#REF!</v>
      </c>
      <c r="F366" s="1" t="e">
        <f t="shared" si="107"/>
        <v>#REF!</v>
      </c>
      <c r="G366" s="1">
        <f>SUMIFS(Sheet1!$F$17:$F$30,Sheet1!$E$17:$E$30,D366)</f>
        <v>1</v>
      </c>
      <c r="H366" s="1" t="e">
        <f>ROUND(ABS(SUMIFS(#REF!,#REF!,$C366,#REF!,#REF!,#REF!,$E366)),)</f>
        <v>#REF!</v>
      </c>
      <c r="I366" s="1" t="e">
        <f>_xlfn.IFS(OR(B366=#REF!,B366=#REF!,B366=#REF!),ROUND(#REF!,3),TRUE,0)</f>
        <v>#REF!</v>
      </c>
      <c r="J366" s="1">
        <v>0</v>
      </c>
      <c r="K366" s="1" t="e">
        <f>ROUND(ABS(SUMIFS(#REF!,#REF!,$C366,#REF!,#REF!,#REF!,$E366,#REF!,#REF!)),3)</f>
        <v>#REF!</v>
      </c>
      <c r="L366" s="1" t="e">
        <f>ROUND(ABS(SUMIFS(#REF!,#REF!,$C366,#REF!,#REF!,#REF!,$E366,#REF!,#REF!)),3)</f>
        <v>#REF!</v>
      </c>
      <c r="M366" s="1">
        <v>0</v>
      </c>
      <c r="N366" s="1" t="e">
        <f>ROUND(ABS(SUMIFS(#REF!,#REF!,$C366,#REF!,#REF!,#REF!,$E366,#REF!,#REF!)),3)</f>
        <v>#REF!</v>
      </c>
      <c r="O366" s="1" t="e">
        <f>ABS(SUMIFS(#REF!,#REF!,$C366,#REF!,$E366,#REF!,#REF!))</f>
        <v>#REF!</v>
      </c>
      <c r="P366" s="1" t="e">
        <f>#REF!</f>
        <v>#REF!</v>
      </c>
      <c r="Q366" s="1" t="e">
        <f>_xlfn.IFS(OR(B366=#REF!,B366=#REF!),#REF!*100,TRUE,0)</f>
        <v>#REF!</v>
      </c>
      <c r="S366" s="14" t="str">
        <f t="shared" si="91"/>
        <v>2000250704加buff2</v>
      </c>
      <c r="T366" s="14" t="str">
        <f ca="1">IF(OFFSET($BB$1,MATCH($S366,S:S,0)-1,),$BC$1,
_xlfn.TEXTJOIN(Sheet1!$D$16,1,U366:AA366))</f>
        <v>duration=3,effectIds={1000128}</v>
      </c>
      <c r="U366" s="14" t="str">
        <f t="shared" ca="1" si="92"/>
        <v>duration=3</v>
      </c>
      <c r="V366" s="14" t="str">
        <f t="shared" ca="1" si="93"/>
        <v>effectIds={1000128}</v>
      </c>
      <c r="W366" s="14" t="str">
        <f t="shared" ca="1" si="94"/>
        <v/>
      </c>
      <c r="X366" s="14" t="str">
        <f t="shared" ca="1" si="95"/>
        <v/>
      </c>
      <c r="Y366" s="14" t="str">
        <f t="shared" ca="1" si="96"/>
        <v/>
      </c>
      <c r="Z366" s="14" t="str">
        <f t="shared" ca="1" si="97"/>
        <v/>
      </c>
      <c r="AA366" s="14" t="str">
        <f t="shared" ca="1" si="98"/>
        <v/>
      </c>
      <c r="AB366" s="1">
        <f t="shared" si="99"/>
        <v>3</v>
      </c>
      <c r="AC366" s="1" t="e">
        <f t="shared" si="100"/>
        <v>#N/A</v>
      </c>
      <c r="AD366" s="1" t="e">
        <f t="shared" si="101"/>
        <v>#N/A</v>
      </c>
      <c r="AE366" s="1" t="e">
        <f t="shared" si="102"/>
        <v>#N/A</v>
      </c>
      <c r="AF366" s="1" t="e">
        <f t="shared" si="103"/>
        <v>#N/A</v>
      </c>
      <c r="AG366" s="1" t="e">
        <f t="shared" si="104"/>
        <v>#N/A</v>
      </c>
      <c r="AH366" s="1" t="e">
        <f t="shared" si="105"/>
        <v>#N/A</v>
      </c>
      <c r="AI366" s="1" t="str">
        <f>TRIM(LEFT(AP366,FIND(Sheet1!$E$16,AP366)-1))</f>
        <v>duration</v>
      </c>
      <c r="AJ366" s="1" t="str">
        <f>TRIM(LEFT(AQ366,FIND(Sheet1!$E$16,AQ366)-1))</f>
        <v>effectIds</v>
      </c>
      <c r="AK366" s="1" t="e">
        <f>TRIM(LEFT(AR366,FIND(Sheet1!$E$16,AR366)-1))</f>
        <v>#VALUE!</v>
      </c>
      <c r="AL366" s="1" t="e">
        <f>TRIM(LEFT(AS366,FIND(Sheet1!$E$16,AS366)-1))</f>
        <v>#VALUE!</v>
      </c>
      <c r="AM366" s="1" t="e">
        <f>TRIM(LEFT(AT366,FIND(Sheet1!$E$16,AT366)-1))</f>
        <v>#VALUE!</v>
      </c>
      <c r="AN366" s="1" t="e">
        <f>TRIM(LEFT(AU366,FIND(Sheet1!$E$16,AU366)-1))</f>
        <v>#VALUE!</v>
      </c>
      <c r="AO366" s="1" t="e">
        <f>TRIM(LEFT(AV366,FIND(Sheet1!$E$16,AV366)-1))</f>
        <v>#VALUE!</v>
      </c>
      <c r="AP366" s="14" t="s">
        <v>294</v>
      </c>
      <c r="AQ366" s="14" t="s">
        <v>358</v>
      </c>
      <c r="AX366" s="1">
        <v>2000250704</v>
      </c>
      <c r="AY366" s="1" t="s">
        <v>88</v>
      </c>
      <c r="AZ366" s="1" t="str">
        <f t="shared" si="106"/>
        <v>2000250704加buff</v>
      </c>
      <c r="BA366" s="1">
        <f>COUNTIFS($AZ$2:AZ366,AZ366,$AZ$2:AZ366,"&gt;&lt;")</f>
        <v>2</v>
      </c>
      <c r="BB366" t="b">
        <f>IFERROR(AND(VLOOKUP(AX366,[2]英雄技能定义!$A:$F,6,0)="普攻",AY366=$AY$2),FALSE)</f>
        <v>0</v>
      </c>
    </row>
    <row r="367" spans="1:54">
      <c r="A367" s="1" t="e">
        <f>#REF!</f>
        <v>#REF!</v>
      </c>
      <c r="B367" s="1" t="e">
        <f>#REF!</f>
        <v>#REF!</v>
      </c>
      <c r="C367" s="1" t="e">
        <f>#REF!</f>
        <v>#REF!</v>
      </c>
      <c r="D367" s="1" t="s">
        <v>88</v>
      </c>
      <c r="E367" s="1" t="e">
        <f>#REF!</f>
        <v>#REF!</v>
      </c>
      <c r="F367" s="1" t="e">
        <f t="shared" si="107"/>
        <v>#REF!</v>
      </c>
      <c r="G367" s="1">
        <f>SUMIFS(Sheet1!$F$17:$F$30,Sheet1!$E$17:$E$30,D367)</f>
        <v>2</v>
      </c>
      <c r="H367" s="1" t="e">
        <f>ROUND(ABS(SUMIFS(#REF!,#REF!,$C367,#REF!,#REF!,#REF!,$E367)),)</f>
        <v>#REF!</v>
      </c>
      <c r="I367" s="1" t="e">
        <f>_xlfn.IFS(OR(B367=#REF!,B367=#REF!,B367=#REF!),ROUND(#REF!,3),TRUE,0)</f>
        <v>#REF!</v>
      </c>
      <c r="J367" s="1">
        <v>0</v>
      </c>
      <c r="K367" s="1" t="e">
        <f>ROUND(ABS(SUMIFS(#REF!,#REF!,$C367,#REF!,#REF!,#REF!,$E367,#REF!,#REF!)),3)</f>
        <v>#REF!</v>
      </c>
      <c r="L367" s="1" t="e">
        <f>ROUND(ABS(SUMIFS(#REF!,#REF!,$C367,#REF!,#REF!,#REF!,$E367,#REF!,#REF!)),3)</f>
        <v>#REF!</v>
      </c>
      <c r="M367" s="1">
        <v>0</v>
      </c>
      <c r="N367" s="1" t="e">
        <f>ROUND(ABS(SUMIFS(#REF!,#REF!,$C367,#REF!,#REF!,#REF!,$E367,#REF!,#REF!)),3)</f>
        <v>#REF!</v>
      </c>
      <c r="O367" s="1" t="e">
        <f>ABS(SUMIFS(#REF!,#REF!,$C367,#REF!,$E367,#REF!,#REF!))</f>
        <v>#REF!</v>
      </c>
      <c r="P367" s="1" t="e">
        <f>#REF!</f>
        <v>#REF!</v>
      </c>
      <c r="Q367" s="1" t="e">
        <f>_xlfn.IFS(OR(B367=#REF!,B367=#REF!),#REF!*100,TRUE,0)</f>
        <v>#REF!</v>
      </c>
      <c r="S367" s="14" t="str">
        <f t="shared" si="91"/>
        <v>2000250704加buff3</v>
      </c>
      <c r="T367" s="14" t="str">
        <f ca="1">IF(OFFSET($BB$1,MATCH($S367,S:S,0)-1,),$BC$1,
_xlfn.TEXTJOIN(Sheet1!$D$16,1,U367:AA367))</f>
        <v>duration=6,effectIds={1000129,1000130}</v>
      </c>
      <c r="U367" s="14" t="str">
        <f t="shared" ca="1" si="92"/>
        <v>duration=6</v>
      </c>
      <c r="V367" s="14" t="str">
        <f t="shared" ca="1" si="93"/>
        <v>effectIds={1000129</v>
      </c>
      <c r="W367" s="14" t="str">
        <f t="shared" ca="1" si="94"/>
        <v>1000130}</v>
      </c>
      <c r="X367" s="14" t="str">
        <f t="shared" ca="1" si="95"/>
        <v/>
      </c>
      <c r="Y367" s="14" t="str">
        <f t="shared" ca="1" si="96"/>
        <v/>
      </c>
      <c r="Z367" s="14" t="str">
        <f t="shared" ca="1" si="97"/>
        <v/>
      </c>
      <c r="AA367" s="14" t="str">
        <f t="shared" ca="1" si="98"/>
        <v/>
      </c>
      <c r="AB367" s="1">
        <f t="shared" si="99"/>
        <v>6</v>
      </c>
      <c r="AC367" s="1" t="e">
        <f t="shared" si="100"/>
        <v>#N/A</v>
      </c>
      <c r="AD367" s="1" t="e">
        <f t="shared" si="101"/>
        <v>#N/A</v>
      </c>
      <c r="AE367" s="1" t="e">
        <f t="shared" si="102"/>
        <v>#N/A</v>
      </c>
      <c r="AF367" s="1" t="e">
        <f t="shared" si="103"/>
        <v>#N/A</v>
      </c>
      <c r="AG367" s="1" t="e">
        <f t="shared" si="104"/>
        <v>#N/A</v>
      </c>
      <c r="AH367" s="1" t="e">
        <f t="shared" si="105"/>
        <v>#N/A</v>
      </c>
      <c r="AI367" s="1" t="str">
        <f>TRIM(LEFT(AP367,FIND(Sheet1!$E$16,AP367)-1))</f>
        <v>duration</v>
      </c>
      <c r="AJ367" s="1" t="str">
        <f>TRIM(LEFT(AQ367,FIND(Sheet1!$E$16,AQ367)-1))</f>
        <v>effectIds</v>
      </c>
      <c r="AK367" s="1" t="e">
        <f>TRIM(LEFT(AR367,FIND(Sheet1!$E$16,AR367)-1))</f>
        <v>#VALUE!</v>
      </c>
      <c r="AL367" s="1" t="e">
        <f>TRIM(LEFT(AS367,FIND(Sheet1!$E$16,AS367)-1))</f>
        <v>#VALUE!</v>
      </c>
      <c r="AM367" s="1" t="e">
        <f>TRIM(LEFT(AT367,FIND(Sheet1!$E$16,AT367)-1))</f>
        <v>#VALUE!</v>
      </c>
      <c r="AN367" s="1" t="e">
        <f>TRIM(LEFT(AU367,FIND(Sheet1!$E$16,AU367)-1))</f>
        <v>#VALUE!</v>
      </c>
      <c r="AO367" s="1" t="e">
        <f>TRIM(LEFT(AV367,FIND(Sheet1!$E$16,AV367)-1))</f>
        <v>#VALUE!</v>
      </c>
      <c r="AP367" s="14" t="s">
        <v>185</v>
      </c>
      <c r="AQ367" s="14" t="s">
        <v>359</v>
      </c>
      <c r="AR367" s="14" t="s">
        <v>360</v>
      </c>
      <c r="AX367" s="1">
        <v>2000250704</v>
      </c>
      <c r="AY367" s="1" t="s">
        <v>88</v>
      </c>
      <c r="AZ367" s="1" t="str">
        <f t="shared" si="106"/>
        <v>2000250704加buff</v>
      </c>
      <c r="BA367" s="1">
        <f>COUNTIFS($AZ$2:AZ367,AZ367,$AZ$2:AZ367,"&gt;&lt;")</f>
        <v>3</v>
      </c>
      <c r="BB367" t="b">
        <f>IFERROR(AND(VLOOKUP(AX367,[2]英雄技能定义!$A:$F,6,0)="普攻",AY367=$AY$2),FALSE)</f>
        <v>0</v>
      </c>
    </row>
    <row r="368" spans="1:54">
      <c r="A368" s="1" t="e">
        <f>#REF!</f>
        <v>#REF!</v>
      </c>
      <c r="B368" s="1" t="e">
        <f>#REF!</f>
        <v>#REF!</v>
      </c>
      <c r="C368" s="1" t="e">
        <f>#REF!</f>
        <v>#REF!</v>
      </c>
      <c r="D368" s="1" t="s">
        <v>88</v>
      </c>
      <c r="E368" s="1" t="e">
        <f>#REF!</f>
        <v>#REF!</v>
      </c>
      <c r="F368" s="1" t="e">
        <f t="shared" si="107"/>
        <v>#REF!</v>
      </c>
      <c r="G368" s="1">
        <f>SUMIFS(Sheet1!$F$17:$F$30,Sheet1!$E$17:$E$30,D368)</f>
        <v>2</v>
      </c>
      <c r="H368" s="1" t="e">
        <f>ROUND(ABS(SUMIFS(#REF!,#REF!,$C368,#REF!,#REF!,#REF!,$E368)),)</f>
        <v>#REF!</v>
      </c>
      <c r="I368" s="1" t="e">
        <f>_xlfn.IFS(OR(B368=#REF!,B368=#REF!,B368=#REF!),ROUND(#REF!,3),TRUE,0)</f>
        <v>#REF!</v>
      </c>
      <c r="J368" s="1">
        <v>0</v>
      </c>
      <c r="K368" s="1" t="e">
        <f>ROUND(ABS(SUMIFS(#REF!,#REF!,$C368,#REF!,#REF!,#REF!,$E368,#REF!,#REF!)),3)</f>
        <v>#REF!</v>
      </c>
      <c r="L368" s="1" t="e">
        <f>ROUND(ABS(SUMIFS(#REF!,#REF!,$C368,#REF!,#REF!,#REF!,$E368,#REF!,#REF!)),3)</f>
        <v>#REF!</v>
      </c>
      <c r="M368" s="1">
        <v>0</v>
      </c>
      <c r="N368" s="1" t="e">
        <f>ROUND(ABS(SUMIFS(#REF!,#REF!,$C368,#REF!,#REF!,#REF!,$E368,#REF!,#REF!)),3)</f>
        <v>#REF!</v>
      </c>
      <c r="O368" s="1" t="e">
        <f>ABS(SUMIFS(#REF!,#REF!,$C368,#REF!,$E368,#REF!,#REF!))</f>
        <v>#REF!</v>
      </c>
      <c r="P368" s="1" t="e">
        <f>#REF!</f>
        <v>#REF!</v>
      </c>
      <c r="Q368" s="1" t="e">
        <f>_xlfn.IFS(OR(B368=#REF!,B368=#REF!),#REF!*100,TRUE,0)</f>
        <v>#REF!</v>
      </c>
      <c r="S368" s="14" t="str">
        <f t="shared" si="91"/>
        <v>2000351001伤血1</v>
      </c>
      <c r="T368" s="14" t="str">
        <f ca="1">IF(OFFSET($BB$1,MATCH($S368,S:S,0)-1,),$BC$1,
_xlfn.TEXTJOIN(Sheet1!$D$16,1,U368:AA368))</f>
        <v>ratio=0.4,fixed=0</v>
      </c>
      <c r="U368" s="14" t="str">
        <f t="shared" ca="1" si="92"/>
        <v>ratio=0.4</v>
      </c>
      <c r="V368" s="14" t="str">
        <f t="shared" ca="1" si="93"/>
        <v>fixed=10</v>
      </c>
      <c r="W368" s="14" t="str">
        <f t="shared" ca="1" si="94"/>
        <v/>
      </c>
      <c r="X368" s="14" t="str">
        <f t="shared" ca="1" si="95"/>
        <v/>
      </c>
      <c r="Y368" s="14" t="str">
        <f t="shared" ca="1" si="96"/>
        <v/>
      </c>
      <c r="Z368" s="14" t="str">
        <f t="shared" ca="1" si="97"/>
        <v/>
      </c>
      <c r="AA368" s="14" t="str">
        <f t="shared" ca="1" si="98"/>
        <v/>
      </c>
      <c r="AB368" s="1">
        <f t="shared" si="99"/>
        <v>0.4</v>
      </c>
      <c r="AC368" s="1">
        <f t="shared" si="100"/>
        <v>10</v>
      </c>
      <c r="AD368" s="1" t="e">
        <f t="shared" si="101"/>
        <v>#N/A</v>
      </c>
      <c r="AE368" s="1" t="e">
        <f t="shared" si="102"/>
        <v>#N/A</v>
      </c>
      <c r="AF368" s="1" t="e">
        <f t="shared" si="103"/>
        <v>#N/A</v>
      </c>
      <c r="AG368" s="1" t="e">
        <f t="shared" si="104"/>
        <v>#N/A</v>
      </c>
      <c r="AH368" s="1" t="e">
        <f t="shared" si="105"/>
        <v>#N/A</v>
      </c>
      <c r="AI368" s="1" t="str">
        <f>TRIM(LEFT(AP368,FIND(Sheet1!$E$16,AP368)-1))</f>
        <v>ratio</v>
      </c>
      <c r="AJ368" s="1" t="str">
        <f>TRIM(LEFT(AQ368,FIND(Sheet1!$E$16,AQ368)-1))</f>
        <v>fixed</v>
      </c>
      <c r="AK368" s="1" t="e">
        <f>TRIM(LEFT(AR368,FIND(Sheet1!$E$16,AR368)-1))</f>
        <v>#VALUE!</v>
      </c>
      <c r="AL368" s="1" t="e">
        <f>TRIM(LEFT(AS368,FIND(Sheet1!$E$16,AS368)-1))</f>
        <v>#VALUE!</v>
      </c>
      <c r="AM368" s="1" t="e">
        <f>TRIM(LEFT(AT368,FIND(Sheet1!$E$16,AT368)-1))</f>
        <v>#VALUE!</v>
      </c>
      <c r="AN368" s="1" t="e">
        <f>TRIM(LEFT(AU368,FIND(Sheet1!$E$16,AU368)-1))</f>
        <v>#VALUE!</v>
      </c>
      <c r="AO368" s="1" t="e">
        <f>TRIM(LEFT(AV368,FIND(Sheet1!$E$16,AV368)-1))</f>
        <v>#VALUE!</v>
      </c>
      <c r="AP368" s="14" t="s">
        <v>167</v>
      </c>
      <c r="AQ368" s="14" t="s">
        <v>168</v>
      </c>
      <c r="AX368" s="1">
        <v>2000351001</v>
      </c>
      <c r="AY368" s="1" t="s">
        <v>86</v>
      </c>
      <c r="AZ368" s="1" t="str">
        <f t="shared" si="106"/>
        <v>2000351001伤血</v>
      </c>
      <c r="BA368" s="1">
        <f>COUNTIFS($AZ$2:AZ368,AZ368,$AZ$2:AZ368,"&gt;&lt;")</f>
        <v>1</v>
      </c>
      <c r="BB368" t="b">
        <f>IFERROR(AND(VLOOKUP(AX368,[2]英雄技能定义!$A:$F,6,0)="普攻",AY368=$AY$2),FALSE)</f>
        <v>1</v>
      </c>
    </row>
    <row r="369" spans="1:54">
      <c r="A369" s="1" t="e">
        <f>#REF!</f>
        <v>#REF!</v>
      </c>
      <c r="B369" s="1" t="e">
        <f>#REF!</f>
        <v>#REF!</v>
      </c>
      <c r="C369" s="1" t="e">
        <f>#REF!</f>
        <v>#REF!</v>
      </c>
      <c r="D369" s="1" t="s">
        <v>86</v>
      </c>
      <c r="E369" s="1" t="e">
        <f>#REF!</f>
        <v>#REF!</v>
      </c>
      <c r="F369" s="1" t="e">
        <f t="shared" si="107"/>
        <v>#REF!</v>
      </c>
      <c r="G369" s="1">
        <f>SUMIFS(Sheet1!$F$17:$F$30,Sheet1!$E$17:$E$30,D369)</f>
        <v>1</v>
      </c>
      <c r="H369" s="1" t="e">
        <f>ROUND(ABS(SUMIFS(#REF!,#REF!,$C369,#REF!,#REF!,#REF!,$E369)),)</f>
        <v>#REF!</v>
      </c>
      <c r="I369" s="1" t="e">
        <f>_xlfn.IFS(OR(B369=#REF!,B369=#REF!,B369=#REF!),ROUND(#REF!,3),TRUE,0)</f>
        <v>#REF!</v>
      </c>
      <c r="J369" s="1">
        <v>0</v>
      </c>
      <c r="K369" s="1" t="e">
        <f>ROUND(ABS(SUMIFS(#REF!,#REF!,$C369,#REF!,#REF!,#REF!,$E369,#REF!,#REF!)),3)</f>
        <v>#REF!</v>
      </c>
      <c r="L369" s="1" t="e">
        <f>ROUND(ABS(SUMIFS(#REF!,#REF!,$C369,#REF!,#REF!,#REF!,$E369,#REF!,#REF!)),3)</f>
        <v>#REF!</v>
      </c>
      <c r="M369" s="1">
        <v>0</v>
      </c>
      <c r="N369" s="1" t="e">
        <f>ROUND(ABS(SUMIFS(#REF!,#REF!,$C369,#REF!,#REF!,#REF!,$E369,#REF!,#REF!)),3)</f>
        <v>#REF!</v>
      </c>
      <c r="O369" s="1" t="e">
        <f>ABS(SUMIFS(#REF!,#REF!,$C369,#REF!,$E369,#REF!,#REF!))</f>
        <v>#REF!</v>
      </c>
      <c r="P369" s="1" t="e">
        <f>#REF!</f>
        <v>#REF!</v>
      </c>
      <c r="Q369" s="1" t="e">
        <f>_xlfn.IFS(OR(B369=#REF!,B369=#REF!),#REF!*100,TRUE,0)</f>
        <v>#REF!</v>
      </c>
      <c r="S369" s="14" t="str">
        <f t="shared" si="91"/>
        <v>2000351001受击光效1</v>
      </c>
      <c r="T369" s="14" t="str">
        <f ca="1">IF(OFFSET($BB$1,MATCH($S369,S:S,0)-1,),$BC$1,
_xlfn.TEXTJOIN(Sheet1!$D$16,1,U369:AA369))</f>
        <v>1</v>
      </c>
      <c r="U369" s="14" t="str">
        <f t="shared" ca="1" si="92"/>
        <v>1</v>
      </c>
      <c r="V369" s="14" t="str">
        <f t="shared" ca="1" si="93"/>
        <v/>
      </c>
      <c r="W369" s="14" t="str">
        <f t="shared" ca="1" si="94"/>
        <v/>
      </c>
      <c r="X369" s="14" t="str">
        <f t="shared" ca="1" si="95"/>
        <v/>
      </c>
      <c r="Y369" s="14" t="str">
        <f t="shared" ca="1" si="96"/>
        <v/>
      </c>
      <c r="Z369" s="14" t="str">
        <f t="shared" ca="1" si="97"/>
        <v/>
      </c>
      <c r="AA369" s="14" t="str">
        <f t="shared" ca="1" si="98"/>
        <v/>
      </c>
      <c r="AB369" s="1">
        <f t="shared" si="99"/>
        <v>1</v>
      </c>
      <c r="AC369" s="1" t="e">
        <f t="shared" si="100"/>
        <v>#N/A</v>
      </c>
      <c r="AD369" s="1" t="e">
        <f t="shared" si="101"/>
        <v>#N/A</v>
      </c>
      <c r="AE369" s="1" t="e">
        <f t="shared" si="102"/>
        <v>#N/A</v>
      </c>
      <c r="AF369" s="1" t="e">
        <f t="shared" si="103"/>
        <v>#N/A</v>
      </c>
      <c r="AG369" s="1" t="e">
        <f t="shared" si="104"/>
        <v>#N/A</v>
      </c>
      <c r="AH369" s="1" t="e">
        <f t="shared" si="105"/>
        <v>#N/A</v>
      </c>
      <c r="AI369" s="1" t="e">
        <f>TRIM(LEFT(AP369,FIND(Sheet1!$E$16,AP369)-1))</f>
        <v>#VALUE!</v>
      </c>
      <c r="AJ369" s="1" t="e">
        <f>TRIM(LEFT(AQ369,FIND(Sheet1!$E$16,AQ369)-1))</f>
        <v>#VALUE!</v>
      </c>
      <c r="AK369" s="1" t="e">
        <f>TRIM(LEFT(AR369,FIND(Sheet1!$E$16,AR369)-1))</f>
        <v>#VALUE!</v>
      </c>
      <c r="AL369" s="1" t="e">
        <f>TRIM(LEFT(AS369,FIND(Sheet1!$E$16,AS369)-1))</f>
        <v>#VALUE!</v>
      </c>
      <c r="AM369" s="1" t="e">
        <f>TRIM(LEFT(AT369,FIND(Sheet1!$E$16,AT369)-1))</f>
        <v>#VALUE!</v>
      </c>
      <c r="AN369" s="1" t="e">
        <f>TRIM(LEFT(AU369,FIND(Sheet1!$E$16,AU369)-1))</f>
        <v>#VALUE!</v>
      </c>
      <c r="AO369" s="1" t="e">
        <f>TRIM(LEFT(AV369,FIND(Sheet1!$E$16,AV369)-1))</f>
        <v>#VALUE!</v>
      </c>
      <c r="AP369" s="14">
        <v>1</v>
      </c>
      <c r="AX369" s="1">
        <v>2000351001</v>
      </c>
      <c r="AY369" s="1" t="s">
        <v>91</v>
      </c>
      <c r="AZ369" s="1" t="str">
        <f t="shared" si="106"/>
        <v>2000351001受击光效</v>
      </c>
      <c r="BA369" s="1">
        <f>COUNTIFS($AZ$2:AZ369,AZ369,$AZ$2:AZ369,"&gt;&lt;")</f>
        <v>1</v>
      </c>
      <c r="BB369" t="b">
        <f>IFERROR(AND(VLOOKUP(AX369,[2]英雄技能定义!$A:$F,6,0)="普攻",AY369=$AY$2),FALSE)</f>
        <v>0</v>
      </c>
    </row>
    <row r="370" spans="1:54">
      <c r="A370" s="1" t="e">
        <f>#REF!</f>
        <v>#REF!</v>
      </c>
      <c r="B370" s="1" t="e">
        <f>#REF!</f>
        <v>#REF!</v>
      </c>
      <c r="C370" s="1" t="e">
        <f>#REF!</f>
        <v>#REF!</v>
      </c>
      <c r="D370" s="1" t="s">
        <v>88</v>
      </c>
      <c r="E370" s="1" t="e">
        <f>#REF!</f>
        <v>#REF!</v>
      </c>
      <c r="F370" s="1" t="e">
        <f t="shared" si="107"/>
        <v>#REF!</v>
      </c>
      <c r="G370" s="1">
        <f>SUMIFS(Sheet1!$F$17:$F$30,Sheet1!$E$17:$E$30,D370)</f>
        <v>2</v>
      </c>
      <c r="H370" s="1" t="e">
        <f>ROUND(ABS(SUMIFS(#REF!,#REF!,$C370,#REF!,#REF!,#REF!,$E370)),)</f>
        <v>#REF!</v>
      </c>
      <c r="I370" s="1" t="e">
        <f>_xlfn.IFS(OR(B370=#REF!,B370=#REF!,B370=#REF!),ROUND(#REF!,3),TRUE,0)</f>
        <v>#REF!</v>
      </c>
      <c r="J370" s="1">
        <v>0</v>
      </c>
      <c r="K370" s="1" t="e">
        <f>ROUND(ABS(SUMIFS(#REF!,#REF!,$C370,#REF!,#REF!,#REF!,$E370,#REF!,#REF!)),3)</f>
        <v>#REF!</v>
      </c>
      <c r="L370" s="1" t="e">
        <f>ROUND(ABS(SUMIFS(#REF!,#REF!,$C370,#REF!,#REF!,#REF!,$E370,#REF!,#REF!)),3)</f>
        <v>#REF!</v>
      </c>
      <c r="M370" s="1">
        <v>0</v>
      </c>
      <c r="N370" s="1" t="e">
        <f>ROUND(ABS(SUMIFS(#REF!,#REF!,$C370,#REF!,#REF!,#REF!,$E370,#REF!,#REF!)),3)</f>
        <v>#REF!</v>
      </c>
      <c r="O370" s="1" t="e">
        <f>ABS(SUMIFS(#REF!,#REF!,$C370,#REF!,$E370,#REF!,#REF!))</f>
        <v>#REF!</v>
      </c>
      <c r="P370" s="1" t="e">
        <f>#REF!</f>
        <v>#REF!</v>
      </c>
      <c r="Q370" s="1" t="e">
        <f>_xlfn.IFS(OR(B370=#REF!,B370=#REF!),#REF!*100,TRUE,0)</f>
        <v>#REF!</v>
      </c>
      <c r="S370" s="14" t="str">
        <f t="shared" si="91"/>
        <v>2000351001击退1</v>
      </c>
      <c r="T370" s="14" t="str">
        <f ca="1">IF(OFFSET($BB$1,MATCH($S370,S:S,0)-1,),$BC$1,
_xlfn.TEXTJOIN(Sheet1!$D$16,1,U370:AA370))</f>
        <v>speed=1000,duration=0.1</v>
      </c>
      <c r="U370" s="14" t="str">
        <f t="shared" ca="1" si="92"/>
        <v>speed=1000</v>
      </c>
      <c r="V370" s="14" t="str">
        <f t="shared" ca="1" si="93"/>
        <v>duration=0.1</v>
      </c>
      <c r="W370" s="14" t="str">
        <f t="shared" ca="1" si="94"/>
        <v/>
      </c>
      <c r="X370" s="14" t="str">
        <f t="shared" ca="1" si="95"/>
        <v/>
      </c>
      <c r="Y370" s="14" t="str">
        <f t="shared" ca="1" si="96"/>
        <v/>
      </c>
      <c r="Z370" s="14" t="str">
        <f t="shared" ca="1" si="97"/>
        <v/>
      </c>
      <c r="AA370" s="14" t="str">
        <f t="shared" ca="1" si="98"/>
        <v/>
      </c>
      <c r="AB370" s="1">
        <f t="shared" si="99"/>
        <v>1000</v>
      </c>
      <c r="AC370" s="1">
        <f t="shared" si="100"/>
        <v>0.1</v>
      </c>
      <c r="AD370" s="1" t="e">
        <f t="shared" si="101"/>
        <v>#N/A</v>
      </c>
      <c r="AE370" s="1" t="e">
        <f t="shared" si="102"/>
        <v>#N/A</v>
      </c>
      <c r="AF370" s="1" t="e">
        <f t="shared" si="103"/>
        <v>#N/A</v>
      </c>
      <c r="AG370" s="1" t="e">
        <f t="shared" si="104"/>
        <v>#N/A</v>
      </c>
      <c r="AH370" s="1" t="e">
        <f t="shared" si="105"/>
        <v>#N/A</v>
      </c>
      <c r="AI370" s="1" t="str">
        <f>TRIM(LEFT(AP370,FIND(Sheet1!$E$16,AP370)-1))</f>
        <v>speed</v>
      </c>
      <c r="AJ370" s="1" t="str">
        <f>TRIM(LEFT(AQ370,FIND(Sheet1!$E$16,AQ370)-1))</f>
        <v>duration</v>
      </c>
      <c r="AK370" s="1" t="e">
        <f>TRIM(LEFT(AR370,FIND(Sheet1!$E$16,AR370)-1))</f>
        <v>#VALUE!</v>
      </c>
      <c r="AL370" s="1" t="e">
        <f>TRIM(LEFT(AS370,FIND(Sheet1!$E$16,AS370)-1))</f>
        <v>#VALUE!</v>
      </c>
      <c r="AM370" s="1" t="e">
        <f>TRIM(LEFT(AT370,FIND(Sheet1!$E$16,AT370)-1))</f>
        <v>#VALUE!</v>
      </c>
      <c r="AN370" s="1" t="e">
        <f>TRIM(LEFT(AU370,FIND(Sheet1!$E$16,AU370)-1))</f>
        <v>#VALUE!</v>
      </c>
      <c r="AO370" s="1" t="e">
        <f>TRIM(LEFT(AV370,FIND(Sheet1!$E$16,AV370)-1))</f>
        <v>#VALUE!</v>
      </c>
      <c r="AP370" s="14" t="s">
        <v>182</v>
      </c>
      <c r="AQ370" s="14" t="s">
        <v>183</v>
      </c>
      <c r="AX370" s="1">
        <v>2000351001</v>
      </c>
      <c r="AY370" s="1" t="s">
        <v>47</v>
      </c>
      <c r="AZ370" s="1" t="str">
        <f t="shared" si="106"/>
        <v>2000351001击退</v>
      </c>
      <c r="BA370" s="1">
        <f>COUNTIFS($AZ$2:AZ370,AZ370,$AZ$2:AZ370,"&gt;&lt;")</f>
        <v>1</v>
      </c>
      <c r="BB370" t="b">
        <f>IFERROR(AND(VLOOKUP(AX370,[2]英雄技能定义!$A:$F,6,0)="普攻",AY370=$AY$2),FALSE)</f>
        <v>0</v>
      </c>
    </row>
    <row r="371" spans="1:54">
      <c r="A371" s="1" t="e">
        <f>#REF!</f>
        <v>#REF!</v>
      </c>
      <c r="B371" s="1" t="e">
        <f>#REF!</f>
        <v>#REF!</v>
      </c>
      <c r="C371" s="1" t="e">
        <f>#REF!</f>
        <v>#REF!</v>
      </c>
      <c r="D371" s="1" t="s">
        <v>92</v>
      </c>
      <c r="E371" s="1" t="e">
        <f>#REF!</f>
        <v>#REF!</v>
      </c>
      <c r="F371" s="1" t="e">
        <f t="shared" si="107"/>
        <v>#REF!</v>
      </c>
      <c r="G371" s="1">
        <f>SUMIFS(Sheet1!$F$17:$F$30,Sheet1!$E$17:$E$30,D371)</f>
        <v>5</v>
      </c>
      <c r="H371" s="1" t="e">
        <f>ROUND(ABS(SUMIFS(#REF!,#REF!,$C371,#REF!,#REF!,#REF!,$E371)),)</f>
        <v>#REF!</v>
      </c>
      <c r="I371" s="1" t="e">
        <f>_xlfn.IFS(OR(B371=#REF!,B371=#REF!,B371=#REF!),ROUND(#REF!,3),TRUE,0)</f>
        <v>#REF!</v>
      </c>
      <c r="J371" s="1">
        <v>0</v>
      </c>
      <c r="K371" s="1" t="e">
        <f>ROUND(ABS(SUMIFS(#REF!,#REF!,$C371,#REF!,#REF!,#REF!,$E371,#REF!,#REF!)),3)</f>
        <v>#REF!</v>
      </c>
      <c r="L371" s="1" t="e">
        <f>ROUND(ABS(SUMIFS(#REF!,#REF!,$C371,#REF!,#REF!,#REF!,$E371,#REF!,#REF!)),3)</f>
        <v>#REF!</v>
      </c>
      <c r="M371" s="1">
        <v>0</v>
      </c>
      <c r="N371" s="1" t="e">
        <f>ROUND(ABS(SUMIFS(#REF!,#REF!,$C371,#REF!,#REF!,#REF!,$E371,#REF!,#REF!)),3)</f>
        <v>#REF!</v>
      </c>
      <c r="O371" s="1" t="e">
        <f>ABS(SUMIFS(#REF!,#REF!,$C371,#REF!,$E371,#REF!,#REF!))</f>
        <v>#REF!</v>
      </c>
      <c r="P371" s="1" t="e">
        <f>#REF!</f>
        <v>#REF!</v>
      </c>
      <c r="Q371" s="1" t="e">
        <f>_xlfn.IFS(OR(B371=#REF!,B371=#REF!),#REF!*100,TRUE,0)</f>
        <v>#REF!</v>
      </c>
      <c r="S371" s="14" t="str">
        <f t="shared" si="91"/>
        <v>2000351001伤血2</v>
      </c>
      <c r="T371" s="14" t="str">
        <f ca="1">IF(OFFSET($BB$1,MATCH($S371,S:S,0)-1,),$BC$1,
_xlfn.TEXTJOIN(Sheet1!$D$16,1,U371:AA371))</f>
        <v>ratio=0.4,fixed=0</v>
      </c>
      <c r="U371" s="14" t="str">
        <f t="shared" ca="1" si="92"/>
        <v>ratio=0.82</v>
      </c>
      <c r="V371" s="14" t="str">
        <f t="shared" ca="1" si="93"/>
        <v>fixed=10</v>
      </c>
      <c r="W371" s="14" t="str">
        <f t="shared" ca="1" si="94"/>
        <v/>
      </c>
      <c r="X371" s="14" t="str">
        <f t="shared" ca="1" si="95"/>
        <v/>
      </c>
      <c r="Y371" s="14" t="str">
        <f t="shared" ca="1" si="96"/>
        <v/>
      </c>
      <c r="Z371" s="14" t="str">
        <f t="shared" ca="1" si="97"/>
        <v/>
      </c>
      <c r="AA371" s="14" t="str">
        <f t="shared" ca="1" si="98"/>
        <v/>
      </c>
      <c r="AB371" s="1">
        <f t="shared" si="99"/>
        <v>0.82</v>
      </c>
      <c r="AC371" s="1">
        <f t="shared" si="100"/>
        <v>10</v>
      </c>
      <c r="AD371" s="1" t="e">
        <f t="shared" si="101"/>
        <v>#N/A</v>
      </c>
      <c r="AE371" s="1" t="e">
        <f t="shared" si="102"/>
        <v>#N/A</v>
      </c>
      <c r="AF371" s="1" t="e">
        <f t="shared" si="103"/>
        <v>#N/A</v>
      </c>
      <c r="AG371" s="1" t="e">
        <f t="shared" si="104"/>
        <v>#N/A</v>
      </c>
      <c r="AH371" s="1" t="e">
        <f t="shared" si="105"/>
        <v>#N/A</v>
      </c>
      <c r="AI371" s="1" t="str">
        <f>TRIM(LEFT(AP371,FIND(Sheet1!$E$16,AP371)-1))</f>
        <v>ratio</v>
      </c>
      <c r="AJ371" s="1" t="str">
        <f>TRIM(LEFT(AQ371,FIND(Sheet1!$E$16,AQ371)-1))</f>
        <v>fixed</v>
      </c>
      <c r="AK371" s="1" t="e">
        <f>TRIM(LEFT(AR371,FIND(Sheet1!$E$16,AR371)-1))</f>
        <v>#VALUE!</v>
      </c>
      <c r="AL371" s="1" t="e">
        <f>TRIM(LEFT(AS371,FIND(Sheet1!$E$16,AS371)-1))</f>
        <v>#VALUE!</v>
      </c>
      <c r="AM371" s="1" t="e">
        <f>TRIM(LEFT(AT371,FIND(Sheet1!$E$16,AT371)-1))</f>
        <v>#VALUE!</v>
      </c>
      <c r="AN371" s="1" t="e">
        <f>TRIM(LEFT(AU371,FIND(Sheet1!$E$16,AU371)-1))</f>
        <v>#VALUE!</v>
      </c>
      <c r="AO371" s="1" t="e">
        <f>TRIM(LEFT(AV371,FIND(Sheet1!$E$16,AV371)-1))</f>
        <v>#VALUE!</v>
      </c>
      <c r="AP371" s="14" t="s">
        <v>361</v>
      </c>
      <c r="AQ371" s="14" t="s">
        <v>168</v>
      </c>
      <c r="AX371" s="1">
        <v>2000351001</v>
      </c>
      <c r="AY371" s="1" t="s">
        <v>86</v>
      </c>
      <c r="AZ371" s="1" t="str">
        <f t="shared" si="106"/>
        <v>2000351001伤血</v>
      </c>
      <c r="BA371" s="1">
        <f>COUNTIFS($AZ$2:AZ371,AZ371,$AZ$2:AZ371,"&gt;&lt;")</f>
        <v>2</v>
      </c>
      <c r="BB371" t="b">
        <f>IFERROR(AND(VLOOKUP(AX371,[2]英雄技能定义!$A:$F,6,0)="普攻",AY371=$AY$2),FALSE)</f>
        <v>1</v>
      </c>
    </row>
    <row r="372" spans="1:54">
      <c r="A372" s="1" t="e">
        <f>#REF!</f>
        <v>#REF!</v>
      </c>
      <c r="B372" s="1" t="e">
        <f>#REF!</f>
        <v>#REF!</v>
      </c>
      <c r="C372" s="1" t="e">
        <f>#REF!</f>
        <v>#REF!</v>
      </c>
      <c r="D372" s="1" t="s">
        <v>88</v>
      </c>
      <c r="E372" s="1" t="e">
        <f>#REF!</f>
        <v>#REF!</v>
      </c>
      <c r="F372" s="1" t="e">
        <f t="shared" si="107"/>
        <v>#REF!</v>
      </c>
      <c r="G372" s="1">
        <f>SUMIFS(Sheet1!$F$17:$F$30,Sheet1!$E$17:$E$30,D372)</f>
        <v>2</v>
      </c>
      <c r="H372" s="1" t="e">
        <f>ROUND(ABS(SUMIFS(#REF!,#REF!,$C372,#REF!,#REF!,#REF!,$E372)),)</f>
        <v>#REF!</v>
      </c>
      <c r="I372" s="1" t="e">
        <f>_xlfn.IFS(OR(B372=#REF!,B372=#REF!,B372=#REF!),ROUND(#REF!,3),TRUE,0)</f>
        <v>#REF!</v>
      </c>
      <c r="J372" s="1">
        <v>0</v>
      </c>
      <c r="K372" s="1" t="e">
        <f>ROUND(ABS(SUMIFS(#REF!,#REF!,$C372,#REF!,#REF!,#REF!,$E372,#REF!,#REF!)),3)</f>
        <v>#REF!</v>
      </c>
      <c r="L372" s="1" t="e">
        <f>ROUND(ABS(SUMIFS(#REF!,#REF!,$C372,#REF!,#REF!,#REF!,$E372,#REF!,#REF!)),3)</f>
        <v>#REF!</v>
      </c>
      <c r="M372" s="1">
        <v>0</v>
      </c>
      <c r="N372" s="1" t="e">
        <f>ROUND(ABS(SUMIFS(#REF!,#REF!,$C372,#REF!,#REF!,#REF!,$E372,#REF!,#REF!)),3)</f>
        <v>#REF!</v>
      </c>
      <c r="O372" s="1" t="e">
        <f>ABS(SUMIFS(#REF!,#REF!,$C372,#REF!,$E372,#REF!,#REF!))</f>
        <v>#REF!</v>
      </c>
      <c r="P372" s="1" t="e">
        <f>#REF!</f>
        <v>#REF!</v>
      </c>
      <c r="Q372" s="1" t="e">
        <f>_xlfn.IFS(OR(B372=#REF!,B372=#REF!),#REF!*100,TRUE,0)</f>
        <v>#REF!</v>
      </c>
      <c r="S372" s="14" t="str">
        <f t="shared" si="91"/>
        <v>2000351001加buff1</v>
      </c>
      <c r="T372" s="14" t="str">
        <f ca="1">IF(OFFSET($BB$1,MATCH($S372,S:S,0)-1,),$BC$1,
_xlfn.TEXTJOIN(Sheet1!$D$16,1,U372:AA372))</f>
        <v>duration=1,effectIds={1000059}</v>
      </c>
      <c r="U372" s="14" t="str">
        <f t="shared" ca="1" si="92"/>
        <v>duration=1</v>
      </c>
      <c r="V372" s="14" t="str">
        <f t="shared" ca="1" si="93"/>
        <v>effectIds={1000059}</v>
      </c>
      <c r="W372" s="14" t="str">
        <f t="shared" ca="1" si="94"/>
        <v/>
      </c>
      <c r="X372" s="14" t="str">
        <f t="shared" ca="1" si="95"/>
        <v/>
      </c>
      <c r="Y372" s="14" t="str">
        <f t="shared" ca="1" si="96"/>
        <v/>
      </c>
      <c r="Z372" s="14" t="str">
        <f t="shared" ca="1" si="97"/>
        <v/>
      </c>
      <c r="AA372" s="14" t="str">
        <f t="shared" ca="1" si="98"/>
        <v/>
      </c>
      <c r="AB372" s="1">
        <f t="shared" si="99"/>
        <v>1</v>
      </c>
      <c r="AC372" s="1" t="e">
        <f t="shared" si="100"/>
        <v>#N/A</v>
      </c>
      <c r="AD372" s="1" t="e">
        <f t="shared" si="101"/>
        <v>#N/A</v>
      </c>
      <c r="AE372" s="1" t="e">
        <f t="shared" si="102"/>
        <v>#N/A</v>
      </c>
      <c r="AF372" s="1" t="e">
        <f t="shared" si="103"/>
        <v>#N/A</v>
      </c>
      <c r="AG372" s="1" t="e">
        <f t="shared" si="104"/>
        <v>#N/A</v>
      </c>
      <c r="AH372" s="1" t="e">
        <f t="shared" si="105"/>
        <v>#N/A</v>
      </c>
      <c r="AI372" s="1" t="str">
        <f>TRIM(LEFT(AP372,FIND(Sheet1!$E$16,AP372)-1))</f>
        <v>duration</v>
      </c>
      <c r="AJ372" s="1" t="str">
        <f>TRIM(LEFT(AQ372,FIND(Sheet1!$E$16,AQ372)-1))</f>
        <v>effectIds</v>
      </c>
      <c r="AK372" s="1" t="e">
        <f>TRIM(LEFT(AR372,FIND(Sheet1!$E$16,AR372)-1))</f>
        <v>#VALUE!</v>
      </c>
      <c r="AL372" s="1" t="e">
        <f>TRIM(LEFT(AS372,FIND(Sheet1!$E$16,AS372)-1))</f>
        <v>#VALUE!</v>
      </c>
      <c r="AM372" s="1" t="e">
        <f>TRIM(LEFT(AT372,FIND(Sheet1!$E$16,AT372)-1))</f>
        <v>#VALUE!</v>
      </c>
      <c r="AN372" s="1" t="e">
        <f>TRIM(LEFT(AU372,FIND(Sheet1!$E$16,AU372)-1))</f>
        <v>#VALUE!</v>
      </c>
      <c r="AO372" s="1" t="e">
        <f>TRIM(LEFT(AV372,FIND(Sheet1!$E$16,AV372)-1))</f>
        <v>#VALUE!</v>
      </c>
      <c r="AP372" s="14" t="s">
        <v>211</v>
      </c>
      <c r="AQ372" s="14" t="s">
        <v>356</v>
      </c>
      <c r="AX372" s="1">
        <v>2000351001</v>
      </c>
      <c r="AY372" s="1" t="s">
        <v>88</v>
      </c>
      <c r="AZ372" s="1" t="str">
        <f t="shared" si="106"/>
        <v>2000351001加buff</v>
      </c>
      <c r="BA372" s="1">
        <f>COUNTIFS($AZ$2:AZ372,AZ372,$AZ$2:AZ372,"&gt;&lt;")</f>
        <v>1</v>
      </c>
      <c r="BB372" t="b">
        <f>IFERROR(AND(VLOOKUP(AX372,[2]英雄技能定义!$A:$F,6,0)="普攻",AY372=$AY$2),FALSE)</f>
        <v>0</v>
      </c>
    </row>
    <row r="373" spans="1:54">
      <c r="A373" s="1" t="e">
        <f>#REF!</f>
        <v>#REF!</v>
      </c>
      <c r="B373" s="1" t="e">
        <f>#REF!</f>
        <v>#REF!</v>
      </c>
      <c r="C373" s="1" t="e">
        <f>#REF!</f>
        <v>#REF!</v>
      </c>
      <c r="D373" s="1" t="s">
        <v>86</v>
      </c>
      <c r="E373" s="1" t="e">
        <f>#REF!</f>
        <v>#REF!</v>
      </c>
      <c r="F373" s="1" t="e">
        <f t="shared" si="107"/>
        <v>#REF!</v>
      </c>
      <c r="G373" s="1">
        <f>SUMIFS(Sheet1!$F$17:$F$30,Sheet1!$E$17:$E$30,D373)</f>
        <v>1</v>
      </c>
      <c r="H373" s="1" t="e">
        <f>ROUND(ABS(SUMIFS(#REF!,#REF!,$C373,#REF!,#REF!,#REF!,$E373)),)</f>
        <v>#REF!</v>
      </c>
      <c r="I373" s="1" t="e">
        <f>_xlfn.IFS(OR(B373=#REF!,B373=#REF!,B373=#REF!),ROUND(#REF!,3),TRUE,0)</f>
        <v>#REF!</v>
      </c>
      <c r="J373" s="1">
        <v>0</v>
      </c>
      <c r="K373" s="1" t="e">
        <f>ROUND(ABS(SUMIFS(#REF!,#REF!,$C373,#REF!,#REF!,#REF!,$E373,#REF!,#REF!)),3)</f>
        <v>#REF!</v>
      </c>
      <c r="L373" s="1" t="e">
        <f>ROUND(ABS(SUMIFS(#REF!,#REF!,$C373,#REF!,#REF!,#REF!,$E373,#REF!,#REF!)),3)</f>
        <v>#REF!</v>
      </c>
      <c r="M373" s="1">
        <v>0</v>
      </c>
      <c r="N373" s="1" t="e">
        <f>ROUND(ABS(SUMIFS(#REF!,#REF!,$C373,#REF!,#REF!,#REF!,$E373,#REF!,#REF!)),3)</f>
        <v>#REF!</v>
      </c>
      <c r="O373" s="1" t="e">
        <f>ABS(SUMIFS(#REF!,#REF!,$C373,#REF!,$E373,#REF!,#REF!))</f>
        <v>#REF!</v>
      </c>
      <c r="P373" s="1" t="e">
        <f>#REF!</f>
        <v>#REF!</v>
      </c>
      <c r="Q373" s="1" t="e">
        <f>_xlfn.IFS(OR(B373=#REF!,B373=#REF!),#REF!*100,TRUE,0)</f>
        <v>#REF!</v>
      </c>
      <c r="S373" s="14" t="str">
        <f t="shared" si="91"/>
        <v>2000351002改变属性1</v>
      </c>
      <c r="T373" s="14" t="str">
        <f ca="1">IF(OFFSET($BB$1,MATCH($S373,S:S,0)-1,),$BC$1,
_xlfn.TEXTJOIN(Sheet1!$D$16,1,U373:AA373))</f>
        <v>sa+1#adp+0.2</v>
      </c>
      <c r="U373" s="14" t="str">
        <f t="shared" ca="1" si="92"/>
        <v>sa+1#adp+0.2</v>
      </c>
      <c r="V373" s="14" t="str">
        <f t="shared" ca="1" si="93"/>
        <v/>
      </c>
      <c r="W373" s="14" t="str">
        <f t="shared" ca="1" si="94"/>
        <v/>
      </c>
      <c r="X373" s="14" t="str">
        <f t="shared" ca="1" si="95"/>
        <v/>
      </c>
      <c r="Y373" s="14" t="str">
        <f t="shared" ca="1" si="96"/>
        <v/>
      </c>
      <c r="Z373" s="14" t="str">
        <f t="shared" ca="1" si="97"/>
        <v/>
      </c>
      <c r="AA373" s="14" t="str">
        <f t="shared" ca="1" si="98"/>
        <v/>
      </c>
      <c r="AB373" s="1">
        <f t="shared" si="99"/>
        <v>0.2</v>
      </c>
      <c r="AC373" s="1" t="e">
        <f t="shared" si="100"/>
        <v>#N/A</v>
      </c>
      <c r="AD373" s="1" t="e">
        <f t="shared" si="101"/>
        <v>#N/A</v>
      </c>
      <c r="AE373" s="1" t="e">
        <f t="shared" si="102"/>
        <v>#N/A</v>
      </c>
      <c r="AF373" s="1" t="e">
        <f t="shared" si="103"/>
        <v>#N/A</v>
      </c>
      <c r="AG373" s="1" t="e">
        <f t="shared" si="104"/>
        <v>#N/A</v>
      </c>
      <c r="AH373" s="1" t="e">
        <f t="shared" si="105"/>
        <v>#N/A</v>
      </c>
      <c r="AI373" s="1" t="e">
        <f>TRIM(LEFT(AP373,FIND(Sheet1!$E$16,AP373)-1))</f>
        <v>#VALUE!</v>
      </c>
      <c r="AJ373" s="1" t="e">
        <f>TRIM(LEFT(AQ373,FIND(Sheet1!$E$16,AQ373)-1))</f>
        <v>#VALUE!</v>
      </c>
      <c r="AK373" s="1" t="e">
        <f>TRIM(LEFT(AR373,FIND(Sheet1!$E$16,AR373)-1))</f>
        <v>#VALUE!</v>
      </c>
      <c r="AL373" s="1" t="e">
        <f>TRIM(LEFT(AS373,FIND(Sheet1!$E$16,AS373)-1))</f>
        <v>#VALUE!</v>
      </c>
      <c r="AM373" s="1" t="e">
        <f>TRIM(LEFT(AT373,FIND(Sheet1!$E$16,AT373)-1))</f>
        <v>#VALUE!</v>
      </c>
      <c r="AN373" s="1" t="e">
        <f>TRIM(LEFT(AU373,FIND(Sheet1!$E$16,AU373)-1))</f>
        <v>#VALUE!</v>
      </c>
      <c r="AO373" s="1" t="e">
        <f>TRIM(LEFT(AV373,FIND(Sheet1!$E$16,AV373)-1))</f>
        <v>#VALUE!</v>
      </c>
      <c r="AP373" s="14" t="s">
        <v>162</v>
      </c>
      <c r="AX373" s="1">
        <v>2000351002</v>
      </c>
      <c r="AY373" s="1" t="s">
        <v>89</v>
      </c>
      <c r="AZ373" s="1" t="str">
        <f t="shared" si="106"/>
        <v>2000351002改变属性</v>
      </c>
      <c r="BA373" s="1">
        <f>COUNTIFS($AZ$2:AZ373,AZ373,$AZ$2:AZ373,"&gt;&lt;")</f>
        <v>1</v>
      </c>
      <c r="BB373" t="b">
        <f>IFERROR(AND(VLOOKUP(AX373,[2]英雄技能定义!$A:$F,6,0)="普攻",AY373=$AY$2),FALSE)</f>
        <v>0</v>
      </c>
    </row>
    <row r="374" spans="1:54">
      <c r="A374" s="1" t="e">
        <f>#REF!</f>
        <v>#REF!</v>
      </c>
      <c r="B374" s="1" t="e">
        <f>#REF!</f>
        <v>#REF!</v>
      </c>
      <c r="C374" s="1" t="e">
        <f>#REF!</f>
        <v>#REF!</v>
      </c>
      <c r="D374" s="1" t="s">
        <v>86</v>
      </c>
      <c r="E374" s="1" t="e">
        <f>#REF!</f>
        <v>#REF!</v>
      </c>
      <c r="F374" s="1" t="e">
        <f t="shared" si="107"/>
        <v>#REF!</v>
      </c>
      <c r="G374" s="1">
        <f>SUMIFS(Sheet1!$F$17:$F$30,Sheet1!$E$17:$E$30,D374)</f>
        <v>1</v>
      </c>
      <c r="H374" s="1" t="e">
        <f>ROUND(ABS(SUMIFS(#REF!,#REF!,$C374,#REF!,#REF!,#REF!,$E374)),)</f>
        <v>#REF!</v>
      </c>
      <c r="I374" s="1" t="e">
        <f>_xlfn.IFS(OR(B374=#REF!,B374=#REF!,B374=#REF!),ROUND(#REF!,3),TRUE,0)</f>
        <v>#REF!</v>
      </c>
      <c r="J374" s="1">
        <v>0</v>
      </c>
      <c r="K374" s="1" t="e">
        <f>ROUND(ABS(SUMIFS(#REF!,#REF!,$C374,#REF!,#REF!,#REF!,$E374,#REF!,#REF!)),3)</f>
        <v>#REF!</v>
      </c>
      <c r="L374" s="1" t="e">
        <f>ROUND(ABS(SUMIFS(#REF!,#REF!,$C374,#REF!,#REF!,#REF!,$E374,#REF!,#REF!)),3)</f>
        <v>#REF!</v>
      </c>
      <c r="M374" s="1">
        <v>0</v>
      </c>
      <c r="N374" s="1" t="e">
        <f>ROUND(ABS(SUMIFS(#REF!,#REF!,$C374,#REF!,#REF!,#REF!,$E374,#REF!,#REF!)),3)</f>
        <v>#REF!</v>
      </c>
      <c r="O374" s="1" t="e">
        <f>ABS(SUMIFS(#REF!,#REF!,$C374,#REF!,$E374,#REF!,#REF!))</f>
        <v>#REF!</v>
      </c>
      <c r="P374" s="1" t="e">
        <f>#REF!</f>
        <v>#REF!</v>
      </c>
      <c r="Q374" s="1" t="e">
        <f>_xlfn.IFS(OR(B374=#REF!,B374=#REF!),#REF!*100,TRUE,0)</f>
        <v>#REF!</v>
      </c>
      <c r="S374" s="14" t="str">
        <f t="shared" si="91"/>
        <v>2000351003加buff1</v>
      </c>
      <c r="T374" s="14" t="str">
        <f ca="1">IF(OFFSET($BB$1,MATCH($S374,S:S,0)-1,),$BC$1,
_xlfn.TEXTJOIN(Sheet1!$D$16,1,U374:AA374))</f>
        <v>duration=6,lightEffects={16},effectIds={1000060}</v>
      </c>
      <c r="U374" s="14" t="str">
        <f t="shared" ca="1" si="92"/>
        <v>duration=6</v>
      </c>
      <c r="V374" s="14" t="str">
        <f t="shared" ca="1" si="93"/>
        <v>lightEffects={16}</v>
      </c>
      <c r="W374" s="14" t="str">
        <f t="shared" ca="1" si="94"/>
        <v>effectIds={1000060}</v>
      </c>
      <c r="X374" s="14" t="str">
        <f t="shared" ca="1" si="95"/>
        <v/>
      </c>
      <c r="Y374" s="14" t="str">
        <f t="shared" ca="1" si="96"/>
        <v/>
      </c>
      <c r="Z374" s="14" t="str">
        <f t="shared" ca="1" si="97"/>
        <v/>
      </c>
      <c r="AA374" s="14" t="str">
        <f t="shared" ca="1" si="98"/>
        <v/>
      </c>
      <c r="AB374" s="1">
        <f t="shared" si="99"/>
        <v>6</v>
      </c>
      <c r="AC374" s="1" t="e">
        <f t="shared" si="100"/>
        <v>#N/A</v>
      </c>
      <c r="AD374" s="1" t="e">
        <f t="shared" si="101"/>
        <v>#N/A</v>
      </c>
      <c r="AE374" s="1" t="e">
        <f t="shared" si="102"/>
        <v>#N/A</v>
      </c>
      <c r="AF374" s="1" t="e">
        <f t="shared" si="103"/>
        <v>#N/A</v>
      </c>
      <c r="AG374" s="1" t="e">
        <f t="shared" si="104"/>
        <v>#N/A</v>
      </c>
      <c r="AH374" s="1" t="e">
        <f t="shared" si="105"/>
        <v>#N/A</v>
      </c>
      <c r="AI374" s="1" t="str">
        <f>TRIM(LEFT(AP374,FIND(Sheet1!$E$16,AP374)-1))</f>
        <v>duration</v>
      </c>
      <c r="AJ374" s="1" t="str">
        <f>TRIM(LEFT(AQ374,FIND(Sheet1!$E$16,AQ374)-1))</f>
        <v>lightEffects</v>
      </c>
      <c r="AK374" s="1" t="str">
        <f>TRIM(LEFT(AR374,FIND(Sheet1!$E$16,AR374)-1))</f>
        <v>effectIds</v>
      </c>
      <c r="AL374" s="1" t="e">
        <f>TRIM(LEFT(AS374,FIND(Sheet1!$E$16,AS374)-1))</f>
        <v>#VALUE!</v>
      </c>
      <c r="AM374" s="1" t="e">
        <f>TRIM(LEFT(AT374,FIND(Sheet1!$E$16,AT374)-1))</f>
        <v>#VALUE!</v>
      </c>
      <c r="AN374" s="1" t="e">
        <f>TRIM(LEFT(AU374,FIND(Sheet1!$E$16,AU374)-1))</f>
        <v>#VALUE!</v>
      </c>
      <c r="AO374" s="1" t="e">
        <f>TRIM(LEFT(AV374,FIND(Sheet1!$E$16,AV374)-1))</f>
        <v>#VALUE!</v>
      </c>
      <c r="AP374" s="14" t="s">
        <v>185</v>
      </c>
      <c r="AQ374" s="14" t="s">
        <v>362</v>
      </c>
      <c r="AR374" s="14" t="s">
        <v>363</v>
      </c>
      <c r="AX374" s="1">
        <v>2000351003</v>
      </c>
      <c r="AY374" s="1" t="s">
        <v>88</v>
      </c>
      <c r="AZ374" s="1" t="str">
        <f t="shared" si="106"/>
        <v>2000351003加buff</v>
      </c>
      <c r="BA374" s="1">
        <f>COUNTIFS($AZ$2:AZ374,AZ374,$AZ$2:AZ374,"&gt;&lt;")</f>
        <v>1</v>
      </c>
      <c r="BB374" t="b">
        <f>IFERROR(AND(VLOOKUP(AX374,[2]英雄技能定义!$A:$F,6,0)="普攻",AY374=$AY$2),FALSE)</f>
        <v>0</v>
      </c>
    </row>
    <row r="375" spans="1:54">
      <c r="A375" s="1" t="e">
        <f>#REF!</f>
        <v>#REF!</v>
      </c>
      <c r="B375" s="1" t="e">
        <f>#REF!</f>
        <v>#REF!</v>
      </c>
      <c r="C375" s="1" t="e">
        <f>#REF!</f>
        <v>#REF!</v>
      </c>
      <c r="D375" s="1" t="s">
        <v>86</v>
      </c>
      <c r="E375" s="1" t="e">
        <f>#REF!</f>
        <v>#REF!</v>
      </c>
      <c r="F375" s="1" t="e">
        <f t="shared" si="107"/>
        <v>#REF!</v>
      </c>
      <c r="G375" s="1">
        <f>SUMIFS(Sheet1!$F$17:$F$30,Sheet1!$E$17:$E$30,D375)</f>
        <v>1</v>
      </c>
      <c r="H375" s="1" t="e">
        <f>ROUND(ABS(SUMIFS(#REF!,#REF!,$C375,#REF!,#REF!,#REF!,$E375)),)</f>
        <v>#REF!</v>
      </c>
      <c r="I375" s="1" t="e">
        <f>_xlfn.IFS(OR(B375=#REF!,B375=#REF!,B375=#REF!),ROUND(#REF!,3),TRUE,0)</f>
        <v>#REF!</v>
      </c>
      <c r="J375" s="1">
        <v>0</v>
      </c>
      <c r="K375" s="1" t="e">
        <f>ROUND(ABS(SUMIFS(#REF!,#REF!,$C375,#REF!,#REF!,#REF!,$E375,#REF!,#REF!)),3)</f>
        <v>#REF!</v>
      </c>
      <c r="L375" s="1" t="e">
        <f>ROUND(ABS(SUMIFS(#REF!,#REF!,$C375,#REF!,#REF!,#REF!,$E375,#REF!,#REF!)),3)</f>
        <v>#REF!</v>
      </c>
      <c r="M375" s="1">
        <v>0</v>
      </c>
      <c r="N375" s="1" t="e">
        <f>ROUND(ABS(SUMIFS(#REF!,#REF!,$C375,#REF!,#REF!,#REF!,$E375,#REF!,#REF!)),3)</f>
        <v>#REF!</v>
      </c>
      <c r="O375" s="1" t="e">
        <f>ABS(SUMIFS(#REF!,#REF!,$C375,#REF!,$E375,#REF!,#REF!))</f>
        <v>#REF!</v>
      </c>
      <c r="P375" s="1" t="e">
        <f>#REF!</f>
        <v>#REF!</v>
      </c>
      <c r="Q375" s="1" t="e">
        <f>_xlfn.IFS(OR(B375=#REF!,B375=#REF!),#REF!*100,TRUE,0)</f>
        <v>#REF!</v>
      </c>
      <c r="S375" s="14" t="str">
        <f t="shared" si="91"/>
        <v>2000351004加buff1</v>
      </c>
      <c r="T375" s="14" t="str">
        <f ca="1">IF(OFFSET($BB$1,MATCH($S375,S:S,0)-1,),$BC$1,
_xlfn.TEXTJOIN(Sheet1!$D$16,1,U375:AA375))</f>
        <v>duration=2,effectIds={1000061}</v>
      </c>
      <c r="U375" s="14" t="str">
        <f t="shared" ca="1" si="92"/>
        <v>duration=2</v>
      </c>
      <c r="V375" s="14" t="str">
        <f t="shared" ca="1" si="93"/>
        <v>effectIds={1000061}</v>
      </c>
      <c r="W375" s="14" t="str">
        <f t="shared" ca="1" si="94"/>
        <v/>
      </c>
      <c r="X375" s="14" t="str">
        <f t="shared" ca="1" si="95"/>
        <v/>
      </c>
      <c r="Y375" s="14" t="str">
        <f t="shared" ca="1" si="96"/>
        <v/>
      </c>
      <c r="Z375" s="14" t="str">
        <f t="shared" ca="1" si="97"/>
        <v/>
      </c>
      <c r="AA375" s="14" t="str">
        <f t="shared" ca="1" si="98"/>
        <v/>
      </c>
      <c r="AB375" s="1">
        <f t="shared" si="99"/>
        <v>2</v>
      </c>
      <c r="AC375" s="1" t="e">
        <f t="shared" si="100"/>
        <v>#N/A</v>
      </c>
      <c r="AD375" s="1" t="e">
        <f t="shared" si="101"/>
        <v>#N/A</v>
      </c>
      <c r="AE375" s="1" t="e">
        <f t="shared" si="102"/>
        <v>#N/A</v>
      </c>
      <c r="AF375" s="1" t="e">
        <f t="shared" si="103"/>
        <v>#N/A</v>
      </c>
      <c r="AG375" s="1" t="e">
        <f t="shared" si="104"/>
        <v>#N/A</v>
      </c>
      <c r="AH375" s="1" t="e">
        <f t="shared" si="105"/>
        <v>#N/A</v>
      </c>
      <c r="AI375" s="1" t="str">
        <f>TRIM(LEFT(AP375,FIND(Sheet1!$E$16,AP375)-1))</f>
        <v>duration</v>
      </c>
      <c r="AJ375" s="1" t="str">
        <f>TRIM(LEFT(AQ375,FIND(Sheet1!$E$16,AQ375)-1))</f>
        <v>effectIds</v>
      </c>
      <c r="AK375" s="1" t="e">
        <f>TRIM(LEFT(AR375,FIND(Sheet1!$E$16,AR375)-1))</f>
        <v>#VALUE!</v>
      </c>
      <c r="AL375" s="1" t="e">
        <f>TRIM(LEFT(AS375,FIND(Sheet1!$E$16,AS375)-1))</f>
        <v>#VALUE!</v>
      </c>
      <c r="AM375" s="1" t="e">
        <f>TRIM(LEFT(AT375,FIND(Sheet1!$E$16,AT375)-1))</f>
        <v>#VALUE!</v>
      </c>
      <c r="AN375" s="1" t="e">
        <f>TRIM(LEFT(AU375,FIND(Sheet1!$E$16,AU375)-1))</f>
        <v>#VALUE!</v>
      </c>
      <c r="AO375" s="1" t="e">
        <f>TRIM(LEFT(AV375,FIND(Sheet1!$E$16,AV375)-1))</f>
        <v>#VALUE!</v>
      </c>
      <c r="AP375" s="14" t="s">
        <v>249</v>
      </c>
      <c r="AQ375" s="14" t="s">
        <v>364</v>
      </c>
      <c r="AX375" s="1">
        <v>2000351004</v>
      </c>
      <c r="AY375" s="1" t="s">
        <v>88</v>
      </c>
      <c r="AZ375" s="1" t="str">
        <f t="shared" si="106"/>
        <v>2000351004加buff</v>
      </c>
      <c r="BA375" s="1">
        <f>COUNTIFS($AZ$2:AZ375,AZ375,$AZ$2:AZ375,"&gt;&lt;")</f>
        <v>1</v>
      </c>
      <c r="BB375" t="b">
        <f>IFERROR(AND(VLOOKUP(AX375,[2]英雄技能定义!$A:$F,6,0)="普攻",AY375=$AY$2),FALSE)</f>
        <v>0</v>
      </c>
    </row>
    <row r="376" spans="1:54">
      <c r="A376" s="1" t="e">
        <f>#REF!</f>
        <v>#REF!</v>
      </c>
      <c r="B376" s="1" t="e">
        <f>#REF!</f>
        <v>#REF!</v>
      </c>
      <c r="C376" s="1" t="e">
        <f>#REF!</f>
        <v>#REF!</v>
      </c>
      <c r="D376" s="1" t="s">
        <v>86</v>
      </c>
      <c r="E376" s="1" t="e">
        <f>#REF!</f>
        <v>#REF!</v>
      </c>
      <c r="F376" s="1" t="e">
        <f t="shared" si="107"/>
        <v>#REF!</v>
      </c>
      <c r="G376" s="1">
        <f>SUMIFS(Sheet1!$F$17:$F$30,Sheet1!$E$17:$E$30,D376)</f>
        <v>1</v>
      </c>
      <c r="H376" s="1" t="e">
        <f>ROUND(ABS(SUMIFS(#REF!,#REF!,$C376,#REF!,#REF!,#REF!,$E376)),)</f>
        <v>#REF!</v>
      </c>
      <c r="I376" s="1" t="e">
        <f>_xlfn.IFS(OR(B376=#REF!,B376=#REF!,B376=#REF!),ROUND(#REF!,3),TRUE,0)</f>
        <v>#REF!</v>
      </c>
      <c r="J376" s="1">
        <v>0</v>
      </c>
      <c r="K376" s="1" t="e">
        <f>ROUND(ABS(SUMIFS(#REF!,#REF!,$C376,#REF!,#REF!,#REF!,$E376,#REF!,#REF!)),3)</f>
        <v>#REF!</v>
      </c>
      <c r="L376" s="1" t="e">
        <f>ROUND(ABS(SUMIFS(#REF!,#REF!,$C376,#REF!,#REF!,#REF!,$E376,#REF!,#REF!)),3)</f>
        <v>#REF!</v>
      </c>
      <c r="M376" s="1">
        <v>0</v>
      </c>
      <c r="N376" s="1" t="e">
        <f>ROUND(ABS(SUMIFS(#REF!,#REF!,$C376,#REF!,#REF!,#REF!,$E376,#REF!,#REF!)),3)</f>
        <v>#REF!</v>
      </c>
      <c r="O376" s="1" t="e">
        <f>ABS(SUMIFS(#REF!,#REF!,$C376,#REF!,$E376,#REF!,#REF!))</f>
        <v>#REF!</v>
      </c>
      <c r="P376" s="1" t="e">
        <f>#REF!</f>
        <v>#REF!</v>
      </c>
      <c r="Q376" s="1" t="e">
        <f>_xlfn.IFS(OR(B376=#REF!,B376=#REF!),#REF!*100,TRUE,0)</f>
        <v>#REF!</v>
      </c>
      <c r="S376" s="14" t="str">
        <f t="shared" si="91"/>
        <v>2000351004击飞1</v>
      </c>
      <c r="T376" s="14" t="str">
        <f ca="1">IF(OFFSET($BB$1,MATCH($S376,S:S,0)-1,),$BC$1,
_xlfn.TEXTJOIN(Sheet1!$D$16,1,U376:AA376))</f>
        <v>speed=800,duration=0.2</v>
      </c>
      <c r="U376" s="14" t="str">
        <f t="shared" ca="1" si="92"/>
        <v>speed=800</v>
      </c>
      <c r="V376" s="14" t="str">
        <f t="shared" ca="1" si="93"/>
        <v>duration=0.2</v>
      </c>
      <c r="W376" s="14" t="str">
        <f t="shared" ca="1" si="94"/>
        <v/>
      </c>
      <c r="X376" s="14" t="str">
        <f t="shared" ca="1" si="95"/>
        <v/>
      </c>
      <c r="Y376" s="14" t="str">
        <f t="shared" ca="1" si="96"/>
        <v/>
      </c>
      <c r="Z376" s="14" t="str">
        <f t="shared" ca="1" si="97"/>
        <v/>
      </c>
      <c r="AA376" s="14" t="str">
        <f t="shared" ca="1" si="98"/>
        <v/>
      </c>
      <c r="AB376" s="1">
        <f t="shared" si="99"/>
        <v>800</v>
      </c>
      <c r="AC376" s="1">
        <f t="shared" si="100"/>
        <v>0.2</v>
      </c>
      <c r="AD376" s="1" t="e">
        <f t="shared" si="101"/>
        <v>#N/A</v>
      </c>
      <c r="AE376" s="1" t="e">
        <f t="shared" si="102"/>
        <v>#N/A</v>
      </c>
      <c r="AF376" s="1" t="e">
        <f t="shared" si="103"/>
        <v>#N/A</v>
      </c>
      <c r="AG376" s="1" t="e">
        <f t="shared" si="104"/>
        <v>#N/A</v>
      </c>
      <c r="AH376" s="1" t="e">
        <f t="shared" si="105"/>
        <v>#N/A</v>
      </c>
      <c r="AI376" s="1" t="str">
        <f>TRIM(LEFT(AP376,FIND(Sheet1!$E$16,AP376)-1))</f>
        <v>speed</v>
      </c>
      <c r="AJ376" s="1" t="str">
        <f>TRIM(LEFT(AQ376,FIND(Sheet1!$E$16,AQ376)-1))</f>
        <v>duration</v>
      </c>
      <c r="AK376" s="1" t="e">
        <f>TRIM(LEFT(AR376,FIND(Sheet1!$E$16,AR376)-1))</f>
        <v>#VALUE!</v>
      </c>
      <c r="AL376" s="1" t="e">
        <f>TRIM(LEFT(AS376,FIND(Sheet1!$E$16,AS376)-1))</f>
        <v>#VALUE!</v>
      </c>
      <c r="AM376" s="1" t="e">
        <f>TRIM(LEFT(AT376,FIND(Sheet1!$E$16,AT376)-1))</f>
        <v>#VALUE!</v>
      </c>
      <c r="AN376" s="1" t="e">
        <f>TRIM(LEFT(AU376,FIND(Sheet1!$E$16,AU376)-1))</f>
        <v>#VALUE!</v>
      </c>
      <c r="AO376" s="1" t="e">
        <f>TRIM(LEFT(AV376,FIND(Sheet1!$E$16,AV376)-1))</f>
        <v>#VALUE!</v>
      </c>
      <c r="AP376" s="14" t="s">
        <v>329</v>
      </c>
      <c r="AQ376" s="14" t="s">
        <v>174</v>
      </c>
      <c r="AX376" s="1">
        <v>2000351004</v>
      </c>
      <c r="AY376" s="1" t="s">
        <v>96</v>
      </c>
      <c r="AZ376" s="1" t="str">
        <f t="shared" si="106"/>
        <v>2000351004击飞</v>
      </c>
      <c r="BA376" s="1">
        <f>COUNTIFS($AZ$2:AZ376,AZ376,$AZ$2:AZ376,"&gt;&lt;")</f>
        <v>1</v>
      </c>
      <c r="BB376" t="b">
        <f>IFERROR(AND(VLOOKUP(AX376,[2]英雄技能定义!$A:$F,6,0)="普攻",AY376=$AY$2),FALSE)</f>
        <v>0</v>
      </c>
    </row>
    <row r="377" spans="1:54">
      <c r="A377" s="1" t="e">
        <f>#REF!</f>
        <v>#REF!</v>
      </c>
      <c r="B377" s="1" t="e">
        <f>#REF!</f>
        <v>#REF!</v>
      </c>
      <c r="C377" s="1" t="e">
        <f>#REF!</f>
        <v>#REF!</v>
      </c>
      <c r="D377" s="1" t="s">
        <v>86</v>
      </c>
      <c r="E377" s="1" t="e">
        <f>#REF!</f>
        <v>#REF!</v>
      </c>
      <c r="F377" s="1" t="e">
        <f t="shared" si="107"/>
        <v>#REF!</v>
      </c>
      <c r="G377" s="1">
        <f>SUMIFS(Sheet1!$F$17:$F$30,Sheet1!$E$17:$E$30,D377)</f>
        <v>1</v>
      </c>
      <c r="H377" s="1" t="e">
        <f>ROUND(ABS(SUMIFS(#REF!,#REF!,$C377,#REF!,#REF!,#REF!,$E377)),)</f>
        <v>#REF!</v>
      </c>
      <c r="I377" s="1" t="e">
        <f>_xlfn.IFS(OR(B377=#REF!,B377=#REF!,B377=#REF!),ROUND(#REF!,3),TRUE,0)</f>
        <v>#REF!</v>
      </c>
      <c r="J377" s="1">
        <v>0</v>
      </c>
      <c r="K377" s="1" t="e">
        <f>ROUND(ABS(SUMIFS(#REF!,#REF!,$C377,#REF!,#REF!,#REF!,$E377,#REF!,#REF!)),3)</f>
        <v>#REF!</v>
      </c>
      <c r="L377" s="1" t="e">
        <f>ROUND(ABS(SUMIFS(#REF!,#REF!,$C377,#REF!,#REF!,#REF!,$E377,#REF!,#REF!)),3)</f>
        <v>#REF!</v>
      </c>
      <c r="M377" s="1">
        <v>0</v>
      </c>
      <c r="N377" s="1" t="e">
        <f>ROUND(ABS(SUMIFS(#REF!,#REF!,$C377,#REF!,#REF!,#REF!,$E377,#REF!,#REF!)),3)</f>
        <v>#REF!</v>
      </c>
      <c r="O377" s="1" t="e">
        <f>ABS(SUMIFS(#REF!,#REF!,$C377,#REF!,$E377,#REF!,#REF!))</f>
        <v>#REF!</v>
      </c>
      <c r="P377" s="1" t="e">
        <f>#REF!</f>
        <v>#REF!</v>
      </c>
      <c r="Q377" s="1" t="e">
        <f>_xlfn.IFS(OR(B377=#REF!,B377=#REF!),#REF!*100,TRUE,0)</f>
        <v>#REF!</v>
      </c>
      <c r="S377" s="14" t="str">
        <f t="shared" si="91"/>
        <v>2000351004受击光效1</v>
      </c>
      <c r="T377" s="14" t="str">
        <f ca="1">IF(OFFSET($BB$1,MATCH($S377,S:S,0)-1,),$BC$1,
_xlfn.TEXTJOIN(Sheet1!$D$16,1,U377:AA377))</f>
        <v>1</v>
      </c>
      <c r="U377" s="14" t="str">
        <f t="shared" ca="1" si="92"/>
        <v>1</v>
      </c>
      <c r="V377" s="14" t="str">
        <f t="shared" ca="1" si="93"/>
        <v/>
      </c>
      <c r="W377" s="14" t="str">
        <f t="shared" ca="1" si="94"/>
        <v/>
      </c>
      <c r="X377" s="14" t="str">
        <f t="shared" ca="1" si="95"/>
        <v/>
      </c>
      <c r="Y377" s="14" t="str">
        <f t="shared" ca="1" si="96"/>
        <v/>
      </c>
      <c r="Z377" s="14" t="str">
        <f t="shared" ca="1" si="97"/>
        <v/>
      </c>
      <c r="AA377" s="14" t="str">
        <f t="shared" ca="1" si="98"/>
        <v/>
      </c>
      <c r="AB377" s="1">
        <f t="shared" si="99"/>
        <v>1</v>
      </c>
      <c r="AC377" s="1" t="e">
        <f t="shared" si="100"/>
        <v>#N/A</v>
      </c>
      <c r="AD377" s="1" t="e">
        <f t="shared" si="101"/>
        <v>#N/A</v>
      </c>
      <c r="AE377" s="1" t="e">
        <f t="shared" si="102"/>
        <v>#N/A</v>
      </c>
      <c r="AF377" s="1" t="e">
        <f t="shared" si="103"/>
        <v>#N/A</v>
      </c>
      <c r="AG377" s="1" t="e">
        <f t="shared" si="104"/>
        <v>#N/A</v>
      </c>
      <c r="AH377" s="1" t="e">
        <f t="shared" si="105"/>
        <v>#N/A</v>
      </c>
      <c r="AI377" s="1" t="e">
        <f>TRIM(LEFT(AP377,FIND(Sheet1!$E$16,AP377)-1))</f>
        <v>#VALUE!</v>
      </c>
      <c r="AJ377" s="1" t="e">
        <f>TRIM(LEFT(AQ377,FIND(Sheet1!$E$16,AQ377)-1))</f>
        <v>#VALUE!</v>
      </c>
      <c r="AK377" s="1" t="e">
        <f>TRIM(LEFT(AR377,FIND(Sheet1!$E$16,AR377)-1))</f>
        <v>#VALUE!</v>
      </c>
      <c r="AL377" s="1" t="e">
        <f>TRIM(LEFT(AS377,FIND(Sheet1!$E$16,AS377)-1))</f>
        <v>#VALUE!</v>
      </c>
      <c r="AM377" s="1" t="e">
        <f>TRIM(LEFT(AT377,FIND(Sheet1!$E$16,AT377)-1))</f>
        <v>#VALUE!</v>
      </c>
      <c r="AN377" s="1" t="e">
        <f>TRIM(LEFT(AU377,FIND(Sheet1!$E$16,AU377)-1))</f>
        <v>#VALUE!</v>
      </c>
      <c r="AO377" s="1" t="e">
        <f>TRIM(LEFT(AV377,FIND(Sheet1!$E$16,AV377)-1))</f>
        <v>#VALUE!</v>
      </c>
      <c r="AP377" s="14">
        <v>1</v>
      </c>
      <c r="AX377" s="1">
        <v>2000351004</v>
      </c>
      <c r="AY377" s="1" t="s">
        <v>91</v>
      </c>
      <c r="AZ377" s="1" t="str">
        <f t="shared" si="106"/>
        <v>2000351004受击光效</v>
      </c>
      <c r="BA377" s="1">
        <f>COUNTIFS($AZ$2:AZ377,AZ377,$AZ$2:AZ377,"&gt;&lt;")</f>
        <v>1</v>
      </c>
      <c r="BB377" t="b">
        <f>IFERROR(AND(VLOOKUP(AX377,[2]英雄技能定义!$A:$F,6,0)="普攻",AY377=$AY$2),FALSE)</f>
        <v>0</v>
      </c>
    </row>
    <row r="378" spans="1:54">
      <c r="A378" s="1" t="e">
        <f>#REF!</f>
        <v>#REF!</v>
      </c>
      <c r="B378" s="1" t="e">
        <f>#REF!</f>
        <v>#REF!</v>
      </c>
      <c r="C378" s="1" t="e">
        <f>#REF!</f>
        <v>#REF!</v>
      </c>
      <c r="D378" s="1" t="s">
        <v>86</v>
      </c>
      <c r="E378" s="1" t="e">
        <f>#REF!</f>
        <v>#REF!</v>
      </c>
      <c r="F378" s="1" t="e">
        <f t="shared" si="107"/>
        <v>#REF!</v>
      </c>
      <c r="G378" s="1">
        <f>SUMIFS(Sheet1!$F$17:$F$30,Sheet1!$E$17:$E$30,D378)</f>
        <v>1</v>
      </c>
      <c r="H378" s="1" t="e">
        <f>ROUND(ABS(SUMIFS(#REF!,#REF!,$C378,#REF!,#REF!,#REF!,$E378)),)</f>
        <v>#REF!</v>
      </c>
      <c r="I378" s="1" t="e">
        <f>_xlfn.IFS(OR(B378=#REF!,B378=#REF!,B378=#REF!),ROUND(#REF!,3),TRUE,0)</f>
        <v>#REF!</v>
      </c>
      <c r="J378" s="1">
        <v>0</v>
      </c>
      <c r="K378" s="1" t="e">
        <f>ROUND(ABS(SUMIFS(#REF!,#REF!,$C378,#REF!,#REF!,#REF!,$E378,#REF!,#REF!)),3)</f>
        <v>#REF!</v>
      </c>
      <c r="L378" s="1" t="e">
        <f>ROUND(ABS(SUMIFS(#REF!,#REF!,$C378,#REF!,#REF!,#REF!,$E378,#REF!,#REF!)),3)</f>
        <v>#REF!</v>
      </c>
      <c r="M378" s="1">
        <v>0</v>
      </c>
      <c r="N378" s="1" t="e">
        <f>ROUND(ABS(SUMIFS(#REF!,#REF!,$C378,#REF!,#REF!,#REF!,$E378,#REF!,#REF!)),3)</f>
        <v>#REF!</v>
      </c>
      <c r="O378" s="1" t="e">
        <f>ABS(SUMIFS(#REF!,#REF!,$C378,#REF!,$E378,#REF!,#REF!))</f>
        <v>#REF!</v>
      </c>
      <c r="P378" s="1" t="e">
        <f>#REF!</f>
        <v>#REF!</v>
      </c>
      <c r="Q378" s="1" t="e">
        <f>_xlfn.IFS(OR(B378=#REF!,B378=#REF!),#REF!*100,TRUE,0)</f>
        <v>#REF!</v>
      </c>
      <c r="S378" s="14" t="str">
        <f t="shared" si="91"/>
        <v>2000351004伤血1</v>
      </c>
      <c r="T378" s="14" t="str">
        <f ca="1">IF(OFFSET($BB$1,MATCH($S378,S:S,0)-1,),$BC$1,
_xlfn.TEXTJOIN(Sheet1!$D$16,1,U378:AA378))</f>
        <v>ratio=0.85+attackerParams('extreasure2a')+attackerParams('step10a'),fixed=100</v>
      </c>
      <c r="U378" s="14" t="str">
        <f t="shared" ca="1" si="92"/>
        <v>ratio=0.85+attackerParams('extreasure2a')+attackerParams('step10a')</v>
      </c>
      <c r="V378" s="14" t="str">
        <f t="shared" ca="1" si="93"/>
        <v>fixed=100</v>
      </c>
      <c r="W378" s="14" t="str">
        <f t="shared" ca="1" si="94"/>
        <v/>
      </c>
      <c r="X378" s="14" t="str">
        <f t="shared" ca="1" si="95"/>
        <v/>
      </c>
      <c r="Y378" s="14" t="str">
        <f t="shared" ca="1" si="96"/>
        <v/>
      </c>
      <c r="Z378" s="14" t="str">
        <f t="shared" ca="1" si="97"/>
        <v/>
      </c>
      <c r="AA378" s="14" t="str">
        <f t="shared" ca="1" si="98"/>
        <v/>
      </c>
      <c r="AB378" s="1">
        <f t="shared" si="99"/>
        <v>0.85</v>
      </c>
      <c r="AC378" s="1">
        <f t="shared" si="100"/>
        <v>100</v>
      </c>
      <c r="AD378" s="1" t="e">
        <f t="shared" si="101"/>
        <v>#N/A</v>
      </c>
      <c r="AE378" s="1" t="e">
        <f t="shared" si="102"/>
        <v>#N/A</v>
      </c>
      <c r="AF378" s="1" t="e">
        <f t="shared" si="103"/>
        <v>#N/A</v>
      </c>
      <c r="AG378" s="1" t="e">
        <f t="shared" si="104"/>
        <v>#N/A</v>
      </c>
      <c r="AH378" s="1" t="e">
        <f t="shared" si="105"/>
        <v>#N/A</v>
      </c>
      <c r="AI378" s="1" t="str">
        <f>TRIM(LEFT(AP378,FIND(Sheet1!$E$16,AP378)-1))</f>
        <v>ratio</v>
      </c>
      <c r="AJ378" s="1" t="str">
        <f>TRIM(LEFT(AQ378,FIND(Sheet1!$E$16,AQ378)-1))</f>
        <v>fixed</v>
      </c>
      <c r="AK378" s="1" t="e">
        <f>TRIM(LEFT(AR378,FIND(Sheet1!$E$16,AR378)-1))</f>
        <v>#VALUE!</v>
      </c>
      <c r="AL378" s="1" t="e">
        <f>TRIM(LEFT(AS378,FIND(Sheet1!$E$16,AS378)-1))</f>
        <v>#VALUE!</v>
      </c>
      <c r="AM378" s="1" t="e">
        <f>TRIM(LEFT(AT378,FIND(Sheet1!$E$16,AT378)-1))</f>
        <v>#VALUE!</v>
      </c>
      <c r="AN378" s="1" t="e">
        <f>TRIM(LEFT(AU378,FIND(Sheet1!$E$16,AU378)-1))</f>
        <v>#VALUE!</v>
      </c>
      <c r="AO378" s="1" t="e">
        <f>TRIM(LEFT(AV378,FIND(Sheet1!$E$16,AV378)-1))</f>
        <v>#VALUE!</v>
      </c>
      <c r="AP378" s="14" t="s">
        <v>365</v>
      </c>
      <c r="AQ378" s="14" t="s">
        <v>170</v>
      </c>
      <c r="AX378" s="1">
        <v>2000351004</v>
      </c>
      <c r="AY378" s="1" t="s">
        <v>86</v>
      </c>
      <c r="AZ378" s="1" t="str">
        <f t="shared" si="106"/>
        <v>2000351004伤血</v>
      </c>
      <c r="BA378" s="1">
        <f>COUNTIFS($AZ$2:AZ378,AZ378,$AZ$2:AZ378,"&gt;&lt;")</f>
        <v>1</v>
      </c>
      <c r="BB378" t="b">
        <f>IFERROR(AND(VLOOKUP(AX378,[2]英雄技能定义!$A:$F,6,0)="普攻",AY378=$AY$2),FALSE)</f>
        <v>0</v>
      </c>
    </row>
    <row r="379" spans="1:54">
      <c r="A379" s="1" t="e">
        <f>#REF!</f>
        <v>#REF!</v>
      </c>
      <c r="B379" s="1" t="e">
        <f>#REF!</f>
        <v>#REF!</v>
      </c>
      <c r="C379" s="1" t="e">
        <f>#REF!</f>
        <v>#REF!</v>
      </c>
      <c r="D379" s="1" t="s">
        <v>86</v>
      </c>
      <c r="E379" s="1" t="e">
        <f>#REF!</f>
        <v>#REF!</v>
      </c>
      <c r="F379" s="1" t="e">
        <f t="shared" si="107"/>
        <v>#REF!</v>
      </c>
      <c r="G379" s="1">
        <f>SUMIFS(Sheet1!$F$17:$F$30,Sheet1!$E$17:$E$30,D379)</f>
        <v>1</v>
      </c>
      <c r="H379" s="1" t="e">
        <f>ROUND(ABS(SUMIFS(#REF!,#REF!,$C379,#REF!,#REF!,#REF!,$E379)),)</f>
        <v>#REF!</v>
      </c>
      <c r="I379" s="1" t="e">
        <f>_xlfn.IFS(OR(B379=#REF!,B379=#REF!,B379=#REF!),ROUND(#REF!,3),TRUE,0)</f>
        <v>#REF!</v>
      </c>
      <c r="J379" s="1">
        <v>0</v>
      </c>
      <c r="K379" s="1" t="e">
        <f>ROUND(ABS(SUMIFS(#REF!,#REF!,$C379,#REF!,#REF!,#REF!,$E379,#REF!,#REF!)),3)</f>
        <v>#REF!</v>
      </c>
      <c r="L379" s="1" t="e">
        <f>ROUND(ABS(SUMIFS(#REF!,#REF!,$C379,#REF!,#REF!,#REF!,$E379,#REF!,#REF!)),3)</f>
        <v>#REF!</v>
      </c>
      <c r="M379" s="1">
        <v>0</v>
      </c>
      <c r="N379" s="1" t="e">
        <f>ROUND(ABS(SUMIFS(#REF!,#REF!,$C379,#REF!,#REF!,#REF!,$E379,#REF!,#REF!)),3)</f>
        <v>#REF!</v>
      </c>
      <c r="O379" s="1" t="e">
        <f>ABS(SUMIFS(#REF!,#REF!,$C379,#REF!,$E379,#REF!,#REF!))</f>
        <v>#REF!</v>
      </c>
      <c r="P379" s="1" t="e">
        <f>#REF!</f>
        <v>#REF!</v>
      </c>
      <c r="Q379" s="1" t="e">
        <f>_xlfn.IFS(OR(B379=#REF!,B379=#REF!),#REF!*100,TRUE,0)</f>
        <v>#REF!</v>
      </c>
      <c r="S379" s="14" t="str">
        <f t="shared" si="91"/>
        <v>2000351004恢复血量1</v>
      </c>
      <c r="T379" s="14" t="str">
        <f ca="1">IF(OFFSET($BB$1,MATCH($S379,S:S,0)-1,),$BC$1,
_xlfn.TEXTJOIN(Sheet1!$D$16,1,U379:AA379))</f>
        <v>fixed=100,ratio=1.5+attackerParams('extreasure1')+attackerParams('step10b')</v>
      </c>
      <c r="U379" s="14" t="str">
        <f t="shared" ca="1" si="92"/>
        <v>fixed=100</v>
      </c>
      <c r="V379" s="14" t="str">
        <f t="shared" ca="1" si="93"/>
        <v>ratio=1.5+attackerParams('extreasure1')+attackerParams('step10b')</v>
      </c>
      <c r="W379" s="14" t="str">
        <f t="shared" ca="1" si="94"/>
        <v/>
      </c>
      <c r="X379" s="14" t="str">
        <f t="shared" ca="1" si="95"/>
        <v/>
      </c>
      <c r="Y379" s="14" t="str">
        <f t="shared" ca="1" si="96"/>
        <v/>
      </c>
      <c r="Z379" s="14" t="str">
        <f t="shared" ca="1" si="97"/>
        <v/>
      </c>
      <c r="AA379" s="14" t="str">
        <f t="shared" ca="1" si="98"/>
        <v/>
      </c>
      <c r="AB379" s="1">
        <f t="shared" si="99"/>
        <v>100</v>
      </c>
      <c r="AC379" s="1">
        <f t="shared" si="100"/>
        <v>1.5</v>
      </c>
      <c r="AD379" s="1" t="e">
        <f t="shared" si="101"/>
        <v>#N/A</v>
      </c>
      <c r="AE379" s="1" t="e">
        <f t="shared" si="102"/>
        <v>#N/A</v>
      </c>
      <c r="AF379" s="1" t="e">
        <f t="shared" si="103"/>
        <v>#N/A</v>
      </c>
      <c r="AG379" s="1" t="e">
        <f t="shared" si="104"/>
        <v>#N/A</v>
      </c>
      <c r="AH379" s="1" t="e">
        <f t="shared" si="105"/>
        <v>#N/A</v>
      </c>
      <c r="AI379" s="1" t="str">
        <f>TRIM(LEFT(AP379,FIND(Sheet1!$E$16,AP379)-1))</f>
        <v>fixed</v>
      </c>
      <c r="AJ379" s="1" t="str">
        <f>TRIM(LEFT(AQ379,FIND(Sheet1!$E$16,AQ379)-1))</f>
        <v>ratio</v>
      </c>
      <c r="AK379" s="1" t="e">
        <f>TRIM(LEFT(AR379,FIND(Sheet1!$E$16,AR379)-1))</f>
        <v>#VALUE!</v>
      </c>
      <c r="AL379" s="1" t="e">
        <f>TRIM(LEFT(AS379,FIND(Sheet1!$E$16,AS379)-1))</f>
        <v>#VALUE!</v>
      </c>
      <c r="AM379" s="1" t="e">
        <f>TRIM(LEFT(AT379,FIND(Sheet1!$E$16,AT379)-1))</f>
        <v>#VALUE!</v>
      </c>
      <c r="AN379" s="1" t="e">
        <f>TRIM(LEFT(AU379,FIND(Sheet1!$E$16,AU379)-1))</f>
        <v>#VALUE!</v>
      </c>
      <c r="AO379" s="1" t="e">
        <f>TRIM(LEFT(AV379,FIND(Sheet1!$E$16,AV379)-1))</f>
        <v>#VALUE!</v>
      </c>
      <c r="AP379" s="14" t="s">
        <v>170</v>
      </c>
      <c r="AQ379" s="14" t="s">
        <v>366</v>
      </c>
      <c r="AX379" s="1">
        <v>2000351004</v>
      </c>
      <c r="AY379" s="1" t="s">
        <v>92</v>
      </c>
      <c r="AZ379" s="1" t="str">
        <f t="shared" si="106"/>
        <v>2000351004恢复血量</v>
      </c>
      <c r="BA379" s="1">
        <f>COUNTIFS($AZ$2:AZ379,AZ379,$AZ$2:AZ379,"&gt;&lt;")</f>
        <v>1</v>
      </c>
      <c r="BB379" t="b">
        <f>IFERROR(AND(VLOOKUP(AX379,[2]英雄技能定义!$A:$F,6,0)="普攻",AY379=$AY$2),FALSE)</f>
        <v>0</v>
      </c>
    </row>
    <row r="380" spans="1:54">
      <c r="A380" s="1" t="e">
        <f>#REF!</f>
        <v>#REF!</v>
      </c>
      <c r="B380" s="1" t="e">
        <f>#REF!</f>
        <v>#REF!</v>
      </c>
      <c r="C380" s="1" t="e">
        <f>#REF!</f>
        <v>#REF!</v>
      </c>
      <c r="D380" s="1" t="s">
        <v>86</v>
      </c>
      <c r="E380" s="1" t="e">
        <f>#REF!</f>
        <v>#REF!</v>
      </c>
      <c r="F380" s="1" t="e">
        <f t="shared" si="107"/>
        <v>#REF!</v>
      </c>
      <c r="G380" s="1">
        <f>SUMIFS(Sheet1!$F$17:$F$30,Sheet1!$E$17:$E$30,D380)</f>
        <v>1</v>
      </c>
      <c r="H380" s="1" t="e">
        <f>ROUND(ABS(SUMIFS(#REF!,#REF!,$C380,#REF!,#REF!,#REF!,$E380)),)</f>
        <v>#REF!</v>
      </c>
      <c r="I380" s="1" t="e">
        <f>_xlfn.IFS(OR(B380=#REF!,B380=#REF!,B380=#REF!),ROUND(#REF!,3),TRUE,0)</f>
        <v>#REF!</v>
      </c>
      <c r="J380" s="1">
        <v>0</v>
      </c>
      <c r="K380" s="1" t="e">
        <f>ROUND(ABS(SUMIFS(#REF!,#REF!,$C380,#REF!,#REF!,#REF!,$E380,#REF!,#REF!)),3)</f>
        <v>#REF!</v>
      </c>
      <c r="L380" s="1" t="e">
        <f>ROUND(ABS(SUMIFS(#REF!,#REF!,$C380,#REF!,#REF!,#REF!,$E380,#REF!,#REF!)),3)</f>
        <v>#REF!</v>
      </c>
      <c r="M380" s="1">
        <v>0</v>
      </c>
      <c r="N380" s="1" t="e">
        <f>ROUND(ABS(SUMIFS(#REF!,#REF!,$C380,#REF!,#REF!,#REF!,$E380,#REF!,#REF!)),3)</f>
        <v>#REF!</v>
      </c>
      <c r="O380" s="1" t="e">
        <f>ABS(SUMIFS(#REF!,#REF!,$C380,#REF!,$E380,#REF!,#REF!))</f>
        <v>#REF!</v>
      </c>
      <c r="P380" s="1" t="e">
        <f>#REF!</f>
        <v>#REF!</v>
      </c>
      <c r="Q380" s="1" t="e">
        <f>_xlfn.IFS(OR(B380=#REF!,B380=#REF!),#REF!*100,TRUE,0)</f>
        <v>#REF!</v>
      </c>
      <c r="S380" s="14" t="str">
        <f t="shared" si="91"/>
        <v>2000351004加buff2</v>
      </c>
      <c r="T380" s="14" t="str">
        <f ca="1">IF(OFFSET($BB$1,MATCH($S380,S:S,0)-1,),$BC$1,
_xlfn.TEXTJOIN(Sheet1!$D$16,1,U380:AA380))</f>
        <v>duration=3,effectIds={1000140}</v>
      </c>
      <c r="U380" s="14" t="str">
        <f t="shared" ca="1" si="92"/>
        <v>duration=3</v>
      </c>
      <c r="V380" s="14" t="str">
        <f t="shared" ca="1" si="93"/>
        <v>effectIds={1000140}</v>
      </c>
      <c r="W380" s="14" t="str">
        <f t="shared" ca="1" si="94"/>
        <v/>
      </c>
      <c r="X380" s="14" t="str">
        <f t="shared" ca="1" si="95"/>
        <v/>
      </c>
      <c r="Y380" s="14" t="str">
        <f t="shared" ca="1" si="96"/>
        <v/>
      </c>
      <c r="Z380" s="14" t="str">
        <f t="shared" ca="1" si="97"/>
        <v/>
      </c>
      <c r="AA380" s="14" t="str">
        <f t="shared" ca="1" si="98"/>
        <v/>
      </c>
      <c r="AB380" s="1">
        <f t="shared" si="99"/>
        <v>3</v>
      </c>
      <c r="AC380" s="1" t="e">
        <f t="shared" si="100"/>
        <v>#N/A</v>
      </c>
      <c r="AD380" s="1" t="e">
        <f t="shared" si="101"/>
        <v>#N/A</v>
      </c>
      <c r="AE380" s="1" t="e">
        <f t="shared" si="102"/>
        <v>#N/A</v>
      </c>
      <c r="AF380" s="1" t="e">
        <f t="shared" si="103"/>
        <v>#N/A</v>
      </c>
      <c r="AG380" s="1" t="e">
        <f t="shared" si="104"/>
        <v>#N/A</v>
      </c>
      <c r="AH380" s="1" t="e">
        <f t="shared" si="105"/>
        <v>#N/A</v>
      </c>
      <c r="AI380" s="1" t="str">
        <f>TRIM(LEFT(AP380,FIND(Sheet1!$E$16,AP380)-1))</f>
        <v>duration</v>
      </c>
      <c r="AJ380" s="1" t="str">
        <f>TRIM(LEFT(AQ380,FIND(Sheet1!$E$16,AQ380)-1))</f>
        <v>effectIds</v>
      </c>
      <c r="AK380" s="1" t="e">
        <f>TRIM(LEFT(AR380,FIND(Sheet1!$E$16,AR380)-1))</f>
        <v>#VALUE!</v>
      </c>
      <c r="AL380" s="1" t="e">
        <f>TRIM(LEFT(AS380,FIND(Sheet1!$E$16,AS380)-1))</f>
        <v>#VALUE!</v>
      </c>
      <c r="AM380" s="1" t="e">
        <f>TRIM(LEFT(AT380,FIND(Sheet1!$E$16,AT380)-1))</f>
        <v>#VALUE!</v>
      </c>
      <c r="AN380" s="1" t="e">
        <f>TRIM(LEFT(AU380,FIND(Sheet1!$E$16,AU380)-1))</f>
        <v>#VALUE!</v>
      </c>
      <c r="AO380" s="1" t="e">
        <f>TRIM(LEFT(AV380,FIND(Sheet1!$E$16,AV380)-1))</f>
        <v>#VALUE!</v>
      </c>
      <c r="AP380" s="14" t="s">
        <v>294</v>
      </c>
      <c r="AQ380" s="14" t="s">
        <v>367</v>
      </c>
      <c r="AX380" s="1">
        <v>2000351004</v>
      </c>
      <c r="AY380" s="1" t="s">
        <v>88</v>
      </c>
      <c r="AZ380" s="1" t="str">
        <f t="shared" si="106"/>
        <v>2000351004加buff</v>
      </c>
      <c r="BA380" s="1">
        <f>COUNTIFS($AZ$2:AZ380,AZ380,$AZ$2:AZ380,"&gt;&lt;")</f>
        <v>2</v>
      </c>
      <c r="BB380" t="b">
        <f>IFERROR(AND(VLOOKUP(AX380,[2]英雄技能定义!$A:$F,6,0)="普攻",AY380=$AY$2),FALSE)</f>
        <v>0</v>
      </c>
    </row>
    <row r="381" spans="1:54">
      <c r="A381" s="1" t="e">
        <f>#REF!</f>
        <v>#REF!</v>
      </c>
      <c r="B381" s="1" t="e">
        <f>#REF!</f>
        <v>#REF!</v>
      </c>
      <c r="C381" s="1" t="e">
        <f>#REF!</f>
        <v>#REF!</v>
      </c>
      <c r="D381" s="1" t="s">
        <v>92</v>
      </c>
      <c r="E381" s="1" t="e">
        <f>#REF!</f>
        <v>#REF!</v>
      </c>
      <c r="F381" s="1" t="e">
        <f t="shared" si="107"/>
        <v>#REF!</v>
      </c>
      <c r="G381" s="1">
        <f>SUMIFS(Sheet1!$F$17:$F$30,Sheet1!$E$17:$E$30,D381)</f>
        <v>5</v>
      </c>
      <c r="H381" s="1" t="e">
        <f>ROUND(ABS(SUMIFS(#REF!,#REF!,$C381,#REF!,#REF!,#REF!,$E381)),)</f>
        <v>#REF!</v>
      </c>
      <c r="I381" s="1" t="e">
        <f>_xlfn.IFS(OR(B381=#REF!,B381=#REF!,B381=#REF!),ROUND(#REF!,3),TRUE,0)</f>
        <v>#REF!</v>
      </c>
      <c r="J381" s="1">
        <v>0</v>
      </c>
      <c r="K381" s="1" t="e">
        <f>ROUND(ABS(SUMIFS(#REF!,#REF!,$C381,#REF!,#REF!,#REF!,$E381,#REF!,#REF!)),3)</f>
        <v>#REF!</v>
      </c>
      <c r="L381" s="1" t="e">
        <f>ROUND(ABS(SUMIFS(#REF!,#REF!,$C381,#REF!,#REF!,#REF!,$E381,#REF!,#REF!)),3)</f>
        <v>#REF!</v>
      </c>
      <c r="M381" s="1">
        <v>0</v>
      </c>
      <c r="N381" s="1" t="e">
        <f>ROUND(ABS(SUMIFS(#REF!,#REF!,$C381,#REF!,#REF!,#REF!,$E381,#REF!,#REF!)),3)</f>
        <v>#REF!</v>
      </c>
      <c r="O381" s="1" t="e">
        <f>ABS(SUMIFS(#REF!,#REF!,$C381,#REF!,$E381,#REF!,#REF!))</f>
        <v>#REF!</v>
      </c>
      <c r="P381" s="1" t="e">
        <f>#REF!</f>
        <v>#REF!</v>
      </c>
      <c r="Q381" s="1" t="e">
        <f>_xlfn.IFS(OR(B381=#REF!,B381=#REF!),#REF!*100,TRUE,0)</f>
        <v>#REF!</v>
      </c>
      <c r="S381" s="14" t="str">
        <f t="shared" si="91"/>
        <v>2000351004加buff3</v>
      </c>
      <c r="T381" s="14" t="str">
        <f ca="1">IF(OFFSET($BB$1,MATCH($S381,S:S,0)-1,),$BC$1,
_xlfn.TEXTJOIN(Sheet1!$D$16,1,U381:AA381))</f>
        <v>duration=6,effectIds={1000141,1000142}</v>
      </c>
      <c r="U381" s="14" t="str">
        <f t="shared" ca="1" si="92"/>
        <v>duration=6</v>
      </c>
      <c r="V381" s="14" t="str">
        <f t="shared" ca="1" si="93"/>
        <v>effectIds={1000141</v>
      </c>
      <c r="W381" s="14" t="str">
        <f t="shared" ca="1" si="94"/>
        <v>1000142}</v>
      </c>
      <c r="X381" s="14" t="str">
        <f t="shared" ca="1" si="95"/>
        <v/>
      </c>
      <c r="Y381" s="14" t="str">
        <f t="shared" ca="1" si="96"/>
        <v/>
      </c>
      <c r="Z381" s="14" t="str">
        <f t="shared" ca="1" si="97"/>
        <v/>
      </c>
      <c r="AA381" s="14" t="str">
        <f t="shared" ca="1" si="98"/>
        <v/>
      </c>
      <c r="AB381" s="1">
        <f t="shared" si="99"/>
        <v>6</v>
      </c>
      <c r="AC381" s="1" t="e">
        <f t="shared" si="100"/>
        <v>#N/A</v>
      </c>
      <c r="AD381" s="1" t="e">
        <f t="shared" si="101"/>
        <v>#N/A</v>
      </c>
      <c r="AE381" s="1" t="e">
        <f t="shared" si="102"/>
        <v>#N/A</v>
      </c>
      <c r="AF381" s="1" t="e">
        <f t="shared" si="103"/>
        <v>#N/A</v>
      </c>
      <c r="AG381" s="1" t="e">
        <f t="shared" si="104"/>
        <v>#N/A</v>
      </c>
      <c r="AH381" s="1" t="e">
        <f t="shared" si="105"/>
        <v>#N/A</v>
      </c>
      <c r="AI381" s="1" t="str">
        <f>TRIM(LEFT(AP381,FIND(Sheet1!$E$16,AP381)-1))</f>
        <v>duration</v>
      </c>
      <c r="AJ381" s="1" t="str">
        <f>TRIM(LEFT(AQ381,FIND(Sheet1!$E$16,AQ381)-1))</f>
        <v>effectIds</v>
      </c>
      <c r="AK381" s="1" t="e">
        <f>TRIM(LEFT(AR381,FIND(Sheet1!$E$16,AR381)-1))</f>
        <v>#VALUE!</v>
      </c>
      <c r="AL381" s="1" t="e">
        <f>TRIM(LEFT(AS381,FIND(Sheet1!$E$16,AS381)-1))</f>
        <v>#VALUE!</v>
      </c>
      <c r="AM381" s="1" t="e">
        <f>TRIM(LEFT(AT381,FIND(Sheet1!$E$16,AT381)-1))</f>
        <v>#VALUE!</v>
      </c>
      <c r="AN381" s="1" t="e">
        <f>TRIM(LEFT(AU381,FIND(Sheet1!$E$16,AU381)-1))</f>
        <v>#VALUE!</v>
      </c>
      <c r="AO381" s="1" t="e">
        <f>TRIM(LEFT(AV381,FIND(Sheet1!$E$16,AV381)-1))</f>
        <v>#VALUE!</v>
      </c>
      <c r="AP381" s="14" t="s">
        <v>185</v>
      </c>
      <c r="AQ381" s="14" t="s">
        <v>368</v>
      </c>
      <c r="AR381" s="14" t="s">
        <v>369</v>
      </c>
      <c r="AX381" s="1">
        <v>2000351004</v>
      </c>
      <c r="AY381" s="1" t="s">
        <v>88</v>
      </c>
      <c r="AZ381" s="1" t="str">
        <f t="shared" si="106"/>
        <v>2000351004加buff</v>
      </c>
      <c r="BA381" s="1">
        <f>COUNTIFS($AZ$2:AZ381,AZ381,$AZ$2:AZ381,"&gt;&lt;")</f>
        <v>3</v>
      </c>
      <c r="BB381" t="b">
        <f>IFERROR(AND(VLOOKUP(AX381,[2]英雄技能定义!$A:$F,6,0)="普攻",AY381=$AY$2),FALSE)</f>
        <v>0</v>
      </c>
    </row>
    <row r="382" spans="1:54">
      <c r="A382" s="1" t="e">
        <f>#REF!</f>
        <v>#REF!</v>
      </c>
      <c r="B382" s="1" t="e">
        <f>#REF!</f>
        <v>#REF!</v>
      </c>
      <c r="C382" s="1" t="e">
        <f>#REF!</f>
        <v>#REF!</v>
      </c>
      <c r="D382" s="1" t="s">
        <v>92</v>
      </c>
      <c r="E382" s="1" t="e">
        <f>#REF!</f>
        <v>#REF!</v>
      </c>
      <c r="F382" s="1" t="e">
        <f t="shared" si="107"/>
        <v>#REF!</v>
      </c>
      <c r="G382" s="1">
        <f>SUMIFS(Sheet1!$F$17:$F$30,Sheet1!$E$17:$E$30,D382)</f>
        <v>5</v>
      </c>
      <c r="H382" s="1" t="e">
        <f>ROUND(ABS(SUMIFS(#REF!,#REF!,$C382,#REF!,#REF!,#REF!,$E382)),)</f>
        <v>#REF!</v>
      </c>
      <c r="I382" s="1" t="e">
        <f>_xlfn.IFS(OR(B382=#REF!,B382=#REF!,B382=#REF!),ROUND(#REF!,3),TRUE,0)</f>
        <v>#REF!</v>
      </c>
      <c r="J382" s="1">
        <v>0</v>
      </c>
      <c r="K382" s="1" t="e">
        <f>ROUND(ABS(SUMIFS(#REF!,#REF!,$C382,#REF!,#REF!,#REF!,$E382,#REF!,#REF!)),3)</f>
        <v>#REF!</v>
      </c>
      <c r="L382" s="1" t="e">
        <f>ROUND(ABS(SUMIFS(#REF!,#REF!,$C382,#REF!,#REF!,#REF!,$E382,#REF!,#REF!)),3)</f>
        <v>#REF!</v>
      </c>
      <c r="M382" s="1">
        <v>0</v>
      </c>
      <c r="N382" s="1" t="e">
        <f>ROUND(ABS(SUMIFS(#REF!,#REF!,$C382,#REF!,#REF!,#REF!,$E382,#REF!,#REF!)),3)</f>
        <v>#REF!</v>
      </c>
      <c r="O382" s="1" t="e">
        <f>ABS(SUMIFS(#REF!,#REF!,$C382,#REF!,$E382,#REF!,#REF!))</f>
        <v>#REF!</v>
      </c>
      <c r="P382" s="1" t="e">
        <f>#REF!</f>
        <v>#REF!</v>
      </c>
      <c r="Q382" s="1" t="e">
        <f>_xlfn.IFS(OR(B382=#REF!,B382=#REF!),#REF!*100,TRUE,0)</f>
        <v>#REF!</v>
      </c>
      <c r="S382" s="14" t="str">
        <f t="shared" si="91"/>
        <v>2000150901伤血1</v>
      </c>
      <c r="T382" s="14" t="str">
        <f ca="1">IF(OFFSET($BB$1,MATCH($S382,S:S,0)-1,),$BC$1,
_xlfn.TEXTJOIN(Sheet1!$D$16,1,U382:AA382))</f>
        <v>ratio=0.4,fixed=0</v>
      </c>
      <c r="U382" s="14" t="str">
        <f t="shared" ca="1" si="92"/>
        <v>ratio=0.4</v>
      </c>
      <c r="V382" s="14" t="str">
        <f t="shared" ca="1" si="93"/>
        <v>fixed=10</v>
      </c>
      <c r="W382" s="14" t="str">
        <f t="shared" ca="1" si="94"/>
        <v/>
      </c>
      <c r="X382" s="14" t="str">
        <f t="shared" ca="1" si="95"/>
        <v/>
      </c>
      <c r="Y382" s="14" t="str">
        <f t="shared" ca="1" si="96"/>
        <v/>
      </c>
      <c r="Z382" s="14" t="str">
        <f t="shared" ca="1" si="97"/>
        <v/>
      </c>
      <c r="AA382" s="14" t="str">
        <f t="shared" ca="1" si="98"/>
        <v/>
      </c>
      <c r="AB382" s="1">
        <f t="shared" si="99"/>
        <v>0.4</v>
      </c>
      <c r="AC382" s="1">
        <f t="shared" si="100"/>
        <v>10</v>
      </c>
      <c r="AD382" s="1" t="e">
        <f t="shared" si="101"/>
        <v>#N/A</v>
      </c>
      <c r="AE382" s="1" t="e">
        <f t="shared" si="102"/>
        <v>#N/A</v>
      </c>
      <c r="AF382" s="1" t="e">
        <f t="shared" si="103"/>
        <v>#N/A</v>
      </c>
      <c r="AG382" s="1" t="e">
        <f t="shared" si="104"/>
        <v>#N/A</v>
      </c>
      <c r="AH382" s="1" t="e">
        <f t="shared" si="105"/>
        <v>#N/A</v>
      </c>
      <c r="AI382" s="1" t="str">
        <f>TRIM(LEFT(AP382,FIND(Sheet1!$E$16,AP382)-1))</f>
        <v>ratio</v>
      </c>
      <c r="AJ382" s="1" t="str">
        <f>TRIM(LEFT(AQ382,FIND(Sheet1!$E$16,AQ382)-1))</f>
        <v>fixed</v>
      </c>
      <c r="AK382" s="1" t="e">
        <f>TRIM(LEFT(AR382,FIND(Sheet1!$E$16,AR382)-1))</f>
        <v>#VALUE!</v>
      </c>
      <c r="AL382" s="1" t="e">
        <f>TRIM(LEFT(AS382,FIND(Sheet1!$E$16,AS382)-1))</f>
        <v>#VALUE!</v>
      </c>
      <c r="AM382" s="1" t="e">
        <f>TRIM(LEFT(AT382,FIND(Sheet1!$E$16,AT382)-1))</f>
        <v>#VALUE!</v>
      </c>
      <c r="AN382" s="1" t="e">
        <f>TRIM(LEFT(AU382,FIND(Sheet1!$E$16,AU382)-1))</f>
        <v>#VALUE!</v>
      </c>
      <c r="AO382" s="1" t="e">
        <f>TRIM(LEFT(AV382,FIND(Sheet1!$E$16,AV382)-1))</f>
        <v>#VALUE!</v>
      </c>
      <c r="AP382" s="14" t="s">
        <v>167</v>
      </c>
      <c r="AQ382" s="14" t="s">
        <v>168</v>
      </c>
      <c r="AX382" s="1">
        <v>2000150901</v>
      </c>
      <c r="AY382" s="1" t="s">
        <v>86</v>
      </c>
      <c r="AZ382" s="1" t="str">
        <f t="shared" si="106"/>
        <v>2000150901伤血</v>
      </c>
      <c r="BA382" s="1">
        <f>COUNTIFS($AZ$2:AZ382,AZ382,$AZ$2:AZ382,"&gt;&lt;")</f>
        <v>1</v>
      </c>
      <c r="BB382" t="b">
        <f>IFERROR(AND(VLOOKUP(AX382,[2]英雄技能定义!$A:$F,6,0)="普攻",AY382=$AY$2),FALSE)</f>
        <v>1</v>
      </c>
    </row>
    <row r="383" spans="1:54">
      <c r="A383" s="1" t="e">
        <f>#REF!</f>
        <v>#REF!</v>
      </c>
      <c r="B383" s="1" t="e">
        <f>#REF!</f>
        <v>#REF!</v>
      </c>
      <c r="C383" s="1" t="e">
        <f>#REF!</f>
        <v>#REF!</v>
      </c>
      <c r="D383" s="1" t="s">
        <v>86</v>
      </c>
      <c r="E383" s="1" t="e">
        <f>#REF!</f>
        <v>#REF!</v>
      </c>
      <c r="F383" s="1" t="e">
        <f t="shared" si="107"/>
        <v>#REF!</v>
      </c>
      <c r="G383" s="1">
        <f>SUMIFS(Sheet1!$F$17:$F$30,Sheet1!$E$17:$E$30,D383)</f>
        <v>1</v>
      </c>
      <c r="H383" s="1" t="e">
        <f>ROUND(ABS(SUMIFS(#REF!,#REF!,$C383,#REF!,#REF!,#REF!,$E383)),)</f>
        <v>#REF!</v>
      </c>
      <c r="I383" s="1" t="e">
        <f>_xlfn.IFS(OR(B383=#REF!,B383=#REF!,B383=#REF!),ROUND(#REF!,3),TRUE,0)</f>
        <v>#REF!</v>
      </c>
      <c r="J383" s="1">
        <v>0</v>
      </c>
      <c r="K383" s="1" t="e">
        <f>ROUND(ABS(SUMIFS(#REF!,#REF!,$C383,#REF!,#REF!,#REF!,$E383,#REF!,#REF!)),3)</f>
        <v>#REF!</v>
      </c>
      <c r="L383" s="1" t="e">
        <f>ROUND(ABS(SUMIFS(#REF!,#REF!,$C383,#REF!,#REF!,#REF!,$E383,#REF!,#REF!)),3)</f>
        <v>#REF!</v>
      </c>
      <c r="M383" s="1">
        <v>0</v>
      </c>
      <c r="N383" s="1" t="e">
        <f>ROUND(ABS(SUMIFS(#REF!,#REF!,$C383,#REF!,#REF!,#REF!,$E383,#REF!,#REF!)),3)</f>
        <v>#REF!</v>
      </c>
      <c r="O383" s="1" t="e">
        <f>ABS(SUMIFS(#REF!,#REF!,$C383,#REF!,$E383,#REF!,#REF!))</f>
        <v>#REF!</v>
      </c>
      <c r="P383" s="1" t="e">
        <f>#REF!</f>
        <v>#REF!</v>
      </c>
      <c r="Q383" s="1" t="e">
        <f>_xlfn.IFS(OR(B383=#REF!,B383=#REF!),#REF!*100,TRUE,0)</f>
        <v>#REF!</v>
      </c>
      <c r="S383" s="14" t="str">
        <f t="shared" si="91"/>
        <v>2000150901受击光效1</v>
      </c>
      <c r="T383" s="14" t="str">
        <f ca="1">IF(OFFSET($BB$1,MATCH($S383,S:S,0)-1,),$BC$1,
_xlfn.TEXTJOIN(Sheet1!$D$16,1,U383:AA383))</f>
        <v>27</v>
      </c>
      <c r="U383" s="14" t="str">
        <f t="shared" ca="1" si="92"/>
        <v>27</v>
      </c>
      <c r="V383" s="14" t="str">
        <f t="shared" ca="1" si="93"/>
        <v/>
      </c>
      <c r="W383" s="14" t="str">
        <f t="shared" ca="1" si="94"/>
        <v/>
      </c>
      <c r="X383" s="14" t="str">
        <f t="shared" ca="1" si="95"/>
        <v/>
      </c>
      <c r="Y383" s="14" t="str">
        <f t="shared" ca="1" si="96"/>
        <v/>
      </c>
      <c r="Z383" s="14" t="str">
        <f t="shared" ca="1" si="97"/>
        <v/>
      </c>
      <c r="AA383" s="14" t="str">
        <f t="shared" ca="1" si="98"/>
        <v/>
      </c>
      <c r="AB383" s="1">
        <f t="shared" si="99"/>
        <v>27</v>
      </c>
      <c r="AC383" s="1" t="e">
        <f t="shared" si="100"/>
        <v>#N/A</v>
      </c>
      <c r="AD383" s="1" t="e">
        <f t="shared" si="101"/>
        <v>#N/A</v>
      </c>
      <c r="AE383" s="1" t="e">
        <f t="shared" si="102"/>
        <v>#N/A</v>
      </c>
      <c r="AF383" s="1" t="e">
        <f t="shared" si="103"/>
        <v>#N/A</v>
      </c>
      <c r="AG383" s="1" t="e">
        <f t="shared" si="104"/>
        <v>#N/A</v>
      </c>
      <c r="AH383" s="1" t="e">
        <f t="shared" si="105"/>
        <v>#N/A</v>
      </c>
      <c r="AI383" s="1" t="e">
        <f>TRIM(LEFT(AP383,FIND(Sheet1!$E$16,AP383)-1))</f>
        <v>#VALUE!</v>
      </c>
      <c r="AJ383" s="1" t="e">
        <f>TRIM(LEFT(AQ383,FIND(Sheet1!$E$16,AQ383)-1))</f>
        <v>#VALUE!</v>
      </c>
      <c r="AK383" s="1" t="e">
        <f>TRIM(LEFT(AR383,FIND(Sheet1!$E$16,AR383)-1))</f>
        <v>#VALUE!</v>
      </c>
      <c r="AL383" s="1" t="e">
        <f>TRIM(LEFT(AS383,FIND(Sheet1!$E$16,AS383)-1))</f>
        <v>#VALUE!</v>
      </c>
      <c r="AM383" s="1" t="e">
        <f>TRIM(LEFT(AT383,FIND(Sheet1!$E$16,AT383)-1))</f>
        <v>#VALUE!</v>
      </c>
      <c r="AN383" s="1" t="e">
        <f>TRIM(LEFT(AU383,FIND(Sheet1!$E$16,AU383)-1))</f>
        <v>#VALUE!</v>
      </c>
      <c r="AO383" s="1" t="e">
        <f>TRIM(LEFT(AV383,FIND(Sheet1!$E$16,AV383)-1))</f>
        <v>#VALUE!</v>
      </c>
      <c r="AP383" s="14">
        <v>27</v>
      </c>
      <c r="AX383" s="1">
        <v>2000150901</v>
      </c>
      <c r="AY383" s="1" t="s">
        <v>91</v>
      </c>
      <c r="AZ383" s="1" t="str">
        <f t="shared" si="106"/>
        <v>2000150901受击光效</v>
      </c>
      <c r="BA383" s="1">
        <f>COUNTIFS($AZ$2:AZ383,AZ383,$AZ$2:AZ383,"&gt;&lt;")</f>
        <v>1</v>
      </c>
      <c r="BB383" t="b">
        <f>IFERROR(AND(VLOOKUP(AX383,[2]英雄技能定义!$A:$F,6,0)="普攻",AY383=$AY$2),FALSE)</f>
        <v>0</v>
      </c>
    </row>
    <row r="384" spans="1:54">
      <c r="A384" s="1" t="e">
        <f>#REF!</f>
        <v>#REF!</v>
      </c>
      <c r="B384" s="1" t="e">
        <f>#REF!</f>
        <v>#REF!</v>
      </c>
      <c r="C384" s="1" t="e">
        <f>#REF!</f>
        <v>#REF!</v>
      </c>
      <c r="D384" s="1" t="s">
        <v>86</v>
      </c>
      <c r="E384" s="1" t="e">
        <f>#REF!</f>
        <v>#REF!</v>
      </c>
      <c r="F384" s="1" t="e">
        <f t="shared" si="107"/>
        <v>#REF!</v>
      </c>
      <c r="G384" s="1">
        <f>SUMIFS(Sheet1!$F$17:$F$30,Sheet1!$E$17:$E$30,D384)</f>
        <v>1</v>
      </c>
      <c r="H384" s="1" t="e">
        <f>ROUND(ABS(SUMIFS(#REF!,#REF!,$C384,#REF!,#REF!,#REF!,$E384)),)</f>
        <v>#REF!</v>
      </c>
      <c r="I384" s="1" t="e">
        <f>_xlfn.IFS(OR(B384=#REF!,B384=#REF!,B384=#REF!),ROUND(#REF!,3),TRUE,0)</f>
        <v>#REF!</v>
      </c>
      <c r="J384" s="1">
        <v>0</v>
      </c>
      <c r="K384" s="1" t="e">
        <f>ROUND(ABS(SUMIFS(#REF!,#REF!,$C384,#REF!,#REF!,#REF!,$E384,#REF!,#REF!)),3)</f>
        <v>#REF!</v>
      </c>
      <c r="L384" s="1" t="e">
        <f>ROUND(ABS(SUMIFS(#REF!,#REF!,$C384,#REF!,#REF!,#REF!,$E384,#REF!,#REF!)),3)</f>
        <v>#REF!</v>
      </c>
      <c r="M384" s="1">
        <v>0</v>
      </c>
      <c r="N384" s="1" t="e">
        <f>ROUND(ABS(SUMIFS(#REF!,#REF!,$C384,#REF!,#REF!,#REF!,$E384,#REF!,#REF!)),3)</f>
        <v>#REF!</v>
      </c>
      <c r="O384" s="1" t="e">
        <f>ABS(SUMIFS(#REF!,#REF!,$C384,#REF!,$E384,#REF!,#REF!))</f>
        <v>#REF!</v>
      </c>
      <c r="P384" s="1" t="e">
        <f>#REF!</f>
        <v>#REF!</v>
      </c>
      <c r="Q384" s="1" t="e">
        <f>_xlfn.IFS(OR(B384=#REF!,B384=#REF!),#REF!*100,TRUE,0)</f>
        <v>#REF!</v>
      </c>
      <c r="S384" s="14" t="str">
        <f t="shared" si="91"/>
        <v>2000150902恢复血量1</v>
      </c>
      <c r="T384" s="14" t="str">
        <f ca="1">IF(OFFSET($BB$1,MATCH($S384,S:S,0)-1,),$BC$1,
_xlfn.TEXTJOIN(Sheet1!$D$16,1,U384:AA384))</f>
        <v>ratio=1.18,fixed=100</v>
      </c>
      <c r="U384" s="14" t="str">
        <f t="shared" ca="1" si="92"/>
        <v>ratio=1.18</v>
      </c>
      <c r="V384" s="14" t="str">
        <f t="shared" ca="1" si="93"/>
        <v>fixed=100</v>
      </c>
      <c r="W384" s="14" t="str">
        <f t="shared" ca="1" si="94"/>
        <v/>
      </c>
      <c r="X384" s="14" t="str">
        <f t="shared" ca="1" si="95"/>
        <v/>
      </c>
      <c r="Y384" s="14" t="str">
        <f t="shared" ca="1" si="96"/>
        <v/>
      </c>
      <c r="Z384" s="14" t="str">
        <f t="shared" ca="1" si="97"/>
        <v/>
      </c>
      <c r="AA384" s="14" t="str">
        <f t="shared" ca="1" si="98"/>
        <v/>
      </c>
      <c r="AB384" s="1">
        <f t="shared" si="99"/>
        <v>1.18</v>
      </c>
      <c r="AC384" s="1">
        <f t="shared" si="100"/>
        <v>100</v>
      </c>
      <c r="AD384" s="1" t="e">
        <f t="shared" si="101"/>
        <v>#N/A</v>
      </c>
      <c r="AE384" s="1" t="e">
        <f t="shared" si="102"/>
        <v>#N/A</v>
      </c>
      <c r="AF384" s="1" t="e">
        <f t="shared" si="103"/>
        <v>#N/A</v>
      </c>
      <c r="AG384" s="1" t="e">
        <f t="shared" si="104"/>
        <v>#N/A</v>
      </c>
      <c r="AH384" s="1" t="e">
        <f t="shared" si="105"/>
        <v>#N/A</v>
      </c>
      <c r="AI384" s="1" t="str">
        <f>TRIM(LEFT(AP384,FIND(Sheet1!$E$16,AP384)-1))</f>
        <v>ratio</v>
      </c>
      <c r="AJ384" s="1" t="str">
        <f>TRIM(LEFT(AQ384,FIND(Sheet1!$E$16,AQ384)-1))</f>
        <v>fixed</v>
      </c>
      <c r="AK384" s="1" t="e">
        <f>TRIM(LEFT(AR384,FIND(Sheet1!$E$16,AR384)-1))</f>
        <v>#VALUE!</v>
      </c>
      <c r="AL384" s="1" t="e">
        <f>TRIM(LEFT(AS384,FIND(Sheet1!$E$16,AS384)-1))</f>
        <v>#VALUE!</v>
      </c>
      <c r="AM384" s="1" t="e">
        <f>TRIM(LEFT(AT384,FIND(Sheet1!$E$16,AT384)-1))</f>
        <v>#VALUE!</v>
      </c>
      <c r="AN384" s="1" t="e">
        <f>TRIM(LEFT(AU384,FIND(Sheet1!$E$16,AU384)-1))</f>
        <v>#VALUE!</v>
      </c>
      <c r="AO384" s="1" t="e">
        <f>TRIM(LEFT(AV384,FIND(Sheet1!$E$16,AV384)-1))</f>
        <v>#VALUE!</v>
      </c>
      <c r="AP384" s="14" t="s">
        <v>370</v>
      </c>
      <c r="AQ384" s="14" t="s">
        <v>170</v>
      </c>
      <c r="AX384" s="1">
        <v>2000150902</v>
      </c>
      <c r="AY384" s="1" t="s">
        <v>92</v>
      </c>
      <c r="AZ384" s="1" t="str">
        <f t="shared" si="106"/>
        <v>2000150902恢复血量</v>
      </c>
      <c r="BA384" s="1">
        <f>COUNTIFS($AZ$2:AZ384,AZ384,$AZ$2:AZ384,"&gt;&lt;")</f>
        <v>1</v>
      </c>
      <c r="BB384" t="b">
        <f>IFERROR(AND(VLOOKUP(AX384,[2]英雄技能定义!$A:$F,6,0)="普攻",AY384=$AY$2),FALSE)</f>
        <v>0</v>
      </c>
    </row>
    <row r="385" spans="1:54">
      <c r="A385" s="1" t="e">
        <f>#REF!</f>
        <v>#REF!</v>
      </c>
      <c r="B385" s="1" t="e">
        <f>#REF!</f>
        <v>#REF!</v>
      </c>
      <c r="C385" s="1" t="e">
        <f>#REF!</f>
        <v>#REF!</v>
      </c>
      <c r="D385" s="1" t="s">
        <v>92</v>
      </c>
      <c r="E385" s="1" t="e">
        <f>#REF!</f>
        <v>#REF!</v>
      </c>
      <c r="F385" s="1" t="e">
        <f t="shared" si="107"/>
        <v>#REF!</v>
      </c>
      <c r="G385" s="1">
        <f>SUMIFS(Sheet1!$F$17:$F$30,Sheet1!$E$17:$E$30,D385)</f>
        <v>5</v>
      </c>
      <c r="H385" s="1" t="e">
        <f>ROUND(ABS(SUMIFS(#REF!,#REF!,$C385,#REF!,#REF!,#REF!,$E385)),)</f>
        <v>#REF!</v>
      </c>
      <c r="I385" s="1" t="e">
        <f>_xlfn.IFS(OR(B385=#REF!,B385=#REF!,B385=#REF!),ROUND(#REF!,3),TRUE,0)</f>
        <v>#REF!</v>
      </c>
      <c r="J385" s="1">
        <v>0</v>
      </c>
      <c r="K385" s="1" t="e">
        <f>ROUND(ABS(SUMIFS(#REF!,#REF!,$C385,#REF!,#REF!,#REF!,$E385,#REF!,#REF!)),3)</f>
        <v>#REF!</v>
      </c>
      <c r="L385" s="1" t="e">
        <f>ROUND(ABS(SUMIFS(#REF!,#REF!,$C385,#REF!,#REF!,#REF!,$E385,#REF!,#REF!)),3)</f>
        <v>#REF!</v>
      </c>
      <c r="M385" s="1">
        <v>0</v>
      </c>
      <c r="N385" s="1" t="e">
        <f>ROUND(ABS(SUMIFS(#REF!,#REF!,$C385,#REF!,#REF!,#REF!,$E385,#REF!,#REF!)),3)</f>
        <v>#REF!</v>
      </c>
      <c r="O385" s="1" t="e">
        <f>ABS(SUMIFS(#REF!,#REF!,$C385,#REF!,$E385,#REF!,#REF!))</f>
        <v>#REF!</v>
      </c>
      <c r="P385" s="1" t="e">
        <f>#REF!</f>
        <v>#REF!</v>
      </c>
      <c r="Q385" s="1" t="e">
        <f>_xlfn.IFS(OR(B385=#REF!,B385=#REF!),#REF!*100,TRUE,0)</f>
        <v>#REF!</v>
      </c>
      <c r="S385" s="14" t="str">
        <f t="shared" si="91"/>
        <v>2000150902加buff1</v>
      </c>
      <c r="T385" s="14" t="str">
        <f ca="1">IF(OFFSET($BB$1,MATCH($S385,S:S,0)-1,),$BC$1,
_xlfn.TEXTJOIN(Sheet1!$D$16,1,U385:AA385))</f>
        <v>duration=6,effectIds={1000064}</v>
      </c>
      <c r="U385" s="14" t="str">
        <f t="shared" ca="1" si="92"/>
        <v>duration=6</v>
      </c>
      <c r="V385" s="14" t="str">
        <f t="shared" ca="1" si="93"/>
        <v>effectIds={1000064}</v>
      </c>
      <c r="W385" s="14" t="str">
        <f t="shared" ca="1" si="94"/>
        <v/>
      </c>
      <c r="X385" s="14" t="str">
        <f t="shared" ca="1" si="95"/>
        <v/>
      </c>
      <c r="Y385" s="14" t="str">
        <f t="shared" ca="1" si="96"/>
        <v/>
      </c>
      <c r="Z385" s="14" t="str">
        <f t="shared" ca="1" si="97"/>
        <v/>
      </c>
      <c r="AA385" s="14" t="str">
        <f t="shared" ca="1" si="98"/>
        <v/>
      </c>
      <c r="AB385" s="1">
        <f t="shared" si="99"/>
        <v>6</v>
      </c>
      <c r="AC385" s="1" t="e">
        <f t="shared" si="100"/>
        <v>#N/A</v>
      </c>
      <c r="AD385" s="1" t="e">
        <f t="shared" si="101"/>
        <v>#N/A</v>
      </c>
      <c r="AE385" s="1" t="e">
        <f t="shared" si="102"/>
        <v>#N/A</v>
      </c>
      <c r="AF385" s="1" t="e">
        <f t="shared" si="103"/>
        <v>#N/A</v>
      </c>
      <c r="AG385" s="1" t="e">
        <f t="shared" si="104"/>
        <v>#N/A</v>
      </c>
      <c r="AH385" s="1" t="e">
        <f t="shared" si="105"/>
        <v>#N/A</v>
      </c>
      <c r="AI385" s="1" t="str">
        <f>TRIM(LEFT(AP385,FIND(Sheet1!$E$16,AP385)-1))</f>
        <v>duration</v>
      </c>
      <c r="AJ385" s="1" t="str">
        <f>TRIM(LEFT(AQ385,FIND(Sheet1!$E$16,AQ385)-1))</f>
        <v>effectIds</v>
      </c>
      <c r="AK385" s="1" t="e">
        <f>TRIM(LEFT(AR385,FIND(Sheet1!$E$16,AR385)-1))</f>
        <v>#VALUE!</v>
      </c>
      <c r="AL385" s="1" t="e">
        <f>TRIM(LEFT(AS385,FIND(Sheet1!$E$16,AS385)-1))</f>
        <v>#VALUE!</v>
      </c>
      <c r="AM385" s="1" t="e">
        <f>TRIM(LEFT(AT385,FIND(Sheet1!$E$16,AT385)-1))</f>
        <v>#VALUE!</v>
      </c>
      <c r="AN385" s="1" t="e">
        <f>TRIM(LEFT(AU385,FIND(Sheet1!$E$16,AU385)-1))</f>
        <v>#VALUE!</v>
      </c>
      <c r="AO385" s="1" t="e">
        <f>TRIM(LEFT(AV385,FIND(Sheet1!$E$16,AV385)-1))</f>
        <v>#VALUE!</v>
      </c>
      <c r="AP385" s="14" t="s">
        <v>185</v>
      </c>
      <c r="AQ385" s="14" t="s">
        <v>371</v>
      </c>
      <c r="AX385" s="1">
        <v>2000150902</v>
      </c>
      <c r="AY385" s="1" t="s">
        <v>88</v>
      </c>
      <c r="AZ385" s="1" t="str">
        <f t="shared" si="106"/>
        <v>2000150902加buff</v>
      </c>
      <c r="BA385" s="1">
        <f>COUNTIFS($AZ$2:AZ385,AZ385,$AZ$2:AZ385,"&gt;&lt;")</f>
        <v>1</v>
      </c>
      <c r="BB385" t="b">
        <f>IFERROR(AND(VLOOKUP(AX385,[2]英雄技能定义!$A:$F,6,0)="普攻",AY385=$AY$2),FALSE)</f>
        <v>0</v>
      </c>
    </row>
    <row r="386" spans="1:54">
      <c r="A386" s="1" t="e">
        <f>#REF!</f>
        <v>#REF!</v>
      </c>
      <c r="B386" s="1" t="e">
        <f>#REF!</f>
        <v>#REF!</v>
      </c>
      <c r="C386" s="1" t="e">
        <f>#REF!</f>
        <v>#REF!</v>
      </c>
      <c r="D386" s="1" t="s">
        <v>86</v>
      </c>
      <c r="E386" s="1" t="e">
        <f>#REF!</f>
        <v>#REF!</v>
      </c>
      <c r="F386" s="1" t="e">
        <f t="shared" si="107"/>
        <v>#REF!</v>
      </c>
      <c r="G386" s="1">
        <f>SUMIFS(Sheet1!$F$17:$F$30,Sheet1!$E$17:$E$30,D386)</f>
        <v>1</v>
      </c>
      <c r="H386" s="1" t="e">
        <f>ROUND(ABS(SUMIFS(#REF!,#REF!,$C386,#REF!,#REF!,#REF!,$E386)),)</f>
        <v>#REF!</v>
      </c>
      <c r="I386" s="1" t="e">
        <f>_xlfn.IFS(OR(B386=#REF!,B386=#REF!,B386=#REF!),ROUND(#REF!,3),TRUE,0)</f>
        <v>#REF!</v>
      </c>
      <c r="J386" s="1">
        <v>0</v>
      </c>
      <c r="K386" s="1" t="e">
        <f>ROUND(ABS(SUMIFS(#REF!,#REF!,$C386,#REF!,#REF!,#REF!,$E386,#REF!,#REF!)),3)</f>
        <v>#REF!</v>
      </c>
      <c r="L386" s="1" t="e">
        <f>ROUND(ABS(SUMIFS(#REF!,#REF!,$C386,#REF!,#REF!,#REF!,$E386,#REF!,#REF!)),3)</f>
        <v>#REF!</v>
      </c>
      <c r="M386" s="1">
        <v>0</v>
      </c>
      <c r="N386" s="1" t="e">
        <f>ROUND(ABS(SUMIFS(#REF!,#REF!,$C386,#REF!,#REF!,#REF!,$E386,#REF!,#REF!)),3)</f>
        <v>#REF!</v>
      </c>
      <c r="O386" s="1" t="e">
        <f>ABS(SUMIFS(#REF!,#REF!,$C386,#REF!,$E386,#REF!,#REF!))</f>
        <v>#REF!</v>
      </c>
      <c r="P386" s="1" t="e">
        <f>#REF!</f>
        <v>#REF!</v>
      </c>
      <c r="Q386" s="1" t="e">
        <f>_xlfn.IFS(OR(B386=#REF!,B386=#REF!),#REF!*100,TRUE,0)</f>
        <v>#REF!</v>
      </c>
      <c r="S386" s="14" t="str">
        <f t="shared" ref="S386:S449" si="108">AZ386&amp;BA386</f>
        <v>2000150902受击光效1</v>
      </c>
      <c r="T386" s="14" t="str">
        <f ca="1">IF(OFFSET($BB$1,MATCH($S386,S:S,0)-1,),$BC$1,
_xlfn.TEXTJOIN(Sheet1!$D$16,1,U386:AA386))</f>
        <v>28,29</v>
      </c>
      <c r="U386" s="14" t="str">
        <f t="shared" ref="U386:U449" ca="1" si="109">IFERROR(SUBSTITUTE(AP386,AB386,INDEX(OFFSET($H$1:$Q$1,MATCH($S386,$F:$F,0)-1,0),MATCH(AI386,$H$1:$Q$1,0))),AP386&amp;"")</f>
        <v>28</v>
      </c>
      <c r="V386" s="14" t="str">
        <f t="shared" ref="V386:V449" ca="1" si="110">IFERROR(SUBSTITUTE(AQ386,AC386,INDEX(OFFSET($H$1:$Q$1,MATCH($S386,$F:$F,0)-1,0),MATCH(AJ386,$H$1:$Q$1,0))),AQ386&amp;"")</f>
        <v>29</v>
      </c>
      <c r="W386" s="14" t="str">
        <f t="shared" ref="W386:W449" ca="1" si="111">IFERROR(SUBSTITUTE(AR386,AD386,INDEX(OFFSET($H$1:$Q$1,MATCH($S386,$F:$F,0)-1,0),MATCH(AK386,$H$1:$Q$1,0))),AR386&amp;"")</f>
        <v/>
      </c>
      <c r="X386" s="14" t="str">
        <f t="shared" ref="X386:X449" ca="1" si="112">IFERROR(SUBSTITUTE(AS386,AE386,INDEX(OFFSET($H$1:$Q$1,MATCH($S386,$F:$F,0)-1,0),MATCH(AL386,$H$1:$Q$1,0))),AS386&amp;"")</f>
        <v/>
      </c>
      <c r="Y386" s="14" t="str">
        <f t="shared" ref="Y386:Y449" ca="1" si="113">IFERROR(SUBSTITUTE(AT386,AF386,INDEX(OFFSET($H$1:$Q$1,MATCH($S386,$F:$F,0)-1,0),MATCH(AM386,$H$1:$Q$1,0))),AT386&amp;"")</f>
        <v/>
      </c>
      <c r="Z386" s="14" t="str">
        <f t="shared" ref="Z386:Z449" ca="1" si="114">IFERROR(SUBSTITUTE(AU386,AG386,INDEX(OFFSET($H$1:$Q$1,MATCH($S386,$F:$F,0)-1,0),MATCH(AN386,$H$1:$Q$1,0))),AU386&amp;"")</f>
        <v/>
      </c>
      <c r="AA386" s="14" t="str">
        <f t="shared" ref="AA386:AA449" ca="1" si="115">IFERROR(SUBSTITUTE(AV386,AH386,INDEX(OFFSET($H$1:$Q$1,MATCH($S386,$F:$F,0)-1,0),MATCH(AO386,$H$1:$Q$1,0))),AV386&amp;"")</f>
        <v/>
      </c>
      <c r="AB386" s="1">
        <f t="shared" ref="AB386:AB449" si="116">LOOKUP(9E+307,(--(TRIM(MID(SUBSTITUTE(SUBSTITUTE(SUBSTITUTE(SUBSTITUTE(SUBSTITUTE(AP386,"=","+"),"*","+"),"/","+"),"-","+"),"+",REPT(" ",99)),ROW($1:$100)*99-98,99)))))</f>
        <v>28</v>
      </c>
      <c r="AC386" s="1">
        <f t="shared" ref="AC386:AC449" si="117">LOOKUP(9E+307,(--(TRIM(MID(SUBSTITUTE(SUBSTITUTE(SUBSTITUTE(SUBSTITUTE(SUBSTITUTE(AQ386,"=","+"),"*","+"),"/","+"),"-","+"),"+",REPT(" ",99)),ROW($1:$100)*99-98,99)))))</f>
        <v>29</v>
      </c>
      <c r="AD386" s="1" t="e">
        <f t="shared" ref="AD386:AD449" si="118">LOOKUP(9E+307,(--(TRIM(MID(SUBSTITUTE(SUBSTITUTE(SUBSTITUTE(SUBSTITUTE(SUBSTITUTE(AR386,"=","+"),"*","+"),"/","+"),"-","+"),"+",REPT(" ",99)),ROW($1:$100)*99-98,99)))))</f>
        <v>#N/A</v>
      </c>
      <c r="AE386" s="1" t="e">
        <f t="shared" ref="AE386:AE449" si="119">LOOKUP(9E+307,(--(TRIM(MID(SUBSTITUTE(SUBSTITUTE(SUBSTITUTE(SUBSTITUTE(SUBSTITUTE(AS386,"=","+"),"*","+"),"/","+"),"-","+"),"+",REPT(" ",99)),ROW($1:$100)*99-98,99)))))</f>
        <v>#N/A</v>
      </c>
      <c r="AF386" s="1" t="e">
        <f t="shared" ref="AF386:AF449" si="120">LOOKUP(9E+307,(--(TRIM(MID(SUBSTITUTE(SUBSTITUTE(SUBSTITUTE(SUBSTITUTE(SUBSTITUTE(AT386,"=","+"),"*","+"),"/","+"),"-","+"),"+",REPT(" ",99)),ROW($1:$100)*99-98,99)))))</f>
        <v>#N/A</v>
      </c>
      <c r="AG386" s="1" t="e">
        <f t="shared" ref="AG386:AG449" si="121">LOOKUP(9E+307,(--(TRIM(MID(SUBSTITUTE(SUBSTITUTE(SUBSTITUTE(SUBSTITUTE(SUBSTITUTE(AU386,"=","+"),"*","+"),"/","+"),"-","+"),"+",REPT(" ",99)),ROW($1:$100)*99-98,99)))))</f>
        <v>#N/A</v>
      </c>
      <c r="AH386" s="1" t="e">
        <f t="shared" ref="AH386:AH449" si="122">LOOKUP(9E+307,(--(TRIM(MID(SUBSTITUTE(SUBSTITUTE(SUBSTITUTE(SUBSTITUTE(SUBSTITUTE(AV386,"=","+"),"*","+"),"/","+"),"-","+"),"+",REPT(" ",99)),ROW($1:$100)*99-98,99)))))</f>
        <v>#N/A</v>
      </c>
      <c r="AI386" s="1" t="e">
        <f>TRIM(LEFT(AP386,FIND(Sheet1!$E$16,AP386)-1))</f>
        <v>#VALUE!</v>
      </c>
      <c r="AJ386" s="1" t="e">
        <f>TRIM(LEFT(AQ386,FIND(Sheet1!$E$16,AQ386)-1))</f>
        <v>#VALUE!</v>
      </c>
      <c r="AK386" s="1" t="e">
        <f>TRIM(LEFT(AR386,FIND(Sheet1!$E$16,AR386)-1))</f>
        <v>#VALUE!</v>
      </c>
      <c r="AL386" s="1" t="e">
        <f>TRIM(LEFT(AS386,FIND(Sheet1!$E$16,AS386)-1))</f>
        <v>#VALUE!</v>
      </c>
      <c r="AM386" s="1" t="e">
        <f>TRIM(LEFT(AT386,FIND(Sheet1!$E$16,AT386)-1))</f>
        <v>#VALUE!</v>
      </c>
      <c r="AN386" s="1" t="e">
        <f>TRIM(LEFT(AU386,FIND(Sheet1!$E$16,AU386)-1))</f>
        <v>#VALUE!</v>
      </c>
      <c r="AO386" s="1" t="e">
        <f>TRIM(LEFT(AV386,FIND(Sheet1!$E$16,AV386)-1))</f>
        <v>#VALUE!</v>
      </c>
      <c r="AP386" s="14">
        <v>28</v>
      </c>
      <c r="AQ386" s="14">
        <v>29</v>
      </c>
      <c r="AX386" s="1">
        <v>2000150902</v>
      </c>
      <c r="AY386" s="1" t="s">
        <v>91</v>
      </c>
      <c r="AZ386" s="1" t="str">
        <f t="shared" si="106"/>
        <v>2000150902受击光效</v>
      </c>
      <c r="BA386" s="1">
        <f>COUNTIFS($AZ$2:AZ386,AZ386,$AZ$2:AZ386,"&gt;&lt;")</f>
        <v>1</v>
      </c>
      <c r="BB386" t="b">
        <f>IFERROR(AND(VLOOKUP(AX386,[2]英雄技能定义!$A:$F,6,0)="普攻",AY386=$AY$2),FALSE)</f>
        <v>0</v>
      </c>
    </row>
    <row r="387" spans="1:54">
      <c r="A387" s="1" t="e">
        <f>#REF!</f>
        <v>#REF!</v>
      </c>
      <c r="B387" s="1" t="e">
        <f>#REF!</f>
        <v>#REF!</v>
      </c>
      <c r="C387" s="1" t="e">
        <f>#REF!</f>
        <v>#REF!</v>
      </c>
      <c r="D387" s="1" t="s">
        <v>92</v>
      </c>
      <c r="E387" s="1" t="e">
        <f>#REF!</f>
        <v>#REF!</v>
      </c>
      <c r="F387" s="1" t="e">
        <f t="shared" si="107"/>
        <v>#REF!</v>
      </c>
      <c r="G387" s="1">
        <f>SUMIFS(Sheet1!$F$17:$F$30,Sheet1!$E$17:$E$30,D387)</f>
        <v>5</v>
      </c>
      <c r="H387" s="1" t="e">
        <f>ROUND(ABS(SUMIFS(#REF!,#REF!,$C387,#REF!,#REF!,#REF!,$E387)),)</f>
        <v>#REF!</v>
      </c>
      <c r="I387" s="1" t="e">
        <f>_xlfn.IFS(OR(B387=#REF!,B387=#REF!,B387=#REF!),ROUND(#REF!,3),TRUE,0)</f>
        <v>#REF!</v>
      </c>
      <c r="J387" s="1">
        <v>0</v>
      </c>
      <c r="K387" s="1" t="e">
        <f>ROUND(ABS(SUMIFS(#REF!,#REF!,$C387,#REF!,#REF!,#REF!,$E387,#REF!,#REF!)),3)</f>
        <v>#REF!</v>
      </c>
      <c r="L387" s="1" t="e">
        <f>ROUND(ABS(SUMIFS(#REF!,#REF!,$C387,#REF!,#REF!,#REF!,$E387,#REF!,#REF!)),3)</f>
        <v>#REF!</v>
      </c>
      <c r="M387" s="1">
        <v>0</v>
      </c>
      <c r="N387" s="1" t="e">
        <f>ROUND(ABS(SUMIFS(#REF!,#REF!,$C387,#REF!,#REF!,#REF!,$E387,#REF!,#REF!)),3)</f>
        <v>#REF!</v>
      </c>
      <c r="O387" s="1" t="e">
        <f>ABS(SUMIFS(#REF!,#REF!,$C387,#REF!,$E387,#REF!,#REF!))</f>
        <v>#REF!</v>
      </c>
      <c r="P387" s="1" t="e">
        <f>#REF!</f>
        <v>#REF!</v>
      </c>
      <c r="Q387" s="1" t="e">
        <f>_xlfn.IFS(OR(B387=#REF!,B387=#REF!),#REF!*100,TRUE,0)</f>
        <v>#REF!</v>
      </c>
      <c r="S387" s="14" t="str">
        <f t="shared" si="108"/>
        <v>2000150903加buff1</v>
      </c>
      <c r="T387" s="14" t="str">
        <f ca="1">IF(OFFSET($BB$1,MATCH($S387,S:S,0)-1,),$BC$1,
_xlfn.TEXTJOIN(Sheet1!$D$16,1,U387:AA387))</f>
        <v>duration=9,effectIds={1000065}</v>
      </c>
      <c r="U387" s="14" t="str">
        <f t="shared" ca="1" si="109"/>
        <v>duration=9</v>
      </c>
      <c r="V387" s="14" t="str">
        <f t="shared" ca="1" si="110"/>
        <v>effectIds={1000065}</v>
      </c>
      <c r="W387" s="14" t="str">
        <f t="shared" ca="1" si="111"/>
        <v/>
      </c>
      <c r="X387" s="14" t="str">
        <f t="shared" ca="1" si="112"/>
        <v/>
      </c>
      <c r="Y387" s="14" t="str">
        <f t="shared" ca="1" si="113"/>
        <v/>
      </c>
      <c r="Z387" s="14" t="str">
        <f t="shared" ca="1" si="114"/>
        <v/>
      </c>
      <c r="AA387" s="14" t="str">
        <f t="shared" ca="1" si="115"/>
        <v/>
      </c>
      <c r="AB387" s="1">
        <f t="shared" si="116"/>
        <v>9</v>
      </c>
      <c r="AC387" s="1" t="e">
        <f t="shared" si="117"/>
        <v>#N/A</v>
      </c>
      <c r="AD387" s="1" t="e">
        <f t="shared" si="118"/>
        <v>#N/A</v>
      </c>
      <c r="AE387" s="1" t="e">
        <f t="shared" si="119"/>
        <v>#N/A</v>
      </c>
      <c r="AF387" s="1" t="e">
        <f t="shared" si="120"/>
        <v>#N/A</v>
      </c>
      <c r="AG387" s="1" t="e">
        <f t="shared" si="121"/>
        <v>#N/A</v>
      </c>
      <c r="AH387" s="1" t="e">
        <f t="shared" si="122"/>
        <v>#N/A</v>
      </c>
      <c r="AI387" s="1" t="str">
        <f>TRIM(LEFT(AP387,FIND(Sheet1!$E$16,AP387)-1))</f>
        <v>duration</v>
      </c>
      <c r="AJ387" s="1" t="str">
        <f>TRIM(LEFT(AQ387,FIND(Sheet1!$E$16,AQ387)-1))</f>
        <v>effectIds</v>
      </c>
      <c r="AK387" s="1" t="e">
        <f>TRIM(LEFT(AR387,FIND(Sheet1!$E$16,AR387)-1))</f>
        <v>#VALUE!</v>
      </c>
      <c r="AL387" s="1" t="e">
        <f>TRIM(LEFT(AS387,FIND(Sheet1!$E$16,AS387)-1))</f>
        <v>#VALUE!</v>
      </c>
      <c r="AM387" s="1" t="e">
        <f>TRIM(LEFT(AT387,FIND(Sheet1!$E$16,AT387)-1))</f>
        <v>#VALUE!</v>
      </c>
      <c r="AN387" s="1" t="e">
        <f>TRIM(LEFT(AU387,FIND(Sheet1!$E$16,AU387)-1))</f>
        <v>#VALUE!</v>
      </c>
      <c r="AO387" s="1" t="e">
        <f>TRIM(LEFT(AV387,FIND(Sheet1!$E$16,AV387)-1))</f>
        <v>#VALUE!</v>
      </c>
      <c r="AP387" s="14" t="s">
        <v>175</v>
      </c>
      <c r="AQ387" s="14" t="s">
        <v>372</v>
      </c>
      <c r="AX387" s="1">
        <v>2000150903</v>
      </c>
      <c r="AY387" s="1" t="s">
        <v>88</v>
      </c>
      <c r="AZ387" s="1" t="str">
        <f t="shared" ref="AZ387:AZ450" si="123">AX387&amp;AY387</f>
        <v>2000150903加buff</v>
      </c>
      <c r="BA387" s="1">
        <f>COUNTIFS($AZ$2:AZ387,AZ387,$AZ$2:AZ387,"&gt;&lt;")</f>
        <v>1</v>
      </c>
      <c r="BB387" t="b">
        <f>IFERROR(AND(VLOOKUP(AX387,[2]英雄技能定义!$A:$F,6,0)="普攻",AY387=$AY$2),FALSE)</f>
        <v>0</v>
      </c>
    </row>
    <row r="388" spans="1:54">
      <c r="A388" s="1" t="e">
        <f>#REF!</f>
        <v>#REF!</v>
      </c>
      <c r="B388" s="1" t="e">
        <f>#REF!</f>
        <v>#REF!</v>
      </c>
      <c r="C388" s="1" t="e">
        <f>#REF!</f>
        <v>#REF!</v>
      </c>
      <c r="D388" s="1" t="s">
        <v>86</v>
      </c>
      <c r="E388" s="1" t="e">
        <f>#REF!</f>
        <v>#REF!</v>
      </c>
      <c r="F388" s="1" t="e">
        <f t="shared" si="107"/>
        <v>#REF!</v>
      </c>
      <c r="G388" s="1">
        <f>SUMIFS(Sheet1!$F$17:$F$30,Sheet1!$E$17:$E$30,D388)</f>
        <v>1</v>
      </c>
      <c r="H388" s="1" t="e">
        <f>ROUND(ABS(SUMIFS(#REF!,#REF!,$C388,#REF!,#REF!,#REF!,$E388)),)</f>
        <v>#REF!</v>
      </c>
      <c r="I388" s="1" t="e">
        <f>_xlfn.IFS(OR(B388=#REF!,B388=#REF!,B388=#REF!),ROUND(#REF!,3),TRUE,0)</f>
        <v>#REF!</v>
      </c>
      <c r="J388" s="1">
        <v>0</v>
      </c>
      <c r="K388" s="1" t="e">
        <f>ROUND(ABS(SUMIFS(#REF!,#REF!,$C388,#REF!,#REF!,#REF!,$E388,#REF!,#REF!)),3)</f>
        <v>#REF!</v>
      </c>
      <c r="L388" s="1" t="e">
        <f>ROUND(ABS(SUMIFS(#REF!,#REF!,$C388,#REF!,#REF!,#REF!,$E388,#REF!,#REF!)),3)</f>
        <v>#REF!</v>
      </c>
      <c r="M388" s="1">
        <v>0</v>
      </c>
      <c r="N388" s="1" t="e">
        <f>ROUND(ABS(SUMIFS(#REF!,#REF!,$C388,#REF!,#REF!,#REF!,$E388,#REF!,#REF!)),3)</f>
        <v>#REF!</v>
      </c>
      <c r="O388" s="1" t="e">
        <f>ABS(SUMIFS(#REF!,#REF!,$C388,#REF!,$E388,#REF!,#REF!))</f>
        <v>#REF!</v>
      </c>
      <c r="P388" s="1" t="e">
        <f>#REF!</f>
        <v>#REF!</v>
      </c>
      <c r="Q388" s="1" t="e">
        <f>_xlfn.IFS(OR(B388=#REF!,B388=#REF!),#REF!*100,TRUE,0)</f>
        <v>#REF!</v>
      </c>
      <c r="S388" s="14" t="str">
        <f t="shared" si="108"/>
        <v>2000150903受击光效1</v>
      </c>
      <c r="T388" s="14" t="str">
        <f ca="1">IF(OFFSET($BB$1,MATCH($S388,S:S,0)-1,),$BC$1,
_xlfn.TEXTJOIN(Sheet1!$D$16,1,U388:AA388))</f>
        <v>30,31</v>
      </c>
      <c r="U388" s="14" t="str">
        <f t="shared" ca="1" si="109"/>
        <v>30</v>
      </c>
      <c r="V388" s="14" t="str">
        <f t="shared" ca="1" si="110"/>
        <v>31</v>
      </c>
      <c r="W388" s="14" t="str">
        <f t="shared" ca="1" si="111"/>
        <v/>
      </c>
      <c r="X388" s="14" t="str">
        <f t="shared" ca="1" si="112"/>
        <v/>
      </c>
      <c r="Y388" s="14" t="str">
        <f t="shared" ca="1" si="113"/>
        <v/>
      </c>
      <c r="Z388" s="14" t="str">
        <f t="shared" ca="1" si="114"/>
        <v/>
      </c>
      <c r="AA388" s="14" t="str">
        <f t="shared" ca="1" si="115"/>
        <v/>
      </c>
      <c r="AB388" s="1">
        <f t="shared" si="116"/>
        <v>30</v>
      </c>
      <c r="AC388" s="1">
        <f t="shared" si="117"/>
        <v>31</v>
      </c>
      <c r="AD388" s="1" t="e">
        <f t="shared" si="118"/>
        <v>#N/A</v>
      </c>
      <c r="AE388" s="1" t="e">
        <f t="shared" si="119"/>
        <v>#N/A</v>
      </c>
      <c r="AF388" s="1" t="e">
        <f t="shared" si="120"/>
        <v>#N/A</v>
      </c>
      <c r="AG388" s="1" t="e">
        <f t="shared" si="121"/>
        <v>#N/A</v>
      </c>
      <c r="AH388" s="1" t="e">
        <f t="shared" si="122"/>
        <v>#N/A</v>
      </c>
      <c r="AI388" s="1" t="e">
        <f>TRIM(LEFT(AP388,FIND(Sheet1!$E$16,AP388)-1))</f>
        <v>#VALUE!</v>
      </c>
      <c r="AJ388" s="1" t="e">
        <f>TRIM(LEFT(AQ388,FIND(Sheet1!$E$16,AQ388)-1))</f>
        <v>#VALUE!</v>
      </c>
      <c r="AK388" s="1" t="e">
        <f>TRIM(LEFT(AR388,FIND(Sheet1!$E$16,AR388)-1))</f>
        <v>#VALUE!</v>
      </c>
      <c r="AL388" s="1" t="e">
        <f>TRIM(LEFT(AS388,FIND(Sheet1!$E$16,AS388)-1))</f>
        <v>#VALUE!</v>
      </c>
      <c r="AM388" s="1" t="e">
        <f>TRIM(LEFT(AT388,FIND(Sheet1!$E$16,AT388)-1))</f>
        <v>#VALUE!</v>
      </c>
      <c r="AN388" s="1" t="e">
        <f>TRIM(LEFT(AU388,FIND(Sheet1!$E$16,AU388)-1))</f>
        <v>#VALUE!</v>
      </c>
      <c r="AO388" s="1" t="e">
        <f>TRIM(LEFT(AV388,FIND(Sheet1!$E$16,AV388)-1))</f>
        <v>#VALUE!</v>
      </c>
      <c r="AP388" s="14">
        <v>30</v>
      </c>
      <c r="AQ388" s="14">
        <v>31</v>
      </c>
      <c r="AX388" s="1">
        <v>2000150903</v>
      </c>
      <c r="AY388" s="1" t="s">
        <v>91</v>
      </c>
      <c r="AZ388" s="1" t="str">
        <f t="shared" si="123"/>
        <v>2000150903受击光效</v>
      </c>
      <c r="BA388" s="1">
        <f>COUNTIFS($AZ$2:AZ388,AZ388,$AZ$2:AZ388,"&gt;&lt;")</f>
        <v>1</v>
      </c>
      <c r="BB388" t="b">
        <f>IFERROR(AND(VLOOKUP(AX388,[2]英雄技能定义!$A:$F,6,0)="普攻",AY388=$AY$2),FALSE)</f>
        <v>0</v>
      </c>
    </row>
    <row r="389" spans="1:54">
      <c r="A389" s="1" t="e">
        <f>#REF!</f>
        <v>#REF!</v>
      </c>
      <c r="B389" s="1" t="e">
        <f>#REF!</f>
        <v>#REF!</v>
      </c>
      <c r="C389" s="1" t="e">
        <f>#REF!</f>
        <v>#REF!</v>
      </c>
      <c r="D389" s="1" t="s">
        <v>86</v>
      </c>
      <c r="E389" s="1" t="e">
        <f>#REF!</f>
        <v>#REF!</v>
      </c>
      <c r="F389" s="1" t="e">
        <f t="shared" si="107"/>
        <v>#REF!</v>
      </c>
      <c r="G389" s="1">
        <f>SUMIFS(Sheet1!$F$17:$F$30,Sheet1!$E$17:$E$30,D389)</f>
        <v>1</v>
      </c>
      <c r="H389" s="1" t="e">
        <f>ROUND(ABS(SUMIFS(#REF!,#REF!,$C389,#REF!,#REF!,#REF!,$E389)),)</f>
        <v>#REF!</v>
      </c>
      <c r="I389" s="1" t="e">
        <f>_xlfn.IFS(OR(B389=#REF!,B389=#REF!,B389=#REF!),ROUND(#REF!,3),TRUE,0)</f>
        <v>#REF!</v>
      </c>
      <c r="J389" s="1">
        <v>0</v>
      </c>
      <c r="K389" s="1" t="e">
        <f>ROUND(ABS(SUMIFS(#REF!,#REF!,$C389,#REF!,#REF!,#REF!,$E389,#REF!,#REF!)),3)</f>
        <v>#REF!</v>
      </c>
      <c r="L389" s="1" t="e">
        <f>ROUND(ABS(SUMIFS(#REF!,#REF!,$C389,#REF!,#REF!,#REF!,$E389,#REF!,#REF!)),3)</f>
        <v>#REF!</v>
      </c>
      <c r="M389" s="1">
        <v>0</v>
      </c>
      <c r="N389" s="1" t="e">
        <f>ROUND(ABS(SUMIFS(#REF!,#REF!,$C389,#REF!,#REF!,#REF!,$E389,#REF!,#REF!)),3)</f>
        <v>#REF!</v>
      </c>
      <c r="O389" s="1" t="e">
        <f>ABS(SUMIFS(#REF!,#REF!,$C389,#REF!,$E389,#REF!,#REF!))</f>
        <v>#REF!</v>
      </c>
      <c r="P389" s="1" t="e">
        <f>#REF!</f>
        <v>#REF!</v>
      </c>
      <c r="Q389" s="1" t="e">
        <f>_xlfn.IFS(OR(B389=#REF!,B389=#REF!),#REF!*100,TRUE,0)</f>
        <v>#REF!</v>
      </c>
      <c r="S389" s="14" t="str">
        <f t="shared" si="108"/>
        <v>2000150904伤血1</v>
      </c>
      <c r="T389" s="14" t="str">
        <f ca="1">IF(OFFSET($BB$1,MATCH($S389,S:S,0)-1,),$BC$1,
_xlfn.TEXTJOIN(Sheet1!$D$16,1,U389:AA389))</f>
        <v>ratio=0.33+attackerParams('extreasure2')+attackerParams('step10a'),fixed=100</v>
      </c>
      <c r="U389" s="14" t="str">
        <f t="shared" ca="1" si="109"/>
        <v>ratio=0.33+attackerParams('extreasure2')+attackerParams('step10a')</v>
      </c>
      <c r="V389" s="14" t="str">
        <f t="shared" ca="1" si="110"/>
        <v>fixed=100</v>
      </c>
      <c r="W389" s="14" t="str">
        <f t="shared" ca="1" si="111"/>
        <v/>
      </c>
      <c r="X389" s="14" t="str">
        <f t="shared" ca="1" si="112"/>
        <v/>
      </c>
      <c r="Y389" s="14" t="str">
        <f t="shared" ca="1" si="113"/>
        <v/>
      </c>
      <c r="Z389" s="14" t="str">
        <f t="shared" ca="1" si="114"/>
        <v/>
      </c>
      <c r="AA389" s="14" t="str">
        <f t="shared" ca="1" si="115"/>
        <v/>
      </c>
      <c r="AB389" s="1">
        <f t="shared" si="116"/>
        <v>0.33</v>
      </c>
      <c r="AC389" s="1">
        <f t="shared" si="117"/>
        <v>100</v>
      </c>
      <c r="AD389" s="1" t="e">
        <f t="shared" si="118"/>
        <v>#N/A</v>
      </c>
      <c r="AE389" s="1" t="e">
        <f t="shared" si="119"/>
        <v>#N/A</v>
      </c>
      <c r="AF389" s="1" t="e">
        <f t="shared" si="120"/>
        <v>#N/A</v>
      </c>
      <c r="AG389" s="1" t="e">
        <f t="shared" si="121"/>
        <v>#N/A</v>
      </c>
      <c r="AH389" s="1" t="e">
        <f t="shared" si="122"/>
        <v>#N/A</v>
      </c>
      <c r="AI389" s="1" t="str">
        <f>TRIM(LEFT(AP389,FIND(Sheet1!$E$16,AP389)-1))</f>
        <v>ratio</v>
      </c>
      <c r="AJ389" s="1" t="str">
        <f>TRIM(LEFT(AQ389,FIND(Sheet1!$E$16,AQ389)-1))</f>
        <v>fixed</v>
      </c>
      <c r="AK389" s="1" t="e">
        <f>TRIM(LEFT(AR389,FIND(Sheet1!$E$16,AR389)-1))</f>
        <v>#VALUE!</v>
      </c>
      <c r="AL389" s="1" t="e">
        <f>TRIM(LEFT(AS389,FIND(Sheet1!$E$16,AS389)-1))</f>
        <v>#VALUE!</v>
      </c>
      <c r="AM389" s="1" t="e">
        <f>TRIM(LEFT(AT389,FIND(Sheet1!$E$16,AT389)-1))</f>
        <v>#VALUE!</v>
      </c>
      <c r="AN389" s="1" t="e">
        <f>TRIM(LEFT(AU389,FIND(Sheet1!$E$16,AU389)-1))</f>
        <v>#VALUE!</v>
      </c>
      <c r="AO389" s="1" t="e">
        <f>TRIM(LEFT(AV389,FIND(Sheet1!$E$16,AV389)-1))</f>
        <v>#VALUE!</v>
      </c>
      <c r="AP389" s="14" t="s">
        <v>343</v>
      </c>
      <c r="AQ389" s="14" t="s">
        <v>170</v>
      </c>
      <c r="AX389" s="1">
        <v>2000150904</v>
      </c>
      <c r="AY389" s="1" t="s">
        <v>86</v>
      </c>
      <c r="AZ389" s="1" t="str">
        <f t="shared" si="123"/>
        <v>2000150904伤血</v>
      </c>
      <c r="BA389" s="1">
        <f>COUNTIFS($AZ$2:AZ389,AZ389,$AZ$2:AZ389,"&gt;&lt;")</f>
        <v>1</v>
      </c>
      <c r="BB389" t="b">
        <f>IFERROR(AND(VLOOKUP(AX389,[2]英雄技能定义!$A:$F,6,0)="普攻",AY389=$AY$2),FALSE)</f>
        <v>0</v>
      </c>
    </row>
    <row r="390" spans="1:54">
      <c r="A390" s="1" t="e">
        <f>#REF!</f>
        <v>#REF!</v>
      </c>
      <c r="B390" s="1" t="e">
        <f>#REF!</f>
        <v>#REF!</v>
      </c>
      <c r="C390" s="1" t="e">
        <f>#REF!</f>
        <v>#REF!</v>
      </c>
      <c r="D390" s="1" t="s">
        <v>86</v>
      </c>
      <c r="E390" s="1" t="e">
        <f>#REF!</f>
        <v>#REF!</v>
      </c>
      <c r="F390" s="1" t="e">
        <f t="shared" si="107"/>
        <v>#REF!</v>
      </c>
      <c r="G390" s="1">
        <f>SUMIFS(Sheet1!$F$17:$F$30,Sheet1!$E$17:$E$30,D390)</f>
        <v>1</v>
      </c>
      <c r="H390" s="1" t="e">
        <f>ROUND(ABS(SUMIFS(#REF!,#REF!,$C390,#REF!,#REF!,#REF!,$E390)),)</f>
        <v>#REF!</v>
      </c>
      <c r="I390" s="1" t="e">
        <f>_xlfn.IFS(OR(B390=#REF!,B390=#REF!,B390=#REF!),ROUND(#REF!,3),TRUE,0)</f>
        <v>#REF!</v>
      </c>
      <c r="J390" s="1">
        <v>0</v>
      </c>
      <c r="K390" s="1" t="e">
        <f>ROUND(ABS(SUMIFS(#REF!,#REF!,$C390,#REF!,#REF!,#REF!,$E390,#REF!,#REF!)),3)</f>
        <v>#REF!</v>
      </c>
      <c r="L390" s="1" t="e">
        <f>ROUND(ABS(SUMIFS(#REF!,#REF!,$C390,#REF!,#REF!,#REF!,$E390,#REF!,#REF!)),3)</f>
        <v>#REF!</v>
      </c>
      <c r="M390" s="1">
        <v>0</v>
      </c>
      <c r="N390" s="1" t="e">
        <f>ROUND(ABS(SUMIFS(#REF!,#REF!,$C390,#REF!,#REF!,#REF!,$E390,#REF!,#REF!)),3)</f>
        <v>#REF!</v>
      </c>
      <c r="O390" s="1" t="e">
        <f>ABS(SUMIFS(#REF!,#REF!,$C390,#REF!,$E390,#REF!,#REF!))</f>
        <v>#REF!</v>
      </c>
      <c r="P390" s="1" t="e">
        <f>#REF!</f>
        <v>#REF!</v>
      </c>
      <c r="Q390" s="1" t="e">
        <f>_xlfn.IFS(OR(B390=#REF!,B390=#REF!),#REF!*100,TRUE,0)</f>
        <v>#REF!</v>
      </c>
      <c r="S390" s="14" t="str">
        <f t="shared" si="108"/>
        <v>2000150904受击光效1</v>
      </c>
      <c r="T390" s="14" t="str">
        <f ca="1">IF(OFFSET($BB$1,MATCH($S390,S:S,0)-1,),$BC$1,
_xlfn.TEXTJOIN(Sheet1!$D$16,1,U390:AA390))</f>
        <v>32</v>
      </c>
      <c r="U390" s="14" t="str">
        <f t="shared" ca="1" si="109"/>
        <v>32</v>
      </c>
      <c r="V390" s="14" t="str">
        <f t="shared" ca="1" si="110"/>
        <v/>
      </c>
      <c r="W390" s="14" t="str">
        <f t="shared" ca="1" si="111"/>
        <v/>
      </c>
      <c r="X390" s="14" t="str">
        <f t="shared" ca="1" si="112"/>
        <v/>
      </c>
      <c r="Y390" s="14" t="str">
        <f t="shared" ca="1" si="113"/>
        <v/>
      </c>
      <c r="Z390" s="14" t="str">
        <f t="shared" ca="1" si="114"/>
        <v/>
      </c>
      <c r="AA390" s="14" t="str">
        <f t="shared" ca="1" si="115"/>
        <v/>
      </c>
      <c r="AB390" s="1">
        <f t="shared" si="116"/>
        <v>32</v>
      </c>
      <c r="AC390" s="1" t="e">
        <f t="shared" si="117"/>
        <v>#N/A</v>
      </c>
      <c r="AD390" s="1" t="e">
        <f t="shared" si="118"/>
        <v>#N/A</v>
      </c>
      <c r="AE390" s="1" t="e">
        <f t="shared" si="119"/>
        <v>#N/A</v>
      </c>
      <c r="AF390" s="1" t="e">
        <f t="shared" si="120"/>
        <v>#N/A</v>
      </c>
      <c r="AG390" s="1" t="e">
        <f t="shared" si="121"/>
        <v>#N/A</v>
      </c>
      <c r="AH390" s="1" t="e">
        <f t="shared" si="122"/>
        <v>#N/A</v>
      </c>
      <c r="AI390" s="1" t="e">
        <f>TRIM(LEFT(AP390,FIND(Sheet1!$E$16,AP390)-1))</f>
        <v>#VALUE!</v>
      </c>
      <c r="AJ390" s="1" t="e">
        <f>TRIM(LEFT(AQ390,FIND(Sheet1!$E$16,AQ390)-1))</f>
        <v>#VALUE!</v>
      </c>
      <c r="AK390" s="1" t="e">
        <f>TRIM(LEFT(AR390,FIND(Sheet1!$E$16,AR390)-1))</f>
        <v>#VALUE!</v>
      </c>
      <c r="AL390" s="1" t="e">
        <f>TRIM(LEFT(AS390,FIND(Sheet1!$E$16,AS390)-1))</f>
        <v>#VALUE!</v>
      </c>
      <c r="AM390" s="1" t="e">
        <f>TRIM(LEFT(AT390,FIND(Sheet1!$E$16,AT390)-1))</f>
        <v>#VALUE!</v>
      </c>
      <c r="AN390" s="1" t="e">
        <f>TRIM(LEFT(AU390,FIND(Sheet1!$E$16,AU390)-1))</f>
        <v>#VALUE!</v>
      </c>
      <c r="AO390" s="1" t="e">
        <f>TRIM(LEFT(AV390,FIND(Sheet1!$E$16,AV390)-1))</f>
        <v>#VALUE!</v>
      </c>
      <c r="AP390" s="14">
        <v>32</v>
      </c>
      <c r="AX390" s="1">
        <v>2000150904</v>
      </c>
      <c r="AY390" s="1" t="s">
        <v>91</v>
      </c>
      <c r="AZ390" s="1" t="str">
        <f t="shared" si="123"/>
        <v>2000150904受击光效</v>
      </c>
      <c r="BA390" s="1">
        <f>COUNTIFS($AZ$2:AZ390,AZ390,$AZ$2:AZ390,"&gt;&lt;")</f>
        <v>1</v>
      </c>
      <c r="BB390" t="b">
        <f>IFERROR(AND(VLOOKUP(AX390,[2]英雄技能定义!$A:$F,6,0)="普攻",AY390=$AY$2),FALSE)</f>
        <v>0</v>
      </c>
    </row>
    <row r="391" spans="1:54">
      <c r="A391" s="1" t="e">
        <f>#REF!</f>
        <v>#REF!</v>
      </c>
      <c r="B391" s="1" t="e">
        <f>#REF!</f>
        <v>#REF!</v>
      </c>
      <c r="C391" s="1" t="e">
        <f>#REF!</f>
        <v>#REF!</v>
      </c>
      <c r="D391" s="1" t="s">
        <v>86</v>
      </c>
      <c r="E391" s="1" t="e">
        <f>#REF!</f>
        <v>#REF!</v>
      </c>
      <c r="F391" s="1" t="e">
        <f t="shared" si="107"/>
        <v>#REF!</v>
      </c>
      <c r="G391" s="1">
        <f>SUMIFS(Sheet1!$F$17:$F$30,Sheet1!$E$17:$E$30,D391)</f>
        <v>1</v>
      </c>
      <c r="H391" s="1" t="e">
        <f>ROUND(ABS(SUMIFS(#REF!,#REF!,$C391,#REF!,#REF!,#REF!,$E391)),)</f>
        <v>#REF!</v>
      </c>
      <c r="I391" s="1" t="e">
        <f>_xlfn.IFS(OR(B391=#REF!,B391=#REF!,B391=#REF!),ROUND(#REF!,3),TRUE,0)</f>
        <v>#REF!</v>
      </c>
      <c r="J391" s="1">
        <v>0</v>
      </c>
      <c r="K391" s="1" t="e">
        <f>ROUND(ABS(SUMIFS(#REF!,#REF!,$C391,#REF!,#REF!,#REF!,$E391,#REF!,#REF!)),3)</f>
        <v>#REF!</v>
      </c>
      <c r="L391" s="1" t="e">
        <f>ROUND(ABS(SUMIFS(#REF!,#REF!,$C391,#REF!,#REF!,#REF!,$E391,#REF!,#REF!)),3)</f>
        <v>#REF!</v>
      </c>
      <c r="M391" s="1">
        <v>0</v>
      </c>
      <c r="N391" s="1" t="e">
        <f>ROUND(ABS(SUMIFS(#REF!,#REF!,$C391,#REF!,#REF!,#REF!,$E391,#REF!,#REF!)),3)</f>
        <v>#REF!</v>
      </c>
      <c r="O391" s="1" t="e">
        <f>ABS(SUMIFS(#REF!,#REF!,$C391,#REF!,$E391,#REF!,#REF!))</f>
        <v>#REF!</v>
      </c>
      <c r="P391" s="1" t="e">
        <f>#REF!</f>
        <v>#REF!</v>
      </c>
      <c r="Q391" s="1" t="e">
        <f>_xlfn.IFS(OR(B391=#REF!,B391=#REF!),#REF!*100,TRUE,0)</f>
        <v>#REF!</v>
      </c>
      <c r="S391" s="14" t="str">
        <f t="shared" si="108"/>
        <v>2000150904加buff1</v>
      </c>
      <c r="T391" s="14" t="str">
        <f ca="1">IF(OFFSET($BB$1,MATCH($S391,S:S,0)-1,),$BC$1,
_xlfn.TEXTJOIN(Sheet1!$D$16,1,U391:AA391))</f>
        <v>duration=6,effectIds={1000066}</v>
      </c>
      <c r="U391" s="14" t="str">
        <f t="shared" ca="1" si="109"/>
        <v>duration=6</v>
      </c>
      <c r="V391" s="14" t="str">
        <f t="shared" ca="1" si="110"/>
        <v>effectIds={1000066}</v>
      </c>
      <c r="W391" s="14" t="str">
        <f t="shared" ca="1" si="111"/>
        <v/>
      </c>
      <c r="X391" s="14" t="str">
        <f t="shared" ca="1" si="112"/>
        <v/>
      </c>
      <c r="Y391" s="14" t="str">
        <f t="shared" ca="1" si="113"/>
        <v/>
      </c>
      <c r="Z391" s="14" t="str">
        <f t="shared" ca="1" si="114"/>
        <v/>
      </c>
      <c r="AA391" s="14" t="str">
        <f t="shared" ca="1" si="115"/>
        <v/>
      </c>
      <c r="AB391" s="1">
        <f t="shared" si="116"/>
        <v>6</v>
      </c>
      <c r="AC391" s="1" t="e">
        <f t="shared" si="117"/>
        <v>#N/A</v>
      </c>
      <c r="AD391" s="1" t="e">
        <f t="shared" si="118"/>
        <v>#N/A</v>
      </c>
      <c r="AE391" s="1" t="e">
        <f t="shared" si="119"/>
        <v>#N/A</v>
      </c>
      <c r="AF391" s="1" t="e">
        <f t="shared" si="120"/>
        <v>#N/A</v>
      </c>
      <c r="AG391" s="1" t="e">
        <f t="shared" si="121"/>
        <v>#N/A</v>
      </c>
      <c r="AH391" s="1" t="e">
        <f t="shared" si="122"/>
        <v>#N/A</v>
      </c>
      <c r="AI391" s="1" t="str">
        <f>TRIM(LEFT(AP391,FIND(Sheet1!$E$16,AP391)-1))</f>
        <v>duration</v>
      </c>
      <c r="AJ391" s="1" t="str">
        <f>TRIM(LEFT(AQ391,FIND(Sheet1!$E$16,AQ391)-1))</f>
        <v>effectIds</v>
      </c>
      <c r="AK391" s="1" t="e">
        <f>TRIM(LEFT(AR391,FIND(Sheet1!$E$16,AR391)-1))</f>
        <v>#VALUE!</v>
      </c>
      <c r="AL391" s="1" t="e">
        <f>TRIM(LEFT(AS391,FIND(Sheet1!$E$16,AS391)-1))</f>
        <v>#VALUE!</v>
      </c>
      <c r="AM391" s="1" t="e">
        <f>TRIM(LEFT(AT391,FIND(Sheet1!$E$16,AT391)-1))</f>
        <v>#VALUE!</v>
      </c>
      <c r="AN391" s="1" t="e">
        <f>TRIM(LEFT(AU391,FIND(Sheet1!$E$16,AU391)-1))</f>
        <v>#VALUE!</v>
      </c>
      <c r="AO391" s="1" t="e">
        <f>TRIM(LEFT(AV391,FIND(Sheet1!$E$16,AV391)-1))</f>
        <v>#VALUE!</v>
      </c>
      <c r="AP391" s="14" t="s">
        <v>185</v>
      </c>
      <c r="AQ391" s="14" t="s">
        <v>373</v>
      </c>
      <c r="AX391" s="1">
        <v>2000150904</v>
      </c>
      <c r="AY391" s="1" t="s">
        <v>88</v>
      </c>
      <c r="AZ391" s="1" t="str">
        <f t="shared" si="123"/>
        <v>2000150904加buff</v>
      </c>
      <c r="BA391" s="1">
        <f>COUNTIFS($AZ$2:AZ391,AZ391,$AZ$2:AZ391,"&gt;&lt;")</f>
        <v>1</v>
      </c>
      <c r="BB391" t="b">
        <f>IFERROR(AND(VLOOKUP(AX391,[2]英雄技能定义!$A:$F,6,0)="普攻",AY391=$AY$2),FALSE)</f>
        <v>0</v>
      </c>
    </row>
    <row r="392" spans="1:54">
      <c r="A392" s="1" t="e">
        <f>#REF!</f>
        <v>#REF!</v>
      </c>
      <c r="B392" s="1" t="e">
        <f>#REF!</f>
        <v>#REF!</v>
      </c>
      <c r="C392" s="1" t="e">
        <f>#REF!</f>
        <v>#REF!</v>
      </c>
      <c r="D392" s="1" t="s">
        <v>86</v>
      </c>
      <c r="E392" s="1" t="e">
        <f>#REF!</f>
        <v>#REF!</v>
      </c>
      <c r="F392" s="1" t="e">
        <f t="shared" si="107"/>
        <v>#REF!</v>
      </c>
      <c r="G392" s="1">
        <f>SUMIFS(Sheet1!$F$17:$F$30,Sheet1!$E$17:$E$30,D392)</f>
        <v>1</v>
      </c>
      <c r="H392" s="1" t="e">
        <f>ROUND(ABS(SUMIFS(#REF!,#REF!,$C392,#REF!,#REF!,#REF!,$E392)),)</f>
        <v>#REF!</v>
      </c>
      <c r="I392" s="1" t="e">
        <f>_xlfn.IFS(OR(B392=#REF!,B392=#REF!,B392=#REF!),ROUND(#REF!,3),TRUE,0)</f>
        <v>#REF!</v>
      </c>
      <c r="J392" s="1">
        <v>0</v>
      </c>
      <c r="K392" s="1" t="e">
        <f>ROUND(ABS(SUMIFS(#REF!,#REF!,$C392,#REF!,#REF!,#REF!,$E392,#REF!,#REF!)),3)</f>
        <v>#REF!</v>
      </c>
      <c r="L392" s="1" t="e">
        <f>ROUND(ABS(SUMIFS(#REF!,#REF!,$C392,#REF!,#REF!,#REF!,$E392,#REF!,#REF!)),3)</f>
        <v>#REF!</v>
      </c>
      <c r="M392" s="1">
        <v>0</v>
      </c>
      <c r="N392" s="1" t="e">
        <f>ROUND(ABS(SUMIFS(#REF!,#REF!,$C392,#REF!,#REF!,#REF!,$E392,#REF!,#REF!)),3)</f>
        <v>#REF!</v>
      </c>
      <c r="O392" s="1" t="e">
        <f>ABS(SUMIFS(#REF!,#REF!,$C392,#REF!,$E392,#REF!,#REF!))</f>
        <v>#REF!</v>
      </c>
      <c r="P392" s="1" t="e">
        <f>#REF!</f>
        <v>#REF!</v>
      </c>
      <c r="Q392" s="1" t="e">
        <f>_xlfn.IFS(OR(B392=#REF!,B392=#REF!),#REF!*100,TRUE,0)</f>
        <v>#REF!</v>
      </c>
      <c r="S392" s="14" t="str">
        <f t="shared" si="108"/>
        <v>2000150904击退1</v>
      </c>
      <c r="T392" s="14" t="str">
        <f ca="1">IF(OFFSET($BB$1,MATCH($S392,S:S,0)-1,),$BC$1,
_xlfn.TEXTJOIN(Sheet1!$D$16,1,U392:AA392))</f>
        <v>speed=3000,duration=0.06</v>
      </c>
      <c r="U392" s="14" t="str">
        <f t="shared" ca="1" si="109"/>
        <v>speed=3000</v>
      </c>
      <c r="V392" s="14" t="str">
        <f t="shared" ca="1" si="110"/>
        <v>duration=0.06</v>
      </c>
      <c r="W392" s="14" t="str">
        <f t="shared" ca="1" si="111"/>
        <v/>
      </c>
      <c r="X392" s="14" t="str">
        <f t="shared" ca="1" si="112"/>
        <v/>
      </c>
      <c r="Y392" s="14" t="str">
        <f t="shared" ca="1" si="113"/>
        <v/>
      </c>
      <c r="Z392" s="14" t="str">
        <f t="shared" ca="1" si="114"/>
        <v/>
      </c>
      <c r="AA392" s="14" t="str">
        <f t="shared" ca="1" si="115"/>
        <v/>
      </c>
      <c r="AB392" s="1">
        <f t="shared" si="116"/>
        <v>3000</v>
      </c>
      <c r="AC392" s="1">
        <f t="shared" si="117"/>
        <v>0.06</v>
      </c>
      <c r="AD392" s="1" t="e">
        <f t="shared" si="118"/>
        <v>#N/A</v>
      </c>
      <c r="AE392" s="1" t="e">
        <f t="shared" si="119"/>
        <v>#N/A</v>
      </c>
      <c r="AF392" s="1" t="e">
        <f t="shared" si="120"/>
        <v>#N/A</v>
      </c>
      <c r="AG392" s="1" t="e">
        <f t="shared" si="121"/>
        <v>#N/A</v>
      </c>
      <c r="AH392" s="1" t="e">
        <f t="shared" si="122"/>
        <v>#N/A</v>
      </c>
      <c r="AI392" s="1" t="str">
        <f>TRIM(LEFT(AP392,FIND(Sheet1!$E$16,AP392)-1))</f>
        <v>speed</v>
      </c>
      <c r="AJ392" s="1" t="str">
        <f>TRIM(LEFT(AQ392,FIND(Sheet1!$E$16,AQ392)-1))</f>
        <v>duration</v>
      </c>
      <c r="AK392" s="1" t="e">
        <f>TRIM(LEFT(AR392,FIND(Sheet1!$E$16,AR392)-1))</f>
        <v>#VALUE!</v>
      </c>
      <c r="AL392" s="1" t="e">
        <f>TRIM(LEFT(AS392,FIND(Sheet1!$E$16,AS392)-1))</f>
        <v>#VALUE!</v>
      </c>
      <c r="AM392" s="1" t="e">
        <f>TRIM(LEFT(AT392,FIND(Sheet1!$E$16,AT392)-1))</f>
        <v>#VALUE!</v>
      </c>
      <c r="AN392" s="1" t="e">
        <f>TRIM(LEFT(AU392,FIND(Sheet1!$E$16,AU392)-1))</f>
        <v>#VALUE!</v>
      </c>
      <c r="AO392" s="1" t="e">
        <f>TRIM(LEFT(AV392,FIND(Sheet1!$E$16,AV392)-1))</f>
        <v>#VALUE!</v>
      </c>
      <c r="AP392" s="14" t="s">
        <v>171</v>
      </c>
      <c r="AQ392" s="14" t="s">
        <v>196</v>
      </c>
      <c r="AX392" s="1">
        <v>2000150904</v>
      </c>
      <c r="AY392" s="1" t="s">
        <v>47</v>
      </c>
      <c r="AZ392" s="1" t="str">
        <f t="shared" si="123"/>
        <v>2000150904击退</v>
      </c>
      <c r="BA392" s="1">
        <f>COUNTIFS($AZ$2:AZ392,AZ392,$AZ$2:AZ392,"&gt;&lt;")</f>
        <v>1</v>
      </c>
      <c r="BB392" t="b">
        <f>IFERROR(AND(VLOOKUP(AX392,[2]英雄技能定义!$A:$F,6,0)="普攻",AY392=$AY$2),FALSE)</f>
        <v>0</v>
      </c>
    </row>
    <row r="393" spans="1:54">
      <c r="A393" s="1" t="e">
        <f>#REF!</f>
        <v>#REF!</v>
      </c>
      <c r="B393" s="1" t="e">
        <f>#REF!</f>
        <v>#REF!</v>
      </c>
      <c r="C393" s="1" t="e">
        <f>#REF!</f>
        <v>#REF!</v>
      </c>
      <c r="D393" s="1" t="s">
        <v>88</v>
      </c>
      <c r="E393" s="1" t="e">
        <f>#REF!</f>
        <v>#REF!</v>
      </c>
      <c r="F393" s="1" t="e">
        <f t="shared" si="107"/>
        <v>#REF!</v>
      </c>
      <c r="G393" s="1">
        <f>SUMIFS(Sheet1!$F$17:$F$30,Sheet1!$E$17:$E$30,D393)</f>
        <v>2</v>
      </c>
      <c r="H393" s="1" t="e">
        <f>ROUND(ABS(SUMIFS(#REF!,#REF!,$C393,#REF!,#REF!,#REF!,$E393)),)</f>
        <v>#REF!</v>
      </c>
      <c r="I393" s="1" t="e">
        <f>_xlfn.IFS(OR(B393=#REF!,B393=#REF!,B393=#REF!),ROUND(#REF!,3),TRUE,0)</f>
        <v>#REF!</v>
      </c>
      <c r="J393" s="1">
        <v>0</v>
      </c>
      <c r="K393" s="1" t="e">
        <f>ROUND(ABS(SUMIFS(#REF!,#REF!,$C393,#REF!,#REF!,#REF!,$E393,#REF!,#REF!)),3)</f>
        <v>#REF!</v>
      </c>
      <c r="L393" s="1" t="e">
        <f>ROUND(ABS(SUMIFS(#REF!,#REF!,$C393,#REF!,#REF!,#REF!,$E393,#REF!,#REF!)),3)</f>
        <v>#REF!</v>
      </c>
      <c r="M393" s="1">
        <v>0</v>
      </c>
      <c r="N393" s="1" t="e">
        <f>ROUND(ABS(SUMIFS(#REF!,#REF!,$C393,#REF!,#REF!,#REF!,$E393,#REF!,#REF!)),3)</f>
        <v>#REF!</v>
      </c>
      <c r="O393" s="1" t="e">
        <f>ABS(SUMIFS(#REF!,#REF!,$C393,#REF!,$E393,#REF!,#REF!))</f>
        <v>#REF!</v>
      </c>
      <c r="P393" s="1" t="e">
        <f>#REF!</f>
        <v>#REF!</v>
      </c>
      <c r="Q393" s="1" t="e">
        <f>_xlfn.IFS(OR(B393=#REF!,B393=#REF!),#REF!*100,TRUE,0)</f>
        <v>#REF!</v>
      </c>
      <c r="S393" s="14" t="str">
        <f t="shared" si="108"/>
        <v>2000151001伤血1</v>
      </c>
      <c r="T393" s="14" t="str">
        <f ca="1">IF(OFFSET($BB$1,MATCH($S393,S:S,0)-1,),$BC$1,
_xlfn.TEXTJOIN(Sheet1!$D$16,1,U393:AA393))</f>
        <v>ratio=0.4,fixed=0</v>
      </c>
      <c r="U393" s="14" t="str">
        <f t="shared" ca="1" si="109"/>
        <v>ratio=0.4</v>
      </c>
      <c r="V393" s="14" t="str">
        <f t="shared" ca="1" si="110"/>
        <v>fixed=10</v>
      </c>
      <c r="W393" s="14" t="str">
        <f t="shared" ca="1" si="111"/>
        <v/>
      </c>
      <c r="X393" s="14" t="str">
        <f t="shared" ca="1" si="112"/>
        <v/>
      </c>
      <c r="Y393" s="14" t="str">
        <f t="shared" ca="1" si="113"/>
        <v/>
      </c>
      <c r="Z393" s="14" t="str">
        <f t="shared" ca="1" si="114"/>
        <v/>
      </c>
      <c r="AA393" s="14" t="str">
        <f t="shared" ca="1" si="115"/>
        <v/>
      </c>
      <c r="AB393" s="1">
        <f t="shared" si="116"/>
        <v>0.4</v>
      </c>
      <c r="AC393" s="1">
        <f t="shared" si="117"/>
        <v>10</v>
      </c>
      <c r="AD393" s="1" t="e">
        <f t="shared" si="118"/>
        <v>#N/A</v>
      </c>
      <c r="AE393" s="1" t="e">
        <f t="shared" si="119"/>
        <v>#N/A</v>
      </c>
      <c r="AF393" s="1" t="e">
        <f t="shared" si="120"/>
        <v>#N/A</v>
      </c>
      <c r="AG393" s="1" t="e">
        <f t="shared" si="121"/>
        <v>#N/A</v>
      </c>
      <c r="AH393" s="1" t="e">
        <f t="shared" si="122"/>
        <v>#N/A</v>
      </c>
      <c r="AI393" s="1" t="str">
        <f>TRIM(LEFT(AP393,FIND(Sheet1!$E$16,AP393)-1))</f>
        <v>ratio</v>
      </c>
      <c r="AJ393" s="1" t="str">
        <f>TRIM(LEFT(AQ393,FIND(Sheet1!$E$16,AQ393)-1))</f>
        <v>fixed</v>
      </c>
      <c r="AK393" s="1" t="e">
        <f>TRIM(LEFT(AR393,FIND(Sheet1!$E$16,AR393)-1))</f>
        <v>#VALUE!</v>
      </c>
      <c r="AL393" s="1" t="e">
        <f>TRIM(LEFT(AS393,FIND(Sheet1!$E$16,AS393)-1))</f>
        <v>#VALUE!</v>
      </c>
      <c r="AM393" s="1" t="e">
        <f>TRIM(LEFT(AT393,FIND(Sheet1!$E$16,AT393)-1))</f>
        <v>#VALUE!</v>
      </c>
      <c r="AN393" s="1" t="e">
        <f>TRIM(LEFT(AU393,FIND(Sheet1!$E$16,AU393)-1))</f>
        <v>#VALUE!</v>
      </c>
      <c r="AO393" s="1" t="e">
        <f>TRIM(LEFT(AV393,FIND(Sheet1!$E$16,AV393)-1))</f>
        <v>#VALUE!</v>
      </c>
      <c r="AP393" s="14" t="s">
        <v>167</v>
      </c>
      <c r="AQ393" s="14" t="s">
        <v>168</v>
      </c>
      <c r="AX393" s="1">
        <v>2000151001</v>
      </c>
      <c r="AY393" s="1" t="s">
        <v>86</v>
      </c>
      <c r="AZ393" s="1" t="str">
        <f t="shared" si="123"/>
        <v>2000151001伤血</v>
      </c>
      <c r="BA393" s="1">
        <f>COUNTIFS($AZ$2:AZ393,AZ393,$AZ$2:AZ393,"&gt;&lt;")</f>
        <v>1</v>
      </c>
      <c r="BB393" t="b">
        <f>IFERROR(AND(VLOOKUP(AX393,[2]英雄技能定义!$A:$F,6,0)="普攻",AY393=$AY$2),FALSE)</f>
        <v>1</v>
      </c>
    </row>
    <row r="394" spans="1:54">
      <c r="A394" s="1" t="e">
        <f>#REF!</f>
        <v>#REF!</v>
      </c>
      <c r="B394" s="1" t="e">
        <f>#REF!</f>
        <v>#REF!</v>
      </c>
      <c r="C394" s="1" t="e">
        <f>#REF!</f>
        <v>#REF!</v>
      </c>
      <c r="D394" s="1" t="s">
        <v>86</v>
      </c>
      <c r="E394" s="1" t="e">
        <f>#REF!</f>
        <v>#REF!</v>
      </c>
      <c r="F394" s="1" t="e">
        <f t="shared" si="107"/>
        <v>#REF!</v>
      </c>
      <c r="G394" s="1">
        <f>SUMIFS(Sheet1!$F$17:$F$30,Sheet1!$E$17:$E$30,D394)</f>
        <v>1</v>
      </c>
      <c r="H394" s="1" t="e">
        <f>ROUND(ABS(SUMIFS(#REF!,#REF!,$C394,#REF!,#REF!,#REF!,$E394)),)</f>
        <v>#REF!</v>
      </c>
      <c r="I394" s="1" t="e">
        <f>_xlfn.IFS(OR(B394=#REF!,B394=#REF!,B394=#REF!),ROUND(#REF!,3),TRUE,0)</f>
        <v>#REF!</v>
      </c>
      <c r="J394" s="1">
        <v>0</v>
      </c>
      <c r="K394" s="1" t="e">
        <f>ROUND(ABS(SUMIFS(#REF!,#REF!,$C394,#REF!,#REF!,#REF!,$E394,#REF!,#REF!)),3)</f>
        <v>#REF!</v>
      </c>
      <c r="L394" s="1" t="e">
        <f>ROUND(ABS(SUMIFS(#REF!,#REF!,$C394,#REF!,#REF!,#REF!,$E394,#REF!,#REF!)),3)</f>
        <v>#REF!</v>
      </c>
      <c r="M394" s="1">
        <v>0</v>
      </c>
      <c r="N394" s="1" t="e">
        <f>ROUND(ABS(SUMIFS(#REF!,#REF!,$C394,#REF!,#REF!,#REF!,$E394,#REF!,#REF!)),3)</f>
        <v>#REF!</v>
      </c>
      <c r="O394" s="1" t="e">
        <f>ABS(SUMIFS(#REF!,#REF!,$C394,#REF!,$E394,#REF!,#REF!))</f>
        <v>#REF!</v>
      </c>
      <c r="P394" s="1" t="e">
        <f>#REF!</f>
        <v>#REF!</v>
      </c>
      <c r="Q394" s="1" t="e">
        <f>_xlfn.IFS(OR(B394=#REF!,B394=#REF!),#REF!*100,TRUE,0)</f>
        <v>#REF!</v>
      </c>
      <c r="S394" s="14" t="str">
        <f t="shared" si="108"/>
        <v>2000151001受击光效1</v>
      </c>
      <c r="T394" s="14" t="str">
        <f ca="1">IF(OFFSET($BB$1,MATCH($S394,S:S,0)-1,),$BC$1,
_xlfn.TEXTJOIN(Sheet1!$D$16,1,U394:AA394))</f>
        <v>27</v>
      </c>
      <c r="U394" s="14" t="str">
        <f t="shared" ca="1" si="109"/>
        <v>27</v>
      </c>
      <c r="V394" s="14" t="str">
        <f t="shared" ca="1" si="110"/>
        <v/>
      </c>
      <c r="W394" s="14" t="str">
        <f t="shared" ca="1" si="111"/>
        <v/>
      </c>
      <c r="X394" s="14" t="str">
        <f t="shared" ca="1" si="112"/>
        <v/>
      </c>
      <c r="Y394" s="14" t="str">
        <f t="shared" ca="1" si="113"/>
        <v/>
      </c>
      <c r="Z394" s="14" t="str">
        <f t="shared" ca="1" si="114"/>
        <v/>
      </c>
      <c r="AA394" s="14" t="str">
        <f t="shared" ca="1" si="115"/>
        <v/>
      </c>
      <c r="AB394" s="1">
        <f t="shared" si="116"/>
        <v>27</v>
      </c>
      <c r="AC394" s="1" t="e">
        <f t="shared" si="117"/>
        <v>#N/A</v>
      </c>
      <c r="AD394" s="1" t="e">
        <f t="shared" si="118"/>
        <v>#N/A</v>
      </c>
      <c r="AE394" s="1" t="e">
        <f t="shared" si="119"/>
        <v>#N/A</v>
      </c>
      <c r="AF394" s="1" t="e">
        <f t="shared" si="120"/>
        <v>#N/A</v>
      </c>
      <c r="AG394" s="1" t="e">
        <f t="shared" si="121"/>
        <v>#N/A</v>
      </c>
      <c r="AH394" s="1" t="e">
        <f t="shared" si="122"/>
        <v>#N/A</v>
      </c>
      <c r="AI394" s="1" t="e">
        <f>TRIM(LEFT(AP394,FIND(Sheet1!$E$16,AP394)-1))</f>
        <v>#VALUE!</v>
      </c>
      <c r="AJ394" s="1" t="e">
        <f>TRIM(LEFT(AQ394,FIND(Sheet1!$E$16,AQ394)-1))</f>
        <v>#VALUE!</v>
      </c>
      <c r="AK394" s="1" t="e">
        <f>TRIM(LEFT(AR394,FIND(Sheet1!$E$16,AR394)-1))</f>
        <v>#VALUE!</v>
      </c>
      <c r="AL394" s="1" t="e">
        <f>TRIM(LEFT(AS394,FIND(Sheet1!$E$16,AS394)-1))</f>
        <v>#VALUE!</v>
      </c>
      <c r="AM394" s="1" t="e">
        <f>TRIM(LEFT(AT394,FIND(Sheet1!$E$16,AT394)-1))</f>
        <v>#VALUE!</v>
      </c>
      <c r="AN394" s="1" t="e">
        <f>TRIM(LEFT(AU394,FIND(Sheet1!$E$16,AU394)-1))</f>
        <v>#VALUE!</v>
      </c>
      <c r="AO394" s="1" t="e">
        <f>TRIM(LEFT(AV394,FIND(Sheet1!$E$16,AV394)-1))</f>
        <v>#VALUE!</v>
      </c>
      <c r="AP394" s="14">
        <v>27</v>
      </c>
      <c r="AX394" s="1">
        <v>2000151001</v>
      </c>
      <c r="AY394" s="1" t="s">
        <v>91</v>
      </c>
      <c r="AZ394" s="1" t="str">
        <f t="shared" si="123"/>
        <v>2000151001受击光效</v>
      </c>
      <c r="BA394" s="1">
        <f>COUNTIFS($AZ$2:AZ394,AZ394,$AZ$2:AZ394,"&gt;&lt;")</f>
        <v>1</v>
      </c>
      <c r="BB394" t="b">
        <f>IFERROR(AND(VLOOKUP(AX394,[2]英雄技能定义!$A:$F,6,0)="普攻",AY394=$AY$2),FALSE)</f>
        <v>0</v>
      </c>
    </row>
    <row r="395" spans="1:54">
      <c r="A395" s="1" t="e">
        <f>#REF!</f>
        <v>#REF!</v>
      </c>
      <c r="B395" s="1" t="e">
        <f>#REF!</f>
        <v>#REF!</v>
      </c>
      <c r="C395" s="1" t="e">
        <f>#REF!</f>
        <v>#REF!</v>
      </c>
      <c r="D395" s="1" t="s">
        <v>88</v>
      </c>
      <c r="E395" s="1" t="e">
        <f>#REF!</f>
        <v>#REF!</v>
      </c>
      <c r="F395" s="1" t="e">
        <f t="shared" si="107"/>
        <v>#REF!</v>
      </c>
      <c r="G395" s="1">
        <f>SUMIFS(Sheet1!$F$17:$F$30,Sheet1!$E$17:$E$30,D395)</f>
        <v>2</v>
      </c>
      <c r="H395" s="1" t="e">
        <f>ROUND(ABS(SUMIFS(#REF!,#REF!,$C395,#REF!,#REF!,#REF!,$E395)),)</f>
        <v>#REF!</v>
      </c>
      <c r="I395" s="1" t="e">
        <f>_xlfn.IFS(OR(B395=#REF!,B395=#REF!,B395=#REF!),ROUND(#REF!,3),TRUE,0)</f>
        <v>#REF!</v>
      </c>
      <c r="J395" s="1">
        <v>0</v>
      </c>
      <c r="K395" s="1" t="e">
        <f>ROUND(ABS(SUMIFS(#REF!,#REF!,$C395,#REF!,#REF!,#REF!,$E395,#REF!,#REF!)),3)</f>
        <v>#REF!</v>
      </c>
      <c r="L395" s="1" t="e">
        <f>ROUND(ABS(SUMIFS(#REF!,#REF!,$C395,#REF!,#REF!,#REF!,$E395,#REF!,#REF!)),3)</f>
        <v>#REF!</v>
      </c>
      <c r="M395" s="1">
        <v>0</v>
      </c>
      <c r="N395" s="1" t="e">
        <f>ROUND(ABS(SUMIFS(#REF!,#REF!,$C395,#REF!,#REF!,#REF!,$E395,#REF!,#REF!)),3)</f>
        <v>#REF!</v>
      </c>
      <c r="O395" s="1" t="e">
        <f>ABS(SUMIFS(#REF!,#REF!,$C395,#REF!,$E395,#REF!,#REF!))</f>
        <v>#REF!</v>
      </c>
      <c r="P395" s="1" t="e">
        <f>#REF!</f>
        <v>#REF!</v>
      </c>
      <c r="Q395" s="1" t="e">
        <f>_xlfn.IFS(OR(B395=#REF!,B395=#REF!),#REF!*100,TRUE,0)</f>
        <v>#REF!</v>
      </c>
      <c r="S395" s="14" t="str">
        <f t="shared" si="108"/>
        <v>2000151001击退1</v>
      </c>
      <c r="T395" s="14" t="str">
        <f ca="1">IF(OFFSET($BB$1,MATCH($S395,S:S,0)-1,),$BC$1,
_xlfn.TEXTJOIN(Sheet1!$D$16,1,U395:AA395))</f>
        <v>speed=1000,duration=0.1</v>
      </c>
      <c r="U395" s="14" t="str">
        <f t="shared" ca="1" si="109"/>
        <v>speed=1000</v>
      </c>
      <c r="V395" s="14" t="str">
        <f t="shared" ca="1" si="110"/>
        <v>duration=0.1</v>
      </c>
      <c r="W395" s="14" t="str">
        <f t="shared" ca="1" si="111"/>
        <v/>
      </c>
      <c r="X395" s="14" t="str">
        <f t="shared" ca="1" si="112"/>
        <v/>
      </c>
      <c r="Y395" s="14" t="str">
        <f t="shared" ca="1" si="113"/>
        <v/>
      </c>
      <c r="Z395" s="14" t="str">
        <f t="shared" ca="1" si="114"/>
        <v/>
      </c>
      <c r="AA395" s="14" t="str">
        <f t="shared" ca="1" si="115"/>
        <v/>
      </c>
      <c r="AB395" s="1">
        <f t="shared" si="116"/>
        <v>1000</v>
      </c>
      <c r="AC395" s="1">
        <f t="shared" si="117"/>
        <v>0.1</v>
      </c>
      <c r="AD395" s="1" t="e">
        <f t="shared" si="118"/>
        <v>#N/A</v>
      </c>
      <c r="AE395" s="1" t="e">
        <f t="shared" si="119"/>
        <v>#N/A</v>
      </c>
      <c r="AF395" s="1" t="e">
        <f t="shared" si="120"/>
        <v>#N/A</v>
      </c>
      <c r="AG395" s="1" t="e">
        <f t="shared" si="121"/>
        <v>#N/A</v>
      </c>
      <c r="AH395" s="1" t="e">
        <f t="shared" si="122"/>
        <v>#N/A</v>
      </c>
      <c r="AI395" s="1" t="str">
        <f>TRIM(LEFT(AP395,FIND(Sheet1!$E$16,AP395)-1))</f>
        <v>speed</v>
      </c>
      <c r="AJ395" s="1" t="str">
        <f>TRIM(LEFT(AQ395,FIND(Sheet1!$E$16,AQ395)-1))</f>
        <v>duration</v>
      </c>
      <c r="AK395" s="1" t="e">
        <f>TRIM(LEFT(AR395,FIND(Sheet1!$E$16,AR395)-1))</f>
        <v>#VALUE!</v>
      </c>
      <c r="AL395" s="1" t="e">
        <f>TRIM(LEFT(AS395,FIND(Sheet1!$E$16,AS395)-1))</f>
        <v>#VALUE!</v>
      </c>
      <c r="AM395" s="1" t="e">
        <f>TRIM(LEFT(AT395,FIND(Sheet1!$E$16,AT395)-1))</f>
        <v>#VALUE!</v>
      </c>
      <c r="AN395" s="1" t="e">
        <f>TRIM(LEFT(AU395,FIND(Sheet1!$E$16,AU395)-1))</f>
        <v>#VALUE!</v>
      </c>
      <c r="AO395" s="1" t="e">
        <f>TRIM(LEFT(AV395,FIND(Sheet1!$E$16,AV395)-1))</f>
        <v>#VALUE!</v>
      </c>
      <c r="AP395" s="14" t="s">
        <v>182</v>
      </c>
      <c r="AQ395" s="14" t="s">
        <v>183</v>
      </c>
      <c r="AX395" s="1">
        <v>2000151001</v>
      </c>
      <c r="AY395" s="1" t="s">
        <v>47</v>
      </c>
      <c r="AZ395" s="1" t="str">
        <f t="shared" si="123"/>
        <v>2000151001击退</v>
      </c>
      <c r="BA395" s="1">
        <f>COUNTIFS($AZ$2:AZ395,AZ395,$AZ$2:AZ395,"&gt;&lt;")</f>
        <v>1</v>
      </c>
      <c r="BB395" t="b">
        <f>IFERROR(AND(VLOOKUP(AX395,[2]英雄技能定义!$A:$F,6,0)="普攻",AY395=$AY$2),FALSE)</f>
        <v>0</v>
      </c>
    </row>
    <row r="396" spans="1:54">
      <c r="A396" s="1" t="e">
        <f>#REF!</f>
        <v>#REF!</v>
      </c>
      <c r="B396" s="1" t="e">
        <f>#REF!</f>
        <v>#REF!</v>
      </c>
      <c r="C396" s="1" t="e">
        <f>#REF!</f>
        <v>#REF!</v>
      </c>
      <c r="D396" s="1" t="s">
        <v>88</v>
      </c>
      <c r="E396" s="1" t="e">
        <f>#REF!</f>
        <v>#REF!</v>
      </c>
      <c r="F396" s="1" t="e">
        <f t="shared" si="107"/>
        <v>#REF!</v>
      </c>
      <c r="G396" s="1">
        <f>SUMIFS(Sheet1!$F$17:$F$30,Sheet1!$E$17:$E$30,D396)</f>
        <v>2</v>
      </c>
      <c r="H396" s="1" t="e">
        <f>ROUND(ABS(SUMIFS(#REF!,#REF!,$C396,#REF!,#REF!,#REF!,$E396)),)</f>
        <v>#REF!</v>
      </c>
      <c r="I396" s="1" t="e">
        <f>_xlfn.IFS(OR(B396=#REF!,B396=#REF!,B396=#REF!),ROUND(#REF!,3),TRUE,0)</f>
        <v>#REF!</v>
      </c>
      <c r="J396" s="1">
        <v>0</v>
      </c>
      <c r="K396" s="1" t="e">
        <f>ROUND(ABS(SUMIFS(#REF!,#REF!,$C396,#REF!,#REF!,#REF!,$E396,#REF!,#REF!)),3)</f>
        <v>#REF!</v>
      </c>
      <c r="L396" s="1" t="e">
        <f>ROUND(ABS(SUMIFS(#REF!,#REF!,$C396,#REF!,#REF!,#REF!,$E396,#REF!,#REF!)),3)</f>
        <v>#REF!</v>
      </c>
      <c r="M396" s="1">
        <v>0</v>
      </c>
      <c r="N396" s="1" t="e">
        <f>ROUND(ABS(SUMIFS(#REF!,#REF!,$C396,#REF!,#REF!,#REF!,$E396,#REF!,#REF!)),3)</f>
        <v>#REF!</v>
      </c>
      <c r="O396" s="1" t="e">
        <f>ABS(SUMIFS(#REF!,#REF!,$C396,#REF!,$E396,#REF!,#REF!))</f>
        <v>#REF!</v>
      </c>
      <c r="P396" s="1" t="e">
        <f>#REF!</f>
        <v>#REF!</v>
      </c>
      <c r="Q396" s="1" t="e">
        <f>_xlfn.IFS(OR(B396=#REF!,B396=#REF!),#REF!*100,TRUE,0)</f>
        <v>#REF!</v>
      </c>
      <c r="S396" s="14" t="str">
        <f t="shared" si="108"/>
        <v>2000151001加buff1</v>
      </c>
      <c r="T396" s="14" t="str">
        <f ca="1">IF(OFFSET($BB$1,MATCH($S396,S:S,0)-1,),$BC$1,
_xlfn.TEXTJOIN(Sheet1!$D$16,1,U396:AA396))</f>
        <v>duration=3,effectIds={1000073}</v>
      </c>
      <c r="U396" s="14" t="str">
        <f t="shared" ca="1" si="109"/>
        <v>duration=3</v>
      </c>
      <c r="V396" s="14" t="str">
        <f t="shared" ca="1" si="110"/>
        <v>effectIds={1000073}</v>
      </c>
      <c r="W396" s="14" t="str">
        <f t="shared" ca="1" si="111"/>
        <v/>
      </c>
      <c r="X396" s="14" t="str">
        <f t="shared" ca="1" si="112"/>
        <v/>
      </c>
      <c r="Y396" s="14" t="str">
        <f t="shared" ca="1" si="113"/>
        <v/>
      </c>
      <c r="Z396" s="14" t="str">
        <f t="shared" ca="1" si="114"/>
        <v/>
      </c>
      <c r="AA396" s="14" t="str">
        <f t="shared" ca="1" si="115"/>
        <v/>
      </c>
      <c r="AB396" s="1">
        <f t="shared" si="116"/>
        <v>3</v>
      </c>
      <c r="AC396" s="1" t="e">
        <f t="shared" si="117"/>
        <v>#N/A</v>
      </c>
      <c r="AD396" s="1" t="e">
        <f t="shared" si="118"/>
        <v>#N/A</v>
      </c>
      <c r="AE396" s="1" t="e">
        <f t="shared" si="119"/>
        <v>#N/A</v>
      </c>
      <c r="AF396" s="1" t="e">
        <f t="shared" si="120"/>
        <v>#N/A</v>
      </c>
      <c r="AG396" s="1" t="e">
        <f t="shared" si="121"/>
        <v>#N/A</v>
      </c>
      <c r="AH396" s="1" t="e">
        <f t="shared" si="122"/>
        <v>#N/A</v>
      </c>
      <c r="AI396" s="1" t="str">
        <f>TRIM(LEFT(AP396,FIND(Sheet1!$E$16,AP396)-1))</f>
        <v>duration</v>
      </c>
      <c r="AJ396" s="1" t="str">
        <f>TRIM(LEFT(AQ396,FIND(Sheet1!$E$16,AQ396)-1))</f>
        <v>effectIds</v>
      </c>
      <c r="AK396" s="1" t="e">
        <f>TRIM(LEFT(AR396,FIND(Sheet1!$E$16,AR396)-1))</f>
        <v>#VALUE!</v>
      </c>
      <c r="AL396" s="1" t="e">
        <f>TRIM(LEFT(AS396,FIND(Sheet1!$E$16,AS396)-1))</f>
        <v>#VALUE!</v>
      </c>
      <c r="AM396" s="1" t="e">
        <f>TRIM(LEFT(AT396,FIND(Sheet1!$E$16,AT396)-1))</f>
        <v>#VALUE!</v>
      </c>
      <c r="AN396" s="1" t="e">
        <f>TRIM(LEFT(AU396,FIND(Sheet1!$E$16,AU396)-1))</f>
        <v>#VALUE!</v>
      </c>
      <c r="AO396" s="1" t="e">
        <f>TRIM(LEFT(AV396,FIND(Sheet1!$E$16,AV396)-1))</f>
        <v>#VALUE!</v>
      </c>
      <c r="AP396" s="14" t="s">
        <v>294</v>
      </c>
      <c r="AQ396" s="14" t="s">
        <v>374</v>
      </c>
      <c r="AX396" s="1">
        <v>2000151001</v>
      </c>
      <c r="AY396" s="1" t="s">
        <v>88</v>
      </c>
      <c r="AZ396" s="1" t="str">
        <f t="shared" si="123"/>
        <v>2000151001加buff</v>
      </c>
      <c r="BA396" s="1">
        <f>COUNTIFS($AZ$2:AZ396,AZ396,$AZ$2:AZ396,"&gt;&lt;")</f>
        <v>1</v>
      </c>
      <c r="BB396" t="b">
        <f>IFERROR(AND(VLOOKUP(AX396,[2]英雄技能定义!$A:$F,6,0)="普攻",AY396=$AY$2),FALSE)</f>
        <v>0</v>
      </c>
    </row>
    <row r="397" spans="1:54">
      <c r="A397" s="1" t="e">
        <f>#REF!</f>
        <v>#REF!</v>
      </c>
      <c r="B397" s="1" t="e">
        <f>#REF!</f>
        <v>#REF!</v>
      </c>
      <c r="C397" s="1" t="e">
        <f>#REF!</f>
        <v>#REF!</v>
      </c>
      <c r="D397" s="1" t="s">
        <v>86</v>
      </c>
      <c r="E397" s="1" t="e">
        <f>#REF!</f>
        <v>#REF!</v>
      </c>
      <c r="F397" s="1" t="e">
        <f t="shared" si="107"/>
        <v>#REF!</v>
      </c>
      <c r="G397" s="1">
        <f>SUMIFS(Sheet1!$F$17:$F$30,Sheet1!$E$17:$E$30,D397)</f>
        <v>1</v>
      </c>
      <c r="H397" s="1" t="e">
        <f>ROUND(ABS(SUMIFS(#REF!,#REF!,$C397,#REF!,#REF!,#REF!,$E397)),)</f>
        <v>#REF!</v>
      </c>
      <c r="I397" s="1" t="e">
        <f>_xlfn.IFS(OR(B397=#REF!,B397=#REF!,B397=#REF!),ROUND(#REF!,3),TRUE,0)</f>
        <v>#REF!</v>
      </c>
      <c r="J397" s="1">
        <v>0</v>
      </c>
      <c r="K397" s="1" t="e">
        <f>ROUND(ABS(SUMIFS(#REF!,#REF!,$C397,#REF!,#REF!,#REF!,$E397,#REF!,#REF!)),3)</f>
        <v>#REF!</v>
      </c>
      <c r="L397" s="1" t="e">
        <f>ROUND(ABS(SUMIFS(#REF!,#REF!,$C397,#REF!,#REF!,#REF!,$E397,#REF!,#REF!)),3)</f>
        <v>#REF!</v>
      </c>
      <c r="M397" s="1">
        <v>0</v>
      </c>
      <c r="N397" s="1" t="e">
        <f>ROUND(ABS(SUMIFS(#REF!,#REF!,$C397,#REF!,#REF!,#REF!,$E397,#REF!,#REF!)),3)</f>
        <v>#REF!</v>
      </c>
      <c r="O397" s="1" t="e">
        <f>ABS(SUMIFS(#REF!,#REF!,$C397,#REF!,$E397,#REF!,#REF!))</f>
        <v>#REF!</v>
      </c>
      <c r="P397" s="1" t="e">
        <f>#REF!</f>
        <v>#REF!</v>
      </c>
      <c r="Q397" s="1" t="e">
        <f>_xlfn.IFS(OR(B397=#REF!,B397=#REF!),#REF!*100,TRUE,0)</f>
        <v>#REF!</v>
      </c>
      <c r="S397" s="14" t="str">
        <f t="shared" si="108"/>
        <v>2000151001恢复血量1</v>
      </c>
      <c r="T397" s="14" t="str">
        <f ca="1">IF(OFFSET($BB$1,MATCH($S397,S:S,0)-1,),$BC$1,
_xlfn.TEXTJOIN(Sheet1!$D$16,1,U397:AA397))</f>
        <v>ratio=0.6+attackerParams('extreasure3b'),fixed=10</v>
      </c>
      <c r="U397" s="14" t="str">
        <f t="shared" ca="1" si="109"/>
        <v>ratio=0.6+attackerParams('extreasure3b')</v>
      </c>
      <c r="V397" s="14" t="str">
        <f t="shared" ca="1" si="110"/>
        <v>fixed=10</v>
      </c>
      <c r="W397" s="14" t="str">
        <f t="shared" ca="1" si="111"/>
        <v/>
      </c>
      <c r="X397" s="14" t="str">
        <f t="shared" ca="1" si="112"/>
        <v/>
      </c>
      <c r="Y397" s="14" t="str">
        <f t="shared" ca="1" si="113"/>
        <v/>
      </c>
      <c r="Z397" s="14" t="str">
        <f t="shared" ca="1" si="114"/>
        <v/>
      </c>
      <c r="AA397" s="14" t="str">
        <f t="shared" ca="1" si="115"/>
        <v/>
      </c>
      <c r="AB397" s="1">
        <f t="shared" si="116"/>
        <v>0.6</v>
      </c>
      <c r="AC397" s="1">
        <f t="shared" si="117"/>
        <v>10</v>
      </c>
      <c r="AD397" s="1" t="e">
        <f t="shared" si="118"/>
        <v>#N/A</v>
      </c>
      <c r="AE397" s="1" t="e">
        <f t="shared" si="119"/>
        <v>#N/A</v>
      </c>
      <c r="AF397" s="1" t="e">
        <f t="shared" si="120"/>
        <v>#N/A</v>
      </c>
      <c r="AG397" s="1" t="e">
        <f t="shared" si="121"/>
        <v>#N/A</v>
      </c>
      <c r="AH397" s="1" t="e">
        <f t="shared" si="122"/>
        <v>#N/A</v>
      </c>
      <c r="AI397" s="1" t="str">
        <f>TRIM(LEFT(AP397,FIND(Sheet1!$E$16,AP397)-1))</f>
        <v>ratio</v>
      </c>
      <c r="AJ397" s="1" t="str">
        <f>TRIM(LEFT(AQ397,FIND(Sheet1!$E$16,AQ397)-1))</f>
        <v>fixed</v>
      </c>
      <c r="AK397" s="1" t="e">
        <f>TRIM(LEFT(AR397,FIND(Sheet1!$E$16,AR397)-1))</f>
        <v>#VALUE!</v>
      </c>
      <c r="AL397" s="1" t="e">
        <f>TRIM(LEFT(AS397,FIND(Sheet1!$E$16,AS397)-1))</f>
        <v>#VALUE!</v>
      </c>
      <c r="AM397" s="1" t="e">
        <f>TRIM(LEFT(AT397,FIND(Sheet1!$E$16,AT397)-1))</f>
        <v>#VALUE!</v>
      </c>
      <c r="AN397" s="1" t="e">
        <f>TRIM(LEFT(AU397,FIND(Sheet1!$E$16,AU397)-1))</f>
        <v>#VALUE!</v>
      </c>
      <c r="AO397" s="1" t="e">
        <f>TRIM(LEFT(AV397,FIND(Sheet1!$E$16,AV397)-1))</f>
        <v>#VALUE!</v>
      </c>
      <c r="AP397" s="14" t="s">
        <v>375</v>
      </c>
      <c r="AQ397" s="14" t="s">
        <v>168</v>
      </c>
      <c r="AX397" s="1">
        <v>2000151001</v>
      </c>
      <c r="AY397" s="1" t="s">
        <v>92</v>
      </c>
      <c r="AZ397" s="1" t="str">
        <f t="shared" si="123"/>
        <v>2000151001恢复血量</v>
      </c>
      <c r="BA397" s="1">
        <f>COUNTIFS($AZ$2:AZ397,AZ397,$AZ$2:AZ397,"&gt;&lt;")</f>
        <v>1</v>
      </c>
      <c r="BB397" t="b">
        <f>IFERROR(AND(VLOOKUP(AX397,[2]英雄技能定义!$A:$F,6,0)="普攻",AY397=$AY$2),FALSE)</f>
        <v>0</v>
      </c>
    </row>
    <row r="398" spans="1:54">
      <c r="A398" s="1" t="e">
        <f>#REF!</f>
        <v>#REF!</v>
      </c>
      <c r="B398" s="1" t="e">
        <f>#REF!</f>
        <v>#REF!</v>
      </c>
      <c r="C398" s="1" t="e">
        <f>#REF!</f>
        <v>#REF!</v>
      </c>
      <c r="D398" s="1" t="s">
        <v>86</v>
      </c>
      <c r="E398" s="1" t="e">
        <f>#REF!</f>
        <v>#REF!</v>
      </c>
      <c r="F398" s="1" t="e">
        <f t="shared" si="107"/>
        <v>#REF!</v>
      </c>
      <c r="G398" s="1">
        <f>SUMIFS(Sheet1!$F$17:$F$30,Sheet1!$E$17:$E$30,D398)</f>
        <v>1</v>
      </c>
      <c r="H398" s="1" t="e">
        <f>ROUND(ABS(SUMIFS(#REF!,#REF!,$C398,#REF!,#REF!,#REF!,$E398)),)</f>
        <v>#REF!</v>
      </c>
      <c r="I398" s="1" t="e">
        <f>_xlfn.IFS(OR(B398=#REF!,B398=#REF!,B398=#REF!),ROUND(#REF!,3),TRUE,0)</f>
        <v>#REF!</v>
      </c>
      <c r="J398" s="1">
        <v>0</v>
      </c>
      <c r="K398" s="1" t="e">
        <f>ROUND(ABS(SUMIFS(#REF!,#REF!,$C398,#REF!,#REF!,#REF!,$E398,#REF!,#REF!)),3)</f>
        <v>#REF!</v>
      </c>
      <c r="L398" s="1" t="e">
        <f>ROUND(ABS(SUMIFS(#REF!,#REF!,$C398,#REF!,#REF!,#REF!,$E398,#REF!,#REF!)),3)</f>
        <v>#REF!</v>
      </c>
      <c r="M398" s="1">
        <v>0</v>
      </c>
      <c r="N398" s="1" t="e">
        <f>ROUND(ABS(SUMIFS(#REF!,#REF!,$C398,#REF!,#REF!,#REF!,$E398,#REF!,#REF!)),3)</f>
        <v>#REF!</v>
      </c>
      <c r="O398" s="1" t="e">
        <f>ABS(SUMIFS(#REF!,#REF!,$C398,#REF!,$E398,#REF!,#REF!))</f>
        <v>#REF!</v>
      </c>
      <c r="P398" s="1" t="e">
        <f>#REF!</f>
        <v>#REF!</v>
      </c>
      <c r="Q398" s="1" t="e">
        <f>_xlfn.IFS(OR(B398=#REF!,B398=#REF!),#REF!*100,TRUE,0)</f>
        <v>#REF!</v>
      </c>
      <c r="S398" s="14" t="str">
        <f t="shared" si="108"/>
        <v>2000151002改变属性1</v>
      </c>
      <c r="T398" s="14" t="str">
        <f ca="1">IF(OFFSET($BB$1,MATCH($S398,S:S,0)-1,),$BC$1,
_xlfn.TEXTJOIN(Sheet1!$D$16,1,U398:AA398))</f>
        <v>aep+0.2#sap+1</v>
      </c>
      <c r="U398" s="14" t="str">
        <f t="shared" ca="1" si="109"/>
        <v>aep+0.2#sap+1</v>
      </c>
      <c r="V398" s="14" t="str">
        <f t="shared" ca="1" si="110"/>
        <v/>
      </c>
      <c r="W398" s="14" t="str">
        <f t="shared" ca="1" si="111"/>
        <v/>
      </c>
      <c r="X398" s="14" t="str">
        <f t="shared" ca="1" si="112"/>
        <v/>
      </c>
      <c r="Y398" s="14" t="str">
        <f t="shared" ca="1" si="113"/>
        <v/>
      </c>
      <c r="Z398" s="14" t="str">
        <f t="shared" ca="1" si="114"/>
        <v/>
      </c>
      <c r="AA398" s="14" t="str">
        <f t="shared" ca="1" si="115"/>
        <v/>
      </c>
      <c r="AB398" s="1">
        <f t="shared" si="116"/>
        <v>1</v>
      </c>
      <c r="AC398" s="1" t="e">
        <f t="shared" si="117"/>
        <v>#N/A</v>
      </c>
      <c r="AD398" s="1" t="e">
        <f t="shared" si="118"/>
        <v>#N/A</v>
      </c>
      <c r="AE398" s="1" t="e">
        <f t="shared" si="119"/>
        <v>#N/A</v>
      </c>
      <c r="AF398" s="1" t="e">
        <f t="shared" si="120"/>
        <v>#N/A</v>
      </c>
      <c r="AG398" s="1" t="e">
        <f t="shared" si="121"/>
        <v>#N/A</v>
      </c>
      <c r="AH398" s="1" t="e">
        <f t="shared" si="122"/>
        <v>#N/A</v>
      </c>
      <c r="AI398" s="1" t="e">
        <f>TRIM(LEFT(AP398,FIND(Sheet1!$E$16,AP398)-1))</f>
        <v>#VALUE!</v>
      </c>
      <c r="AJ398" s="1" t="e">
        <f>TRIM(LEFT(AQ398,FIND(Sheet1!$E$16,AQ398)-1))</f>
        <v>#VALUE!</v>
      </c>
      <c r="AK398" s="1" t="e">
        <f>TRIM(LEFT(AR398,FIND(Sheet1!$E$16,AR398)-1))</f>
        <v>#VALUE!</v>
      </c>
      <c r="AL398" s="1" t="e">
        <f>TRIM(LEFT(AS398,FIND(Sheet1!$E$16,AS398)-1))</f>
        <v>#VALUE!</v>
      </c>
      <c r="AM398" s="1" t="e">
        <f>TRIM(LEFT(AT398,FIND(Sheet1!$E$16,AT398)-1))</f>
        <v>#VALUE!</v>
      </c>
      <c r="AN398" s="1" t="e">
        <f>TRIM(LEFT(AU398,FIND(Sheet1!$E$16,AU398)-1))</f>
        <v>#VALUE!</v>
      </c>
      <c r="AO398" s="1" t="e">
        <f>TRIM(LEFT(AV398,FIND(Sheet1!$E$16,AV398)-1))</f>
        <v>#VALUE!</v>
      </c>
      <c r="AP398" s="14" t="s">
        <v>163</v>
      </c>
      <c r="AX398" s="1">
        <v>2000151002</v>
      </c>
      <c r="AY398" s="1" t="s">
        <v>89</v>
      </c>
      <c r="AZ398" s="1" t="str">
        <f t="shared" si="123"/>
        <v>2000151002改变属性</v>
      </c>
      <c r="BA398" s="1">
        <f>COUNTIFS($AZ$2:AZ398,AZ398,$AZ$2:AZ398,"&gt;&lt;")</f>
        <v>1</v>
      </c>
      <c r="BB398" t="b">
        <f>IFERROR(AND(VLOOKUP(AX398,[2]英雄技能定义!$A:$F,6,0)="普攻",AY398=$AY$2),FALSE)</f>
        <v>0</v>
      </c>
    </row>
    <row r="399" spans="1:54">
      <c r="A399" s="1" t="e">
        <f>#REF!</f>
        <v>#REF!</v>
      </c>
      <c r="B399" s="1" t="e">
        <f>#REF!</f>
        <v>#REF!</v>
      </c>
      <c r="C399" s="1" t="e">
        <f>#REF!</f>
        <v>#REF!</v>
      </c>
      <c r="D399" s="1" t="s">
        <v>88</v>
      </c>
      <c r="E399" s="1" t="e">
        <f>#REF!</f>
        <v>#REF!</v>
      </c>
      <c r="F399" s="1" t="e">
        <f t="shared" si="107"/>
        <v>#REF!</v>
      </c>
      <c r="G399" s="1">
        <f>SUMIFS(Sheet1!$F$17:$F$30,Sheet1!$E$17:$E$30,D399)</f>
        <v>2</v>
      </c>
      <c r="H399" s="1" t="e">
        <f>ROUND(ABS(SUMIFS(#REF!,#REF!,$C399,#REF!,#REF!,#REF!,$E399)),)</f>
        <v>#REF!</v>
      </c>
      <c r="I399" s="1" t="e">
        <f>_xlfn.IFS(OR(B399=#REF!,B399=#REF!,B399=#REF!),ROUND(#REF!,3),TRUE,0)</f>
        <v>#REF!</v>
      </c>
      <c r="J399" s="1">
        <v>0</v>
      </c>
      <c r="K399" s="1" t="e">
        <f>ROUND(ABS(SUMIFS(#REF!,#REF!,$C399,#REF!,#REF!,#REF!,$E399,#REF!,#REF!)),3)</f>
        <v>#REF!</v>
      </c>
      <c r="L399" s="1" t="e">
        <f>ROUND(ABS(SUMIFS(#REF!,#REF!,$C399,#REF!,#REF!,#REF!,$E399,#REF!,#REF!)),3)</f>
        <v>#REF!</v>
      </c>
      <c r="M399" s="1">
        <v>0</v>
      </c>
      <c r="N399" s="1" t="e">
        <f>ROUND(ABS(SUMIFS(#REF!,#REF!,$C399,#REF!,#REF!,#REF!,$E399,#REF!,#REF!)),3)</f>
        <v>#REF!</v>
      </c>
      <c r="O399" s="1" t="e">
        <f>ABS(SUMIFS(#REF!,#REF!,$C399,#REF!,$E399,#REF!,#REF!))</f>
        <v>#REF!</v>
      </c>
      <c r="P399" s="1" t="e">
        <f>#REF!</f>
        <v>#REF!</v>
      </c>
      <c r="Q399" s="1" t="e">
        <f>_xlfn.IFS(OR(B399=#REF!,B399=#REF!),#REF!*100,TRUE,0)</f>
        <v>#REF!</v>
      </c>
      <c r="S399" s="14" t="str">
        <f t="shared" si="108"/>
        <v>2000151003加buff1</v>
      </c>
      <c r="T399" s="14" t="str">
        <f ca="1">IF(OFFSET($BB$1,MATCH($S399,S:S,0)-1,),$BC$1,
_xlfn.TEXTJOIN(Sheet1!$D$16,1,U399:AA399))</f>
        <v>duration=6,effectIds={1000074,1000075}</v>
      </c>
      <c r="U399" s="14" t="str">
        <f t="shared" ca="1" si="109"/>
        <v>duration=6</v>
      </c>
      <c r="V399" s="14" t="str">
        <f t="shared" ca="1" si="110"/>
        <v>effectIds={1000074</v>
      </c>
      <c r="W399" s="14" t="str">
        <f t="shared" ca="1" si="111"/>
        <v>1000075}</v>
      </c>
      <c r="X399" s="14" t="str">
        <f t="shared" ca="1" si="112"/>
        <v/>
      </c>
      <c r="Y399" s="14" t="str">
        <f t="shared" ca="1" si="113"/>
        <v/>
      </c>
      <c r="Z399" s="14" t="str">
        <f t="shared" ca="1" si="114"/>
        <v/>
      </c>
      <c r="AA399" s="14" t="str">
        <f t="shared" ca="1" si="115"/>
        <v/>
      </c>
      <c r="AB399" s="1">
        <f t="shared" si="116"/>
        <v>6</v>
      </c>
      <c r="AC399" s="1" t="e">
        <f t="shared" si="117"/>
        <v>#N/A</v>
      </c>
      <c r="AD399" s="1" t="e">
        <f t="shared" si="118"/>
        <v>#N/A</v>
      </c>
      <c r="AE399" s="1" t="e">
        <f t="shared" si="119"/>
        <v>#N/A</v>
      </c>
      <c r="AF399" s="1" t="e">
        <f t="shared" si="120"/>
        <v>#N/A</v>
      </c>
      <c r="AG399" s="1" t="e">
        <f t="shared" si="121"/>
        <v>#N/A</v>
      </c>
      <c r="AH399" s="1" t="e">
        <f t="shared" si="122"/>
        <v>#N/A</v>
      </c>
      <c r="AI399" s="1" t="str">
        <f>TRIM(LEFT(AP399,FIND(Sheet1!$E$16,AP399)-1))</f>
        <v>duration</v>
      </c>
      <c r="AJ399" s="1" t="str">
        <f>TRIM(LEFT(AQ399,FIND(Sheet1!$E$16,AQ399)-1))</f>
        <v>effectIds</v>
      </c>
      <c r="AK399" s="1" t="e">
        <f>TRIM(LEFT(AR399,FIND(Sheet1!$E$16,AR399)-1))</f>
        <v>#VALUE!</v>
      </c>
      <c r="AL399" s="1" t="e">
        <f>TRIM(LEFT(AS399,FIND(Sheet1!$E$16,AS399)-1))</f>
        <v>#VALUE!</v>
      </c>
      <c r="AM399" s="1" t="e">
        <f>TRIM(LEFT(AT399,FIND(Sheet1!$E$16,AT399)-1))</f>
        <v>#VALUE!</v>
      </c>
      <c r="AN399" s="1" t="e">
        <f>TRIM(LEFT(AU399,FIND(Sheet1!$E$16,AU399)-1))</f>
        <v>#VALUE!</v>
      </c>
      <c r="AO399" s="1" t="e">
        <f>TRIM(LEFT(AV399,FIND(Sheet1!$E$16,AV399)-1))</f>
        <v>#VALUE!</v>
      </c>
      <c r="AP399" s="14" t="s">
        <v>185</v>
      </c>
      <c r="AQ399" s="14" t="s">
        <v>376</v>
      </c>
      <c r="AR399" s="14" t="s">
        <v>377</v>
      </c>
      <c r="AX399" s="1">
        <v>2000151003</v>
      </c>
      <c r="AY399" s="1" t="s">
        <v>88</v>
      </c>
      <c r="AZ399" s="1" t="str">
        <f t="shared" si="123"/>
        <v>2000151003加buff</v>
      </c>
      <c r="BA399" s="1">
        <f>COUNTIFS($AZ$2:AZ399,AZ399,$AZ$2:AZ399,"&gt;&lt;")</f>
        <v>1</v>
      </c>
      <c r="BB399" t="b">
        <f>IFERROR(AND(VLOOKUP(AX399,[2]英雄技能定义!$A:$F,6,0)="普攻",AY399=$AY$2),FALSE)</f>
        <v>0</v>
      </c>
    </row>
    <row r="400" spans="1:54">
      <c r="A400" s="1" t="e">
        <f>#REF!</f>
        <v>#REF!</v>
      </c>
      <c r="B400" s="1" t="e">
        <f>#REF!</f>
        <v>#REF!</v>
      </c>
      <c r="C400" s="1" t="e">
        <f>#REF!</f>
        <v>#REF!</v>
      </c>
      <c r="D400" s="1" t="s">
        <v>88</v>
      </c>
      <c r="E400" s="1" t="e">
        <f>#REF!</f>
        <v>#REF!</v>
      </c>
      <c r="F400" s="1" t="e">
        <f t="shared" si="107"/>
        <v>#REF!</v>
      </c>
      <c r="G400" s="1">
        <f>SUMIFS(Sheet1!$F$17:$F$30,Sheet1!$E$17:$E$30,D400)</f>
        <v>2</v>
      </c>
      <c r="H400" s="1" t="e">
        <f>ROUND(ABS(SUMIFS(#REF!,#REF!,$C400,#REF!,#REF!,#REF!,$E400)),)</f>
        <v>#REF!</v>
      </c>
      <c r="I400" s="1" t="e">
        <f>_xlfn.IFS(OR(B400=#REF!,B400=#REF!,B400=#REF!),ROUND(#REF!,3),TRUE,0)</f>
        <v>#REF!</v>
      </c>
      <c r="J400" s="1">
        <v>0</v>
      </c>
      <c r="K400" s="1" t="e">
        <f>ROUND(ABS(SUMIFS(#REF!,#REF!,$C400,#REF!,#REF!,#REF!,$E400,#REF!,#REF!)),3)</f>
        <v>#REF!</v>
      </c>
      <c r="L400" s="1" t="e">
        <f>ROUND(ABS(SUMIFS(#REF!,#REF!,$C400,#REF!,#REF!,#REF!,$E400,#REF!,#REF!)),3)</f>
        <v>#REF!</v>
      </c>
      <c r="M400" s="1">
        <v>0</v>
      </c>
      <c r="N400" s="1" t="e">
        <f>ROUND(ABS(SUMIFS(#REF!,#REF!,$C400,#REF!,#REF!,#REF!,$E400,#REF!,#REF!)),3)</f>
        <v>#REF!</v>
      </c>
      <c r="O400" s="1" t="e">
        <f>ABS(SUMIFS(#REF!,#REF!,$C400,#REF!,$E400,#REF!,#REF!))</f>
        <v>#REF!</v>
      </c>
      <c r="P400" s="1" t="e">
        <f>#REF!</f>
        <v>#REF!</v>
      </c>
      <c r="Q400" s="1" t="e">
        <f>_xlfn.IFS(OR(B400=#REF!,B400=#REF!),#REF!*100,TRUE,0)</f>
        <v>#REF!</v>
      </c>
      <c r="S400" s="14" t="str">
        <f t="shared" si="108"/>
        <v>2000151004加buff1</v>
      </c>
      <c r="T400" s="14" t="str">
        <f ca="1">IF(OFFSET($BB$1,MATCH($S400,S:S,0)-1,),$BC$1,
_xlfn.TEXTJOIN(Sheet1!$D$16,1,U400:AA400))</f>
        <v>duration=2,effectIds={1000076}</v>
      </c>
      <c r="U400" s="14" t="str">
        <f t="shared" ca="1" si="109"/>
        <v>duration=2</v>
      </c>
      <c r="V400" s="14" t="str">
        <f t="shared" ca="1" si="110"/>
        <v>effectIds={1000076}</v>
      </c>
      <c r="W400" s="14" t="str">
        <f t="shared" ca="1" si="111"/>
        <v/>
      </c>
      <c r="X400" s="14" t="str">
        <f t="shared" ca="1" si="112"/>
        <v/>
      </c>
      <c r="Y400" s="14" t="str">
        <f t="shared" ca="1" si="113"/>
        <v/>
      </c>
      <c r="Z400" s="14" t="str">
        <f t="shared" ca="1" si="114"/>
        <v/>
      </c>
      <c r="AA400" s="14" t="str">
        <f t="shared" ca="1" si="115"/>
        <v/>
      </c>
      <c r="AB400" s="1">
        <f t="shared" si="116"/>
        <v>2</v>
      </c>
      <c r="AC400" s="1" t="e">
        <f t="shared" si="117"/>
        <v>#N/A</v>
      </c>
      <c r="AD400" s="1" t="e">
        <f t="shared" si="118"/>
        <v>#N/A</v>
      </c>
      <c r="AE400" s="1" t="e">
        <f t="shared" si="119"/>
        <v>#N/A</v>
      </c>
      <c r="AF400" s="1" t="e">
        <f t="shared" si="120"/>
        <v>#N/A</v>
      </c>
      <c r="AG400" s="1" t="e">
        <f t="shared" si="121"/>
        <v>#N/A</v>
      </c>
      <c r="AH400" s="1" t="e">
        <f t="shared" si="122"/>
        <v>#N/A</v>
      </c>
      <c r="AI400" s="1" t="str">
        <f>TRIM(LEFT(AP400,FIND(Sheet1!$E$16,AP400)-1))</f>
        <v>duration</v>
      </c>
      <c r="AJ400" s="1" t="str">
        <f>TRIM(LEFT(AQ400,FIND(Sheet1!$E$16,AQ400)-1))</f>
        <v>effectIds</v>
      </c>
      <c r="AK400" s="1" t="e">
        <f>TRIM(LEFT(AR400,FIND(Sheet1!$E$16,AR400)-1))</f>
        <v>#VALUE!</v>
      </c>
      <c r="AL400" s="1" t="e">
        <f>TRIM(LEFT(AS400,FIND(Sheet1!$E$16,AS400)-1))</f>
        <v>#VALUE!</v>
      </c>
      <c r="AM400" s="1" t="e">
        <f>TRIM(LEFT(AT400,FIND(Sheet1!$E$16,AT400)-1))</f>
        <v>#VALUE!</v>
      </c>
      <c r="AN400" s="1" t="e">
        <f>TRIM(LEFT(AU400,FIND(Sheet1!$E$16,AU400)-1))</f>
        <v>#VALUE!</v>
      </c>
      <c r="AO400" s="1" t="e">
        <f>TRIM(LEFT(AV400,FIND(Sheet1!$E$16,AV400)-1))</f>
        <v>#VALUE!</v>
      </c>
      <c r="AP400" s="14" t="s">
        <v>249</v>
      </c>
      <c r="AQ400" s="14" t="s">
        <v>378</v>
      </c>
      <c r="AX400" s="1">
        <v>2000151004</v>
      </c>
      <c r="AY400" s="1" t="s">
        <v>88</v>
      </c>
      <c r="AZ400" s="1" t="str">
        <f t="shared" si="123"/>
        <v>2000151004加buff</v>
      </c>
      <c r="BA400" s="1">
        <f>COUNTIFS($AZ$2:AZ400,AZ400,$AZ$2:AZ400,"&gt;&lt;")</f>
        <v>1</v>
      </c>
      <c r="BB400" t="b">
        <f>IFERROR(AND(VLOOKUP(AX400,[2]英雄技能定义!$A:$F,6,0)="普攻",AY400=$AY$2),FALSE)</f>
        <v>0</v>
      </c>
    </row>
    <row r="401" spans="1:54">
      <c r="A401" s="1" t="e">
        <f>#REF!</f>
        <v>#REF!</v>
      </c>
      <c r="B401" s="1" t="e">
        <f>#REF!</f>
        <v>#REF!</v>
      </c>
      <c r="C401" s="1" t="e">
        <f>#REF!</f>
        <v>#REF!</v>
      </c>
      <c r="D401" s="1" t="s">
        <v>86</v>
      </c>
      <c r="E401" s="1" t="e">
        <f>#REF!</f>
        <v>#REF!</v>
      </c>
      <c r="F401" s="1" t="e">
        <f t="shared" si="107"/>
        <v>#REF!</v>
      </c>
      <c r="G401" s="1">
        <f>SUMIFS(Sheet1!$F$17:$F$30,Sheet1!$E$17:$E$30,D401)</f>
        <v>1</v>
      </c>
      <c r="H401" s="1" t="e">
        <f>ROUND(ABS(SUMIFS(#REF!,#REF!,$C401,#REF!,#REF!,#REF!,$E401)),)</f>
        <v>#REF!</v>
      </c>
      <c r="I401" s="1" t="e">
        <f>_xlfn.IFS(OR(B401=#REF!,B401=#REF!,B401=#REF!),ROUND(#REF!,3),TRUE,0)</f>
        <v>#REF!</v>
      </c>
      <c r="J401" s="1">
        <v>0</v>
      </c>
      <c r="K401" s="1" t="e">
        <f>ROUND(ABS(SUMIFS(#REF!,#REF!,$C401,#REF!,#REF!,#REF!,$E401,#REF!,#REF!)),3)</f>
        <v>#REF!</v>
      </c>
      <c r="L401" s="1" t="e">
        <f>ROUND(ABS(SUMIFS(#REF!,#REF!,$C401,#REF!,#REF!,#REF!,$E401,#REF!,#REF!)),3)</f>
        <v>#REF!</v>
      </c>
      <c r="M401" s="1">
        <v>0</v>
      </c>
      <c r="N401" s="1" t="e">
        <f>ROUND(ABS(SUMIFS(#REF!,#REF!,$C401,#REF!,#REF!,#REF!,$E401,#REF!,#REF!)),3)</f>
        <v>#REF!</v>
      </c>
      <c r="O401" s="1" t="e">
        <f>ABS(SUMIFS(#REF!,#REF!,$C401,#REF!,$E401,#REF!,#REF!))</f>
        <v>#REF!</v>
      </c>
      <c r="P401" s="1" t="e">
        <f>#REF!</f>
        <v>#REF!</v>
      </c>
      <c r="Q401" s="1" t="e">
        <f>_xlfn.IFS(OR(B401=#REF!,B401=#REF!),#REF!*100,TRUE,0)</f>
        <v>#REF!</v>
      </c>
      <c r="S401" s="14" t="str">
        <f t="shared" si="108"/>
        <v>2000151004受击光效1</v>
      </c>
      <c r="T401" s="14" t="str">
        <f ca="1">IF(OFFSET($BB$1,MATCH($S401,S:S,0)-1,),$BC$1,
_xlfn.TEXTJOIN(Sheet1!$D$16,1,U401:AA401))</f>
        <v>1</v>
      </c>
      <c r="U401" s="14" t="str">
        <f t="shared" ca="1" si="109"/>
        <v>1</v>
      </c>
      <c r="V401" s="14" t="str">
        <f t="shared" ca="1" si="110"/>
        <v/>
      </c>
      <c r="W401" s="14" t="str">
        <f t="shared" ca="1" si="111"/>
        <v/>
      </c>
      <c r="X401" s="14" t="str">
        <f t="shared" ca="1" si="112"/>
        <v/>
      </c>
      <c r="Y401" s="14" t="str">
        <f t="shared" ca="1" si="113"/>
        <v/>
      </c>
      <c r="Z401" s="14" t="str">
        <f t="shared" ca="1" si="114"/>
        <v/>
      </c>
      <c r="AA401" s="14" t="str">
        <f t="shared" ca="1" si="115"/>
        <v/>
      </c>
      <c r="AB401" s="1">
        <f t="shared" si="116"/>
        <v>1</v>
      </c>
      <c r="AC401" s="1" t="e">
        <f t="shared" si="117"/>
        <v>#N/A</v>
      </c>
      <c r="AD401" s="1" t="e">
        <f t="shared" si="118"/>
        <v>#N/A</v>
      </c>
      <c r="AE401" s="1" t="e">
        <f t="shared" si="119"/>
        <v>#N/A</v>
      </c>
      <c r="AF401" s="1" t="e">
        <f t="shared" si="120"/>
        <v>#N/A</v>
      </c>
      <c r="AG401" s="1" t="e">
        <f t="shared" si="121"/>
        <v>#N/A</v>
      </c>
      <c r="AH401" s="1" t="e">
        <f t="shared" si="122"/>
        <v>#N/A</v>
      </c>
      <c r="AI401" s="1" t="e">
        <f>TRIM(LEFT(AP401,FIND(Sheet1!$E$16,AP401)-1))</f>
        <v>#VALUE!</v>
      </c>
      <c r="AJ401" s="1" t="e">
        <f>TRIM(LEFT(AQ401,FIND(Sheet1!$E$16,AQ401)-1))</f>
        <v>#VALUE!</v>
      </c>
      <c r="AK401" s="1" t="e">
        <f>TRIM(LEFT(AR401,FIND(Sheet1!$E$16,AR401)-1))</f>
        <v>#VALUE!</v>
      </c>
      <c r="AL401" s="1" t="e">
        <f>TRIM(LEFT(AS401,FIND(Sheet1!$E$16,AS401)-1))</f>
        <v>#VALUE!</v>
      </c>
      <c r="AM401" s="1" t="e">
        <f>TRIM(LEFT(AT401,FIND(Sheet1!$E$16,AT401)-1))</f>
        <v>#VALUE!</v>
      </c>
      <c r="AN401" s="1" t="e">
        <f>TRIM(LEFT(AU401,FIND(Sheet1!$E$16,AU401)-1))</f>
        <v>#VALUE!</v>
      </c>
      <c r="AO401" s="1" t="e">
        <f>TRIM(LEFT(AV401,FIND(Sheet1!$E$16,AV401)-1))</f>
        <v>#VALUE!</v>
      </c>
      <c r="AP401" s="14">
        <v>1</v>
      </c>
      <c r="AX401" s="1">
        <v>2000151004</v>
      </c>
      <c r="AY401" s="1" t="s">
        <v>91</v>
      </c>
      <c r="AZ401" s="1" t="str">
        <f t="shared" si="123"/>
        <v>2000151004受击光效</v>
      </c>
      <c r="BA401" s="1">
        <f>COUNTIFS($AZ$2:AZ401,AZ401,$AZ$2:AZ401,"&gt;&lt;")</f>
        <v>1</v>
      </c>
      <c r="BB401" t="b">
        <f>IFERROR(AND(VLOOKUP(AX401,[2]英雄技能定义!$A:$F,6,0)="普攻",AY401=$AY$2),FALSE)</f>
        <v>0</v>
      </c>
    </row>
    <row r="402" spans="1:54">
      <c r="A402" s="1" t="e">
        <f>#REF!</f>
        <v>#REF!</v>
      </c>
      <c r="B402" s="1" t="e">
        <f>#REF!</f>
        <v>#REF!</v>
      </c>
      <c r="C402" s="1" t="e">
        <f>#REF!</f>
        <v>#REF!</v>
      </c>
      <c r="D402" s="1" t="s">
        <v>86</v>
      </c>
      <c r="E402" s="1" t="e">
        <f>#REF!</f>
        <v>#REF!</v>
      </c>
      <c r="F402" s="1" t="e">
        <f t="shared" si="107"/>
        <v>#REF!</v>
      </c>
      <c r="G402" s="1">
        <f>SUMIFS(Sheet1!$F$17:$F$30,Sheet1!$E$17:$E$30,D402)</f>
        <v>1</v>
      </c>
      <c r="H402" s="1" t="e">
        <f>ROUND(ABS(SUMIFS(#REF!,#REF!,$C402,#REF!,#REF!,#REF!,$E402)),)</f>
        <v>#REF!</v>
      </c>
      <c r="I402" s="1" t="e">
        <f>_xlfn.IFS(OR(B402=#REF!,B402=#REF!,B402=#REF!),ROUND(#REF!,3),TRUE,0)</f>
        <v>#REF!</v>
      </c>
      <c r="J402" s="1">
        <v>0</v>
      </c>
      <c r="K402" s="1" t="e">
        <f>ROUND(ABS(SUMIFS(#REF!,#REF!,$C402,#REF!,#REF!,#REF!,$E402,#REF!,#REF!)),3)</f>
        <v>#REF!</v>
      </c>
      <c r="L402" s="1" t="e">
        <f>ROUND(ABS(SUMIFS(#REF!,#REF!,$C402,#REF!,#REF!,#REF!,$E402,#REF!,#REF!)),3)</f>
        <v>#REF!</v>
      </c>
      <c r="M402" s="1">
        <v>0</v>
      </c>
      <c r="N402" s="1" t="e">
        <f>ROUND(ABS(SUMIFS(#REF!,#REF!,$C402,#REF!,#REF!,#REF!,$E402,#REF!,#REF!)),3)</f>
        <v>#REF!</v>
      </c>
      <c r="O402" s="1" t="e">
        <f>ABS(SUMIFS(#REF!,#REF!,$C402,#REF!,$E402,#REF!,#REF!))</f>
        <v>#REF!</v>
      </c>
      <c r="P402" s="1" t="e">
        <f>#REF!</f>
        <v>#REF!</v>
      </c>
      <c r="Q402" s="1" t="e">
        <f>_xlfn.IFS(OR(B402=#REF!,B402=#REF!),#REF!*100,TRUE,0)</f>
        <v>#REF!</v>
      </c>
      <c r="S402" s="14" t="str">
        <f t="shared" si="108"/>
        <v>2000151004伤血1</v>
      </c>
      <c r="T402" s="14" t="str">
        <f ca="1">IF(OFFSET($BB$1,MATCH($S402,S:S,0)-1,),$BC$1,
_xlfn.TEXTJOIN(Sheet1!$D$16,1,U402:AA402))</f>
        <v>ratio=0.85+attackerParams('extreasure2a')+attackerParams('step10a'),fixed=100</v>
      </c>
      <c r="U402" s="14" t="str">
        <f t="shared" ca="1" si="109"/>
        <v>ratio=0.85+attackerParams('extreasure2a')+attackerParams('step10a')</v>
      </c>
      <c r="V402" s="14" t="str">
        <f t="shared" ca="1" si="110"/>
        <v>fixed=100</v>
      </c>
      <c r="W402" s="14" t="str">
        <f t="shared" ca="1" si="111"/>
        <v/>
      </c>
      <c r="X402" s="14" t="str">
        <f t="shared" ca="1" si="112"/>
        <v/>
      </c>
      <c r="Y402" s="14" t="str">
        <f t="shared" ca="1" si="113"/>
        <v/>
      </c>
      <c r="Z402" s="14" t="str">
        <f t="shared" ca="1" si="114"/>
        <v/>
      </c>
      <c r="AA402" s="14" t="str">
        <f t="shared" ca="1" si="115"/>
        <v/>
      </c>
      <c r="AB402" s="1">
        <f t="shared" si="116"/>
        <v>0.85</v>
      </c>
      <c r="AC402" s="1">
        <f t="shared" si="117"/>
        <v>100</v>
      </c>
      <c r="AD402" s="1" t="e">
        <f t="shared" si="118"/>
        <v>#N/A</v>
      </c>
      <c r="AE402" s="1" t="e">
        <f t="shared" si="119"/>
        <v>#N/A</v>
      </c>
      <c r="AF402" s="1" t="e">
        <f t="shared" si="120"/>
        <v>#N/A</v>
      </c>
      <c r="AG402" s="1" t="e">
        <f t="shared" si="121"/>
        <v>#N/A</v>
      </c>
      <c r="AH402" s="1" t="e">
        <f t="shared" si="122"/>
        <v>#N/A</v>
      </c>
      <c r="AI402" s="1" t="str">
        <f>TRIM(LEFT(AP402,FIND(Sheet1!$E$16,AP402)-1))</f>
        <v>ratio</v>
      </c>
      <c r="AJ402" s="1" t="str">
        <f>TRIM(LEFT(AQ402,FIND(Sheet1!$E$16,AQ402)-1))</f>
        <v>fixed</v>
      </c>
      <c r="AK402" s="1" t="e">
        <f>TRIM(LEFT(AR402,FIND(Sheet1!$E$16,AR402)-1))</f>
        <v>#VALUE!</v>
      </c>
      <c r="AL402" s="1" t="e">
        <f>TRIM(LEFT(AS402,FIND(Sheet1!$E$16,AS402)-1))</f>
        <v>#VALUE!</v>
      </c>
      <c r="AM402" s="1" t="e">
        <f>TRIM(LEFT(AT402,FIND(Sheet1!$E$16,AT402)-1))</f>
        <v>#VALUE!</v>
      </c>
      <c r="AN402" s="1" t="e">
        <f>TRIM(LEFT(AU402,FIND(Sheet1!$E$16,AU402)-1))</f>
        <v>#VALUE!</v>
      </c>
      <c r="AO402" s="1" t="e">
        <f>TRIM(LEFT(AV402,FIND(Sheet1!$E$16,AV402)-1))</f>
        <v>#VALUE!</v>
      </c>
      <c r="AP402" s="14" t="s">
        <v>365</v>
      </c>
      <c r="AQ402" s="14" t="s">
        <v>170</v>
      </c>
      <c r="AX402" s="1">
        <v>2000151004</v>
      </c>
      <c r="AY402" s="1" t="s">
        <v>86</v>
      </c>
      <c r="AZ402" s="1" t="str">
        <f t="shared" si="123"/>
        <v>2000151004伤血</v>
      </c>
      <c r="BA402" s="1">
        <f>COUNTIFS($AZ$2:AZ402,AZ402,$AZ$2:AZ402,"&gt;&lt;")</f>
        <v>1</v>
      </c>
      <c r="BB402" t="b">
        <f>IFERROR(AND(VLOOKUP(AX402,[2]英雄技能定义!$A:$F,6,0)="普攻",AY402=$AY$2),FALSE)</f>
        <v>0</v>
      </c>
    </row>
    <row r="403" spans="1:54">
      <c r="A403" s="1" t="e">
        <f>#REF!</f>
        <v>#REF!</v>
      </c>
      <c r="B403" s="1" t="e">
        <f>#REF!</f>
        <v>#REF!</v>
      </c>
      <c r="C403" s="1" t="e">
        <f>#REF!</f>
        <v>#REF!</v>
      </c>
      <c r="D403" s="1" t="s">
        <v>88</v>
      </c>
      <c r="E403" s="1" t="e">
        <f>#REF!</f>
        <v>#REF!</v>
      </c>
      <c r="F403" s="1" t="e">
        <f t="shared" ref="F403:F466" si="124">_xlfn.CONCAT(C403,D403,E403)</f>
        <v>#REF!</v>
      </c>
      <c r="G403" s="1">
        <f>SUMIFS(Sheet1!$F$17:$F$30,Sheet1!$E$17:$E$30,D403)</f>
        <v>2</v>
      </c>
      <c r="H403" s="1" t="e">
        <f>ROUND(ABS(SUMIFS(#REF!,#REF!,$C403,#REF!,#REF!,#REF!,$E403)),)</f>
        <v>#REF!</v>
      </c>
      <c r="I403" s="1" t="e">
        <f>_xlfn.IFS(OR(B403=#REF!,B403=#REF!,B403=#REF!),ROUND(#REF!,3),TRUE,0)</f>
        <v>#REF!</v>
      </c>
      <c r="J403" s="1">
        <v>0</v>
      </c>
      <c r="K403" s="1" t="e">
        <f>ROUND(ABS(SUMIFS(#REF!,#REF!,$C403,#REF!,#REF!,#REF!,$E403,#REF!,#REF!)),3)</f>
        <v>#REF!</v>
      </c>
      <c r="L403" s="1" t="e">
        <f>ROUND(ABS(SUMIFS(#REF!,#REF!,$C403,#REF!,#REF!,#REF!,$E403,#REF!,#REF!)),3)</f>
        <v>#REF!</v>
      </c>
      <c r="M403" s="1">
        <v>0</v>
      </c>
      <c r="N403" s="1" t="e">
        <f>ROUND(ABS(SUMIFS(#REF!,#REF!,$C403,#REF!,#REF!,#REF!,$E403,#REF!,#REF!)),3)</f>
        <v>#REF!</v>
      </c>
      <c r="O403" s="1" t="e">
        <f>ABS(SUMIFS(#REF!,#REF!,$C403,#REF!,$E403,#REF!,#REF!))</f>
        <v>#REF!</v>
      </c>
      <c r="P403" s="1" t="e">
        <f>#REF!</f>
        <v>#REF!</v>
      </c>
      <c r="Q403" s="1" t="e">
        <f>_xlfn.IFS(OR(B403=#REF!,B403=#REF!),#REF!*100,TRUE,0)</f>
        <v>#REF!</v>
      </c>
      <c r="S403" s="14" t="str">
        <f t="shared" si="108"/>
        <v>2000151004击飞1</v>
      </c>
      <c r="T403" s="14" t="str">
        <f ca="1">IF(OFFSET($BB$1,MATCH($S403,S:S,0)-1,),$BC$1,
_xlfn.TEXTJOIN(Sheet1!$D$16,1,U403:AA403))</f>
        <v>speed=500,duration=0.3</v>
      </c>
      <c r="U403" s="14" t="str">
        <f t="shared" ca="1" si="109"/>
        <v>speed=500</v>
      </c>
      <c r="V403" s="14" t="str">
        <f t="shared" ca="1" si="110"/>
        <v>duration=0.3</v>
      </c>
      <c r="W403" s="14" t="str">
        <f t="shared" ca="1" si="111"/>
        <v/>
      </c>
      <c r="X403" s="14" t="str">
        <f t="shared" ca="1" si="112"/>
        <v/>
      </c>
      <c r="Y403" s="14" t="str">
        <f t="shared" ca="1" si="113"/>
        <v/>
      </c>
      <c r="Z403" s="14" t="str">
        <f t="shared" ca="1" si="114"/>
        <v/>
      </c>
      <c r="AA403" s="14" t="str">
        <f t="shared" ca="1" si="115"/>
        <v/>
      </c>
      <c r="AB403" s="1">
        <f t="shared" si="116"/>
        <v>500</v>
      </c>
      <c r="AC403" s="1">
        <f t="shared" si="117"/>
        <v>0.3</v>
      </c>
      <c r="AD403" s="1" t="e">
        <f t="shared" si="118"/>
        <v>#N/A</v>
      </c>
      <c r="AE403" s="1" t="e">
        <f t="shared" si="119"/>
        <v>#N/A</v>
      </c>
      <c r="AF403" s="1" t="e">
        <f t="shared" si="120"/>
        <v>#N/A</v>
      </c>
      <c r="AG403" s="1" t="e">
        <f t="shared" si="121"/>
        <v>#N/A</v>
      </c>
      <c r="AH403" s="1" t="e">
        <f t="shared" si="122"/>
        <v>#N/A</v>
      </c>
      <c r="AI403" s="1" t="str">
        <f>TRIM(LEFT(AP403,FIND(Sheet1!$E$16,AP403)-1))</f>
        <v>speed</v>
      </c>
      <c r="AJ403" s="1" t="str">
        <f>TRIM(LEFT(AQ403,FIND(Sheet1!$E$16,AQ403)-1))</f>
        <v>duration</v>
      </c>
      <c r="AK403" s="1" t="e">
        <f>TRIM(LEFT(AR403,FIND(Sheet1!$E$16,AR403)-1))</f>
        <v>#VALUE!</v>
      </c>
      <c r="AL403" s="1" t="e">
        <f>TRIM(LEFT(AS403,FIND(Sheet1!$E$16,AS403)-1))</f>
        <v>#VALUE!</v>
      </c>
      <c r="AM403" s="1" t="e">
        <f>TRIM(LEFT(AT403,FIND(Sheet1!$E$16,AT403)-1))</f>
        <v>#VALUE!</v>
      </c>
      <c r="AN403" s="1" t="e">
        <f>TRIM(LEFT(AU403,FIND(Sheet1!$E$16,AU403)-1))</f>
        <v>#VALUE!</v>
      </c>
      <c r="AO403" s="1" t="e">
        <f>TRIM(LEFT(AV403,FIND(Sheet1!$E$16,AV403)-1))</f>
        <v>#VALUE!</v>
      </c>
      <c r="AP403" s="14" t="s">
        <v>304</v>
      </c>
      <c r="AQ403" s="14" t="s">
        <v>305</v>
      </c>
      <c r="AX403" s="1">
        <v>2000151004</v>
      </c>
      <c r="AY403" s="1" t="s">
        <v>96</v>
      </c>
      <c r="AZ403" s="1" t="str">
        <f t="shared" si="123"/>
        <v>2000151004击飞</v>
      </c>
      <c r="BA403" s="1">
        <f>COUNTIFS($AZ$2:AZ403,AZ403,$AZ$2:AZ403,"&gt;&lt;")</f>
        <v>1</v>
      </c>
      <c r="BB403" t="b">
        <f>IFERROR(AND(VLOOKUP(AX403,[2]英雄技能定义!$A:$F,6,0)="普攻",AY403=$AY$2),FALSE)</f>
        <v>0</v>
      </c>
    </row>
    <row r="404" spans="1:54">
      <c r="A404" s="1" t="e">
        <f>#REF!</f>
        <v>#REF!</v>
      </c>
      <c r="B404" s="1" t="e">
        <f>#REF!</f>
        <v>#REF!</v>
      </c>
      <c r="C404" s="1" t="e">
        <f>#REF!</f>
        <v>#REF!</v>
      </c>
      <c r="D404" s="1" t="s">
        <v>88</v>
      </c>
      <c r="E404" s="1" t="e">
        <f>#REF!</f>
        <v>#REF!</v>
      </c>
      <c r="F404" s="1" t="e">
        <f t="shared" si="124"/>
        <v>#REF!</v>
      </c>
      <c r="G404" s="1">
        <f>SUMIFS(Sheet1!$F$17:$F$30,Sheet1!$E$17:$E$30,D404)</f>
        <v>2</v>
      </c>
      <c r="H404" s="1" t="e">
        <f>ROUND(ABS(SUMIFS(#REF!,#REF!,$C404,#REF!,#REF!,#REF!,$E404)),)</f>
        <v>#REF!</v>
      </c>
      <c r="I404" s="1" t="e">
        <f>_xlfn.IFS(OR(B404=#REF!,B404=#REF!,B404=#REF!),ROUND(#REF!,3),TRUE,0)</f>
        <v>#REF!</v>
      </c>
      <c r="J404" s="1">
        <v>0</v>
      </c>
      <c r="K404" s="1" t="e">
        <f>ROUND(ABS(SUMIFS(#REF!,#REF!,$C404,#REF!,#REF!,#REF!,$E404,#REF!,#REF!)),3)</f>
        <v>#REF!</v>
      </c>
      <c r="L404" s="1" t="e">
        <f>ROUND(ABS(SUMIFS(#REF!,#REF!,$C404,#REF!,#REF!,#REF!,$E404,#REF!,#REF!)),3)</f>
        <v>#REF!</v>
      </c>
      <c r="M404" s="1">
        <v>0</v>
      </c>
      <c r="N404" s="1" t="e">
        <f>ROUND(ABS(SUMIFS(#REF!,#REF!,$C404,#REF!,#REF!,#REF!,$E404,#REF!,#REF!)),3)</f>
        <v>#REF!</v>
      </c>
      <c r="O404" s="1" t="e">
        <f>ABS(SUMIFS(#REF!,#REF!,$C404,#REF!,$E404,#REF!,#REF!))</f>
        <v>#REF!</v>
      </c>
      <c r="P404" s="1" t="e">
        <f>#REF!</f>
        <v>#REF!</v>
      </c>
      <c r="Q404" s="1" t="e">
        <f>_xlfn.IFS(OR(B404=#REF!,B404=#REF!),#REF!*100,TRUE,0)</f>
        <v>#REF!</v>
      </c>
      <c r="S404" s="14" t="str">
        <f t="shared" si="108"/>
        <v>2000151004加buff2</v>
      </c>
      <c r="T404" s="14" t="str">
        <f ca="1">IF(OFFSET($BB$1,MATCH($S404,S:S,0)-1,),$BC$1,
_xlfn.TEXTJOIN(Sheet1!$D$16,1,U404:AA404))</f>
        <v>duration=6+attackerParams('extreasure1b'),effectIds={1000077}</v>
      </c>
      <c r="U404" s="14" t="str">
        <f t="shared" ca="1" si="109"/>
        <v>duration=6+attackerParams('extreasure1b')</v>
      </c>
      <c r="V404" s="14" t="str">
        <f t="shared" ca="1" si="110"/>
        <v>effectIds={1000077}</v>
      </c>
      <c r="W404" s="14" t="str">
        <f t="shared" ca="1" si="111"/>
        <v/>
      </c>
      <c r="X404" s="14" t="str">
        <f t="shared" ca="1" si="112"/>
        <v/>
      </c>
      <c r="Y404" s="14" t="str">
        <f t="shared" ca="1" si="113"/>
        <v/>
      </c>
      <c r="Z404" s="14" t="str">
        <f t="shared" ca="1" si="114"/>
        <v/>
      </c>
      <c r="AA404" s="14" t="str">
        <f t="shared" ca="1" si="115"/>
        <v/>
      </c>
      <c r="AB404" s="1">
        <f t="shared" si="116"/>
        <v>6</v>
      </c>
      <c r="AC404" s="1" t="e">
        <f t="shared" si="117"/>
        <v>#N/A</v>
      </c>
      <c r="AD404" s="1" t="e">
        <f t="shared" si="118"/>
        <v>#N/A</v>
      </c>
      <c r="AE404" s="1" t="e">
        <f t="shared" si="119"/>
        <v>#N/A</v>
      </c>
      <c r="AF404" s="1" t="e">
        <f t="shared" si="120"/>
        <v>#N/A</v>
      </c>
      <c r="AG404" s="1" t="e">
        <f t="shared" si="121"/>
        <v>#N/A</v>
      </c>
      <c r="AH404" s="1" t="e">
        <f t="shared" si="122"/>
        <v>#N/A</v>
      </c>
      <c r="AI404" s="1" t="str">
        <f>TRIM(LEFT(AP404,FIND(Sheet1!$E$16,AP404)-1))</f>
        <v>duration</v>
      </c>
      <c r="AJ404" s="1" t="str">
        <f>TRIM(LEFT(AQ404,FIND(Sheet1!$E$16,AQ404)-1))</f>
        <v>effectIds</v>
      </c>
      <c r="AK404" s="1" t="e">
        <f>TRIM(LEFT(AR404,FIND(Sheet1!$E$16,AR404)-1))</f>
        <v>#VALUE!</v>
      </c>
      <c r="AL404" s="1" t="e">
        <f>TRIM(LEFT(AS404,FIND(Sheet1!$E$16,AS404)-1))</f>
        <v>#VALUE!</v>
      </c>
      <c r="AM404" s="1" t="e">
        <f>TRIM(LEFT(AT404,FIND(Sheet1!$E$16,AT404)-1))</f>
        <v>#VALUE!</v>
      </c>
      <c r="AN404" s="1" t="e">
        <f>TRIM(LEFT(AU404,FIND(Sheet1!$E$16,AU404)-1))</f>
        <v>#VALUE!</v>
      </c>
      <c r="AO404" s="1" t="e">
        <f>TRIM(LEFT(AV404,FIND(Sheet1!$E$16,AV404)-1))</f>
        <v>#VALUE!</v>
      </c>
      <c r="AP404" s="14" t="s">
        <v>379</v>
      </c>
      <c r="AQ404" s="14" t="s">
        <v>380</v>
      </c>
      <c r="AX404" s="1">
        <v>2000151004</v>
      </c>
      <c r="AY404" s="1" t="s">
        <v>88</v>
      </c>
      <c r="AZ404" s="1" t="str">
        <f t="shared" si="123"/>
        <v>2000151004加buff</v>
      </c>
      <c r="BA404" s="1">
        <f>COUNTIFS($AZ$2:AZ404,AZ404,$AZ$2:AZ404,"&gt;&lt;")</f>
        <v>2</v>
      </c>
      <c r="BB404" t="b">
        <f>IFERROR(AND(VLOOKUP(AX404,[2]英雄技能定义!$A:$F,6,0)="普攻",AY404=$AY$2),FALSE)</f>
        <v>0</v>
      </c>
    </row>
    <row r="405" spans="1:54">
      <c r="A405" s="1" t="e">
        <f>#REF!</f>
        <v>#REF!</v>
      </c>
      <c r="B405" s="1" t="e">
        <f>#REF!</f>
        <v>#REF!</v>
      </c>
      <c r="C405" s="1" t="e">
        <f>#REF!</f>
        <v>#REF!</v>
      </c>
      <c r="D405" s="1" t="s">
        <v>86</v>
      </c>
      <c r="E405" s="1" t="e">
        <f>#REF!</f>
        <v>#REF!</v>
      </c>
      <c r="F405" s="1" t="e">
        <f t="shared" si="124"/>
        <v>#REF!</v>
      </c>
      <c r="G405" s="1">
        <f>SUMIFS(Sheet1!$F$17:$F$30,Sheet1!$E$17:$E$30,D405)</f>
        <v>1</v>
      </c>
      <c r="H405" s="1" t="e">
        <f>ROUND(ABS(SUMIFS(#REF!,#REF!,$C405,#REF!,#REF!,#REF!,$E405)),)</f>
        <v>#REF!</v>
      </c>
      <c r="I405" s="1" t="e">
        <f>_xlfn.IFS(OR(B405=#REF!,B405=#REF!,B405=#REF!),ROUND(#REF!,3),TRUE,0)</f>
        <v>#REF!</v>
      </c>
      <c r="J405" s="1">
        <v>0</v>
      </c>
      <c r="K405" s="1" t="e">
        <f>ROUND(ABS(SUMIFS(#REF!,#REF!,$C405,#REF!,#REF!,#REF!,$E405,#REF!,#REF!)),3)</f>
        <v>#REF!</v>
      </c>
      <c r="L405" s="1" t="e">
        <f>ROUND(ABS(SUMIFS(#REF!,#REF!,$C405,#REF!,#REF!,#REF!,$E405,#REF!,#REF!)),3)</f>
        <v>#REF!</v>
      </c>
      <c r="M405" s="1">
        <v>0</v>
      </c>
      <c r="N405" s="1" t="e">
        <f>ROUND(ABS(SUMIFS(#REF!,#REF!,$C405,#REF!,#REF!,#REF!,$E405,#REF!,#REF!)),3)</f>
        <v>#REF!</v>
      </c>
      <c r="O405" s="1" t="e">
        <f>ABS(SUMIFS(#REF!,#REF!,$C405,#REF!,$E405,#REF!,#REF!))</f>
        <v>#REF!</v>
      </c>
      <c r="P405" s="1" t="e">
        <f>#REF!</f>
        <v>#REF!</v>
      </c>
      <c r="Q405" s="1" t="e">
        <f>_xlfn.IFS(OR(B405=#REF!,B405=#REF!),#REF!*100,TRUE,0)</f>
        <v>#REF!</v>
      </c>
      <c r="S405" s="14" t="str">
        <f t="shared" si="108"/>
        <v>2000151013受击光效1</v>
      </c>
      <c r="T405" s="14" t="str">
        <f ca="1">IF(OFFSET($BB$1,MATCH($S405,S:S,0)-1,),$BC$1,
_xlfn.TEXTJOIN(Sheet1!$D$16,1,U405:AA405))</f>
        <v>1</v>
      </c>
      <c r="U405" s="14" t="str">
        <f t="shared" ca="1" si="109"/>
        <v>1</v>
      </c>
      <c r="V405" s="14" t="str">
        <f t="shared" ca="1" si="110"/>
        <v/>
      </c>
      <c r="W405" s="14" t="str">
        <f t="shared" ca="1" si="111"/>
        <v/>
      </c>
      <c r="X405" s="14" t="str">
        <f t="shared" ca="1" si="112"/>
        <v/>
      </c>
      <c r="Y405" s="14" t="str">
        <f t="shared" ca="1" si="113"/>
        <v/>
      </c>
      <c r="Z405" s="14" t="str">
        <f t="shared" ca="1" si="114"/>
        <v/>
      </c>
      <c r="AA405" s="14" t="str">
        <f t="shared" ca="1" si="115"/>
        <v/>
      </c>
      <c r="AB405" s="1">
        <f t="shared" si="116"/>
        <v>1</v>
      </c>
      <c r="AC405" s="1" t="e">
        <f t="shared" si="117"/>
        <v>#N/A</v>
      </c>
      <c r="AD405" s="1" t="e">
        <f t="shared" si="118"/>
        <v>#N/A</v>
      </c>
      <c r="AE405" s="1" t="e">
        <f t="shared" si="119"/>
        <v>#N/A</v>
      </c>
      <c r="AF405" s="1" t="e">
        <f t="shared" si="120"/>
        <v>#N/A</v>
      </c>
      <c r="AG405" s="1" t="e">
        <f t="shared" si="121"/>
        <v>#N/A</v>
      </c>
      <c r="AH405" s="1" t="e">
        <f t="shared" si="122"/>
        <v>#N/A</v>
      </c>
      <c r="AI405" s="1" t="e">
        <f>TRIM(LEFT(AP405,FIND(Sheet1!$E$16,AP405)-1))</f>
        <v>#VALUE!</v>
      </c>
      <c r="AJ405" s="1" t="e">
        <f>TRIM(LEFT(AQ405,FIND(Sheet1!$E$16,AQ405)-1))</f>
        <v>#VALUE!</v>
      </c>
      <c r="AK405" s="1" t="e">
        <f>TRIM(LEFT(AR405,FIND(Sheet1!$E$16,AR405)-1))</f>
        <v>#VALUE!</v>
      </c>
      <c r="AL405" s="1" t="e">
        <f>TRIM(LEFT(AS405,FIND(Sheet1!$E$16,AS405)-1))</f>
        <v>#VALUE!</v>
      </c>
      <c r="AM405" s="1" t="e">
        <f>TRIM(LEFT(AT405,FIND(Sheet1!$E$16,AT405)-1))</f>
        <v>#VALUE!</v>
      </c>
      <c r="AN405" s="1" t="e">
        <f>TRIM(LEFT(AU405,FIND(Sheet1!$E$16,AU405)-1))</f>
        <v>#VALUE!</v>
      </c>
      <c r="AO405" s="1" t="e">
        <f>TRIM(LEFT(AV405,FIND(Sheet1!$E$16,AV405)-1))</f>
        <v>#VALUE!</v>
      </c>
      <c r="AP405" s="14">
        <v>1</v>
      </c>
      <c r="AX405" s="1">
        <v>2000151013</v>
      </c>
      <c r="AY405" s="1" t="s">
        <v>91</v>
      </c>
      <c r="AZ405" s="1" t="str">
        <f t="shared" si="123"/>
        <v>2000151013受击光效</v>
      </c>
      <c r="BA405" s="1">
        <f>COUNTIFS($AZ$2:AZ405,AZ405,$AZ$2:AZ405,"&gt;&lt;")</f>
        <v>1</v>
      </c>
      <c r="BB405" t="b">
        <f>IFERROR(AND(VLOOKUP(AX405,[2]英雄技能定义!$A:$F,6,0)="普攻",AY405=$AY$2),FALSE)</f>
        <v>0</v>
      </c>
    </row>
    <row r="406" spans="1:54">
      <c r="A406" s="1" t="e">
        <f>#REF!</f>
        <v>#REF!</v>
      </c>
      <c r="B406" s="1" t="e">
        <f>#REF!</f>
        <v>#REF!</v>
      </c>
      <c r="C406" s="1" t="e">
        <f>#REF!</f>
        <v>#REF!</v>
      </c>
      <c r="D406" s="1" t="s">
        <v>88</v>
      </c>
      <c r="E406" s="1" t="e">
        <f>#REF!</f>
        <v>#REF!</v>
      </c>
      <c r="F406" s="1" t="e">
        <f t="shared" si="124"/>
        <v>#REF!</v>
      </c>
      <c r="G406" s="1">
        <f>SUMIFS(Sheet1!$F$17:$F$30,Sheet1!$E$17:$E$30,D406)</f>
        <v>2</v>
      </c>
      <c r="H406" s="1" t="e">
        <f>ROUND(ABS(SUMIFS(#REF!,#REF!,$C406,#REF!,#REF!,#REF!,$E406)),)</f>
        <v>#REF!</v>
      </c>
      <c r="I406" s="1" t="e">
        <f>_xlfn.IFS(OR(B406=#REF!,B406=#REF!,B406=#REF!),ROUND(#REF!,3),TRUE,0)</f>
        <v>#REF!</v>
      </c>
      <c r="J406" s="1">
        <v>0</v>
      </c>
      <c r="K406" s="1" t="e">
        <f>ROUND(ABS(SUMIFS(#REF!,#REF!,$C406,#REF!,#REF!,#REF!,$E406,#REF!,#REF!)),3)</f>
        <v>#REF!</v>
      </c>
      <c r="L406" s="1" t="e">
        <f>ROUND(ABS(SUMIFS(#REF!,#REF!,$C406,#REF!,#REF!,#REF!,$E406,#REF!,#REF!)),3)</f>
        <v>#REF!</v>
      </c>
      <c r="M406" s="1">
        <v>0</v>
      </c>
      <c r="N406" s="1" t="e">
        <f>ROUND(ABS(SUMIFS(#REF!,#REF!,$C406,#REF!,#REF!,#REF!,$E406,#REF!,#REF!)),3)</f>
        <v>#REF!</v>
      </c>
      <c r="O406" s="1" t="e">
        <f>ABS(SUMIFS(#REF!,#REF!,$C406,#REF!,$E406,#REF!,#REF!))</f>
        <v>#REF!</v>
      </c>
      <c r="P406" s="1" t="e">
        <f>#REF!</f>
        <v>#REF!</v>
      </c>
      <c r="Q406" s="1" t="e">
        <f>_xlfn.IFS(OR(B406=#REF!,B406=#REF!),#REF!*100,TRUE,0)</f>
        <v>#REF!</v>
      </c>
      <c r="S406" s="14" t="str">
        <f t="shared" si="108"/>
        <v>2000151013伤血1</v>
      </c>
      <c r="T406" s="14" t="str">
        <f ca="1">IF(OFFSET($BB$1,MATCH($S406,S:S,0)-1,),$BC$1,
_xlfn.TEXTJOIN(Sheet1!$D$16,1,U406:AA406))</f>
        <v>ratio=0.9,fixed=100</v>
      </c>
      <c r="U406" s="14" t="str">
        <f t="shared" ca="1" si="109"/>
        <v>ratio=0.9</v>
      </c>
      <c r="V406" s="14" t="str">
        <f t="shared" ca="1" si="110"/>
        <v>fixed=100</v>
      </c>
      <c r="W406" s="14" t="str">
        <f t="shared" ca="1" si="111"/>
        <v/>
      </c>
      <c r="X406" s="14" t="str">
        <f t="shared" ca="1" si="112"/>
        <v/>
      </c>
      <c r="Y406" s="14" t="str">
        <f t="shared" ca="1" si="113"/>
        <v/>
      </c>
      <c r="Z406" s="14" t="str">
        <f t="shared" ca="1" si="114"/>
        <v/>
      </c>
      <c r="AA406" s="14" t="str">
        <f t="shared" ca="1" si="115"/>
        <v/>
      </c>
      <c r="AB406" s="1">
        <f t="shared" si="116"/>
        <v>0.9</v>
      </c>
      <c r="AC406" s="1">
        <f t="shared" si="117"/>
        <v>100</v>
      </c>
      <c r="AD406" s="1" t="e">
        <f t="shared" si="118"/>
        <v>#N/A</v>
      </c>
      <c r="AE406" s="1" t="e">
        <f t="shared" si="119"/>
        <v>#N/A</v>
      </c>
      <c r="AF406" s="1" t="e">
        <f t="shared" si="120"/>
        <v>#N/A</v>
      </c>
      <c r="AG406" s="1" t="e">
        <f t="shared" si="121"/>
        <v>#N/A</v>
      </c>
      <c r="AH406" s="1" t="e">
        <f t="shared" si="122"/>
        <v>#N/A</v>
      </c>
      <c r="AI406" s="1" t="str">
        <f>TRIM(LEFT(AP406,FIND(Sheet1!$E$16,AP406)-1))</f>
        <v>ratio</v>
      </c>
      <c r="AJ406" s="1" t="str">
        <f>TRIM(LEFT(AQ406,FIND(Sheet1!$E$16,AQ406)-1))</f>
        <v>fixed</v>
      </c>
      <c r="AK406" s="1" t="e">
        <f>TRIM(LEFT(AR406,FIND(Sheet1!$E$16,AR406)-1))</f>
        <v>#VALUE!</v>
      </c>
      <c r="AL406" s="1" t="e">
        <f>TRIM(LEFT(AS406,FIND(Sheet1!$E$16,AS406)-1))</f>
        <v>#VALUE!</v>
      </c>
      <c r="AM406" s="1" t="e">
        <f>TRIM(LEFT(AT406,FIND(Sheet1!$E$16,AT406)-1))</f>
        <v>#VALUE!</v>
      </c>
      <c r="AN406" s="1" t="e">
        <f>TRIM(LEFT(AU406,FIND(Sheet1!$E$16,AU406)-1))</f>
        <v>#VALUE!</v>
      </c>
      <c r="AO406" s="1" t="e">
        <f>TRIM(LEFT(AV406,FIND(Sheet1!$E$16,AV406)-1))</f>
        <v>#VALUE!</v>
      </c>
      <c r="AP406" s="14" t="s">
        <v>381</v>
      </c>
      <c r="AQ406" s="14" t="s">
        <v>170</v>
      </c>
      <c r="AX406" s="1">
        <v>2000151013</v>
      </c>
      <c r="AY406" s="1" t="s">
        <v>86</v>
      </c>
      <c r="AZ406" s="1" t="str">
        <f t="shared" si="123"/>
        <v>2000151013伤血</v>
      </c>
      <c r="BA406" s="1">
        <f>COUNTIFS($AZ$2:AZ406,AZ406,$AZ$2:AZ406,"&gt;&lt;")</f>
        <v>1</v>
      </c>
      <c r="BB406" t="b">
        <f>IFERROR(AND(VLOOKUP(AX406,[2]英雄技能定义!$A:$F,6,0)="普攻",AY406=$AY$2),FALSE)</f>
        <v>0</v>
      </c>
    </row>
    <row r="407" spans="1:54">
      <c r="A407" s="1" t="e">
        <f>#REF!</f>
        <v>#REF!</v>
      </c>
      <c r="B407" s="1" t="e">
        <f>#REF!</f>
        <v>#REF!</v>
      </c>
      <c r="C407" s="1" t="e">
        <f>#REF!</f>
        <v>#REF!</v>
      </c>
      <c r="D407" s="1" t="s">
        <v>86</v>
      </c>
      <c r="E407" s="1" t="e">
        <f>#REF!</f>
        <v>#REF!</v>
      </c>
      <c r="F407" s="1" t="e">
        <f t="shared" si="124"/>
        <v>#REF!</v>
      </c>
      <c r="G407" s="1">
        <f>SUMIFS(Sheet1!$F$17:$F$30,Sheet1!$E$17:$E$30,D407)</f>
        <v>1</v>
      </c>
      <c r="H407" s="1" t="e">
        <f>ROUND(ABS(SUMIFS(#REF!,#REF!,$C407,#REF!,#REF!,#REF!,$E407)),)</f>
        <v>#REF!</v>
      </c>
      <c r="I407" s="1" t="e">
        <f>_xlfn.IFS(OR(B407=#REF!,B407=#REF!,B407=#REF!),ROUND(#REF!,3),TRUE,0)</f>
        <v>#REF!</v>
      </c>
      <c r="J407" s="1">
        <v>0</v>
      </c>
      <c r="K407" s="1" t="e">
        <f>ROUND(ABS(SUMIFS(#REF!,#REF!,$C407,#REF!,#REF!,#REF!,$E407,#REF!,#REF!)),3)</f>
        <v>#REF!</v>
      </c>
      <c r="L407" s="1" t="e">
        <f>ROUND(ABS(SUMIFS(#REF!,#REF!,$C407,#REF!,#REF!,#REF!,$E407,#REF!,#REF!)),3)</f>
        <v>#REF!</v>
      </c>
      <c r="M407" s="1">
        <v>0</v>
      </c>
      <c r="N407" s="1" t="e">
        <f>ROUND(ABS(SUMIFS(#REF!,#REF!,$C407,#REF!,#REF!,#REF!,$E407,#REF!,#REF!)),3)</f>
        <v>#REF!</v>
      </c>
      <c r="O407" s="1" t="e">
        <f>ABS(SUMIFS(#REF!,#REF!,$C407,#REF!,$E407,#REF!,#REF!))</f>
        <v>#REF!</v>
      </c>
      <c r="P407" s="1" t="e">
        <f>#REF!</f>
        <v>#REF!</v>
      </c>
      <c r="Q407" s="1" t="e">
        <f>_xlfn.IFS(OR(B407=#REF!,B407=#REF!),#REF!*100,TRUE,0)</f>
        <v>#REF!</v>
      </c>
      <c r="S407" s="14" t="str">
        <f t="shared" si="108"/>
        <v>2000151013击退1</v>
      </c>
      <c r="T407" s="14" t="str">
        <f ca="1">IF(OFFSET($BB$1,MATCH($S407,S:S,0)-1,),$BC$1,
_xlfn.TEXTJOIN(Sheet1!$D$16,1,U407:AA407))</f>
        <v>speed=1000,duration=0.1</v>
      </c>
      <c r="U407" s="14" t="str">
        <f t="shared" ca="1" si="109"/>
        <v>speed=1000</v>
      </c>
      <c r="V407" s="14" t="str">
        <f t="shared" ca="1" si="110"/>
        <v>duration=0.1</v>
      </c>
      <c r="W407" s="14" t="str">
        <f t="shared" ca="1" si="111"/>
        <v/>
      </c>
      <c r="X407" s="14" t="str">
        <f t="shared" ca="1" si="112"/>
        <v/>
      </c>
      <c r="Y407" s="14" t="str">
        <f t="shared" ca="1" si="113"/>
        <v/>
      </c>
      <c r="Z407" s="14" t="str">
        <f t="shared" ca="1" si="114"/>
        <v/>
      </c>
      <c r="AA407" s="14" t="str">
        <f t="shared" ca="1" si="115"/>
        <v/>
      </c>
      <c r="AB407" s="1">
        <f t="shared" si="116"/>
        <v>1000</v>
      </c>
      <c r="AC407" s="1">
        <f t="shared" si="117"/>
        <v>0.1</v>
      </c>
      <c r="AD407" s="1" t="e">
        <f t="shared" si="118"/>
        <v>#N/A</v>
      </c>
      <c r="AE407" s="1" t="e">
        <f t="shared" si="119"/>
        <v>#N/A</v>
      </c>
      <c r="AF407" s="1" t="e">
        <f t="shared" si="120"/>
        <v>#N/A</v>
      </c>
      <c r="AG407" s="1" t="e">
        <f t="shared" si="121"/>
        <v>#N/A</v>
      </c>
      <c r="AH407" s="1" t="e">
        <f t="shared" si="122"/>
        <v>#N/A</v>
      </c>
      <c r="AI407" s="1" t="str">
        <f>TRIM(LEFT(AP407,FIND(Sheet1!$E$16,AP407)-1))</f>
        <v>speed</v>
      </c>
      <c r="AJ407" s="1" t="str">
        <f>TRIM(LEFT(AQ407,FIND(Sheet1!$E$16,AQ407)-1))</f>
        <v>duration</v>
      </c>
      <c r="AK407" s="1" t="e">
        <f>TRIM(LEFT(AR407,FIND(Sheet1!$E$16,AR407)-1))</f>
        <v>#VALUE!</v>
      </c>
      <c r="AL407" s="1" t="e">
        <f>TRIM(LEFT(AS407,FIND(Sheet1!$E$16,AS407)-1))</f>
        <v>#VALUE!</v>
      </c>
      <c r="AM407" s="1" t="e">
        <f>TRIM(LEFT(AT407,FIND(Sheet1!$E$16,AT407)-1))</f>
        <v>#VALUE!</v>
      </c>
      <c r="AN407" s="1" t="e">
        <f>TRIM(LEFT(AU407,FIND(Sheet1!$E$16,AU407)-1))</f>
        <v>#VALUE!</v>
      </c>
      <c r="AO407" s="1" t="e">
        <f>TRIM(LEFT(AV407,FIND(Sheet1!$E$16,AV407)-1))</f>
        <v>#VALUE!</v>
      </c>
      <c r="AP407" s="14" t="s">
        <v>182</v>
      </c>
      <c r="AQ407" s="14" t="s">
        <v>183</v>
      </c>
      <c r="AX407" s="1">
        <v>2000151013</v>
      </c>
      <c r="AY407" s="1" t="s">
        <v>47</v>
      </c>
      <c r="AZ407" s="1" t="str">
        <f t="shared" si="123"/>
        <v>2000151013击退</v>
      </c>
      <c r="BA407" s="1">
        <f>COUNTIFS($AZ$2:AZ407,AZ407,$AZ$2:AZ407,"&gt;&lt;")</f>
        <v>1</v>
      </c>
      <c r="BB407" t="b">
        <f>IFERROR(AND(VLOOKUP(AX407,[2]英雄技能定义!$A:$F,6,0)="普攻",AY407=$AY$2),FALSE)</f>
        <v>0</v>
      </c>
    </row>
    <row r="408" spans="1:54">
      <c r="A408" s="1" t="e">
        <f>#REF!</f>
        <v>#REF!</v>
      </c>
      <c r="B408" s="1" t="e">
        <f>#REF!</f>
        <v>#REF!</v>
      </c>
      <c r="C408" s="1" t="e">
        <f>#REF!</f>
        <v>#REF!</v>
      </c>
      <c r="D408" s="1" t="s">
        <v>88</v>
      </c>
      <c r="E408" s="1" t="e">
        <f>#REF!</f>
        <v>#REF!</v>
      </c>
      <c r="F408" s="1" t="e">
        <f t="shared" si="124"/>
        <v>#REF!</v>
      </c>
      <c r="G408" s="1">
        <f>SUMIFS(Sheet1!$F$17:$F$30,Sheet1!$E$17:$E$30,D408)</f>
        <v>2</v>
      </c>
      <c r="H408" s="1" t="e">
        <f>ROUND(ABS(SUMIFS(#REF!,#REF!,$C408,#REF!,#REF!,#REF!,$E408)),)</f>
        <v>#REF!</v>
      </c>
      <c r="I408" s="1" t="e">
        <f>_xlfn.IFS(OR(B408=#REF!,B408=#REF!,B408=#REF!),ROUND(#REF!,3),TRUE,0)</f>
        <v>#REF!</v>
      </c>
      <c r="J408" s="1">
        <v>0</v>
      </c>
      <c r="K408" s="1" t="e">
        <f>ROUND(ABS(SUMIFS(#REF!,#REF!,$C408,#REF!,#REF!,#REF!,$E408,#REF!,#REF!)),3)</f>
        <v>#REF!</v>
      </c>
      <c r="L408" s="1" t="e">
        <f>ROUND(ABS(SUMIFS(#REF!,#REF!,$C408,#REF!,#REF!,#REF!,$E408,#REF!,#REF!)),3)</f>
        <v>#REF!</v>
      </c>
      <c r="M408" s="1">
        <v>0</v>
      </c>
      <c r="N408" s="1" t="e">
        <f>ROUND(ABS(SUMIFS(#REF!,#REF!,$C408,#REF!,#REF!,#REF!,$E408,#REF!,#REF!)),3)</f>
        <v>#REF!</v>
      </c>
      <c r="O408" s="1" t="e">
        <f>ABS(SUMIFS(#REF!,#REF!,$C408,#REF!,$E408,#REF!,#REF!))</f>
        <v>#REF!</v>
      </c>
      <c r="P408" s="1" t="e">
        <f>#REF!</f>
        <v>#REF!</v>
      </c>
      <c r="Q408" s="1" t="e">
        <f>_xlfn.IFS(OR(B408=#REF!,B408=#REF!),#REF!*100,TRUE,0)</f>
        <v>#REF!</v>
      </c>
      <c r="S408" s="14" t="str">
        <f t="shared" si="108"/>
        <v>2100000101伤血1</v>
      </c>
      <c r="T408" s="14" t="str">
        <f ca="1">IF(OFFSET($BB$1,MATCH($S408,S:S,0)-1,),$BC$1,
_xlfn.TEXTJOIN(Sheet1!$D$16,1,U408:AA408))</f>
        <v>ratio=0.4,fixed=0</v>
      </c>
      <c r="U408" s="14" t="str">
        <f t="shared" ca="1" si="109"/>
        <v>ratio=0.33</v>
      </c>
      <c r="V408" s="14" t="str">
        <f t="shared" ca="1" si="110"/>
        <v>fixed=5</v>
      </c>
      <c r="W408" s="14" t="str">
        <f t="shared" ca="1" si="111"/>
        <v/>
      </c>
      <c r="X408" s="14" t="str">
        <f t="shared" ca="1" si="112"/>
        <v/>
      </c>
      <c r="Y408" s="14" t="str">
        <f t="shared" ca="1" si="113"/>
        <v/>
      </c>
      <c r="Z408" s="14" t="str">
        <f t="shared" ca="1" si="114"/>
        <v/>
      </c>
      <c r="AA408" s="14" t="str">
        <f t="shared" ca="1" si="115"/>
        <v/>
      </c>
      <c r="AB408" s="1">
        <f t="shared" si="116"/>
        <v>0.33</v>
      </c>
      <c r="AC408" s="1">
        <f t="shared" si="117"/>
        <v>5</v>
      </c>
      <c r="AD408" s="1" t="e">
        <f t="shared" si="118"/>
        <v>#N/A</v>
      </c>
      <c r="AE408" s="1" t="e">
        <f t="shared" si="119"/>
        <v>#N/A</v>
      </c>
      <c r="AF408" s="1" t="e">
        <f t="shared" si="120"/>
        <v>#N/A</v>
      </c>
      <c r="AG408" s="1" t="e">
        <f t="shared" si="121"/>
        <v>#N/A</v>
      </c>
      <c r="AH408" s="1" t="e">
        <f t="shared" si="122"/>
        <v>#N/A</v>
      </c>
      <c r="AI408" s="1" t="str">
        <f>TRIM(LEFT(AP408,FIND(Sheet1!$E$16,AP408)-1))</f>
        <v>ratio</v>
      </c>
      <c r="AJ408" s="1" t="str">
        <f>TRIM(LEFT(AQ408,FIND(Sheet1!$E$16,AQ408)-1))</f>
        <v>fixed</v>
      </c>
      <c r="AK408" s="1" t="e">
        <f>TRIM(LEFT(AR408,FIND(Sheet1!$E$16,AR408)-1))</f>
        <v>#VALUE!</v>
      </c>
      <c r="AL408" s="1" t="e">
        <f>TRIM(LEFT(AS408,FIND(Sheet1!$E$16,AS408)-1))</f>
        <v>#VALUE!</v>
      </c>
      <c r="AM408" s="1" t="e">
        <f>TRIM(LEFT(AT408,FIND(Sheet1!$E$16,AT408)-1))</f>
        <v>#VALUE!</v>
      </c>
      <c r="AN408" s="1" t="e">
        <f>TRIM(LEFT(AU408,FIND(Sheet1!$E$16,AU408)-1))</f>
        <v>#VALUE!</v>
      </c>
      <c r="AO408" s="1" t="e">
        <f>TRIM(LEFT(AV408,FIND(Sheet1!$E$16,AV408)-1))</f>
        <v>#VALUE!</v>
      </c>
      <c r="AP408" s="14" t="s">
        <v>382</v>
      </c>
      <c r="AQ408" s="14" t="s">
        <v>383</v>
      </c>
      <c r="AX408" s="1">
        <v>2100000101</v>
      </c>
      <c r="AY408" s="1" t="s">
        <v>86</v>
      </c>
      <c r="AZ408" s="1" t="str">
        <f t="shared" si="123"/>
        <v>2100000101伤血</v>
      </c>
      <c r="BA408" s="1">
        <f>COUNTIFS($AZ$2:AZ408,AZ408,$AZ$2:AZ408,"&gt;&lt;")</f>
        <v>1</v>
      </c>
      <c r="BB408" t="b">
        <f>IFERROR(AND(VLOOKUP(AX408,[2]英雄技能定义!$A:$F,6,0)="普攻",AY408=$AY$2),FALSE)</f>
        <v>1</v>
      </c>
    </row>
    <row r="409" spans="1:54">
      <c r="A409" s="1" t="e">
        <f>#REF!</f>
        <v>#REF!</v>
      </c>
      <c r="B409" s="1" t="e">
        <f>#REF!</f>
        <v>#REF!</v>
      </c>
      <c r="C409" s="1" t="e">
        <f>#REF!</f>
        <v>#REF!</v>
      </c>
      <c r="D409" s="1" t="s">
        <v>86</v>
      </c>
      <c r="E409" s="1" t="e">
        <f>#REF!</f>
        <v>#REF!</v>
      </c>
      <c r="F409" s="1" t="e">
        <f t="shared" si="124"/>
        <v>#REF!</v>
      </c>
      <c r="G409" s="1">
        <f>SUMIFS(Sheet1!$F$17:$F$30,Sheet1!$E$17:$E$30,D409)</f>
        <v>1</v>
      </c>
      <c r="H409" s="1" t="e">
        <f>ROUND(ABS(SUMIFS(#REF!,#REF!,$C409,#REF!,#REF!,#REF!,$E409)),)</f>
        <v>#REF!</v>
      </c>
      <c r="I409" s="1" t="e">
        <f>_xlfn.IFS(OR(B409=#REF!,B409=#REF!,B409=#REF!),ROUND(#REF!,3),TRUE,0)</f>
        <v>#REF!</v>
      </c>
      <c r="J409" s="1">
        <v>0</v>
      </c>
      <c r="K409" s="1" t="e">
        <f>ROUND(ABS(SUMIFS(#REF!,#REF!,$C409,#REF!,#REF!,#REF!,$E409,#REF!,#REF!)),3)</f>
        <v>#REF!</v>
      </c>
      <c r="L409" s="1" t="e">
        <f>ROUND(ABS(SUMIFS(#REF!,#REF!,$C409,#REF!,#REF!,#REF!,$E409,#REF!,#REF!)),3)</f>
        <v>#REF!</v>
      </c>
      <c r="M409" s="1">
        <v>0</v>
      </c>
      <c r="N409" s="1" t="e">
        <f>ROUND(ABS(SUMIFS(#REF!,#REF!,$C409,#REF!,#REF!,#REF!,$E409,#REF!,#REF!)),3)</f>
        <v>#REF!</v>
      </c>
      <c r="O409" s="1" t="e">
        <f>ABS(SUMIFS(#REF!,#REF!,$C409,#REF!,$E409,#REF!,#REF!))</f>
        <v>#REF!</v>
      </c>
      <c r="P409" s="1" t="e">
        <f>#REF!</f>
        <v>#REF!</v>
      </c>
      <c r="Q409" s="1" t="e">
        <f>_xlfn.IFS(OR(B409=#REF!,B409=#REF!),#REF!*100,TRUE,0)</f>
        <v>#REF!</v>
      </c>
      <c r="S409" s="14" t="str">
        <f t="shared" si="108"/>
        <v>2100000101受击光效1</v>
      </c>
      <c r="T409" s="14" t="str">
        <f ca="1">IF(OFFSET($BB$1,MATCH($S409,S:S,0)-1,),$BC$1,
_xlfn.TEXTJOIN(Sheet1!$D$16,1,U409:AA409))</f>
        <v>1</v>
      </c>
      <c r="U409" s="14" t="str">
        <f t="shared" ca="1" si="109"/>
        <v>1</v>
      </c>
      <c r="V409" s="14" t="str">
        <f t="shared" ca="1" si="110"/>
        <v/>
      </c>
      <c r="W409" s="14" t="str">
        <f t="shared" ca="1" si="111"/>
        <v/>
      </c>
      <c r="X409" s="14" t="str">
        <f t="shared" ca="1" si="112"/>
        <v/>
      </c>
      <c r="Y409" s="14" t="str">
        <f t="shared" ca="1" si="113"/>
        <v/>
      </c>
      <c r="Z409" s="14" t="str">
        <f t="shared" ca="1" si="114"/>
        <v/>
      </c>
      <c r="AA409" s="14" t="str">
        <f t="shared" ca="1" si="115"/>
        <v/>
      </c>
      <c r="AB409" s="1">
        <f t="shared" si="116"/>
        <v>1</v>
      </c>
      <c r="AC409" s="1" t="e">
        <f t="shared" si="117"/>
        <v>#N/A</v>
      </c>
      <c r="AD409" s="1" t="e">
        <f t="shared" si="118"/>
        <v>#N/A</v>
      </c>
      <c r="AE409" s="1" t="e">
        <f t="shared" si="119"/>
        <v>#N/A</v>
      </c>
      <c r="AF409" s="1" t="e">
        <f t="shared" si="120"/>
        <v>#N/A</v>
      </c>
      <c r="AG409" s="1" t="e">
        <f t="shared" si="121"/>
        <v>#N/A</v>
      </c>
      <c r="AH409" s="1" t="e">
        <f t="shared" si="122"/>
        <v>#N/A</v>
      </c>
      <c r="AI409" s="1" t="e">
        <f>TRIM(LEFT(AP409,FIND(Sheet1!$E$16,AP409)-1))</f>
        <v>#VALUE!</v>
      </c>
      <c r="AJ409" s="1" t="e">
        <f>TRIM(LEFT(AQ409,FIND(Sheet1!$E$16,AQ409)-1))</f>
        <v>#VALUE!</v>
      </c>
      <c r="AK409" s="1" t="e">
        <f>TRIM(LEFT(AR409,FIND(Sheet1!$E$16,AR409)-1))</f>
        <v>#VALUE!</v>
      </c>
      <c r="AL409" s="1" t="e">
        <f>TRIM(LEFT(AS409,FIND(Sheet1!$E$16,AS409)-1))</f>
        <v>#VALUE!</v>
      </c>
      <c r="AM409" s="1" t="e">
        <f>TRIM(LEFT(AT409,FIND(Sheet1!$E$16,AT409)-1))</f>
        <v>#VALUE!</v>
      </c>
      <c r="AN409" s="1" t="e">
        <f>TRIM(LEFT(AU409,FIND(Sheet1!$E$16,AU409)-1))</f>
        <v>#VALUE!</v>
      </c>
      <c r="AO409" s="1" t="e">
        <f>TRIM(LEFT(AV409,FIND(Sheet1!$E$16,AV409)-1))</f>
        <v>#VALUE!</v>
      </c>
      <c r="AP409" s="14">
        <v>1</v>
      </c>
      <c r="AX409" s="1">
        <v>2100000101</v>
      </c>
      <c r="AY409" s="1" t="s">
        <v>91</v>
      </c>
      <c r="AZ409" s="1" t="str">
        <f t="shared" si="123"/>
        <v>2100000101受击光效</v>
      </c>
      <c r="BA409" s="1">
        <f>COUNTIFS($AZ$2:AZ409,AZ409,$AZ$2:AZ409,"&gt;&lt;")</f>
        <v>1</v>
      </c>
      <c r="BB409" t="b">
        <f>IFERROR(AND(VLOOKUP(AX409,[2]英雄技能定义!$A:$F,6,0)="普攻",AY409=$AY$2),FALSE)</f>
        <v>0</v>
      </c>
    </row>
    <row r="410" spans="1:54">
      <c r="A410" s="1" t="e">
        <f>#REF!</f>
        <v>#REF!</v>
      </c>
      <c r="B410" s="1" t="e">
        <f>#REF!</f>
        <v>#REF!</v>
      </c>
      <c r="C410" s="1" t="e">
        <f>#REF!</f>
        <v>#REF!</v>
      </c>
      <c r="D410" s="1" t="s">
        <v>86</v>
      </c>
      <c r="E410" s="1" t="e">
        <f>#REF!</f>
        <v>#REF!</v>
      </c>
      <c r="F410" s="1" t="e">
        <f t="shared" si="124"/>
        <v>#REF!</v>
      </c>
      <c r="G410" s="1">
        <f>SUMIFS(Sheet1!$F$17:$F$30,Sheet1!$E$17:$E$30,D410)</f>
        <v>1</v>
      </c>
      <c r="H410" s="1" t="e">
        <f>ROUND(ABS(SUMIFS(#REF!,#REF!,$C410,#REF!,#REF!,#REF!,$E410)),)</f>
        <v>#REF!</v>
      </c>
      <c r="I410" s="1" t="e">
        <f>_xlfn.IFS(OR(B410=#REF!,B410=#REF!,B410=#REF!),ROUND(#REF!,3),TRUE,0)</f>
        <v>#REF!</v>
      </c>
      <c r="J410" s="1">
        <v>0</v>
      </c>
      <c r="K410" s="1" t="e">
        <f>ROUND(ABS(SUMIFS(#REF!,#REF!,$C410,#REF!,#REF!,#REF!,$E410,#REF!,#REF!)),3)</f>
        <v>#REF!</v>
      </c>
      <c r="L410" s="1" t="e">
        <f>ROUND(ABS(SUMIFS(#REF!,#REF!,$C410,#REF!,#REF!,#REF!,$E410,#REF!,#REF!)),3)</f>
        <v>#REF!</v>
      </c>
      <c r="M410" s="1">
        <v>0</v>
      </c>
      <c r="N410" s="1" t="e">
        <f>ROUND(ABS(SUMIFS(#REF!,#REF!,$C410,#REF!,#REF!,#REF!,$E410,#REF!,#REF!)),3)</f>
        <v>#REF!</v>
      </c>
      <c r="O410" s="1" t="e">
        <f>ABS(SUMIFS(#REF!,#REF!,$C410,#REF!,$E410,#REF!,#REF!))</f>
        <v>#REF!</v>
      </c>
      <c r="P410" s="1" t="e">
        <f>#REF!</f>
        <v>#REF!</v>
      </c>
      <c r="Q410" s="1" t="e">
        <f>_xlfn.IFS(OR(B410=#REF!,B410=#REF!),#REF!*100,TRUE,0)</f>
        <v>#REF!</v>
      </c>
      <c r="S410" s="14" t="str">
        <f t="shared" si="108"/>
        <v>2100000102伤血1</v>
      </c>
      <c r="T410" s="14" t="str">
        <f ca="1">IF(OFFSET($BB$1,MATCH($S410,S:S,0)-1,),$BC$1,
_xlfn.TEXTJOIN(Sheet1!$D$16,1,U410:AA410))</f>
        <v>ratio=3,fixed=100</v>
      </c>
      <c r="U410" s="14" t="str">
        <f t="shared" ca="1" si="109"/>
        <v>ratio=3</v>
      </c>
      <c r="V410" s="14" t="str">
        <f t="shared" ca="1" si="110"/>
        <v>fixed=100</v>
      </c>
      <c r="W410" s="14" t="str">
        <f t="shared" ca="1" si="111"/>
        <v/>
      </c>
      <c r="X410" s="14" t="str">
        <f t="shared" ca="1" si="112"/>
        <v/>
      </c>
      <c r="Y410" s="14" t="str">
        <f t="shared" ca="1" si="113"/>
        <v/>
      </c>
      <c r="Z410" s="14" t="str">
        <f t="shared" ca="1" si="114"/>
        <v/>
      </c>
      <c r="AA410" s="14" t="str">
        <f t="shared" ca="1" si="115"/>
        <v/>
      </c>
      <c r="AB410" s="1">
        <f t="shared" si="116"/>
        <v>3</v>
      </c>
      <c r="AC410" s="1">
        <f t="shared" si="117"/>
        <v>100</v>
      </c>
      <c r="AD410" s="1" t="e">
        <f t="shared" si="118"/>
        <v>#N/A</v>
      </c>
      <c r="AE410" s="1" t="e">
        <f t="shared" si="119"/>
        <v>#N/A</v>
      </c>
      <c r="AF410" s="1" t="e">
        <f t="shared" si="120"/>
        <v>#N/A</v>
      </c>
      <c r="AG410" s="1" t="e">
        <f t="shared" si="121"/>
        <v>#N/A</v>
      </c>
      <c r="AH410" s="1" t="e">
        <f t="shared" si="122"/>
        <v>#N/A</v>
      </c>
      <c r="AI410" s="1" t="str">
        <f>TRIM(LEFT(AP410,FIND(Sheet1!$E$16,AP410)-1))</f>
        <v>ratio</v>
      </c>
      <c r="AJ410" s="1" t="str">
        <f>TRIM(LEFT(AQ410,FIND(Sheet1!$E$16,AQ410)-1))</f>
        <v>fixed</v>
      </c>
      <c r="AK410" s="1" t="e">
        <f>TRIM(LEFT(AR410,FIND(Sheet1!$E$16,AR410)-1))</f>
        <v>#VALUE!</v>
      </c>
      <c r="AL410" s="1" t="e">
        <f>TRIM(LEFT(AS410,FIND(Sheet1!$E$16,AS410)-1))</f>
        <v>#VALUE!</v>
      </c>
      <c r="AM410" s="1" t="e">
        <f>TRIM(LEFT(AT410,FIND(Sheet1!$E$16,AT410)-1))</f>
        <v>#VALUE!</v>
      </c>
      <c r="AN410" s="1" t="e">
        <f>TRIM(LEFT(AU410,FIND(Sheet1!$E$16,AU410)-1))</f>
        <v>#VALUE!</v>
      </c>
      <c r="AO410" s="1" t="e">
        <f>TRIM(LEFT(AV410,FIND(Sheet1!$E$16,AV410)-1))</f>
        <v>#VALUE!</v>
      </c>
      <c r="AP410" s="14" t="s">
        <v>384</v>
      </c>
      <c r="AQ410" s="14" t="s">
        <v>170</v>
      </c>
      <c r="AX410" s="1">
        <v>2100000102</v>
      </c>
      <c r="AY410" s="1" t="s">
        <v>86</v>
      </c>
      <c r="AZ410" s="1" t="str">
        <f t="shared" si="123"/>
        <v>2100000102伤血</v>
      </c>
      <c r="BA410" s="1">
        <f>COUNTIFS($AZ$2:AZ410,AZ410,$AZ$2:AZ410,"&gt;&lt;")</f>
        <v>1</v>
      </c>
      <c r="BB410" t="b">
        <f>IFERROR(AND(VLOOKUP(AX410,[2]英雄技能定义!$A:$F,6,0)="普攻",AY410=$AY$2),FALSE)</f>
        <v>0</v>
      </c>
    </row>
    <row r="411" spans="1:54">
      <c r="A411" s="1" t="e">
        <f>#REF!</f>
        <v>#REF!</v>
      </c>
      <c r="B411" s="1" t="e">
        <f>#REF!</f>
        <v>#REF!</v>
      </c>
      <c r="C411" s="1" t="e">
        <f>#REF!</f>
        <v>#REF!</v>
      </c>
      <c r="D411" s="1" t="s">
        <v>88</v>
      </c>
      <c r="E411" s="1" t="e">
        <f>#REF!</f>
        <v>#REF!</v>
      </c>
      <c r="F411" s="1" t="e">
        <f t="shared" si="124"/>
        <v>#REF!</v>
      </c>
      <c r="G411" s="1">
        <f>SUMIFS(Sheet1!$F$17:$F$30,Sheet1!$E$17:$E$30,D411)</f>
        <v>2</v>
      </c>
      <c r="H411" s="1" t="e">
        <f>ROUND(ABS(SUMIFS(#REF!,#REF!,$C411,#REF!,#REF!,#REF!,$E411)),)</f>
        <v>#REF!</v>
      </c>
      <c r="I411" s="1" t="e">
        <f>_xlfn.IFS(OR(B411=#REF!,B411=#REF!,B411=#REF!),ROUND(#REF!,3),TRUE,0)</f>
        <v>#REF!</v>
      </c>
      <c r="J411" s="1">
        <v>0</v>
      </c>
      <c r="K411" s="1" t="e">
        <f>ROUND(ABS(SUMIFS(#REF!,#REF!,$C411,#REF!,#REF!,#REF!,$E411,#REF!,#REF!)),3)</f>
        <v>#REF!</v>
      </c>
      <c r="L411" s="1" t="e">
        <f>ROUND(ABS(SUMIFS(#REF!,#REF!,$C411,#REF!,#REF!,#REF!,$E411,#REF!,#REF!)),3)</f>
        <v>#REF!</v>
      </c>
      <c r="M411" s="1">
        <v>0</v>
      </c>
      <c r="N411" s="1" t="e">
        <f>ROUND(ABS(SUMIFS(#REF!,#REF!,$C411,#REF!,#REF!,#REF!,$E411,#REF!,#REF!)),3)</f>
        <v>#REF!</v>
      </c>
      <c r="O411" s="1" t="e">
        <f>ABS(SUMIFS(#REF!,#REF!,$C411,#REF!,$E411,#REF!,#REF!))</f>
        <v>#REF!</v>
      </c>
      <c r="P411" s="1" t="e">
        <f>#REF!</f>
        <v>#REF!</v>
      </c>
      <c r="Q411" s="1" t="e">
        <f>_xlfn.IFS(OR(B411=#REF!,B411=#REF!),#REF!*100,TRUE,0)</f>
        <v>#REF!</v>
      </c>
      <c r="S411" s="14" t="str">
        <f t="shared" si="108"/>
        <v>2100000102受击光效1</v>
      </c>
      <c r="T411" s="14" t="str">
        <f ca="1">IF(OFFSET($BB$1,MATCH($S411,S:S,0)-1,),$BC$1,
_xlfn.TEXTJOIN(Sheet1!$D$16,1,U411:AA411))</f>
        <v>1</v>
      </c>
      <c r="U411" s="14" t="str">
        <f t="shared" ca="1" si="109"/>
        <v>1</v>
      </c>
      <c r="V411" s="14" t="str">
        <f t="shared" ca="1" si="110"/>
        <v/>
      </c>
      <c r="W411" s="14" t="str">
        <f t="shared" ca="1" si="111"/>
        <v/>
      </c>
      <c r="X411" s="14" t="str">
        <f t="shared" ca="1" si="112"/>
        <v/>
      </c>
      <c r="Y411" s="14" t="str">
        <f t="shared" ca="1" si="113"/>
        <v/>
      </c>
      <c r="Z411" s="14" t="str">
        <f t="shared" ca="1" si="114"/>
        <v/>
      </c>
      <c r="AA411" s="14" t="str">
        <f t="shared" ca="1" si="115"/>
        <v/>
      </c>
      <c r="AB411" s="1">
        <f t="shared" si="116"/>
        <v>1</v>
      </c>
      <c r="AC411" s="1" t="e">
        <f t="shared" si="117"/>
        <v>#N/A</v>
      </c>
      <c r="AD411" s="1" t="e">
        <f t="shared" si="118"/>
        <v>#N/A</v>
      </c>
      <c r="AE411" s="1" t="e">
        <f t="shared" si="119"/>
        <v>#N/A</v>
      </c>
      <c r="AF411" s="1" t="e">
        <f t="shared" si="120"/>
        <v>#N/A</v>
      </c>
      <c r="AG411" s="1" t="e">
        <f t="shared" si="121"/>
        <v>#N/A</v>
      </c>
      <c r="AH411" s="1" t="e">
        <f t="shared" si="122"/>
        <v>#N/A</v>
      </c>
      <c r="AI411" s="1" t="e">
        <f>TRIM(LEFT(AP411,FIND(Sheet1!$E$16,AP411)-1))</f>
        <v>#VALUE!</v>
      </c>
      <c r="AJ411" s="1" t="e">
        <f>TRIM(LEFT(AQ411,FIND(Sheet1!$E$16,AQ411)-1))</f>
        <v>#VALUE!</v>
      </c>
      <c r="AK411" s="1" t="e">
        <f>TRIM(LEFT(AR411,FIND(Sheet1!$E$16,AR411)-1))</f>
        <v>#VALUE!</v>
      </c>
      <c r="AL411" s="1" t="e">
        <f>TRIM(LEFT(AS411,FIND(Sheet1!$E$16,AS411)-1))</f>
        <v>#VALUE!</v>
      </c>
      <c r="AM411" s="1" t="e">
        <f>TRIM(LEFT(AT411,FIND(Sheet1!$E$16,AT411)-1))</f>
        <v>#VALUE!</v>
      </c>
      <c r="AN411" s="1" t="e">
        <f>TRIM(LEFT(AU411,FIND(Sheet1!$E$16,AU411)-1))</f>
        <v>#VALUE!</v>
      </c>
      <c r="AO411" s="1" t="e">
        <f>TRIM(LEFT(AV411,FIND(Sheet1!$E$16,AV411)-1))</f>
        <v>#VALUE!</v>
      </c>
      <c r="AP411" s="14">
        <v>1</v>
      </c>
      <c r="AX411" s="1">
        <v>2100000102</v>
      </c>
      <c r="AY411" s="1" t="s">
        <v>91</v>
      </c>
      <c r="AZ411" s="1" t="str">
        <f t="shared" si="123"/>
        <v>2100000102受击光效</v>
      </c>
      <c r="BA411" s="1">
        <f>COUNTIFS($AZ$2:AZ411,AZ411,$AZ$2:AZ411,"&gt;&lt;")</f>
        <v>1</v>
      </c>
      <c r="BB411" t="b">
        <f>IFERROR(AND(VLOOKUP(AX411,[2]英雄技能定义!$A:$F,6,0)="普攻",AY411=$AY$2),FALSE)</f>
        <v>0</v>
      </c>
    </row>
    <row r="412" spans="1:54">
      <c r="A412" s="1" t="e">
        <f>#REF!</f>
        <v>#REF!</v>
      </c>
      <c r="B412" s="1" t="e">
        <f>#REF!</f>
        <v>#REF!</v>
      </c>
      <c r="C412" s="1" t="e">
        <f>#REF!</f>
        <v>#REF!</v>
      </c>
      <c r="D412" s="1" t="s">
        <v>86</v>
      </c>
      <c r="E412" s="1" t="e">
        <f>#REF!</f>
        <v>#REF!</v>
      </c>
      <c r="F412" s="1" t="e">
        <f t="shared" si="124"/>
        <v>#REF!</v>
      </c>
      <c r="G412" s="1">
        <f>SUMIFS(Sheet1!$F$17:$F$30,Sheet1!$E$17:$E$30,D412)</f>
        <v>1</v>
      </c>
      <c r="H412" s="1" t="e">
        <f>ROUND(ABS(SUMIFS(#REF!,#REF!,$C412,#REF!,#REF!,#REF!,$E412)),)</f>
        <v>#REF!</v>
      </c>
      <c r="I412" s="1" t="e">
        <f>_xlfn.IFS(OR(B412=#REF!,B412=#REF!,B412=#REF!),ROUND(#REF!,3),TRUE,0)</f>
        <v>#REF!</v>
      </c>
      <c r="J412" s="1">
        <v>0</v>
      </c>
      <c r="K412" s="1" t="e">
        <f>ROUND(ABS(SUMIFS(#REF!,#REF!,$C412,#REF!,#REF!,#REF!,$E412,#REF!,#REF!)),3)</f>
        <v>#REF!</v>
      </c>
      <c r="L412" s="1" t="e">
        <f>ROUND(ABS(SUMIFS(#REF!,#REF!,$C412,#REF!,#REF!,#REF!,$E412,#REF!,#REF!)),3)</f>
        <v>#REF!</v>
      </c>
      <c r="M412" s="1">
        <v>0</v>
      </c>
      <c r="N412" s="1" t="e">
        <f>ROUND(ABS(SUMIFS(#REF!,#REF!,$C412,#REF!,#REF!,#REF!,$E412,#REF!,#REF!)),3)</f>
        <v>#REF!</v>
      </c>
      <c r="O412" s="1" t="e">
        <f>ABS(SUMIFS(#REF!,#REF!,$C412,#REF!,$E412,#REF!,#REF!))</f>
        <v>#REF!</v>
      </c>
      <c r="P412" s="1" t="e">
        <f>#REF!</f>
        <v>#REF!</v>
      </c>
      <c r="Q412" s="1" t="e">
        <f>_xlfn.IFS(OR(B412=#REF!,B412=#REF!),#REF!*100,TRUE,0)</f>
        <v>#REF!</v>
      </c>
      <c r="S412" s="14" t="str">
        <f t="shared" si="108"/>
        <v>2100001001伤血1</v>
      </c>
      <c r="T412" s="14" t="str">
        <f ca="1">IF(OFFSET($BB$1,MATCH($S412,S:S,0)-1,),$BC$1,
_xlfn.TEXTJOIN(Sheet1!$D$16,1,U412:AA412))</f>
        <v>ratio=0.4,fixed=0</v>
      </c>
      <c r="U412" s="14" t="str">
        <f t="shared" ca="1" si="109"/>
        <v>ratio=0.33</v>
      </c>
      <c r="V412" s="14" t="str">
        <f t="shared" ca="1" si="110"/>
        <v>fixed=5</v>
      </c>
      <c r="W412" s="14" t="str">
        <f t="shared" ca="1" si="111"/>
        <v/>
      </c>
      <c r="X412" s="14" t="str">
        <f t="shared" ca="1" si="112"/>
        <v/>
      </c>
      <c r="Y412" s="14" t="str">
        <f t="shared" ca="1" si="113"/>
        <v/>
      </c>
      <c r="Z412" s="14" t="str">
        <f t="shared" ca="1" si="114"/>
        <v/>
      </c>
      <c r="AA412" s="14" t="str">
        <f t="shared" ca="1" si="115"/>
        <v/>
      </c>
      <c r="AB412" s="1">
        <f t="shared" si="116"/>
        <v>0.33</v>
      </c>
      <c r="AC412" s="1">
        <f t="shared" si="117"/>
        <v>5</v>
      </c>
      <c r="AD412" s="1" t="e">
        <f t="shared" si="118"/>
        <v>#N/A</v>
      </c>
      <c r="AE412" s="1" t="e">
        <f t="shared" si="119"/>
        <v>#N/A</v>
      </c>
      <c r="AF412" s="1" t="e">
        <f t="shared" si="120"/>
        <v>#N/A</v>
      </c>
      <c r="AG412" s="1" t="e">
        <f t="shared" si="121"/>
        <v>#N/A</v>
      </c>
      <c r="AH412" s="1" t="e">
        <f t="shared" si="122"/>
        <v>#N/A</v>
      </c>
      <c r="AI412" s="1" t="str">
        <f>TRIM(LEFT(AP412,FIND(Sheet1!$E$16,AP412)-1))</f>
        <v>ratio</v>
      </c>
      <c r="AJ412" s="1" t="str">
        <f>TRIM(LEFT(AQ412,FIND(Sheet1!$E$16,AQ412)-1))</f>
        <v>fixed</v>
      </c>
      <c r="AK412" s="1" t="e">
        <f>TRIM(LEFT(AR412,FIND(Sheet1!$E$16,AR412)-1))</f>
        <v>#VALUE!</v>
      </c>
      <c r="AL412" s="1" t="e">
        <f>TRIM(LEFT(AS412,FIND(Sheet1!$E$16,AS412)-1))</f>
        <v>#VALUE!</v>
      </c>
      <c r="AM412" s="1" t="e">
        <f>TRIM(LEFT(AT412,FIND(Sheet1!$E$16,AT412)-1))</f>
        <v>#VALUE!</v>
      </c>
      <c r="AN412" s="1" t="e">
        <f>TRIM(LEFT(AU412,FIND(Sheet1!$E$16,AU412)-1))</f>
        <v>#VALUE!</v>
      </c>
      <c r="AO412" s="1" t="e">
        <f>TRIM(LEFT(AV412,FIND(Sheet1!$E$16,AV412)-1))</f>
        <v>#VALUE!</v>
      </c>
      <c r="AP412" s="14" t="s">
        <v>382</v>
      </c>
      <c r="AQ412" s="14" t="s">
        <v>383</v>
      </c>
      <c r="AX412" s="1">
        <v>2100001001</v>
      </c>
      <c r="AY412" s="1" t="s">
        <v>86</v>
      </c>
      <c r="AZ412" s="1" t="str">
        <f t="shared" si="123"/>
        <v>2100001001伤血</v>
      </c>
      <c r="BA412" s="1">
        <f>COUNTIFS($AZ$2:AZ412,AZ412,$AZ$2:AZ412,"&gt;&lt;")</f>
        <v>1</v>
      </c>
      <c r="BB412" t="b">
        <f>IFERROR(AND(VLOOKUP(AX412,[2]英雄技能定义!$A:$F,6,0)="普攻",AY412=$AY$2),FALSE)</f>
        <v>1</v>
      </c>
    </row>
    <row r="413" spans="1:54">
      <c r="A413" s="1" t="e">
        <f>#REF!</f>
        <v>#REF!</v>
      </c>
      <c r="B413" s="1" t="e">
        <f>#REF!</f>
        <v>#REF!</v>
      </c>
      <c r="C413" s="1" t="e">
        <f>#REF!</f>
        <v>#REF!</v>
      </c>
      <c r="D413" s="1" t="s">
        <v>86</v>
      </c>
      <c r="E413" s="1" t="e">
        <f>#REF!</f>
        <v>#REF!</v>
      </c>
      <c r="F413" s="1" t="e">
        <f t="shared" si="124"/>
        <v>#REF!</v>
      </c>
      <c r="G413" s="1">
        <f>SUMIFS(Sheet1!$F$17:$F$30,Sheet1!$E$17:$E$30,D413)</f>
        <v>1</v>
      </c>
      <c r="H413" s="1" t="e">
        <f>ROUND(ABS(SUMIFS(#REF!,#REF!,$C413,#REF!,#REF!,#REF!,$E413)),)</f>
        <v>#REF!</v>
      </c>
      <c r="I413" s="1" t="e">
        <f>_xlfn.IFS(OR(B413=#REF!,B413=#REF!,B413=#REF!),ROUND(#REF!,3),TRUE,0)</f>
        <v>#REF!</v>
      </c>
      <c r="J413" s="1">
        <v>0</v>
      </c>
      <c r="K413" s="1" t="e">
        <f>ROUND(ABS(SUMIFS(#REF!,#REF!,$C413,#REF!,#REF!,#REF!,$E413,#REF!,#REF!)),3)</f>
        <v>#REF!</v>
      </c>
      <c r="L413" s="1" t="e">
        <f>ROUND(ABS(SUMIFS(#REF!,#REF!,$C413,#REF!,#REF!,#REF!,$E413,#REF!,#REF!)),3)</f>
        <v>#REF!</v>
      </c>
      <c r="M413" s="1">
        <v>0</v>
      </c>
      <c r="N413" s="1" t="e">
        <f>ROUND(ABS(SUMIFS(#REF!,#REF!,$C413,#REF!,#REF!,#REF!,$E413,#REF!,#REF!)),3)</f>
        <v>#REF!</v>
      </c>
      <c r="O413" s="1" t="e">
        <f>ABS(SUMIFS(#REF!,#REF!,$C413,#REF!,$E413,#REF!,#REF!))</f>
        <v>#REF!</v>
      </c>
      <c r="P413" s="1" t="e">
        <f>#REF!</f>
        <v>#REF!</v>
      </c>
      <c r="Q413" s="1" t="e">
        <f>_xlfn.IFS(OR(B413=#REF!,B413=#REF!),#REF!*100,TRUE,0)</f>
        <v>#REF!</v>
      </c>
      <c r="S413" s="14" t="str">
        <f t="shared" si="108"/>
        <v>2100001002伤血1</v>
      </c>
      <c r="T413" s="14" t="str">
        <f ca="1">IF(OFFSET($BB$1,MATCH($S413,S:S,0)-1,),$BC$1,
_xlfn.TEXTJOIN(Sheet1!$D$16,1,U413:AA413))</f>
        <v>ratio=1.8,fixed=5</v>
      </c>
      <c r="U413" s="14" t="str">
        <f t="shared" ca="1" si="109"/>
        <v>ratio=1.8</v>
      </c>
      <c r="V413" s="14" t="str">
        <f t="shared" ca="1" si="110"/>
        <v>fixed=5</v>
      </c>
      <c r="W413" s="14" t="str">
        <f t="shared" ca="1" si="111"/>
        <v/>
      </c>
      <c r="X413" s="14" t="str">
        <f t="shared" ca="1" si="112"/>
        <v/>
      </c>
      <c r="Y413" s="14" t="str">
        <f t="shared" ca="1" si="113"/>
        <v/>
      </c>
      <c r="Z413" s="14" t="str">
        <f t="shared" ca="1" si="114"/>
        <v/>
      </c>
      <c r="AA413" s="14" t="str">
        <f t="shared" ca="1" si="115"/>
        <v/>
      </c>
      <c r="AB413" s="1">
        <f t="shared" si="116"/>
        <v>1.8</v>
      </c>
      <c r="AC413" s="1">
        <f t="shared" si="117"/>
        <v>5</v>
      </c>
      <c r="AD413" s="1" t="e">
        <f t="shared" si="118"/>
        <v>#N/A</v>
      </c>
      <c r="AE413" s="1" t="e">
        <f t="shared" si="119"/>
        <v>#N/A</v>
      </c>
      <c r="AF413" s="1" t="e">
        <f t="shared" si="120"/>
        <v>#N/A</v>
      </c>
      <c r="AG413" s="1" t="e">
        <f t="shared" si="121"/>
        <v>#N/A</v>
      </c>
      <c r="AH413" s="1" t="e">
        <f t="shared" si="122"/>
        <v>#N/A</v>
      </c>
      <c r="AI413" s="1" t="str">
        <f>TRIM(LEFT(AP413,FIND(Sheet1!$E$16,AP413)-1))</f>
        <v>ratio</v>
      </c>
      <c r="AJ413" s="1" t="str">
        <f>TRIM(LEFT(AQ413,FIND(Sheet1!$E$16,AQ413)-1))</f>
        <v>fixed</v>
      </c>
      <c r="AK413" s="1" t="e">
        <f>TRIM(LEFT(AR413,FIND(Sheet1!$E$16,AR413)-1))</f>
        <v>#VALUE!</v>
      </c>
      <c r="AL413" s="1" t="e">
        <f>TRIM(LEFT(AS413,FIND(Sheet1!$E$16,AS413)-1))</f>
        <v>#VALUE!</v>
      </c>
      <c r="AM413" s="1" t="e">
        <f>TRIM(LEFT(AT413,FIND(Sheet1!$E$16,AT413)-1))</f>
        <v>#VALUE!</v>
      </c>
      <c r="AN413" s="1" t="e">
        <f>TRIM(LEFT(AU413,FIND(Sheet1!$E$16,AU413)-1))</f>
        <v>#VALUE!</v>
      </c>
      <c r="AO413" s="1" t="e">
        <f>TRIM(LEFT(AV413,FIND(Sheet1!$E$16,AV413)-1))</f>
        <v>#VALUE!</v>
      </c>
      <c r="AP413" s="14" t="s">
        <v>385</v>
      </c>
      <c r="AQ413" s="14" t="s">
        <v>383</v>
      </c>
      <c r="AX413" s="1">
        <v>2100001002</v>
      </c>
      <c r="AY413" s="1" t="s">
        <v>86</v>
      </c>
      <c r="AZ413" s="1" t="str">
        <f t="shared" si="123"/>
        <v>2100001002伤血</v>
      </c>
      <c r="BA413" s="1">
        <f>COUNTIFS($AZ$2:AZ413,AZ413,$AZ$2:AZ413,"&gt;&lt;")</f>
        <v>1</v>
      </c>
      <c r="BB413" t="b">
        <f>IFERROR(AND(VLOOKUP(AX413,[2]英雄技能定义!$A:$F,6,0)="普攻",AY413=$AY$2),FALSE)</f>
        <v>0</v>
      </c>
    </row>
    <row r="414" spans="1:54">
      <c r="A414" s="1" t="e">
        <f>#REF!</f>
        <v>#REF!</v>
      </c>
      <c r="B414" s="1" t="e">
        <f>#REF!</f>
        <v>#REF!</v>
      </c>
      <c r="C414" s="1" t="e">
        <f>#REF!</f>
        <v>#REF!</v>
      </c>
      <c r="D414" s="1" t="s">
        <v>88</v>
      </c>
      <c r="E414" s="1" t="e">
        <f>#REF!</f>
        <v>#REF!</v>
      </c>
      <c r="F414" s="1" t="e">
        <f t="shared" si="124"/>
        <v>#REF!</v>
      </c>
      <c r="G414" s="1">
        <f>SUMIFS(Sheet1!$F$17:$F$30,Sheet1!$E$17:$E$30,D414)</f>
        <v>2</v>
      </c>
      <c r="H414" s="1" t="e">
        <f>ROUND(ABS(SUMIFS(#REF!,#REF!,$C414,#REF!,#REF!,#REF!,$E414)),)</f>
        <v>#REF!</v>
      </c>
      <c r="I414" s="1" t="e">
        <f>_xlfn.IFS(OR(B414=#REF!,B414=#REF!,B414=#REF!),ROUND(#REF!,3),TRUE,0)</f>
        <v>#REF!</v>
      </c>
      <c r="J414" s="1">
        <v>0</v>
      </c>
      <c r="K414" s="1" t="e">
        <f>ROUND(ABS(SUMIFS(#REF!,#REF!,$C414,#REF!,#REF!,#REF!,$E414,#REF!,#REF!)),3)</f>
        <v>#REF!</v>
      </c>
      <c r="L414" s="1" t="e">
        <f>ROUND(ABS(SUMIFS(#REF!,#REF!,$C414,#REF!,#REF!,#REF!,$E414,#REF!,#REF!)),3)</f>
        <v>#REF!</v>
      </c>
      <c r="M414" s="1">
        <v>0</v>
      </c>
      <c r="N414" s="1" t="e">
        <f>ROUND(ABS(SUMIFS(#REF!,#REF!,$C414,#REF!,#REF!,#REF!,$E414,#REF!,#REF!)),3)</f>
        <v>#REF!</v>
      </c>
      <c r="O414" s="1" t="e">
        <f>ABS(SUMIFS(#REF!,#REF!,$C414,#REF!,$E414,#REF!,#REF!))</f>
        <v>#REF!</v>
      </c>
      <c r="P414" s="1" t="e">
        <f>#REF!</f>
        <v>#REF!</v>
      </c>
      <c r="Q414" s="1" t="e">
        <f>_xlfn.IFS(OR(B414=#REF!,B414=#REF!),#REF!*100,TRUE,0)</f>
        <v>#REF!</v>
      </c>
      <c r="S414" s="14" t="str">
        <f t="shared" si="108"/>
        <v>2100001002受击光效1</v>
      </c>
      <c r="T414" s="14" t="str">
        <f ca="1">IF(OFFSET($BB$1,MATCH($S414,S:S,0)-1,),$BC$1,
_xlfn.TEXTJOIN(Sheet1!$D$16,1,U414:AA414))</f>
        <v>33</v>
      </c>
      <c r="U414" s="14" t="str">
        <f t="shared" ca="1" si="109"/>
        <v>33</v>
      </c>
      <c r="V414" s="14" t="str">
        <f t="shared" ca="1" si="110"/>
        <v/>
      </c>
      <c r="W414" s="14" t="str">
        <f t="shared" ca="1" si="111"/>
        <v/>
      </c>
      <c r="X414" s="14" t="str">
        <f t="shared" ca="1" si="112"/>
        <v/>
      </c>
      <c r="Y414" s="14" t="str">
        <f t="shared" ca="1" si="113"/>
        <v/>
      </c>
      <c r="Z414" s="14" t="str">
        <f t="shared" ca="1" si="114"/>
        <v/>
      </c>
      <c r="AA414" s="14" t="str">
        <f t="shared" ca="1" si="115"/>
        <v/>
      </c>
      <c r="AB414" s="1">
        <f t="shared" si="116"/>
        <v>33</v>
      </c>
      <c r="AC414" s="1" t="e">
        <f t="shared" si="117"/>
        <v>#N/A</v>
      </c>
      <c r="AD414" s="1" t="e">
        <f t="shared" si="118"/>
        <v>#N/A</v>
      </c>
      <c r="AE414" s="1" t="e">
        <f t="shared" si="119"/>
        <v>#N/A</v>
      </c>
      <c r="AF414" s="1" t="e">
        <f t="shared" si="120"/>
        <v>#N/A</v>
      </c>
      <c r="AG414" s="1" t="e">
        <f t="shared" si="121"/>
        <v>#N/A</v>
      </c>
      <c r="AH414" s="1" t="e">
        <f t="shared" si="122"/>
        <v>#N/A</v>
      </c>
      <c r="AI414" s="1" t="e">
        <f>TRIM(LEFT(AP414,FIND(Sheet1!$E$16,AP414)-1))</f>
        <v>#VALUE!</v>
      </c>
      <c r="AJ414" s="1" t="e">
        <f>TRIM(LEFT(AQ414,FIND(Sheet1!$E$16,AQ414)-1))</f>
        <v>#VALUE!</v>
      </c>
      <c r="AK414" s="1" t="e">
        <f>TRIM(LEFT(AR414,FIND(Sheet1!$E$16,AR414)-1))</f>
        <v>#VALUE!</v>
      </c>
      <c r="AL414" s="1" t="e">
        <f>TRIM(LEFT(AS414,FIND(Sheet1!$E$16,AS414)-1))</f>
        <v>#VALUE!</v>
      </c>
      <c r="AM414" s="1" t="e">
        <f>TRIM(LEFT(AT414,FIND(Sheet1!$E$16,AT414)-1))</f>
        <v>#VALUE!</v>
      </c>
      <c r="AN414" s="1" t="e">
        <f>TRIM(LEFT(AU414,FIND(Sheet1!$E$16,AU414)-1))</f>
        <v>#VALUE!</v>
      </c>
      <c r="AO414" s="1" t="e">
        <f>TRIM(LEFT(AV414,FIND(Sheet1!$E$16,AV414)-1))</f>
        <v>#VALUE!</v>
      </c>
      <c r="AP414" s="14">
        <v>33</v>
      </c>
      <c r="AX414" s="1">
        <v>2100001002</v>
      </c>
      <c r="AY414" s="1" t="s">
        <v>91</v>
      </c>
      <c r="AZ414" s="1" t="str">
        <f t="shared" si="123"/>
        <v>2100001002受击光效</v>
      </c>
      <c r="BA414" s="1">
        <f>COUNTIFS($AZ$2:AZ414,AZ414,$AZ$2:AZ414,"&gt;&lt;")</f>
        <v>1</v>
      </c>
      <c r="BB414" t="b">
        <f>IFERROR(AND(VLOOKUP(AX414,[2]英雄技能定义!$A:$F,6,0)="普攻",AY414=$AY$2),FALSE)</f>
        <v>0</v>
      </c>
    </row>
    <row r="415" spans="1:54">
      <c r="A415" s="1" t="e">
        <f>#REF!</f>
        <v>#REF!</v>
      </c>
      <c r="B415" s="1" t="e">
        <f>#REF!</f>
        <v>#REF!</v>
      </c>
      <c r="C415" s="1" t="e">
        <f>#REF!</f>
        <v>#REF!</v>
      </c>
      <c r="D415" s="1" t="s">
        <v>86</v>
      </c>
      <c r="E415" s="1" t="e">
        <f>#REF!</f>
        <v>#REF!</v>
      </c>
      <c r="F415" s="1" t="e">
        <f t="shared" si="124"/>
        <v>#REF!</v>
      </c>
      <c r="G415" s="1">
        <f>SUMIFS(Sheet1!$F$17:$F$30,Sheet1!$E$17:$E$30,D415)</f>
        <v>1</v>
      </c>
      <c r="H415" s="1" t="e">
        <f>ROUND(ABS(SUMIFS(#REF!,#REF!,$C415,#REF!,#REF!,#REF!,$E415)),)</f>
        <v>#REF!</v>
      </c>
      <c r="I415" s="1" t="e">
        <f>_xlfn.IFS(OR(B415=#REF!,B415=#REF!,B415=#REF!),ROUND(#REF!,3),TRUE,0)</f>
        <v>#REF!</v>
      </c>
      <c r="J415" s="1">
        <v>0</v>
      </c>
      <c r="K415" s="1" t="e">
        <f>ROUND(ABS(SUMIFS(#REF!,#REF!,$C415,#REF!,#REF!,#REF!,$E415,#REF!,#REF!)),3)</f>
        <v>#REF!</v>
      </c>
      <c r="L415" s="1" t="e">
        <f>ROUND(ABS(SUMIFS(#REF!,#REF!,$C415,#REF!,#REF!,#REF!,$E415,#REF!,#REF!)),3)</f>
        <v>#REF!</v>
      </c>
      <c r="M415" s="1">
        <v>0</v>
      </c>
      <c r="N415" s="1" t="e">
        <f>ROUND(ABS(SUMIFS(#REF!,#REF!,$C415,#REF!,#REF!,#REF!,$E415,#REF!,#REF!)),3)</f>
        <v>#REF!</v>
      </c>
      <c r="O415" s="1" t="e">
        <f>ABS(SUMIFS(#REF!,#REF!,$C415,#REF!,$E415,#REF!,#REF!))</f>
        <v>#REF!</v>
      </c>
      <c r="P415" s="1" t="e">
        <f>#REF!</f>
        <v>#REF!</v>
      </c>
      <c r="Q415" s="1" t="e">
        <f>_xlfn.IFS(OR(B415=#REF!,B415=#REF!),#REF!*100,TRUE,0)</f>
        <v>#REF!</v>
      </c>
      <c r="S415" s="14" t="str">
        <f t="shared" si="108"/>
        <v>2100000501伤血1</v>
      </c>
      <c r="T415" s="14" t="str">
        <f ca="1">IF(OFFSET($BB$1,MATCH($S415,S:S,0)-1,),$BC$1,
_xlfn.TEXTJOIN(Sheet1!$D$16,1,U415:AA415))</f>
        <v>ratio=0.4,fixed=0</v>
      </c>
      <c r="U415" s="14" t="str">
        <f t="shared" ca="1" si="109"/>
        <v>ratio=0.33</v>
      </c>
      <c r="V415" s="14" t="str">
        <f t="shared" ca="1" si="110"/>
        <v>fixed=5</v>
      </c>
      <c r="W415" s="14" t="str">
        <f t="shared" ca="1" si="111"/>
        <v/>
      </c>
      <c r="X415" s="14" t="str">
        <f t="shared" ca="1" si="112"/>
        <v/>
      </c>
      <c r="Y415" s="14" t="str">
        <f t="shared" ca="1" si="113"/>
        <v/>
      </c>
      <c r="Z415" s="14" t="str">
        <f t="shared" ca="1" si="114"/>
        <v/>
      </c>
      <c r="AA415" s="14" t="str">
        <f t="shared" ca="1" si="115"/>
        <v/>
      </c>
      <c r="AB415" s="1">
        <f t="shared" si="116"/>
        <v>0.33</v>
      </c>
      <c r="AC415" s="1">
        <f t="shared" si="117"/>
        <v>5</v>
      </c>
      <c r="AD415" s="1" t="e">
        <f t="shared" si="118"/>
        <v>#N/A</v>
      </c>
      <c r="AE415" s="1" t="e">
        <f t="shared" si="119"/>
        <v>#N/A</v>
      </c>
      <c r="AF415" s="1" t="e">
        <f t="shared" si="120"/>
        <v>#N/A</v>
      </c>
      <c r="AG415" s="1" t="e">
        <f t="shared" si="121"/>
        <v>#N/A</v>
      </c>
      <c r="AH415" s="1" t="e">
        <f t="shared" si="122"/>
        <v>#N/A</v>
      </c>
      <c r="AI415" s="1" t="str">
        <f>TRIM(LEFT(AP415,FIND(Sheet1!$E$16,AP415)-1))</f>
        <v>ratio</v>
      </c>
      <c r="AJ415" s="1" t="str">
        <f>TRIM(LEFT(AQ415,FIND(Sheet1!$E$16,AQ415)-1))</f>
        <v>fixed</v>
      </c>
      <c r="AK415" s="1" t="e">
        <f>TRIM(LEFT(AR415,FIND(Sheet1!$E$16,AR415)-1))</f>
        <v>#VALUE!</v>
      </c>
      <c r="AL415" s="1" t="e">
        <f>TRIM(LEFT(AS415,FIND(Sheet1!$E$16,AS415)-1))</f>
        <v>#VALUE!</v>
      </c>
      <c r="AM415" s="1" t="e">
        <f>TRIM(LEFT(AT415,FIND(Sheet1!$E$16,AT415)-1))</f>
        <v>#VALUE!</v>
      </c>
      <c r="AN415" s="1" t="e">
        <f>TRIM(LEFT(AU415,FIND(Sheet1!$E$16,AU415)-1))</f>
        <v>#VALUE!</v>
      </c>
      <c r="AO415" s="1" t="e">
        <f>TRIM(LEFT(AV415,FIND(Sheet1!$E$16,AV415)-1))</f>
        <v>#VALUE!</v>
      </c>
      <c r="AP415" s="14" t="s">
        <v>382</v>
      </c>
      <c r="AQ415" s="14" t="s">
        <v>383</v>
      </c>
      <c r="AX415" s="1">
        <v>2100000501</v>
      </c>
      <c r="AY415" s="1" t="s">
        <v>86</v>
      </c>
      <c r="AZ415" s="1" t="str">
        <f t="shared" si="123"/>
        <v>2100000501伤血</v>
      </c>
      <c r="BA415" s="1">
        <f>COUNTIFS($AZ$2:AZ415,AZ415,$AZ$2:AZ415,"&gt;&lt;")</f>
        <v>1</v>
      </c>
      <c r="BB415" t="b">
        <f>IFERROR(AND(VLOOKUP(AX415,[2]英雄技能定义!$A:$F,6,0)="普攻",AY415=$AY$2),FALSE)</f>
        <v>1</v>
      </c>
    </row>
    <row r="416" spans="1:54">
      <c r="A416" s="1" t="e">
        <f>#REF!</f>
        <v>#REF!</v>
      </c>
      <c r="B416" s="1" t="e">
        <f>#REF!</f>
        <v>#REF!</v>
      </c>
      <c r="C416" s="1" t="e">
        <f>#REF!</f>
        <v>#REF!</v>
      </c>
      <c r="D416" s="1" t="s">
        <v>88</v>
      </c>
      <c r="E416" s="1" t="e">
        <f>#REF!</f>
        <v>#REF!</v>
      </c>
      <c r="F416" s="1" t="e">
        <f t="shared" si="124"/>
        <v>#REF!</v>
      </c>
      <c r="G416" s="1">
        <f>SUMIFS(Sheet1!$F$17:$F$30,Sheet1!$E$17:$E$30,D416)</f>
        <v>2</v>
      </c>
      <c r="H416" s="1" t="e">
        <f>ROUND(ABS(SUMIFS(#REF!,#REF!,$C416,#REF!,#REF!,#REF!,$E416)),)</f>
        <v>#REF!</v>
      </c>
      <c r="I416" s="1" t="e">
        <f>_xlfn.IFS(OR(B416=#REF!,B416=#REF!,B416=#REF!),ROUND(#REF!,3),TRUE,0)</f>
        <v>#REF!</v>
      </c>
      <c r="J416" s="1">
        <v>0</v>
      </c>
      <c r="K416" s="1" t="e">
        <f>ROUND(ABS(SUMIFS(#REF!,#REF!,$C416,#REF!,#REF!,#REF!,$E416,#REF!,#REF!)),3)</f>
        <v>#REF!</v>
      </c>
      <c r="L416" s="1" t="e">
        <f>ROUND(ABS(SUMIFS(#REF!,#REF!,$C416,#REF!,#REF!,#REF!,$E416,#REF!,#REF!)),3)</f>
        <v>#REF!</v>
      </c>
      <c r="M416" s="1">
        <v>0</v>
      </c>
      <c r="N416" s="1" t="e">
        <f>ROUND(ABS(SUMIFS(#REF!,#REF!,$C416,#REF!,#REF!,#REF!,$E416,#REF!,#REF!)),3)</f>
        <v>#REF!</v>
      </c>
      <c r="O416" s="1" t="e">
        <f>ABS(SUMIFS(#REF!,#REF!,$C416,#REF!,$E416,#REF!,#REF!))</f>
        <v>#REF!</v>
      </c>
      <c r="P416" s="1" t="e">
        <f>#REF!</f>
        <v>#REF!</v>
      </c>
      <c r="Q416" s="1" t="e">
        <f>_xlfn.IFS(OR(B416=#REF!,B416=#REF!),#REF!*100,TRUE,0)</f>
        <v>#REF!</v>
      </c>
      <c r="S416" s="14" t="str">
        <f t="shared" si="108"/>
        <v>2100000502伤血1</v>
      </c>
      <c r="T416" s="14" t="str">
        <f ca="1">IF(OFFSET($BB$1,MATCH($S416,S:S,0)-1,),$BC$1,
_xlfn.TEXTJOIN(Sheet1!$D$16,1,U416:AA416))</f>
        <v>ratio=2.2,fixed=5</v>
      </c>
      <c r="U416" s="14" t="str">
        <f t="shared" ca="1" si="109"/>
        <v>ratio=2.2</v>
      </c>
      <c r="V416" s="14" t="str">
        <f t="shared" ca="1" si="110"/>
        <v>fixed=5</v>
      </c>
      <c r="W416" s="14" t="str">
        <f t="shared" ca="1" si="111"/>
        <v/>
      </c>
      <c r="X416" s="14" t="str">
        <f t="shared" ca="1" si="112"/>
        <v/>
      </c>
      <c r="Y416" s="14" t="str">
        <f t="shared" ca="1" si="113"/>
        <v/>
      </c>
      <c r="Z416" s="14" t="str">
        <f t="shared" ca="1" si="114"/>
        <v/>
      </c>
      <c r="AA416" s="14" t="str">
        <f t="shared" ca="1" si="115"/>
        <v/>
      </c>
      <c r="AB416" s="1">
        <f t="shared" si="116"/>
        <v>2.2000000000000002</v>
      </c>
      <c r="AC416" s="1">
        <f t="shared" si="117"/>
        <v>5</v>
      </c>
      <c r="AD416" s="1" t="e">
        <f t="shared" si="118"/>
        <v>#N/A</v>
      </c>
      <c r="AE416" s="1" t="e">
        <f t="shared" si="119"/>
        <v>#N/A</v>
      </c>
      <c r="AF416" s="1" t="e">
        <f t="shared" si="120"/>
        <v>#N/A</v>
      </c>
      <c r="AG416" s="1" t="e">
        <f t="shared" si="121"/>
        <v>#N/A</v>
      </c>
      <c r="AH416" s="1" t="e">
        <f t="shared" si="122"/>
        <v>#N/A</v>
      </c>
      <c r="AI416" s="1" t="str">
        <f>TRIM(LEFT(AP416,FIND(Sheet1!$E$16,AP416)-1))</f>
        <v>ratio</v>
      </c>
      <c r="AJ416" s="1" t="str">
        <f>TRIM(LEFT(AQ416,FIND(Sheet1!$E$16,AQ416)-1))</f>
        <v>fixed</v>
      </c>
      <c r="AK416" s="1" t="e">
        <f>TRIM(LEFT(AR416,FIND(Sheet1!$E$16,AR416)-1))</f>
        <v>#VALUE!</v>
      </c>
      <c r="AL416" s="1" t="e">
        <f>TRIM(LEFT(AS416,FIND(Sheet1!$E$16,AS416)-1))</f>
        <v>#VALUE!</v>
      </c>
      <c r="AM416" s="1" t="e">
        <f>TRIM(LEFT(AT416,FIND(Sheet1!$E$16,AT416)-1))</f>
        <v>#VALUE!</v>
      </c>
      <c r="AN416" s="1" t="e">
        <f>TRIM(LEFT(AU416,FIND(Sheet1!$E$16,AU416)-1))</f>
        <v>#VALUE!</v>
      </c>
      <c r="AO416" s="1" t="e">
        <f>TRIM(LEFT(AV416,FIND(Sheet1!$E$16,AV416)-1))</f>
        <v>#VALUE!</v>
      </c>
      <c r="AP416" s="14" t="s">
        <v>386</v>
      </c>
      <c r="AQ416" s="14" t="s">
        <v>383</v>
      </c>
      <c r="AX416" s="1">
        <v>2100000502</v>
      </c>
      <c r="AY416" s="1" t="s">
        <v>86</v>
      </c>
      <c r="AZ416" s="1" t="str">
        <f t="shared" si="123"/>
        <v>2100000502伤血</v>
      </c>
      <c r="BA416" s="1">
        <f>COUNTIFS($AZ$2:AZ416,AZ416,$AZ$2:AZ416,"&gt;&lt;")</f>
        <v>1</v>
      </c>
      <c r="BB416" t="b">
        <f>IFERROR(AND(VLOOKUP(AX416,[2]英雄技能定义!$A:$F,6,0)="普攻",AY416=$AY$2),FALSE)</f>
        <v>0</v>
      </c>
    </row>
    <row r="417" spans="1:54">
      <c r="A417" s="1" t="e">
        <f>#REF!</f>
        <v>#REF!</v>
      </c>
      <c r="B417" s="1" t="e">
        <f>#REF!</f>
        <v>#REF!</v>
      </c>
      <c r="C417" s="1" t="e">
        <f>#REF!</f>
        <v>#REF!</v>
      </c>
      <c r="D417" s="1" t="s">
        <v>86</v>
      </c>
      <c r="E417" s="1" t="e">
        <f>#REF!</f>
        <v>#REF!</v>
      </c>
      <c r="F417" s="1" t="e">
        <f t="shared" si="124"/>
        <v>#REF!</v>
      </c>
      <c r="G417" s="1">
        <f>SUMIFS(Sheet1!$F$17:$F$30,Sheet1!$E$17:$E$30,D417)</f>
        <v>1</v>
      </c>
      <c r="H417" s="1" t="e">
        <f>ROUND(ABS(SUMIFS(#REF!,#REF!,$C417,#REF!,#REF!,#REF!,$E417)),)</f>
        <v>#REF!</v>
      </c>
      <c r="I417" s="1" t="e">
        <f>_xlfn.IFS(OR(B417=#REF!,B417=#REF!,B417=#REF!),ROUND(#REF!,3),TRUE,0)</f>
        <v>#REF!</v>
      </c>
      <c r="J417" s="1">
        <v>0</v>
      </c>
      <c r="K417" s="1" t="e">
        <f>ROUND(ABS(SUMIFS(#REF!,#REF!,$C417,#REF!,#REF!,#REF!,$E417,#REF!,#REF!)),3)</f>
        <v>#REF!</v>
      </c>
      <c r="L417" s="1" t="e">
        <f>ROUND(ABS(SUMIFS(#REF!,#REF!,$C417,#REF!,#REF!,#REF!,$E417,#REF!,#REF!)),3)</f>
        <v>#REF!</v>
      </c>
      <c r="M417" s="1">
        <v>0</v>
      </c>
      <c r="N417" s="1" t="e">
        <f>ROUND(ABS(SUMIFS(#REF!,#REF!,$C417,#REF!,#REF!,#REF!,$E417,#REF!,#REF!)),3)</f>
        <v>#REF!</v>
      </c>
      <c r="O417" s="1" t="e">
        <f>ABS(SUMIFS(#REF!,#REF!,$C417,#REF!,$E417,#REF!,#REF!))</f>
        <v>#REF!</v>
      </c>
      <c r="P417" s="1" t="e">
        <f>#REF!</f>
        <v>#REF!</v>
      </c>
      <c r="Q417" s="1" t="e">
        <f>_xlfn.IFS(OR(B417=#REF!,B417=#REF!),#REF!*100,TRUE,0)</f>
        <v>#REF!</v>
      </c>
      <c r="S417" s="14" t="str">
        <f t="shared" si="108"/>
        <v>2100000502受击光效1</v>
      </c>
      <c r="T417" s="14" t="str">
        <f ca="1">IF(OFFSET($BB$1,MATCH($S417,S:S,0)-1,),$BC$1,
_xlfn.TEXTJOIN(Sheet1!$D$16,1,U417:AA417))</f>
        <v>1</v>
      </c>
      <c r="U417" s="14" t="str">
        <f t="shared" ca="1" si="109"/>
        <v>1</v>
      </c>
      <c r="V417" s="14" t="str">
        <f t="shared" ca="1" si="110"/>
        <v/>
      </c>
      <c r="W417" s="14" t="str">
        <f t="shared" ca="1" si="111"/>
        <v/>
      </c>
      <c r="X417" s="14" t="str">
        <f t="shared" ca="1" si="112"/>
        <v/>
      </c>
      <c r="Y417" s="14" t="str">
        <f t="shared" ca="1" si="113"/>
        <v/>
      </c>
      <c r="Z417" s="14" t="str">
        <f t="shared" ca="1" si="114"/>
        <v/>
      </c>
      <c r="AA417" s="14" t="str">
        <f t="shared" ca="1" si="115"/>
        <v/>
      </c>
      <c r="AB417" s="1">
        <f t="shared" si="116"/>
        <v>1</v>
      </c>
      <c r="AC417" s="1" t="e">
        <f t="shared" si="117"/>
        <v>#N/A</v>
      </c>
      <c r="AD417" s="1" t="e">
        <f t="shared" si="118"/>
        <v>#N/A</v>
      </c>
      <c r="AE417" s="1" t="e">
        <f t="shared" si="119"/>
        <v>#N/A</v>
      </c>
      <c r="AF417" s="1" t="e">
        <f t="shared" si="120"/>
        <v>#N/A</v>
      </c>
      <c r="AG417" s="1" t="e">
        <f t="shared" si="121"/>
        <v>#N/A</v>
      </c>
      <c r="AH417" s="1" t="e">
        <f t="shared" si="122"/>
        <v>#N/A</v>
      </c>
      <c r="AI417" s="1" t="e">
        <f>TRIM(LEFT(AP417,FIND(Sheet1!$E$16,AP417)-1))</f>
        <v>#VALUE!</v>
      </c>
      <c r="AJ417" s="1" t="e">
        <f>TRIM(LEFT(AQ417,FIND(Sheet1!$E$16,AQ417)-1))</f>
        <v>#VALUE!</v>
      </c>
      <c r="AK417" s="1" t="e">
        <f>TRIM(LEFT(AR417,FIND(Sheet1!$E$16,AR417)-1))</f>
        <v>#VALUE!</v>
      </c>
      <c r="AL417" s="1" t="e">
        <f>TRIM(LEFT(AS417,FIND(Sheet1!$E$16,AS417)-1))</f>
        <v>#VALUE!</v>
      </c>
      <c r="AM417" s="1" t="e">
        <f>TRIM(LEFT(AT417,FIND(Sheet1!$E$16,AT417)-1))</f>
        <v>#VALUE!</v>
      </c>
      <c r="AN417" s="1" t="e">
        <f>TRIM(LEFT(AU417,FIND(Sheet1!$E$16,AU417)-1))</f>
        <v>#VALUE!</v>
      </c>
      <c r="AO417" s="1" t="e">
        <f>TRIM(LEFT(AV417,FIND(Sheet1!$E$16,AV417)-1))</f>
        <v>#VALUE!</v>
      </c>
      <c r="AP417" s="14">
        <v>1</v>
      </c>
      <c r="AX417" s="1">
        <v>2100000502</v>
      </c>
      <c r="AY417" s="1" t="s">
        <v>91</v>
      </c>
      <c r="AZ417" s="1" t="str">
        <f t="shared" si="123"/>
        <v>2100000502受击光效</v>
      </c>
      <c r="BA417" s="1">
        <f>COUNTIFS($AZ$2:AZ417,AZ417,$AZ$2:AZ417,"&gt;&lt;")</f>
        <v>1</v>
      </c>
      <c r="BB417" t="b">
        <f>IFERROR(AND(VLOOKUP(AX417,[2]英雄技能定义!$A:$F,6,0)="普攻",AY417=$AY$2),FALSE)</f>
        <v>0</v>
      </c>
    </row>
    <row r="418" spans="1:54">
      <c r="A418" s="1" t="e">
        <f>#REF!</f>
        <v>#REF!</v>
      </c>
      <c r="B418" s="1" t="e">
        <f>#REF!</f>
        <v>#REF!</v>
      </c>
      <c r="C418" s="1" t="e">
        <f>#REF!</f>
        <v>#REF!</v>
      </c>
      <c r="D418" s="1" t="s">
        <v>88</v>
      </c>
      <c r="E418" s="1" t="e">
        <f>#REF!</f>
        <v>#REF!</v>
      </c>
      <c r="F418" s="1" t="e">
        <f t="shared" si="124"/>
        <v>#REF!</v>
      </c>
      <c r="G418" s="1">
        <f>SUMIFS(Sheet1!$F$17:$F$30,Sheet1!$E$17:$E$30,D418)</f>
        <v>2</v>
      </c>
      <c r="H418" s="1" t="e">
        <f>ROUND(ABS(SUMIFS(#REF!,#REF!,$C418,#REF!,#REF!,#REF!,$E418)),)</f>
        <v>#REF!</v>
      </c>
      <c r="I418" s="1" t="e">
        <f>_xlfn.IFS(OR(B418=#REF!,B418=#REF!,B418=#REF!),ROUND(#REF!,3),TRUE,0)</f>
        <v>#REF!</v>
      </c>
      <c r="J418" s="1">
        <v>0</v>
      </c>
      <c r="K418" s="1" t="e">
        <f>ROUND(ABS(SUMIFS(#REF!,#REF!,$C418,#REF!,#REF!,#REF!,$E418,#REF!,#REF!)),3)</f>
        <v>#REF!</v>
      </c>
      <c r="L418" s="1" t="e">
        <f>ROUND(ABS(SUMIFS(#REF!,#REF!,$C418,#REF!,#REF!,#REF!,$E418,#REF!,#REF!)),3)</f>
        <v>#REF!</v>
      </c>
      <c r="M418" s="1">
        <v>0</v>
      </c>
      <c r="N418" s="1" t="e">
        <f>ROUND(ABS(SUMIFS(#REF!,#REF!,$C418,#REF!,#REF!,#REF!,$E418,#REF!,#REF!)),3)</f>
        <v>#REF!</v>
      </c>
      <c r="O418" s="1" t="e">
        <f>ABS(SUMIFS(#REF!,#REF!,$C418,#REF!,$E418,#REF!,#REF!))</f>
        <v>#REF!</v>
      </c>
      <c r="P418" s="1" t="e">
        <f>#REF!</f>
        <v>#REF!</v>
      </c>
      <c r="Q418" s="1" t="e">
        <f>_xlfn.IFS(OR(B418=#REF!,B418=#REF!),#REF!*100,TRUE,0)</f>
        <v>#REF!</v>
      </c>
      <c r="S418" s="14" t="str">
        <f t="shared" si="108"/>
        <v>2100000701伤血1</v>
      </c>
      <c r="T418" s="14" t="str">
        <f ca="1">IF(OFFSET($BB$1,MATCH($S418,S:S,0)-1,),$BC$1,
_xlfn.TEXTJOIN(Sheet1!$D$16,1,U418:AA418))</f>
        <v>ratio=0.4,fixed=0</v>
      </c>
      <c r="U418" s="14" t="str">
        <f t="shared" ca="1" si="109"/>
        <v>ratio=0.33</v>
      </c>
      <c r="V418" s="14" t="str">
        <f t="shared" ca="1" si="110"/>
        <v>fixed=5</v>
      </c>
      <c r="W418" s="14" t="str">
        <f t="shared" ca="1" si="111"/>
        <v/>
      </c>
      <c r="X418" s="14" t="str">
        <f t="shared" ca="1" si="112"/>
        <v/>
      </c>
      <c r="Y418" s="14" t="str">
        <f t="shared" ca="1" si="113"/>
        <v/>
      </c>
      <c r="Z418" s="14" t="str">
        <f t="shared" ca="1" si="114"/>
        <v/>
      </c>
      <c r="AA418" s="14" t="str">
        <f t="shared" ca="1" si="115"/>
        <v/>
      </c>
      <c r="AB418" s="1">
        <f t="shared" si="116"/>
        <v>0.33</v>
      </c>
      <c r="AC418" s="1">
        <f t="shared" si="117"/>
        <v>5</v>
      </c>
      <c r="AD418" s="1" t="e">
        <f t="shared" si="118"/>
        <v>#N/A</v>
      </c>
      <c r="AE418" s="1" t="e">
        <f t="shared" si="119"/>
        <v>#N/A</v>
      </c>
      <c r="AF418" s="1" t="e">
        <f t="shared" si="120"/>
        <v>#N/A</v>
      </c>
      <c r="AG418" s="1" t="e">
        <f t="shared" si="121"/>
        <v>#N/A</v>
      </c>
      <c r="AH418" s="1" t="e">
        <f t="shared" si="122"/>
        <v>#N/A</v>
      </c>
      <c r="AI418" s="1" t="str">
        <f>TRIM(LEFT(AP418,FIND(Sheet1!$E$16,AP418)-1))</f>
        <v>ratio</v>
      </c>
      <c r="AJ418" s="1" t="str">
        <f>TRIM(LEFT(AQ418,FIND(Sheet1!$E$16,AQ418)-1))</f>
        <v>fixed</v>
      </c>
      <c r="AK418" s="1" t="e">
        <f>TRIM(LEFT(AR418,FIND(Sheet1!$E$16,AR418)-1))</f>
        <v>#VALUE!</v>
      </c>
      <c r="AL418" s="1" t="e">
        <f>TRIM(LEFT(AS418,FIND(Sheet1!$E$16,AS418)-1))</f>
        <v>#VALUE!</v>
      </c>
      <c r="AM418" s="1" t="e">
        <f>TRIM(LEFT(AT418,FIND(Sheet1!$E$16,AT418)-1))</f>
        <v>#VALUE!</v>
      </c>
      <c r="AN418" s="1" t="e">
        <f>TRIM(LEFT(AU418,FIND(Sheet1!$E$16,AU418)-1))</f>
        <v>#VALUE!</v>
      </c>
      <c r="AO418" s="1" t="e">
        <f>TRIM(LEFT(AV418,FIND(Sheet1!$E$16,AV418)-1))</f>
        <v>#VALUE!</v>
      </c>
      <c r="AP418" s="14" t="s">
        <v>382</v>
      </c>
      <c r="AQ418" s="14" t="s">
        <v>383</v>
      </c>
      <c r="AX418" s="1">
        <v>2100000701</v>
      </c>
      <c r="AY418" s="1" t="s">
        <v>86</v>
      </c>
      <c r="AZ418" s="1" t="str">
        <f t="shared" si="123"/>
        <v>2100000701伤血</v>
      </c>
      <c r="BA418" s="1">
        <f>COUNTIFS($AZ$2:AZ418,AZ418,$AZ$2:AZ418,"&gt;&lt;")</f>
        <v>1</v>
      </c>
      <c r="BB418" t="b">
        <f>IFERROR(AND(VLOOKUP(AX418,[2]英雄技能定义!$A:$F,6,0)="普攻",AY418=$AY$2),FALSE)</f>
        <v>1</v>
      </c>
    </row>
    <row r="419" spans="1:54">
      <c r="A419" s="1" t="e">
        <f>#REF!</f>
        <v>#REF!</v>
      </c>
      <c r="B419" s="1" t="e">
        <f>#REF!</f>
        <v>#REF!</v>
      </c>
      <c r="C419" s="1" t="e">
        <f>#REF!</f>
        <v>#REF!</v>
      </c>
      <c r="D419" s="1" t="s">
        <v>86</v>
      </c>
      <c r="E419" s="1" t="e">
        <f>#REF!</f>
        <v>#REF!</v>
      </c>
      <c r="F419" s="1" t="e">
        <f t="shared" si="124"/>
        <v>#REF!</v>
      </c>
      <c r="G419" s="1">
        <f>SUMIFS(Sheet1!$F$17:$F$30,Sheet1!$E$17:$E$30,D419)</f>
        <v>1</v>
      </c>
      <c r="H419" s="1" t="e">
        <f>ROUND(ABS(SUMIFS(#REF!,#REF!,$C419,#REF!,#REF!,#REF!,$E419)),)</f>
        <v>#REF!</v>
      </c>
      <c r="I419" s="1" t="e">
        <f>_xlfn.IFS(OR(B419=#REF!,B419=#REF!,B419=#REF!),ROUND(#REF!,3),TRUE,0)</f>
        <v>#REF!</v>
      </c>
      <c r="J419" s="1">
        <v>0</v>
      </c>
      <c r="K419" s="1" t="e">
        <f>ROUND(ABS(SUMIFS(#REF!,#REF!,$C419,#REF!,#REF!,#REF!,$E419,#REF!,#REF!)),3)</f>
        <v>#REF!</v>
      </c>
      <c r="L419" s="1" t="e">
        <f>ROUND(ABS(SUMIFS(#REF!,#REF!,$C419,#REF!,#REF!,#REF!,$E419,#REF!,#REF!)),3)</f>
        <v>#REF!</v>
      </c>
      <c r="M419" s="1">
        <v>0</v>
      </c>
      <c r="N419" s="1" t="e">
        <f>ROUND(ABS(SUMIFS(#REF!,#REF!,$C419,#REF!,#REF!,#REF!,$E419,#REF!,#REF!)),3)</f>
        <v>#REF!</v>
      </c>
      <c r="O419" s="1" t="e">
        <f>ABS(SUMIFS(#REF!,#REF!,$C419,#REF!,$E419,#REF!,#REF!))</f>
        <v>#REF!</v>
      </c>
      <c r="P419" s="1" t="e">
        <f>#REF!</f>
        <v>#REF!</v>
      </c>
      <c r="Q419" s="1" t="e">
        <f>_xlfn.IFS(OR(B419=#REF!,B419=#REF!),#REF!*100,TRUE,0)</f>
        <v>#REF!</v>
      </c>
      <c r="S419" s="14" t="str">
        <f t="shared" si="108"/>
        <v>2100000702恢复血量1</v>
      </c>
      <c r="T419" s="14" t="str">
        <f ca="1">IF(OFFSET($BB$1,MATCH($S419,S:S,0)-1,),$BC$1,
_xlfn.TEXTJOIN(Sheet1!$D$16,1,U419:AA419))</f>
        <v>ratio=1.5,fixed=5</v>
      </c>
      <c r="U419" s="14" t="str">
        <f t="shared" ca="1" si="109"/>
        <v>ratio=1.5</v>
      </c>
      <c r="V419" s="14" t="str">
        <f t="shared" ca="1" si="110"/>
        <v>fixed=5</v>
      </c>
      <c r="W419" s="14" t="str">
        <f t="shared" ca="1" si="111"/>
        <v/>
      </c>
      <c r="X419" s="14" t="str">
        <f t="shared" ca="1" si="112"/>
        <v/>
      </c>
      <c r="Y419" s="14" t="str">
        <f t="shared" ca="1" si="113"/>
        <v/>
      </c>
      <c r="Z419" s="14" t="str">
        <f t="shared" ca="1" si="114"/>
        <v/>
      </c>
      <c r="AA419" s="14" t="str">
        <f t="shared" ca="1" si="115"/>
        <v/>
      </c>
      <c r="AB419" s="1">
        <f t="shared" si="116"/>
        <v>1.5</v>
      </c>
      <c r="AC419" s="1">
        <f t="shared" si="117"/>
        <v>5</v>
      </c>
      <c r="AD419" s="1" t="e">
        <f t="shared" si="118"/>
        <v>#N/A</v>
      </c>
      <c r="AE419" s="1" t="e">
        <f t="shared" si="119"/>
        <v>#N/A</v>
      </c>
      <c r="AF419" s="1" t="e">
        <f t="shared" si="120"/>
        <v>#N/A</v>
      </c>
      <c r="AG419" s="1" t="e">
        <f t="shared" si="121"/>
        <v>#N/A</v>
      </c>
      <c r="AH419" s="1" t="e">
        <f t="shared" si="122"/>
        <v>#N/A</v>
      </c>
      <c r="AI419" s="1" t="str">
        <f>TRIM(LEFT(AP419,FIND(Sheet1!$E$16,AP419)-1))</f>
        <v>ratio</v>
      </c>
      <c r="AJ419" s="1" t="str">
        <f>TRIM(LEFT(AQ419,FIND(Sheet1!$E$16,AQ419)-1))</f>
        <v>fixed</v>
      </c>
      <c r="AK419" s="1" t="e">
        <f>TRIM(LEFT(AR419,FIND(Sheet1!$E$16,AR419)-1))</f>
        <v>#VALUE!</v>
      </c>
      <c r="AL419" s="1" t="e">
        <f>TRIM(LEFT(AS419,FIND(Sheet1!$E$16,AS419)-1))</f>
        <v>#VALUE!</v>
      </c>
      <c r="AM419" s="1" t="e">
        <f>TRIM(LEFT(AT419,FIND(Sheet1!$E$16,AT419)-1))</f>
        <v>#VALUE!</v>
      </c>
      <c r="AN419" s="1" t="e">
        <f>TRIM(LEFT(AU419,FIND(Sheet1!$E$16,AU419)-1))</f>
        <v>#VALUE!</v>
      </c>
      <c r="AO419" s="1" t="e">
        <f>TRIM(LEFT(AV419,FIND(Sheet1!$E$16,AV419)-1))</f>
        <v>#VALUE!</v>
      </c>
      <c r="AP419" s="14" t="s">
        <v>387</v>
      </c>
      <c r="AQ419" s="14" t="s">
        <v>383</v>
      </c>
      <c r="AX419" s="1">
        <v>2100000702</v>
      </c>
      <c r="AY419" s="1" t="s">
        <v>92</v>
      </c>
      <c r="AZ419" s="1" t="str">
        <f t="shared" si="123"/>
        <v>2100000702恢复血量</v>
      </c>
      <c r="BA419" s="1">
        <f>COUNTIFS($AZ$2:AZ419,AZ419,$AZ$2:AZ419,"&gt;&lt;")</f>
        <v>1</v>
      </c>
      <c r="BB419" t="b">
        <f>IFERROR(AND(VLOOKUP(AX419,[2]英雄技能定义!$A:$F,6,0)="普攻",AY419=$AY$2),FALSE)</f>
        <v>0</v>
      </c>
    </row>
    <row r="420" spans="1:54">
      <c r="A420" s="1" t="e">
        <f>#REF!</f>
        <v>#REF!</v>
      </c>
      <c r="B420" s="1" t="e">
        <f>#REF!</f>
        <v>#REF!</v>
      </c>
      <c r="C420" s="1" t="e">
        <f>#REF!</f>
        <v>#REF!</v>
      </c>
      <c r="D420" s="1" t="s">
        <v>86</v>
      </c>
      <c r="E420" s="1" t="e">
        <f>#REF!</f>
        <v>#REF!</v>
      </c>
      <c r="F420" s="1" t="e">
        <f t="shared" si="124"/>
        <v>#REF!</v>
      </c>
      <c r="G420" s="1">
        <f>SUMIFS(Sheet1!$F$17:$F$30,Sheet1!$E$17:$E$30,D420)</f>
        <v>1</v>
      </c>
      <c r="H420" s="1" t="e">
        <f>ROUND(ABS(SUMIFS(#REF!,#REF!,$C420,#REF!,#REF!,#REF!,$E420)),)</f>
        <v>#REF!</v>
      </c>
      <c r="I420" s="1" t="e">
        <f>_xlfn.IFS(OR(B420=#REF!,B420=#REF!,B420=#REF!),ROUND(#REF!,3),TRUE,0)</f>
        <v>#REF!</v>
      </c>
      <c r="J420" s="1">
        <v>0</v>
      </c>
      <c r="K420" s="1" t="e">
        <f>ROUND(ABS(SUMIFS(#REF!,#REF!,$C420,#REF!,#REF!,#REF!,$E420,#REF!,#REF!)),3)</f>
        <v>#REF!</v>
      </c>
      <c r="L420" s="1" t="e">
        <f>ROUND(ABS(SUMIFS(#REF!,#REF!,$C420,#REF!,#REF!,#REF!,$E420,#REF!,#REF!)),3)</f>
        <v>#REF!</v>
      </c>
      <c r="M420" s="1">
        <v>0</v>
      </c>
      <c r="N420" s="1" t="e">
        <f>ROUND(ABS(SUMIFS(#REF!,#REF!,$C420,#REF!,#REF!,#REF!,$E420,#REF!,#REF!)),3)</f>
        <v>#REF!</v>
      </c>
      <c r="O420" s="1" t="e">
        <f>ABS(SUMIFS(#REF!,#REF!,$C420,#REF!,$E420,#REF!,#REF!))</f>
        <v>#REF!</v>
      </c>
      <c r="P420" s="1" t="e">
        <f>#REF!</f>
        <v>#REF!</v>
      </c>
      <c r="Q420" s="1" t="e">
        <f>_xlfn.IFS(OR(B420=#REF!,B420=#REF!),#REF!*100,TRUE,0)</f>
        <v>#REF!</v>
      </c>
      <c r="S420" s="14" t="str">
        <f t="shared" si="108"/>
        <v>2100000702受击光效1</v>
      </c>
      <c r="T420" s="14" t="str">
        <f ca="1">IF(OFFSET($BB$1,MATCH($S420,S:S,0)-1,),$BC$1,
_xlfn.TEXTJOIN(Sheet1!$D$16,1,U420:AA420))</f>
        <v>34</v>
      </c>
      <c r="U420" s="14" t="str">
        <f t="shared" ca="1" si="109"/>
        <v>34</v>
      </c>
      <c r="V420" s="14" t="str">
        <f t="shared" ca="1" si="110"/>
        <v/>
      </c>
      <c r="W420" s="14" t="str">
        <f t="shared" ca="1" si="111"/>
        <v/>
      </c>
      <c r="X420" s="14" t="str">
        <f t="shared" ca="1" si="112"/>
        <v/>
      </c>
      <c r="Y420" s="14" t="str">
        <f t="shared" ca="1" si="113"/>
        <v/>
      </c>
      <c r="Z420" s="14" t="str">
        <f t="shared" ca="1" si="114"/>
        <v/>
      </c>
      <c r="AA420" s="14" t="str">
        <f t="shared" ca="1" si="115"/>
        <v/>
      </c>
      <c r="AB420" s="1">
        <f t="shared" si="116"/>
        <v>34</v>
      </c>
      <c r="AC420" s="1" t="e">
        <f t="shared" si="117"/>
        <v>#N/A</v>
      </c>
      <c r="AD420" s="1" t="e">
        <f t="shared" si="118"/>
        <v>#N/A</v>
      </c>
      <c r="AE420" s="1" t="e">
        <f t="shared" si="119"/>
        <v>#N/A</v>
      </c>
      <c r="AF420" s="1" t="e">
        <f t="shared" si="120"/>
        <v>#N/A</v>
      </c>
      <c r="AG420" s="1" t="e">
        <f t="shared" si="121"/>
        <v>#N/A</v>
      </c>
      <c r="AH420" s="1" t="e">
        <f t="shared" si="122"/>
        <v>#N/A</v>
      </c>
      <c r="AI420" s="1" t="e">
        <f>TRIM(LEFT(AP420,FIND(Sheet1!$E$16,AP420)-1))</f>
        <v>#VALUE!</v>
      </c>
      <c r="AJ420" s="1" t="e">
        <f>TRIM(LEFT(AQ420,FIND(Sheet1!$E$16,AQ420)-1))</f>
        <v>#VALUE!</v>
      </c>
      <c r="AK420" s="1" t="e">
        <f>TRIM(LEFT(AR420,FIND(Sheet1!$E$16,AR420)-1))</f>
        <v>#VALUE!</v>
      </c>
      <c r="AL420" s="1" t="e">
        <f>TRIM(LEFT(AS420,FIND(Sheet1!$E$16,AS420)-1))</f>
        <v>#VALUE!</v>
      </c>
      <c r="AM420" s="1" t="e">
        <f>TRIM(LEFT(AT420,FIND(Sheet1!$E$16,AT420)-1))</f>
        <v>#VALUE!</v>
      </c>
      <c r="AN420" s="1" t="e">
        <f>TRIM(LEFT(AU420,FIND(Sheet1!$E$16,AU420)-1))</f>
        <v>#VALUE!</v>
      </c>
      <c r="AO420" s="1" t="e">
        <f>TRIM(LEFT(AV420,FIND(Sheet1!$E$16,AV420)-1))</f>
        <v>#VALUE!</v>
      </c>
      <c r="AP420" s="14">
        <v>34</v>
      </c>
      <c r="AX420" s="1">
        <v>2100000702</v>
      </c>
      <c r="AY420" s="1" t="s">
        <v>91</v>
      </c>
      <c r="AZ420" s="1" t="str">
        <f t="shared" si="123"/>
        <v>2100000702受击光效</v>
      </c>
      <c r="BA420" s="1">
        <f>COUNTIFS($AZ$2:AZ420,AZ420,$AZ$2:AZ420,"&gt;&lt;")</f>
        <v>1</v>
      </c>
      <c r="BB420" t="b">
        <f>IFERROR(AND(VLOOKUP(AX420,[2]英雄技能定义!$A:$F,6,0)="普攻",AY420=$AY$2),FALSE)</f>
        <v>0</v>
      </c>
    </row>
    <row r="421" spans="1:54">
      <c r="A421" s="1" t="e">
        <f>#REF!</f>
        <v>#REF!</v>
      </c>
      <c r="B421" s="1" t="e">
        <f>#REF!</f>
        <v>#REF!</v>
      </c>
      <c r="C421" s="1" t="e">
        <f>#REF!</f>
        <v>#REF!</v>
      </c>
      <c r="D421" s="1" t="s">
        <v>88</v>
      </c>
      <c r="E421" s="1" t="e">
        <f>#REF!</f>
        <v>#REF!</v>
      </c>
      <c r="F421" s="1" t="e">
        <f t="shared" si="124"/>
        <v>#REF!</v>
      </c>
      <c r="G421" s="1">
        <f>SUMIFS(Sheet1!$F$17:$F$30,Sheet1!$E$17:$E$30,D421)</f>
        <v>2</v>
      </c>
      <c r="H421" s="1" t="e">
        <f>ROUND(ABS(SUMIFS(#REF!,#REF!,$C421,#REF!,#REF!,#REF!,$E421)),)</f>
        <v>#REF!</v>
      </c>
      <c r="I421" s="1" t="e">
        <f>_xlfn.IFS(OR(B421=#REF!,B421=#REF!,B421=#REF!),ROUND(#REF!,3),TRUE,0)</f>
        <v>#REF!</v>
      </c>
      <c r="J421" s="1">
        <v>0</v>
      </c>
      <c r="K421" s="1" t="e">
        <f>ROUND(ABS(SUMIFS(#REF!,#REF!,$C421,#REF!,#REF!,#REF!,$E421,#REF!,#REF!)),3)</f>
        <v>#REF!</v>
      </c>
      <c r="L421" s="1" t="e">
        <f>ROUND(ABS(SUMIFS(#REF!,#REF!,$C421,#REF!,#REF!,#REF!,$E421,#REF!,#REF!)),3)</f>
        <v>#REF!</v>
      </c>
      <c r="M421" s="1">
        <v>0</v>
      </c>
      <c r="N421" s="1" t="e">
        <f>ROUND(ABS(SUMIFS(#REF!,#REF!,$C421,#REF!,#REF!,#REF!,$E421,#REF!,#REF!)),3)</f>
        <v>#REF!</v>
      </c>
      <c r="O421" s="1" t="e">
        <f>ABS(SUMIFS(#REF!,#REF!,$C421,#REF!,$E421,#REF!,#REF!))</f>
        <v>#REF!</v>
      </c>
      <c r="P421" s="1" t="e">
        <f>#REF!</f>
        <v>#REF!</v>
      </c>
      <c r="Q421" s="1" t="e">
        <f>_xlfn.IFS(OR(B421=#REF!,B421=#REF!),#REF!*100,TRUE,0)</f>
        <v>#REF!</v>
      </c>
      <c r="S421" s="14" t="str">
        <f t="shared" si="108"/>
        <v>2100000601伤血1</v>
      </c>
      <c r="T421" s="14" t="str">
        <f ca="1">IF(OFFSET($BB$1,MATCH($S421,S:S,0)-1,),$BC$1,
_xlfn.TEXTJOIN(Sheet1!$D$16,1,U421:AA421))</f>
        <v>ratio=0.4,fixed=0</v>
      </c>
      <c r="U421" s="14" t="str">
        <f t="shared" ca="1" si="109"/>
        <v>ratio=0.33</v>
      </c>
      <c r="V421" s="14" t="str">
        <f t="shared" ca="1" si="110"/>
        <v>fixed=5</v>
      </c>
      <c r="W421" s="14" t="str">
        <f t="shared" ca="1" si="111"/>
        <v/>
      </c>
      <c r="X421" s="14" t="str">
        <f t="shared" ca="1" si="112"/>
        <v/>
      </c>
      <c r="Y421" s="14" t="str">
        <f t="shared" ca="1" si="113"/>
        <v/>
      </c>
      <c r="Z421" s="14" t="str">
        <f t="shared" ca="1" si="114"/>
        <v/>
      </c>
      <c r="AA421" s="14" t="str">
        <f t="shared" ca="1" si="115"/>
        <v/>
      </c>
      <c r="AB421" s="1">
        <f t="shared" si="116"/>
        <v>0.33</v>
      </c>
      <c r="AC421" s="1">
        <f t="shared" si="117"/>
        <v>5</v>
      </c>
      <c r="AD421" s="1" t="e">
        <f t="shared" si="118"/>
        <v>#N/A</v>
      </c>
      <c r="AE421" s="1" t="e">
        <f t="shared" si="119"/>
        <v>#N/A</v>
      </c>
      <c r="AF421" s="1" t="e">
        <f t="shared" si="120"/>
        <v>#N/A</v>
      </c>
      <c r="AG421" s="1" t="e">
        <f t="shared" si="121"/>
        <v>#N/A</v>
      </c>
      <c r="AH421" s="1" t="e">
        <f t="shared" si="122"/>
        <v>#N/A</v>
      </c>
      <c r="AI421" s="1" t="str">
        <f>TRIM(LEFT(AP421,FIND(Sheet1!$E$16,AP421)-1))</f>
        <v>ratio</v>
      </c>
      <c r="AJ421" s="1" t="str">
        <f>TRIM(LEFT(AQ421,FIND(Sheet1!$E$16,AQ421)-1))</f>
        <v>fixed</v>
      </c>
      <c r="AK421" s="1" t="e">
        <f>TRIM(LEFT(AR421,FIND(Sheet1!$E$16,AR421)-1))</f>
        <v>#VALUE!</v>
      </c>
      <c r="AL421" s="1" t="e">
        <f>TRIM(LEFT(AS421,FIND(Sheet1!$E$16,AS421)-1))</f>
        <v>#VALUE!</v>
      </c>
      <c r="AM421" s="1" t="e">
        <f>TRIM(LEFT(AT421,FIND(Sheet1!$E$16,AT421)-1))</f>
        <v>#VALUE!</v>
      </c>
      <c r="AN421" s="1" t="e">
        <f>TRIM(LEFT(AU421,FIND(Sheet1!$E$16,AU421)-1))</f>
        <v>#VALUE!</v>
      </c>
      <c r="AO421" s="1" t="e">
        <f>TRIM(LEFT(AV421,FIND(Sheet1!$E$16,AV421)-1))</f>
        <v>#VALUE!</v>
      </c>
      <c r="AP421" s="14" t="s">
        <v>382</v>
      </c>
      <c r="AQ421" s="14" t="s">
        <v>383</v>
      </c>
      <c r="AX421" s="1">
        <v>2100000601</v>
      </c>
      <c r="AY421" s="1" t="s">
        <v>86</v>
      </c>
      <c r="AZ421" s="1" t="str">
        <f t="shared" si="123"/>
        <v>2100000601伤血</v>
      </c>
      <c r="BA421" s="1">
        <f>COUNTIFS($AZ$2:AZ421,AZ421,$AZ$2:AZ421,"&gt;&lt;")</f>
        <v>1</v>
      </c>
      <c r="BB421" t="b">
        <f>IFERROR(AND(VLOOKUP(AX421,[2]英雄技能定义!$A:$F,6,0)="普攻",AY421=$AY$2),FALSE)</f>
        <v>1</v>
      </c>
    </row>
    <row r="422" spans="1:54">
      <c r="A422" s="1" t="e">
        <f>#REF!</f>
        <v>#REF!</v>
      </c>
      <c r="B422" s="1" t="e">
        <f>#REF!</f>
        <v>#REF!</v>
      </c>
      <c r="C422" s="1" t="e">
        <f>#REF!</f>
        <v>#REF!</v>
      </c>
      <c r="D422" s="1" t="s">
        <v>86</v>
      </c>
      <c r="E422" s="1" t="e">
        <f>#REF!</f>
        <v>#REF!</v>
      </c>
      <c r="F422" s="1" t="e">
        <f t="shared" si="124"/>
        <v>#REF!</v>
      </c>
      <c r="G422" s="1">
        <f>SUMIFS(Sheet1!$F$17:$F$30,Sheet1!$E$17:$E$30,D422)</f>
        <v>1</v>
      </c>
      <c r="H422" s="1" t="e">
        <f>ROUND(ABS(SUMIFS(#REF!,#REF!,$C422,#REF!,#REF!,#REF!,$E422)),)</f>
        <v>#REF!</v>
      </c>
      <c r="I422" s="1" t="e">
        <f>_xlfn.IFS(OR(B422=#REF!,B422=#REF!,B422=#REF!),ROUND(#REF!,3),TRUE,0)</f>
        <v>#REF!</v>
      </c>
      <c r="J422" s="1">
        <v>0</v>
      </c>
      <c r="K422" s="1" t="e">
        <f>ROUND(ABS(SUMIFS(#REF!,#REF!,$C422,#REF!,#REF!,#REF!,$E422,#REF!,#REF!)),3)</f>
        <v>#REF!</v>
      </c>
      <c r="L422" s="1" t="e">
        <f>ROUND(ABS(SUMIFS(#REF!,#REF!,$C422,#REF!,#REF!,#REF!,$E422,#REF!,#REF!)),3)</f>
        <v>#REF!</v>
      </c>
      <c r="M422" s="1">
        <v>0</v>
      </c>
      <c r="N422" s="1" t="e">
        <f>ROUND(ABS(SUMIFS(#REF!,#REF!,$C422,#REF!,#REF!,#REF!,$E422,#REF!,#REF!)),3)</f>
        <v>#REF!</v>
      </c>
      <c r="O422" s="1" t="e">
        <f>ABS(SUMIFS(#REF!,#REF!,$C422,#REF!,$E422,#REF!,#REF!))</f>
        <v>#REF!</v>
      </c>
      <c r="P422" s="1" t="e">
        <f>#REF!</f>
        <v>#REF!</v>
      </c>
      <c r="Q422" s="1" t="e">
        <f>_xlfn.IFS(OR(B422=#REF!,B422=#REF!),#REF!*100,TRUE,0)</f>
        <v>#REF!</v>
      </c>
      <c r="S422" s="14" t="str">
        <f t="shared" si="108"/>
        <v>2100000602伤血1</v>
      </c>
      <c r="T422" s="14" t="str">
        <f ca="1">IF(OFFSET($BB$1,MATCH($S422,S:S,0)-1,),$BC$1,
_xlfn.TEXTJOIN(Sheet1!$D$16,1,U422:AA422))</f>
        <v>ratio=3,fixed=5</v>
      </c>
      <c r="U422" s="14" t="str">
        <f t="shared" ca="1" si="109"/>
        <v>ratio=3</v>
      </c>
      <c r="V422" s="14" t="str">
        <f t="shared" ca="1" si="110"/>
        <v>fixed=5</v>
      </c>
      <c r="W422" s="14" t="str">
        <f t="shared" ca="1" si="111"/>
        <v/>
      </c>
      <c r="X422" s="14" t="str">
        <f t="shared" ca="1" si="112"/>
        <v/>
      </c>
      <c r="Y422" s="14" t="str">
        <f t="shared" ca="1" si="113"/>
        <v/>
      </c>
      <c r="Z422" s="14" t="str">
        <f t="shared" ca="1" si="114"/>
        <v/>
      </c>
      <c r="AA422" s="14" t="str">
        <f t="shared" ca="1" si="115"/>
        <v/>
      </c>
      <c r="AB422" s="1">
        <f t="shared" si="116"/>
        <v>3</v>
      </c>
      <c r="AC422" s="1">
        <f t="shared" si="117"/>
        <v>5</v>
      </c>
      <c r="AD422" s="1" t="e">
        <f t="shared" si="118"/>
        <v>#N/A</v>
      </c>
      <c r="AE422" s="1" t="e">
        <f t="shared" si="119"/>
        <v>#N/A</v>
      </c>
      <c r="AF422" s="1" t="e">
        <f t="shared" si="120"/>
        <v>#N/A</v>
      </c>
      <c r="AG422" s="1" t="e">
        <f t="shared" si="121"/>
        <v>#N/A</v>
      </c>
      <c r="AH422" s="1" t="e">
        <f t="shared" si="122"/>
        <v>#N/A</v>
      </c>
      <c r="AI422" s="1" t="str">
        <f>TRIM(LEFT(AP422,FIND(Sheet1!$E$16,AP422)-1))</f>
        <v>ratio</v>
      </c>
      <c r="AJ422" s="1" t="str">
        <f>TRIM(LEFT(AQ422,FIND(Sheet1!$E$16,AQ422)-1))</f>
        <v>fixed</v>
      </c>
      <c r="AK422" s="1" t="e">
        <f>TRIM(LEFT(AR422,FIND(Sheet1!$E$16,AR422)-1))</f>
        <v>#VALUE!</v>
      </c>
      <c r="AL422" s="1" t="e">
        <f>TRIM(LEFT(AS422,FIND(Sheet1!$E$16,AS422)-1))</f>
        <v>#VALUE!</v>
      </c>
      <c r="AM422" s="1" t="e">
        <f>TRIM(LEFT(AT422,FIND(Sheet1!$E$16,AT422)-1))</f>
        <v>#VALUE!</v>
      </c>
      <c r="AN422" s="1" t="e">
        <f>TRIM(LEFT(AU422,FIND(Sheet1!$E$16,AU422)-1))</f>
        <v>#VALUE!</v>
      </c>
      <c r="AO422" s="1" t="e">
        <f>TRIM(LEFT(AV422,FIND(Sheet1!$E$16,AV422)-1))</f>
        <v>#VALUE!</v>
      </c>
      <c r="AP422" s="14" t="s">
        <v>384</v>
      </c>
      <c r="AQ422" s="14" t="s">
        <v>383</v>
      </c>
      <c r="AX422" s="1">
        <v>2100000602</v>
      </c>
      <c r="AY422" s="1" t="s">
        <v>86</v>
      </c>
      <c r="AZ422" s="1" t="str">
        <f t="shared" si="123"/>
        <v>2100000602伤血</v>
      </c>
      <c r="BA422" s="1">
        <f>COUNTIFS($AZ$2:AZ422,AZ422,$AZ$2:AZ422,"&gt;&lt;")</f>
        <v>1</v>
      </c>
      <c r="BB422" t="b">
        <f>IFERROR(AND(VLOOKUP(AX422,[2]英雄技能定义!$A:$F,6,0)="普攻",AY422=$AY$2),FALSE)</f>
        <v>0</v>
      </c>
    </row>
    <row r="423" spans="1:54">
      <c r="A423" s="1" t="e">
        <f>#REF!</f>
        <v>#REF!</v>
      </c>
      <c r="B423" s="1" t="e">
        <f>#REF!</f>
        <v>#REF!</v>
      </c>
      <c r="C423" s="1" t="e">
        <f>#REF!</f>
        <v>#REF!</v>
      </c>
      <c r="D423" s="1" t="s">
        <v>86</v>
      </c>
      <c r="E423" s="1" t="e">
        <f>#REF!</f>
        <v>#REF!</v>
      </c>
      <c r="F423" s="1" t="e">
        <f t="shared" si="124"/>
        <v>#REF!</v>
      </c>
      <c r="G423" s="1">
        <f>SUMIFS(Sheet1!$F$17:$F$30,Sheet1!$E$17:$E$30,D423)</f>
        <v>1</v>
      </c>
      <c r="H423" s="1" t="e">
        <f>ROUND(ABS(SUMIFS(#REF!,#REF!,$C423,#REF!,#REF!,#REF!,$E423)),)</f>
        <v>#REF!</v>
      </c>
      <c r="I423" s="1" t="e">
        <f>_xlfn.IFS(OR(B423=#REF!,B423=#REF!,B423=#REF!),ROUND(#REF!,3),TRUE,0)</f>
        <v>#REF!</v>
      </c>
      <c r="J423" s="1">
        <v>0</v>
      </c>
      <c r="K423" s="1" t="e">
        <f>ROUND(ABS(SUMIFS(#REF!,#REF!,$C423,#REF!,#REF!,#REF!,$E423,#REF!,#REF!)),3)</f>
        <v>#REF!</v>
      </c>
      <c r="L423" s="1" t="e">
        <f>ROUND(ABS(SUMIFS(#REF!,#REF!,$C423,#REF!,#REF!,#REF!,$E423,#REF!,#REF!)),3)</f>
        <v>#REF!</v>
      </c>
      <c r="M423" s="1">
        <v>0</v>
      </c>
      <c r="N423" s="1" t="e">
        <f>ROUND(ABS(SUMIFS(#REF!,#REF!,$C423,#REF!,#REF!,#REF!,$E423,#REF!,#REF!)),3)</f>
        <v>#REF!</v>
      </c>
      <c r="O423" s="1" t="e">
        <f>ABS(SUMIFS(#REF!,#REF!,$C423,#REF!,$E423,#REF!,#REF!))</f>
        <v>#REF!</v>
      </c>
      <c r="P423" s="1" t="e">
        <f>#REF!</f>
        <v>#REF!</v>
      </c>
      <c r="Q423" s="1" t="e">
        <f>_xlfn.IFS(OR(B423=#REF!,B423=#REF!),#REF!*100,TRUE,0)</f>
        <v>#REF!</v>
      </c>
      <c r="S423" s="14" t="str">
        <f t="shared" si="108"/>
        <v>2100000201伤血1</v>
      </c>
      <c r="T423" s="14" t="str">
        <f ca="1">IF(OFFSET($BB$1,MATCH($S423,S:S,0)-1,),$BC$1,
_xlfn.TEXTJOIN(Sheet1!$D$16,1,U423:AA423))</f>
        <v>ratio=0.4,fixed=0</v>
      </c>
      <c r="U423" s="14" t="str">
        <f t="shared" ca="1" si="109"/>
        <v>ratio=0.33</v>
      </c>
      <c r="V423" s="14" t="str">
        <f t="shared" ca="1" si="110"/>
        <v>fixed=5</v>
      </c>
      <c r="W423" s="14" t="str">
        <f t="shared" ca="1" si="111"/>
        <v/>
      </c>
      <c r="X423" s="14" t="str">
        <f t="shared" ca="1" si="112"/>
        <v/>
      </c>
      <c r="Y423" s="14" t="str">
        <f t="shared" ca="1" si="113"/>
        <v/>
      </c>
      <c r="Z423" s="14" t="str">
        <f t="shared" ca="1" si="114"/>
        <v/>
      </c>
      <c r="AA423" s="14" t="str">
        <f t="shared" ca="1" si="115"/>
        <v/>
      </c>
      <c r="AB423" s="1">
        <f t="shared" si="116"/>
        <v>0.33</v>
      </c>
      <c r="AC423" s="1">
        <f t="shared" si="117"/>
        <v>5</v>
      </c>
      <c r="AD423" s="1" t="e">
        <f t="shared" si="118"/>
        <v>#N/A</v>
      </c>
      <c r="AE423" s="1" t="e">
        <f t="shared" si="119"/>
        <v>#N/A</v>
      </c>
      <c r="AF423" s="1" t="e">
        <f t="shared" si="120"/>
        <v>#N/A</v>
      </c>
      <c r="AG423" s="1" t="e">
        <f t="shared" si="121"/>
        <v>#N/A</v>
      </c>
      <c r="AH423" s="1" t="e">
        <f t="shared" si="122"/>
        <v>#N/A</v>
      </c>
      <c r="AI423" s="1" t="str">
        <f>TRIM(LEFT(AP423,FIND(Sheet1!$E$16,AP423)-1))</f>
        <v>ratio</v>
      </c>
      <c r="AJ423" s="1" t="str">
        <f>TRIM(LEFT(AQ423,FIND(Sheet1!$E$16,AQ423)-1))</f>
        <v>fixed</v>
      </c>
      <c r="AK423" s="1" t="e">
        <f>TRIM(LEFT(AR423,FIND(Sheet1!$E$16,AR423)-1))</f>
        <v>#VALUE!</v>
      </c>
      <c r="AL423" s="1" t="e">
        <f>TRIM(LEFT(AS423,FIND(Sheet1!$E$16,AS423)-1))</f>
        <v>#VALUE!</v>
      </c>
      <c r="AM423" s="1" t="e">
        <f>TRIM(LEFT(AT423,FIND(Sheet1!$E$16,AT423)-1))</f>
        <v>#VALUE!</v>
      </c>
      <c r="AN423" s="1" t="e">
        <f>TRIM(LEFT(AU423,FIND(Sheet1!$E$16,AU423)-1))</f>
        <v>#VALUE!</v>
      </c>
      <c r="AO423" s="1" t="e">
        <f>TRIM(LEFT(AV423,FIND(Sheet1!$E$16,AV423)-1))</f>
        <v>#VALUE!</v>
      </c>
      <c r="AP423" s="14" t="s">
        <v>382</v>
      </c>
      <c r="AQ423" s="14" t="s">
        <v>383</v>
      </c>
      <c r="AX423" s="1">
        <v>2100000201</v>
      </c>
      <c r="AY423" s="1" t="s">
        <v>86</v>
      </c>
      <c r="AZ423" s="1" t="str">
        <f t="shared" si="123"/>
        <v>2100000201伤血</v>
      </c>
      <c r="BA423" s="1">
        <f>COUNTIFS($AZ$2:AZ423,AZ423,$AZ$2:AZ423,"&gt;&lt;")</f>
        <v>1</v>
      </c>
      <c r="BB423" t="b">
        <f>IFERROR(AND(VLOOKUP(AX423,[2]英雄技能定义!$A:$F,6,0)="普攻",AY423=$AY$2),FALSE)</f>
        <v>1</v>
      </c>
    </row>
    <row r="424" spans="1:54">
      <c r="A424" s="1" t="e">
        <f>#REF!</f>
        <v>#REF!</v>
      </c>
      <c r="B424" s="1" t="e">
        <f>#REF!</f>
        <v>#REF!</v>
      </c>
      <c r="C424" s="1" t="e">
        <f>#REF!</f>
        <v>#REF!</v>
      </c>
      <c r="D424" s="1" t="s">
        <v>88</v>
      </c>
      <c r="E424" s="1" t="e">
        <f>#REF!</f>
        <v>#REF!</v>
      </c>
      <c r="F424" s="1" t="e">
        <f t="shared" si="124"/>
        <v>#REF!</v>
      </c>
      <c r="G424" s="1">
        <f>SUMIFS(Sheet1!$F$17:$F$30,Sheet1!$E$17:$E$30,D424)</f>
        <v>2</v>
      </c>
      <c r="H424" s="1" t="e">
        <f>ROUND(ABS(SUMIFS(#REF!,#REF!,$C424,#REF!,#REF!,#REF!,$E424)),)</f>
        <v>#REF!</v>
      </c>
      <c r="I424" s="1" t="e">
        <f>_xlfn.IFS(OR(B424=#REF!,B424=#REF!,B424=#REF!),ROUND(#REF!,3),TRUE,0)</f>
        <v>#REF!</v>
      </c>
      <c r="J424" s="1">
        <v>0</v>
      </c>
      <c r="K424" s="1" t="e">
        <f>ROUND(ABS(SUMIFS(#REF!,#REF!,$C424,#REF!,#REF!,#REF!,$E424,#REF!,#REF!)),3)</f>
        <v>#REF!</v>
      </c>
      <c r="L424" s="1" t="e">
        <f>ROUND(ABS(SUMIFS(#REF!,#REF!,$C424,#REF!,#REF!,#REF!,$E424,#REF!,#REF!)),3)</f>
        <v>#REF!</v>
      </c>
      <c r="M424" s="1">
        <v>0</v>
      </c>
      <c r="N424" s="1" t="e">
        <f>ROUND(ABS(SUMIFS(#REF!,#REF!,$C424,#REF!,#REF!,#REF!,$E424,#REF!,#REF!)),3)</f>
        <v>#REF!</v>
      </c>
      <c r="O424" s="1" t="e">
        <f>ABS(SUMIFS(#REF!,#REF!,$C424,#REF!,$E424,#REF!,#REF!))</f>
        <v>#REF!</v>
      </c>
      <c r="P424" s="1" t="e">
        <f>#REF!</f>
        <v>#REF!</v>
      </c>
      <c r="Q424" s="1" t="e">
        <f>_xlfn.IFS(OR(B424=#REF!,B424=#REF!),#REF!*100,TRUE,0)</f>
        <v>#REF!</v>
      </c>
      <c r="S424" s="14" t="str">
        <f t="shared" si="108"/>
        <v>2100000202伤血1</v>
      </c>
      <c r="T424" s="14" t="str">
        <f ca="1">IF(OFFSET($BB$1,MATCH($S424,S:S,0)-1,),$BC$1,
_xlfn.TEXTJOIN(Sheet1!$D$16,1,U424:AA424))</f>
        <v>ratio=2.2,fixed=5</v>
      </c>
      <c r="U424" s="14" t="str">
        <f t="shared" ca="1" si="109"/>
        <v>ratio=2.2</v>
      </c>
      <c r="V424" s="14" t="str">
        <f t="shared" ca="1" si="110"/>
        <v>fixed=5</v>
      </c>
      <c r="W424" s="14" t="str">
        <f t="shared" ca="1" si="111"/>
        <v/>
      </c>
      <c r="X424" s="14" t="str">
        <f t="shared" ca="1" si="112"/>
        <v/>
      </c>
      <c r="Y424" s="14" t="str">
        <f t="shared" ca="1" si="113"/>
        <v/>
      </c>
      <c r="Z424" s="14" t="str">
        <f t="shared" ca="1" si="114"/>
        <v/>
      </c>
      <c r="AA424" s="14" t="str">
        <f t="shared" ca="1" si="115"/>
        <v/>
      </c>
      <c r="AB424" s="1">
        <f t="shared" si="116"/>
        <v>2.2000000000000002</v>
      </c>
      <c r="AC424" s="1">
        <f t="shared" si="117"/>
        <v>5</v>
      </c>
      <c r="AD424" s="1" t="e">
        <f t="shared" si="118"/>
        <v>#N/A</v>
      </c>
      <c r="AE424" s="1" t="e">
        <f t="shared" si="119"/>
        <v>#N/A</v>
      </c>
      <c r="AF424" s="1" t="e">
        <f t="shared" si="120"/>
        <v>#N/A</v>
      </c>
      <c r="AG424" s="1" t="e">
        <f t="shared" si="121"/>
        <v>#N/A</v>
      </c>
      <c r="AH424" s="1" t="e">
        <f t="shared" si="122"/>
        <v>#N/A</v>
      </c>
      <c r="AI424" s="1" t="str">
        <f>TRIM(LEFT(AP424,FIND(Sheet1!$E$16,AP424)-1))</f>
        <v>ratio</v>
      </c>
      <c r="AJ424" s="1" t="str">
        <f>TRIM(LEFT(AQ424,FIND(Sheet1!$E$16,AQ424)-1))</f>
        <v>fixed</v>
      </c>
      <c r="AK424" s="1" t="e">
        <f>TRIM(LEFT(AR424,FIND(Sheet1!$E$16,AR424)-1))</f>
        <v>#VALUE!</v>
      </c>
      <c r="AL424" s="1" t="e">
        <f>TRIM(LEFT(AS424,FIND(Sheet1!$E$16,AS424)-1))</f>
        <v>#VALUE!</v>
      </c>
      <c r="AM424" s="1" t="e">
        <f>TRIM(LEFT(AT424,FIND(Sheet1!$E$16,AT424)-1))</f>
        <v>#VALUE!</v>
      </c>
      <c r="AN424" s="1" t="e">
        <f>TRIM(LEFT(AU424,FIND(Sheet1!$E$16,AU424)-1))</f>
        <v>#VALUE!</v>
      </c>
      <c r="AO424" s="1" t="e">
        <f>TRIM(LEFT(AV424,FIND(Sheet1!$E$16,AV424)-1))</f>
        <v>#VALUE!</v>
      </c>
      <c r="AP424" s="14" t="s">
        <v>386</v>
      </c>
      <c r="AQ424" s="14" t="s">
        <v>383</v>
      </c>
      <c r="AX424" s="1">
        <v>2100000202</v>
      </c>
      <c r="AY424" s="1" t="s">
        <v>86</v>
      </c>
      <c r="AZ424" s="1" t="str">
        <f t="shared" si="123"/>
        <v>2100000202伤血</v>
      </c>
      <c r="BA424" s="1">
        <f>COUNTIFS($AZ$2:AZ424,AZ424,$AZ$2:AZ424,"&gt;&lt;")</f>
        <v>1</v>
      </c>
      <c r="BB424" t="b">
        <f>IFERROR(AND(VLOOKUP(AX424,[2]英雄技能定义!$A:$F,6,0)="普攻",AY424=$AY$2),FALSE)</f>
        <v>0</v>
      </c>
    </row>
    <row r="425" spans="1:54">
      <c r="A425" s="1" t="e">
        <f>#REF!</f>
        <v>#REF!</v>
      </c>
      <c r="B425" s="1" t="e">
        <f>#REF!</f>
        <v>#REF!</v>
      </c>
      <c r="C425" s="1" t="e">
        <f>#REF!</f>
        <v>#REF!</v>
      </c>
      <c r="D425" s="1" t="s">
        <v>86</v>
      </c>
      <c r="E425" s="1" t="e">
        <f>#REF!</f>
        <v>#REF!</v>
      </c>
      <c r="F425" s="1" t="e">
        <f t="shared" si="124"/>
        <v>#REF!</v>
      </c>
      <c r="G425" s="1">
        <f>SUMIFS(Sheet1!$F$17:$F$30,Sheet1!$E$17:$E$30,D425)</f>
        <v>1</v>
      </c>
      <c r="H425" s="1" t="e">
        <f>ROUND(ABS(SUMIFS(#REF!,#REF!,$C425,#REF!,#REF!,#REF!,$E425)),)</f>
        <v>#REF!</v>
      </c>
      <c r="I425" s="1" t="e">
        <f>_xlfn.IFS(OR(B425=#REF!,B425=#REF!,B425=#REF!),ROUND(#REF!,3),TRUE,0)</f>
        <v>#REF!</v>
      </c>
      <c r="J425" s="1">
        <v>0</v>
      </c>
      <c r="K425" s="1" t="e">
        <f>ROUND(ABS(SUMIFS(#REF!,#REF!,$C425,#REF!,#REF!,#REF!,$E425,#REF!,#REF!)),3)</f>
        <v>#REF!</v>
      </c>
      <c r="L425" s="1" t="e">
        <f>ROUND(ABS(SUMIFS(#REF!,#REF!,$C425,#REF!,#REF!,#REF!,$E425,#REF!,#REF!)),3)</f>
        <v>#REF!</v>
      </c>
      <c r="M425" s="1">
        <v>0</v>
      </c>
      <c r="N425" s="1" t="e">
        <f>ROUND(ABS(SUMIFS(#REF!,#REF!,$C425,#REF!,#REF!,#REF!,$E425,#REF!,#REF!)),3)</f>
        <v>#REF!</v>
      </c>
      <c r="O425" s="1" t="e">
        <f>ABS(SUMIFS(#REF!,#REF!,$C425,#REF!,$E425,#REF!,#REF!))</f>
        <v>#REF!</v>
      </c>
      <c r="P425" s="1" t="e">
        <f>#REF!</f>
        <v>#REF!</v>
      </c>
      <c r="Q425" s="1" t="e">
        <f>_xlfn.IFS(OR(B425=#REF!,B425=#REF!),#REF!*100,TRUE,0)</f>
        <v>#REF!</v>
      </c>
      <c r="S425" s="14" t="str">
        <f t="shared" si="108"/>
        <v>2100000202受击光效1</v>
      </c>
      <c r="T425" s="14" t="str">
        <f ca="1">IF(OFFSET($BB$1,MATCH($S425,S:S,0)-1,),$BC$1,
_xlfn.TEXTJOIN(Sheet1!$D$16,1,U425:AA425))</f>
        <v>1</v>
      </c>
      <c r="U425" s="14" t="str">
        <f t="shared" ca="1" si="109"/>
        <v>1</v>
      </c>
      <c r="V425" s="14" t="str">
        <f t="shared" ca="1" si="110"/>
        <v/>
      </c>
      <c r="W425" s="14" t="str">
        <f t="shared" ca="1" si="111"/>
        <v/>
      </c>
      <c r="X425" s="14" t="str">
        <f t="shared" ca="1" si="112"/>
        <v/>
      </c>
      <c r="Y425" s="14" t="str">
        <f t="shared" ca="1" si="113"/>
        <v/>
      </c>
      <c r="Z425" s="14" t="str">
        <f t="shared" ca="1" si="114"/>
        <v/>
      </c>
      <c r="AA425" s="14" t="str">
        <f t="shared" ca="1" si="115"/>
        <v/>
      </c>
      <c r="AB425" s="1">
        <f t="shared" si="116"/>
        <v>1</v>
      </c>
      <c r="AC425" s="1" t="e">
        <f t="shared" si="117"/>
        <v>#N/A</v>
      </c>
      <c r="AD425" s="1" t="e">
        <f t="shared" si="118"/>
        <v>#N/A</v>
      </c>
      <c r="AE425" s="1" t="e">
        <f t="shared" si="119"/>
        <v>#N/A</v>
      </c>
      <c r="AF425" s="1" t="e">
        <f t="shared" si="120"/>
        <v>#N/A</v>
      </c>
      <c r="AG425" s="1" t="e">
        <f t="shared" si="121"/>
        <v>#N/A</v>
      </c>
      <c r="AH425" s="1" t="e">
        <f t="shared" si="122"/>
        <v>#N/A</v>
      </c>
      <c r="AI425" s="1" t="e">
        <f>TRIM(LEFT(AP425,FIND(Sheet1!$E$16,AP425)-1))</f>
        <v>#VALUE!</v>
      </c>
      <c r="AJ425" s="1" t="e">
        <f>TRIM(LEFT(AQ425,FIND(Sheet1!$E$16,AQ425)-1))</f>
        <v>#VALUE!</v>
      </c>
      <c r="AK425" s="1" t="e">
        <f>TRIM(LEFT(AR425,FIND(Sheet1!$E$16,AR425)-1))</f>
        <v>#VALUE!</v>
      </c>
      <c r="AL425" s="1" t="e">
        <f>TRIM(LEFT(AS425,FIND(Sheet1!$E$16,AS425)-1))</f>
        <v>#VALUE!</v>
      </c>
      <c r="AM425" s="1" t="e">
        <f>TRIM(LEFT(AT425,FIND(Sheet1!$E$16,AT425)-1))</f>
        <v>#VALUE!</v>
      </c>
      <c r="AN425" s="1" t="e">
        <f>TRIM(LEFT(AU425,FIND(Sheet1!$E$16,AU425)-1))</f>
        <v>#VALUE!</v>
      </c>
      <c r="AO425" s="1" t="e">
        <f>TRIM(LEFT(AV425,FIND(Sheet1!$E$16,AV425)-1))</f>
        <v>#VALUE!</v>
      </c>
      <c r="AP425" s="14">
        <v>1</v>
      </c>
      <c r="AX425" s="1">
        <v>2100000202</v>
      </c>
      <c r="AY425" s="1" t="s">
        <v>91</v>
      </c>
      <c r="AZ425" s="1" t="str">
        <f t="shared" si="123"/>
        <v>2100000202受击光效</v>
      </c>
      <c r="BA425" s="1">
        <f>COUNTIFS($AZ$2:AZ425,AZ425,$AZ$2:AZ425,"&gt;&lt;")</f>
        <v>1</v>
      </c>
      <c r="BB425" t="b">
        <f>IFERROR(AND(VLOOKUP(AX425,[2]英雄技能定义!$A:$F,6,0)="普攻",AY425=$AY$2),FALSE)</f>
        <v>0</v>
      </c>
    </row>
    <row r="426" spans="1:54">
      <c r="A426" s="1" t="e">
        <f>#REF!</f>
        <v>#REF!</v>
      </c>
      <c r="B426" s="1" t="e">
        <f>#REF!</f>
        <v>#REF!</v>
      </c>
      <c r="C426" s="1" t="e">
        <f>#REF!</f>
        <v>#REF!</v>
      </c>
      <c r="D426" s="1" t="s">
        <v>88</v>
      </c>
      <c r="E426" s="1" t="e">
        <f>#REF!</f>
        <v>#REF!</v>
      </c>
      <c r="F426" s="1" t="e">
        <f t="shared" si="124"/>
        <v>#REF!</v>
      </c>
      <c r="G426" s="1">
        <f>SUMIFS(Sheet1!$F$17:$F$30,Sheet1!$E$17:$E$30,D426)</f>
        <v>2</v>
      </c>
      <c r="H426" s="1" t="e">
        <f>ROUND(ABS(SUMIFS(#REF!,#REF!,$C426,#REF!,#REF!,#REF!,$E426)),)</f>
        <v>#REF!</v>
      </c>
      <c r="I426" s="1" t="e">
        <f>_xlfn.IFS(OR(B426=#REF!,B426=#REF!,B426=#REF!),ROUND(#REF!,3),TRUE,0)</f>
        <v>#REF!</v>
      </c>
      <c r="J426" s="1">
        <v>0</v>
      </c>
      <c r="K426" s="1" t="e">
        <f>ROUND(ABS(SUMIFS(#REF!,#REF!,$C426,#REF!,#REF!,#REF!,$E426,#REF!,#REF!)),3)</f>
        <v>#REF!</v>
      </c>
      <c r="L426" s="1" t="e">
        <f>ROUND(ABS(SUMIFS(#REF!,#REF!,$C426,#REF!,#REF!,#REF!,$E426,#REF!,#REF!)),3)</f>
        <v>#REF!</v>
      </c>
      <c r="M426" s="1">
        <v>0</v>
      </c>
      <c r="N426" s="1" t="e">
        <f>ROUND(ABS(SUMIFS(#REF!,#REF!,$C426,#REF!,#REF!,#REF!,$E426,#REF!,#REF!)),3)</f>
        <v>#REF!</v>
      </c>
      <c r="O426" s="1" t="e">
        <f>ABS(SUMIFS(#REF!,#REF!,$C426,#REF!,$E426,#REF!,#REF!))</f>
        <v>#REF!</v>
      </c>
      <c r="P426" s="1" t="e">
        <f>#REF!</f>
        <v>#REF!</v>
      </c>
      <c r="Q426" s="1" t="e">
        <f>_xlfn.IFS(OR(B426=#REF!,B426=#REF!),#REF!*100,TRUE,0)</f>
        <v>#REF!</v>
      </c>
      <c r="S426" s="14" t="str">
        <f t="shared" si="108"/>
        <v>2100000901伤血1</v>
      </c>
      <c r="T426" s="14" t="str">
        <f ca="1">IF(OFFSET($BB$1,MATCH($S426,S:S,0)-1,),$BC$1,
_xlfn.TEXTJOIN(Sheet1!$D$16,1,U426:AA426))</f>
        <v>ratio=0.4,fixed=0</v>
      </c>
      <c r="U426" s="14" t="str">
        <f t="shared" ca="1" si="109"/>
        <v>ratio=0.33</v>
      </c>
      <c r="V426" s="14" t="str">
        <f t="shared" ca="1" si="110"/>
        <v>fixed=5</v>
      </c>
      <c r="W426" s="14" t="str">
        <f t="shared" ca="1" si="111"/>
        <v/>
      </c>
      <c r="X426" s="14" t="str">
        <f t="shared" ca="1" si="112"/>
        <v/>
      </c>
      <c r="Y426" s="14" t="str">
        <f t="shared" ca="1" si="113"/>
        <v/>
      </c>
      <c r="Z426" s="14" t="str">
        <f t="shared" ca="1" si="114"/>
        <v/>
      </c>
      <c r="AA426" s="14" t="str">
        <f t="shared" ca="1" si="115"/>
        <v/>
      </c>
      <c r="AB426" s="1">
        <f t="shared" si="116"/>
        <v>0.33</v>
      </c>
      <c r="AC426" s="1">
        <f t="shared" si="117"/>
        <v>5</v>
      </c>
      <c r="AD426" s="1" t="e">
        <f t="shared" si="118"/>
        <v>#N/A</v>
      </c>
      <c r="AE426" s="1" t="e">
        <f t="shared" si="119"/>
        <v>#N/A</v>
      </c>
      <c r="AF426" s="1" t="e">
        <f t="shared" si="120"/>
        <v>#N/A</v>
      </c>
      <c r="AG426" s="1" t="e">
        <f t="shared" si="121"/>
        <v>#N/A</v>
      </c>
      <c r="AH426" s="1" t="e">
        <f t="shared" si="122"/>
        <v>#N/A</v>
      </c>
      <c r="AI426" s="1" t="str">
        <f>TRIM(LEFT(AP426,FIND(Sheet1!$E$16,AP426)-1))</f>
        <v>ratio</v>
      </c>
      <c r="AJ426" s="1" t="str">
        <f>TRIM(LEFT(AQ426,FIND(Sheet1!$E$16,AQ426)-1))</f>
        <v>fixed</v>
      </c>
      <c r="AK426" s="1" t="e">
        <f>TRIM(LEFT(AR426,FIND(Sheet1!$E$16,AR426)-1))</f>
        <v>#VALUE!</v>
      </c>
      <c r="AL426" s="1" t="e">
        <f>TRIM(LEFT(AS426,FIND(Sheet1!$E$16,AS426)-1))</f>
        <v>#VALUE!</v>
      </c>
      <c r="AM426" s="1" t="e">
        <f>TRIM(LEFT(AT426,FIND(Sheet1!$E$16,AT426)-1))</f>
        <v>#VALUE!</v>
      </c>
      <c r="AN426" s="1" t="e">
        <f>TRIM(LEFT(AU426,FIND(Sheet1!$E$16,AU426)-1))</f>
        <v>#VALUE!</v>
      </c>
      <c r="AO426" s="1" t="e">
        <f>TRIM(LEFT(AV426,FIND(Sheet1!$E$16,AV426)-1))</f>
        <v>#VALUE!</v>
      </c>
      <c r="AP426" s="14" t="s">
        <v>382</v>
      </c>
      <c r="AQ426" s="14" t="s">
        <v>383</v>
      </c>
      <c r="AX426" s="1">
        <v>2100000901</v>
      </c>
      <c r="AY426" s="1" t="s">
        <v>86</v>
      </c>
      <c r="AZ426" s="1" t="str">
        <f t="shared" si="123"/>
        <v>2100000901伤血</v>
      </c>
      <c r="BA426" s="1">
        <f>COUNTIFS($AZ$2:AZ426,AZ426,$AZ$2:AZ426,"&gt;&lt;")</f>
        <v>1</v>
      </c>
      <c r="BB426" t="b">
        <f>IFERROR(AND(VLOOKUP(AX426,[2]英雄技能定义!$A:$F,6,0)="普攻",AY426=$AY$2),FALSE)</f>
        <v>1</v>
      </c>
    </row>
    <row r="427" spans="1:54">
      <c r="A427" s="1" t="e">
        <f>#REF!</f>
        <v>#REF!</v>
      </c>
      <c r="B427" s="1" t="e">
        <f>#REF!</f>
        <v>#REF!</v>
      </c>
      <c r="C427" s="1" t="e">
        <f>#REF!</f>
        <v>#REF!</v>
      </c>
      <c r="D427" s="1" t="s">
        <v>86</v>
      </c>
      <c r="E427" s="1" t="e">
        <f>#REF!</f>
        <v>#REF!</v>
      </c>
      <c r="F427" s="1" t="e">
        <f t="shared" si="124"/>
        <v>#REF!</v>
      </c>
      <c r="G427" s="1">
        <f>SUMIFS(Sheet1!$F$17:$F$30,Sheet1!$E$17:$E$30,D427)</f>
        <v>1</v>
      </c>
      <c r="H427" s="1" t="e">
        <f>ROUND(ABS(SUMIFS(#REF!,#REF!,$C427,#REF!,#REF!,#REF!,$E427)),)</f>
        <v>#REF!</v>
      </c>
      <c r="I427" s="1" t="e">
        <f>_xlfn.IFS(OR(B427=#REF!,B427=#REF!,B427=#REF!),ROUND(#REF!,3),TRUE,0)</f>
        <v>#REF!</v>
      </c>
      <c r="J427" s="1">
        <v>0</v>
      </c>
      <c r="K427" s="1" t="e">
        <f>ROUND(ABS(SUMIFS(#REF!,#REF!,$C427,#REF!,#REF!,#REF!,$E427,#REF!,#REF!)),3)</f>
        <v>#REF!</v>
      </c>
      <c r="L427" s="1" t="e">
        <f>ROUND(ABS(SUMIFS(#REF!,#REF!,$C427,#REF!,#REF!,#REF!,$E427,#REF!,#REF!)),3)</f>
        <v>#REF!</v>
      </c>
      <c r="M427" s="1">
        <v>0</v>
      </c>
      <c r="N427" s="1" t="e">
        <f>ROUND(ABS(SUMIFS(#REF!,#REF!,$C427,#REF!,#REF!,#REF!,$E427,#REF!,#REF!)),3)</f>
        <v>#REF!</v>
      </c>
      <c r="O427" s="1" t="e">
        <f>ABS(SUMIFS(#REF!,#REF!,$C427,#REF!,$E427,#REF!,#REF!))</f>
        <v>#REF!</v>
      </c>
      <c r="P427" s="1" t="e">
        <f>#REF!</f>
        <v>#REF!</v>
      </c>
      <c r="Q427" s="1" t="e">
        <f>_xlfn.IFS(OR(B427=#REF!,B427=#REF!),#REF!*100,TRUE,0)</f>
        <v>#REF!</v>
      </c>
      <c r="S427" s="14" t="str">
        <f t="shared" si="108"/>
        <v>2100000901受击光效1</v>
      </c>
      <c r="T427" s="14" t="str">
        <f ca="1">IF(OFFSET($BB$1,MATCH($S427,S:S,0)-1,),$BC$1,
_xlfn.TEXTJOIN(Sheet1!$D$16,1,U427:AA427))</f>
        <v>1</v>
      </c>
      <c r="U427" s="14" t="str">
        <f t="shared" ca="1" si="109"/>
        <v>1</v>
      </c>
      <c r="V427" s="14" t="str">
        <f t="shared" ca="1" si="110"/>
        <v/>
      </c>
      <c r="W427" s="14" t="str">
        <f t="shared" ca="1" si="111"/>
        <v/>
      </c>
      <c r="X427" s="14" t="str">
        <f t="shared" ca="1" si="112"/>
        <v/>
      </c>
      <c r="Y427" s="14" t="str">
        <f t="shared" ca="1" si="113"/>
        <v/>
      </c>
      <c r="Z427" s="14" t="str">
        <f t="shared" ca="1" si="114"/>
        <v/>
      </c>
      <c r="AA427" s="14" t="str">
        <f t="shared" ca="1" si="115"/>
        <v/>
      </c>
      <c r="AB427" s="1">
        <f t="shared" si="116"/>
        <v>1</v>
      </c>
      <c r="AC427" s="1" t="e">
        <f t="shared" si="117"/>
        <v>#N/A</v>
      </c>
      <c r="AD427" s="1" t="e">
        <f t="shared" si="118"/>
        <v>#N/A</v>
      </c>
      <c r="AE427" s="1" t="e">
        <f t="shared" si="119"/>
        <v>#N/A</v>
      </c>
      <c r="AF427" s="1" t="e">
        <f t="shared" si="120"/>
        <v>#N/A</v>
      </c>
      <c r="AG427" s="1" t="e">
        <f t="shared" si="121"/>
        <v>#N/A</v>
      </c>
      <c r="AH427" s="1" t="e">
        <f t="shared" si="122"/>
        <v>#N/A</v>
      </c>
      <c r="AI427" s="1" t="e">
        <f>TRIM(LEFT(AP427,FIND(Sheet1!$E$16,AP427)-1))</f>
        <v>#VALUE!</v>
      </c>
      <c r="AJ427" s="1" t="e">
        <f>TRIM(LEFT(AQ427,FIND(Sheet1!$E$16,AQ427)-1))</f>
        <v>#VALUE!</v>
      </c>
      <c r="AK427" s="1" t="e">
        <f>TRIM(LEFT(AR427,FIND(Sheet1!$E$16,AR427)-1))</f>
        <v>#VALUE!</v>
      </c>
      <c r="AL427" s="1" t="e">
        <f>TRIM(LEFT(AS427,FIND(Sheet1!$E$16,AS427)-1))</f>
        <v>#VALUE!</v>
      </c>
      <c r="AM427" s="1" t="e">
        <f>TRIM(LEFT(AT427,FIND(Sheet1!$E$16,AT427)-1))</f>
        <v>#VALUE!</v>
      </c>
      <c r="AN427" s="1" t="e">
        <f>TRIM(LEFT(AU427,FIND(Sheet1!$E$16,AU427)-1))</f>
        <v>#VALUE!</v>
      </c>
      <c r="AO427" s="1" t="e">
        <f>TRIM(LEFT(AV427,FIND(Sheet1!$E$16,AV427)-1))</f>
        <v>#VALUE!</v>
      </c>
      <c r="AP427" s="14">
        <v>1</v>
      </c>
      <c r="AX427" s="1">
        <v>2100000901</v>
      </c>
      <c r="AY427" s="1" t="s">
        <v>91</v>
      </c>
      <c r="AZ427" s="1" t="str">
        <f t="shared" si="123"/>
        <v>2100000901受击光效</v>
      </c>
      <c r="BA427" s="1">
        <f>COUNTIFS($AZ$2:AZ427,AZ427,$AZ$2:AZ427,"&gt;&lt;")</f>
        <v>1</v>
      </c>
      <c r="BB427" t="b">
        <f>IFERROR(AND(VLOOKUP(AX427,[2]英雄技能定义!$A:$F,6,0)="普攻",AY427=$AY$2),FALSE)</f>
        <v>0</v>
      </c>
    </row>
    <row r="428" spans="1:54">
      <c r="A428" s="1" t="e">
        <f>#REF!</f>
        <v>#REF!</v>
      </c>
      <c r="B428" s="1" t="e">
        <f>#REF!</f>
        <v>#REF!</v>
      </c>
      <c r="C428" s="1" t="e">
        <f>#REF!</f>
        <v>#REF!</v>
      </c>
      <c r="D428" s="1" t="s">
        <v>88</v>
      </c>
      <c r="E428" s="1" t="e">
        <f>#REF!</f>
        <v>#REF!</v>
      </c>
      <c r="F428" s="1" t="e">
        <f t="shared" si="124"/>
        <v>#REF!</v>
      </c>
      <c r="G428" s="1">
        <f>SUMIFS(Sheet1!$F$17:$F$30,Sheet1!$E$17:$E$30,D428)</f>
        <v>2</v>
      </c>
      <c r="H428" s="1" t="e">
        <f>ROUND(ABS(SUMIFS(#REF!,#REF!,$C428,#REF!,#REF!,#REF!,$E428)),)</f>
        <v>#REF!</v>
      </c>
      <c r="I428" s="1" t="e">
        <f>_xlfn.IFS(OR(B428=#REF!,B428=#REF!,B428=#REF!),ROUND(#REF!,3),TRUE,0)</f>
        <v>#REF!</v>
      </c>
      <c r="J428" s="1">
        <v>0</v>
      </c>
      <c r="K428" s="1" t="e">
        <f>ROUND(ABS(SUMIFS(#REF!,#REF!,$C428,#REF!,#REF!,#REF!,$E428,#REF!,#REF!)),3)</f>
        <v>#REF!</v>
      </c>
      <c r="L428" s="1" t="e">
        <f>ROUND(ABS(SUMIFS(#REF!,#REF!,$C428,#REF!,#REF!,#REF!,$E428,#REF!,#REF!)),3)</f>
        <v>#REF!</v>
      </c>
      <c r="M428" s="1">
        <v>0</v>
      </c>
      <c r="N428" s="1" t="e">
        <f>ROUND(ABS(SUMIFS(#REF!,#REF!,$C428,#REF!,#REF!,#REF!,$E428,#REF!,#REF!)),3)</f>
        <v>#REF!</v>
      </c>
      <c r="O428" s="1" t="e">
        <f>ABS(SUMIFS(#REF!,#REF!,$C428,#REF!,$E428,#REF!,#REF!))</f>
        <v>#REF!</v>
      </c>
      <c r="P428" s="1" t="e">
        <f>#REF!</f>
        <v>#REF!</v>
      </c>
      <c r="Q428" s="1" t="e">
        <f>_xlfn.IFS(OR(B428=#REF!,B428=#REF!),#REF!*100,TRUE,0)</f>
        <v>#REF!</v>
      </c>
      <c r="S428" s="14" t="str">
        <f t="shared" si="108"/>
        <v>2100000902伤血1</v>
      </c>
      <c r="T428" s="14" t="str">
        <f ca="1">IF(OFFSET($BB$1,MATCH($S428,S:S,0)-1,),$BC$1,
_xlfn.TEXTJOIN(Sheet1!$D$16,1,U428:AA428))</f>
        <v>ratio=3,fixed=5</v>
      </c>
      <c r="U428" s="14" t="str">
        <f t="shared" ca="1" si="109"/>
        <v>ratio=3</v>
      </c>
      <c r="V428" s="14" t="str">
        <f t="shared" ca="1" si="110"/>
        <v>fixed=5</v>
      </c>
      <c r="W428" s="14" t="str">
        <f t="shared" ca="1" si="111"/>
        <v/>
      </c>
      <c r="X428" s="14" t="str">
        <f t="shared" ca="1" si="112"/>
        <v/>
      </c>
      <c r="Y428" s="14" t="str">
        <f t="shared" ca="1" si="113"/>
        <v/>
      </c>
      <c r="Z428" s="14" t="str">
        <f t="shared" ca="1" si="114"/>
        <v/>
      </c>
      <c r="AA428" s="14" t="str">
        <f t="shared" ca="1" si="115"/>
        <v/>
      </c>
      <c r="AB428" s="1">
        <f t="shared" si="116"/>
        <v>3</v>
      </c>
      <c r="AC428" s="1">
        <f t="shared" si="117"/>
        <v>5</v>
      </c>
      <c r="AD428" s="1" t="e">
        <f t="shared" si="118"/>
        <v>#N/A</v>
      </c>
      <c r="AE428" s="1" t="e">
        <f t="shared" si="119"/>
        <v>#N/A</v>
      </c>
      <c r="AF428" s="1" t="e">
        <f t="shared" si="120"/>
        <v>#N/A</v>
      </c>
      <c r="AG428" s="1" t="e">
        <f t="shared" si="121"/>
        <v>#N/A</v>
      </c>
      <c r="AH428" s="1" t="e">
        <f t="shared" si="122"/>
        <v>#N/A</v>
      </c>
      <c r="AI428" s="1" t="str">
        <f>TRIM(LEFT(AP428,FIND(Sheet1!$E$16,AP428)-1))</f>
        <v>ratio</v>
      </c>
      <c r="AJ428" s="1" t="str">
        <f>TRIM(LEFT(AQ428,FIND(Sheet1!$E$16,AQ428)-1))</f>
        <v>fixed</v>
      </c>
      <c r="AK428" s="1" t="e">
        <f>TRIM(LEFT(AR428,FIND(Sheet1!$E$16,AR428)-1))</f>
        <v>#VALUE!</v>
      </c>
      <c r="AL428" s="1" t="e">
        <f>TRIM(LEFT(AS428,FIND(Sheet1!$E$16,AS428)-1))</f>
        <v>#VALUE!</v>
      </c>
      <c r="AM428" s="1" t="e">
        <f>TRIM(LEFT(AT428,FIND(Sheet1!$E$16,AT428)-1))</f>
        <v>#VALUE!</v>
      </c>
      <c r="AN428" s="1" t="e">
        <f>TRIM(LEFT(AU428,FIND(Sheet1!$E$16,AU428)-1))</f>
        <v>#VALUE!</v>
      </c>
      <c r="AO428" s="1" t="e">
        <f>TRIM(LEFT(AV428,FIND(Sheet1!$E$16,AV428)-1))</f>
        <v>#VALUE!</v>
      </c>
      <c r="AP428" s="14" t="s">
        <v>384</v>
      </c>
      <c r="AQ428" s="14" t="s">
        <v>383</v>
      </c>
      <c r="AX428" s="1">
        <v>2100000902</v>
      </c>
      <c r="AY428" s="1" t="s">
        <v>86</v>
      </c>
      <c r="AZ428" s="1" t="str">
        <f t="shared" si="123"/>
        <v>2100000902伤血</v>
      </c>
      <c r="BA428" s="1">
        <f>COUNTIFS($AZ$2:AZ428,AZ428,$AZ$2:AZ428,"&gt;&lt;")</f>
        <v>1</v>
      </c>
      <c r="BB428" t="b">
        <f>IFERROR(AND(VLOOKUP(AX428,[2]英雄技能定义!$A:$F,6,0)="普攻",AY428=$AY$2),FALSE)</f>
        <v>0</v>
      </c>
    </row>
    <row r="429" spans="1:54">
      <c r="A429" s="1" t="e">
        <f>#REF!</f>
        <v>#REF!</v>
      </c>
      <c r="B429" s="1" t="e">
        <f>#REF!</f>
        <v>#REF!</v>
      </c>
      <c r="C429" s="1" t="e">
        <f>#REF!</f>
        <v>#REF!</v>
      </c>
      <c r="D429" s="1" t="s">
        <v>86</v>
      </c>
      <c r="E429" s="1" t="e">
        <f>#REF!</f>
        <v>#REF!</v>
      </c>
      <c r="F429" s="1" t="e">
        <f t="shared" si="124"/>
        <v>#REF!</v>
      </c>
      <c r="G429" s="1">
        <f>SUMIFS(Sheet1!$F$17:$F$30,Sheet1!$E$17:$E$30,D429)</f>
        <v>1</v>
      </c>
      <c r="H429" s="1" t="e">
        <f>ROUND(ABS(SUMIFS(#REF!,#REF!,$C429,#REF!,#REF!,#REF!,$E429)),)</f>
        <v>#REF!</v>
      </c>
      <c r="I429" s="1" t="e">
        <f>_xlfn.IFS(OR(B429=#REF!,B429=#REF!,B429=#REF!),ROUND(#REF!,3),TRUE,0)</f>
        <v>#REF!</v>
      </c>
      <c r="J429" s="1">
        <v>0</v>
      </c>
      <c r="K429" s="1" t="e">
        <f>ROUND(ABS(SUMIFS(#REF!,#REF!,$C429,#REF!,#REF!,#REF!,$E429,#REF!,#REF!)),3)</f>
        <v>#REF!</v>
      </c>
      <c r="L429" s="1" t="e">
        <f>ROUND(ABS(SUMIFS(#REF!,#REF!,$C429,#REF!,#REF!,#REF!,$E429,#REF!,#REF!)),3)</f>
        <v>#REF!</v>
      </c>
      <c r="M429" s="1">
        <v>0</v>
      </c>
      <c r="N429" s="1" t="e">
        <f>ROUND(ABS(SUMIFS(#REF!,#REF!,$C429,#REF!,#REF!,#REF!,$E429,#REF!,#REF!)),3)</f>
        <v>#REF!</v>
      </c>
      <c r="O429" s="1" t="e">
        <f>ABS(SUMIFS(#REF!,#REF!,$C429,#REF!,$E429,#REF!,#REF!))</f>
        <v>#REF!</v>
      </c>
      <c r="P429" s="1" t="e">
        <f>#REF!</f>
        <v>#REF!</v>
      </c>
      <c r="Q429" s="1" t="e">
        <f>_xlfn.IFS(OR(B429=#REF!,B429=#REF!),#REF!*100,TRUE,0)</f>
        <v>#REF!</v>
      </c>
      <c r="S429" s="14" t="str">
        <f t="shared" si="108"/>
        <v>2100000902受击光效1</v>
      </c>
      <c r="T429" s="14" t="str">
        <f ca="1">IF(OFFSET($BB$1,MATCH($S429,S:S,0)-1,),$BC$1,
_xlfn.TEXTJOIN(Sheet1!$D$16,1,U429:AA429))</f>
        <v>1</v>
      </c>
      <c r="U429" s="14" t="str">
        <f t="shared" ca="1" si="109"/>
        <v>1</v>
      </c>
      <c r="V429" s="14" t="str">
        <f t="shared" ca="1" si="110"/>
        <v/>
      </c>
      <c r="W429" s="14" t="str">
        <f t="shared" ca="1" si="111"/>
        <v/>
      </c>
      <c r="X429" s="14" t="str">
        <f t="shared" ca="1" si="112"/>
        <v/>
      </c>
      <c r="Y429" s="14" t="str">
        <f t="shared" ca="1" si="113"/>
        <v/>
      </c>
      <c r="Z429" s="14" t="str">
        <f t="shared" ca="1" si="114"/>
        <v/>
      </c>
      <c r="AA429" s="14" t="str">
        <f t="shared" ca="1" si="115"/>
        <v/>
      </c>
      <c r="AB429" s="1">
        <f t="shared" si="116"/>
        <v>1</v>
      </c>
      <c r="AC429" s="1" t="e">
        <f t="shared" si="117"/>
        <v>#N/A</v>
      </c>
      <c r="AD429" s="1" t="e">
        <f t="shared" si="118"/>
        <v>#N/A</v>
      </c>
      <c r="AE429" s="1" t="e">
        <f t="shared" si="119"/>
        <v>#N/A</v>
      </c>
      <c r="AF429" s="1" t="e">
        <f t="shared" si="120"/>
        <v>#N/A</v>
      </c>
      <c r="AG429" s="1" t="e">
        <f t="shared" si="121"/>
        <v>#N/A</v>
      </c>
      <c r="AH429" s="1" t="e">
        <f t="shared" si="122"/>
        <v>#N/A</v>
      </c>
      <c r="AI429" s="1" t="e">
        <f>TRIM(LEFT(AP429,FIND(Sheet1!$E$16,AP429)-1))</f>
        <v>#VALUE!</v>
      </c>
      <c r="AJ429" s="1" t="e">
        <f>TRIM(LEFT(AQ429,FIND(Sheet1!$E$16,AQ429)-1))</f>
        <v>#VALUE!</v>
      </c>
      <c r="AK429" s="1" t="e">
        <f>TRIM(LEFT(AR429,FIND(Sheet1!$E$16,AR429)-1))</f>
        <v>#VALUE!</v>
      </c>
      <c r="AL429" s="1" t="e">
        <f>TRIM(LEFT(AS429,FIND(Sheet1!$E$16,AS429)-1))</f>
        <v>#VALUE!</v>
      </c>
      <c r="AM429" s="1" t="e">
        <f>TRIM(LEFT(AT429,FIND(Sheet1!$E$16,AT429)-1))</f>
        <v>#VALUE!</v>
      </c>
      <c r="AN429" s="1" t="e">
        <f>TRIM(LEFT(AU429,FIND(Sheet1!$E$16,AU429)-1))</f>
        <v>#VALUE!</v>
      </c>
      <c r="AO429" s="1" t="e">
        <f>TRIM(LEFT(AV429,FIND(Sheet1!$E$16,AV429)-1))</f>
        <v>#VALUE!</v>
      </c>
      <c r="AP429" s="14">
        <v>1</v>
      </c>
      <c r="AX429" s="1">
        <v>2100000902</v>
      </c>
      <c r="AY429" s="1" t="s">
        <v>91</v>
      </c>
      <c r="AZ429" s="1" t="str">
        <f t="shared" si="123"/>
        <v>2100000902受击光效</v>
      </c>
      <c r="BA429" s="1">
        <f>COUNTIFS($AZ$2:AZ429,AZ429,$AZ$2:AZ429,"&gt;&lt;")</f>
        <v>1</v>
      </c>
      <c r="BB429" t="b">
        <f>IFERROR(AND(VLOOKUP(AX429,[2]英雄技能定义!$A:$F,6,0)="普攻",AY429=$AY$2),FALSE)</f>
        <v>0</v>
      </c>
    </row>
    <row r="430" spans="1:54">
      <c r="A430" s="1" t="e">
        <f>#REF!</f>
        <v>#REF!</v>
      </c>
      <c r="B430" s="1" t="e">
        <f>#REF!</f>
        <v>#REF!</v>
      </c>
      <c r="C430" s="1" t="e">
        <f>#REF!</f>
        <v>#REF!</v>
      </c>
      <c r="D430" s="1" t="s">
        <v>86</v>
      </c>
      <c r="E430" s="1" t="e">
        <f>#REF!</f>
        <v>#REF!</v>
      </c>
      <c r="F430" s="1" t="e">
        <f t="shared" si="124"/>
        <v>#REF!</v>
      </c>
      <c r="G430" s="1">
        <f>SUMIFS(Sheet1!$F$17:$F$30,Sheet1!$E$17:$E$30,D430)</f>
        <v>1</v>
      </c>
      <c r="H430" s="1" t="e">
        <f>ROUND(ABS(SUMIFS(#REF!,#REF!,$C430,#REF!,#REF!,#REF!,$E430)),)</f>
        <v>#REF!</v>
      </c>
      <c r="I430" s="1" t="e">
        <f>_xlfn.IFS(OR(B430=#REF!,B430=#REF!,B430=#REF!),ROUND(#REF!,3),TRUE,0)</f>
        <v>#REF!</v>
      </c>
      <c r="J430" s="1">
        <v>0</v>
      </c>
      <c r="K430" s="1" t="e">
        <f>ROUND(ABS(SUMIFS(#REF!,#REF!,$C430,#REF!,#REF!,#REF!,$E430,#REF!,#REF!)),3)</f>
        <v>#REF!</v>
      </c>
      <c r="L430" s="1" t="e">
        <f>ROUND(ABS(SUMIFS(#REF!,#REF!,$C430,#REF!,#REF!,#REF!,$E430,#REF!,#REF!)),3)</f>
        <v>#REF!</v>
      </c>
      <c r="M430" s="1">
        <v>0</v>
      </c>
      <c r="N430" s="1" t="e">
        <f>ROUND(ABS(SUMIFS(#REF!,#REF!,$C430,#REF!,#REF!,#REF!,$E430,#REF!,#REF!)),3)</f>
        <v>#REF!</v>
      </c>
      <c r="O430" s="1" t="e">
        <f>ABS(SUMIFS(#REF!,#REF!,$C430,#REF!,$E430,#REF!,#REF!))</f>
        <v>#REF!</v>
      </c>
      <c r="P430" s="1" t="e">
        <f>#REF!</f>
        <v>#REF!</v>
      </c>
      <c r="Q430" s="1" t="e">
        <f>_xlfn.IFS(OR(B430=#REF!,B430=#REF!),#REF!*100,TRUE,0)</f>
        <v>#REF!</v>
      </c>
      <c r="S430" s="14" t="str">
        <f t="shared" si="108"/>
        <v>2100000401伤血1</v>
      </c>
      <c r="T430" s="14" t="str">
        <f ca="1">IF(OFFSET($BB$1,MATCH($S430,S:S,0)-1,),$BC$1,
_xlfn.TEXTJOIN(Sheet1!$D$16,1,U430:AA430))</f>
        <v>ratio=0.4,fixed=0</v>
      </c>
      <c r="U430" s="14" t="str">
        <f t="shared" ca="1" si="109"/>
        <v>ratio=0.33</v>
      </c>
      <c r="V430" s="14" t="str">
        <f t="shared" ca="1" si="110"/>
        <v>fixed=5</v>
      </c>
      <c r="W430" s="14" t="str">
        <f t="shared" ca="1" si="111"/>
        <v/>
      </c>
      <c r="X430" s="14" t="str">
        <f t="shared" ca="1" si="112"/>
        <v/>
      </c>
      <c r="Y430" s="14" t="str">
        <f t="shared" ca="1" si="113"/>
        <v/>
      </c>
      <c r="Z430" s="14" t="str">
        <f t="shared" ca="1" si="114"/>
        <v/>
      </c>
      <c r="AA430" s="14" t="str">
        <f t="shared" ca="1" si="115"/>
        <v/>
      </c>
      <c r="AB430" s="1">
        <f t="shared" si="116"/>
        <v>0.33</v>
      </c>
      <c r="AC430" s="1">
        <f t="shared" si="117"/>
        <v>5</v>
      </c>
      <c r="AD430" s="1" t="e">
        <f t="shared" si="118"/>
        <v>#N/A</v>
      </c>
      <c r="AE430" s="1" t="e">
        <f t="shared" si="119"/>
        <v>#N/A</v>
      </c>
      <c r="AF430" s="1" t="e">
        <f t="shared" si="120"/>
        <v>#N/A</v>
      </c>
      <c r="AG430" s="1" t="e">
        <f t="shared" si="121"/>
        <v>#N/A</v>
      </c>
      <c r="AH430" s="1" t="e">
        <f t="shared" si="122"/>
        <v>#N/A</v>
      </c>
      <c r="AI430" s="1" t="str">
        <f>TRIM(LEFT(AP430,FIND(Sheet1!$E$16,AP430)-1))</f>
        <v>ratio</v>
      </c>
      <c r="AJ430" s="1" t="str">
        <f>TRIM(LEFT(AQ430,FIND(Sheet1!$E$16,AQ430)-1))</f>
        <v>fixed</v>
      </c>
      <c r="AK430" s="1" t="e">
        <f>TRIM(LEFT(AR430,FIND(Sheet1!$E$16,AR430)-1))</f>
        <v>#VALUE!</v>
      </c>
      <c r="AL430" s="1" t="e">
        <f>TRIM(LEFT(AS430,FIND(Sheet1!$E$16,AS430)-1))</f>
        <v>#VALUE!</v>
      </c>
      <c r="AM430" s="1" t="e">
        <f>TRIM(LEFT(AT430,FIND(Sheet1!$E$16,AT430)-1))</f>
        <v>#VALUE!</v>
      </c>
      <c r="AN430" s="1" t="e">
        <f>TRIM(LEFT(AU430,FIND(Sheet1!$E$16,AU430)-1))</f>
        <v>#VALUE!</v>
      </c>
      <c r="AO430" s="1" t="e">
        <f>TRIM(LEFT(AV430,FIND(Sheet1!$E$16,AV430)-1))</f>
        <v>#VALUE!</v>
      </c>
      <c r="AP430" s="14" t="s">
        <v>382</v>
      </c>
      <c r="AQ430" s="14" t="s">
        <v>383</v>
      </c>
      <c r="AX430" s="1">
        <v>2100000401</v>
      </c>
      <c r="AY430" s="1" t="s">
        <v>86</v>
      </c>
      <c r="AZ430" s="1" t="str">
        <f t="shared" si="123"/>
        <v>2100000401伤血</v>
      </c>
      <c r="BA430" s="1">
        <f>COUNTIFS($AZ$2:AZ430,AZ430,$AZ$2:AZ430,"&gt;&lt;")</f>
        <v>1</v>
      </c>
      <c r="BB430" t="b">
        <f>IFERROR(AND(VLOOKUP(AX430,[2]英雄技能定义!$A:$F,6,0)="普攻",AY430=$AY$2),FALSE)</f>
        <v>1</v>
      </c>
    </row>
    <row r="431" spans="1:54">
      <c r="A431" s="1" t="e">
        <f>#REF!</f>
        <v>#REF!</v>
      </c>
      <c r="B431" s="1" t="e">
        <f>#REF!</f>
        <v>#REF!</v>
      </c>
      <c r="C431" s="1" t="e">
        <f>#REF!</f>
        <v>#REF!</v>
      </c>
      <c r="D431" s="1" t="s">
        <v>88</v>
      </c>
      <c r="E431" s="1" t="e">
        <f>#REF!</f>
        <v>#REF!</v>
      </c>
      <c r="F431" s="1" t="e">
        <f t="shared" si="124"/>
        <v>#REF!</v>
      </c>
      <c r="G431" s="1">
        <f>SUMIFS(Sheet1!$F$17:$F$30,Sheet1!$E$17:$E$30,D431)</f>
        <v>2</v>
      </c>
      <c r="H431" s="1" t="e">
        <f>ROUND(ABS(SUMIFS(#REF!,#REF!,$C431,#REF!,#REF!,#REF!,$E431)),)</f>
        <v>#REF!</v>
      </c>
      <c r="I431" s="1" t="e">
        <f>_xlfn.IFS(OR(B431=#REF!,B431=#REF!,B431=#REF!),ROUND(#REF!,3),TRUE,0)</f>
        <v>#REF!</v>
      </c>
      <c r="J431" s="1">
        <v>0</v>
      </c>
      <c r="K431" s="1" t="e">
        <f>ROUND(ABS(SUMIFS(#REF!,#REF!,$C431,#REF!,#REF!,#REF!,$E431,#REF!,#REF!)),3)</f>
        <v>#REF!</v>
      </c>
      <c r="L431" s="1" t="e">
        <f>ROUND(ABS(SUMIFS(#REF!,#REF!,$C431,#REF!,#REF!,#REF!,$E431,#REF!,#REF!)),3)</f>
        <v>#REF!</v>
      </c>
      <c r="M431" s="1">
        <v>0</v>
      </c>
      <c r="N431" s="1" t="e">
        <f>ROUND(ABS(SUMIFS(#REF!,#REF!,$C431,#REF!,#REF!,#REF!,$E431,#REF!,#REF!)),3)</f>
        <v>#REF!</v>
      </c>
      <c r="O431" s="1" t="e">
        <f>ABS(SUMIFS(#REF!,#REF!,$C431,#REF!,$E431,#REF!,#REF!))</f>
        <v>#REF!</v>
      </c>
      <c r="P431" s="1" t="e">
        <f>#REF!</f>
        <v>#REF!</v>
      </c>
      <c r="Q431" s="1" t="e">
        <f>_xlfn.IFS(OR(B431=#REF!,B431=#REF!),#REF!*100,TRUE,0)</f>
        <v>#REF!</v>
      </c>
      <c r="S431" s="14" t="str">
        <f t="shared" si="108"/>
        <v>2100000401受击光效1</v>
      </c>
      <c r="T431" s="14" t="str">
        <f ca="1">IF(OFFSET($BB$1,MATCH($S431,S:S,0)-1,),$BC$1,
_xlfn.TEXTJOIN(Sheet1!$D$16,1,U431:AA431))</f>
        <v>1</v>
      </c>
      <c r="U431" s="14" t="str">
        <f t="shared" ca="1" si="109"/>
        <v>1</v>
      </c>
      <c r="V431" s="14" t="str">
        <f t="shared" ca="1" si="110"/>
        <v/>
      </c>
      <c r="W431" s="14" t="str">
        <f t="shared" ca="1" si="111"/>
        <v/>
      </c>
      <c r="X431" s="14" t="str">
        <f t="shared" ca="1" si="112"/>
        <v/>
      </c>
      <c r="Y431" s="14" t="str">
        <f t="shared" ca="1" si="113"/>
        <v/>
      </c>
      <c r="Z431" s="14" t="str">
        <f t="shared" ca="1" si="114"/>
        <v/>
      </c>
      <c r="AA431" s="14" t="str">
        <f t="shared" ca="1" si="115"/>
        <v/>
      </c>
      <c r="AB431" s="1">
        <f t="shared" si="116"/>
        <v>1</v>
      </c>
      <c r="AC431" s="1" t="e">
        <f t="shared" si="117"/>
        <v>#N/A</v>
      </c>
      <c r="AD431" s="1" t="e">
        <f t="shared" si="118"/>
        <v>#N/A</v>
      </c>
      <c r="AE431" s="1" t="e">
        <f t="shared" si="119"/>
        <v>#N/A</v>
      </c>
      <c r="AF431" s="1" t="e">
        <f t="shared" si="120"/>
        <v>#N/A</v>
      </c>
      <c r="AG431" s="1" t="e">
        <f t="shared" si="121"/>
        <v>#N/A</v>
      </c>
      <c r="AH431" s="1" t="e">
        <f t="shared" si="122"/>
        <v>#N/A</v>
      </c>
      <c r="AI431" s="1" t="e">
        <f>TRIM(LEFT(AP431,FIND(Sheet1!$E$16,AP431)-1))</f>
        <v>#VALUE!</v>
      </c>
      <c r="AJ431" s="1" t="e">
        <f>TRIM(LEFT(AQ431,FIND(Sheet1!$E$16,AQ431)-1))</f>
        <v>#VALUE!</v>
      </c>
      <c r="AK431" s="1" t="e">
        <f>TRIM(LEFT(AR431,FIND(Sheet1!$E$16,AR431)-1))</f>
        <v>#VALUE!</v>
      </c>
      <c r="AL431" s="1" t="e">
        <f>TRIM(LEFT(AS431,FIND(Sheet1!$E$16,AS431)-1))</f>
        <v>#VALUE!</v>
      </c>
      <c r="AM431" s="1" t="e">
        <f>TRIM(LEFT(AT431,FIND(Sheet1!$E$16,AT431)-1))</f>
        <v>#VALUE!</v>
      </c>
      <c r="AN431" s="1" t="e">
        <f>TRIM(LEFT(AU431,FIND(Sheet1!$E$16,AU431)-1))</f>
        <v>#VALUE!</v>
      </c>
      <c r="AO431" s="1" t="e">
        <f>TRIM(LEFT(AV431,FIND(Sheet1!$E$16,AV431)-1))</f>
        <v>#VALUE!</v>
      </c>
      <c r="AP431" s="14">
        <v>1</v>
      </c>
      <c r="AX431" s="1">
        <v>2100000401</v>
      </c>
      <c r="AY431" s="1" t="s">
        <v>91</v>
      </c>
      <c r="AZ431" s="1" t="str">
        <f t="shared" si="123"/>
        <v>2100000401受击光效</v>
      </c>
      <c r="BA431" s="1">
        <f>COUNTIFS($AZ$2:AZ431,AZ431,$AZ$2:AZ431,"&gt;&lt;")</f>
        <v>1</v>
      </c>
      <c r="BB431" t="b">
        <f>IFERROR(AND(VLOOKUP(AX431,[2]英雄技能定义!$A:$F,6,0)="普攻",AY431=$AY$2),FALSE)</f>
        <v>0</v>
      </c>
    </row>
    <row r="432" spans="1:54">
      <c r="A432" s="1" t="e">
        <f>#REF!</f>
        <v>#REF!</v>
      </c>
      <c r="B432" s="1" t="e">
        <f>#REF!</f>
        <v>#REF!</v>
      </c>
      <c r="C432" s="1" t="e">
        <f>#REF!</f>
        <v>#REF!</v>
      </c>
      <c r="D432" s="1" t="s">
        <v>86</v>
      </c>
      <c r="E432" s="1" t="e">
        <f>#REF!</f>
        <v>#REF!</v>
      </c>
      <c r="F432" s="1" t="e">
        <f t="shared" si="124"/>
        <v>#REF!</v>
      </c>
      <c r="G432" s="1">
        <f>SUMIFS(Sheet1!$F$17:$F$30,Sheet1!$E$17:$E$30,D432)</f>
        <v>1</v>
      </c>
      <c r="H432" s="1" t="e">
        <f>ROUND(ABS(SUMIFS(#REF!,#REF!,$C432,#REF!,#REF!,#REF!,$E432)),)</f>
        <v>#REF!</v>
      </c>
      <c r="I432" s="1" t="e">
        <f>_xlfn.IFS(OR(B432=#REF!,B432=#REF!,B432=#REF!),ROUND(#REF!,3),TRUE,0)</f>
        <v>#REF!</v>
      </c>
      <c r="J432" s="1">
        <v>0</v>
      </c>
      <c r="K432" s="1" t="e">
        <f>ROUND(ABS(SUMIFS(#REF!,#REF!,$C432,#REF!,#REF!,#REF!,$E432,#REF!,#REF!)),3)</f>
        <v>#REF!</v>
      </c>
      <c r="L432" s="1" t="e">
        <f>ROUND(ABS(SUMIFS(#REF!,#REF!,$C432,#REF!,#REF!,#REF!,$E432,#REF!,#REF!)),3)</f>
        <v>#REF!</v>
      </c>
      <c r="M432" s="1">
        <v>0</v>
      </c>
      <c r="N432" s="1" t="e">
        <f>ROUND(ABS(SUMIFS(#REF!,#REF!,$C432,#REF!,#REF!,#REF!,$E432,#REF!,#REF!)),3)</f>
        <v>#REF!</v>
      </c>
      <c r="O432" s="1" t="e">
        <f>ABS(SUMIFS(#REF!,#REF!,$C432,#REF!,$E432,#REF!,#REF!))</f>
        <v>#REF!</v>
      </c>
      <c r="P432" s="1" t="e">
        <f>#REF!</f>
        <v>#REF!</v>
      </c>
      <c r="Q432" s="1" t="e">
        <f>_xlfn.IFS(OR(B432=#REF!,B432=#REF!),#REF!*100,TRUE,0)</f>
        <v>#REF!</v>
      </c>
      <c r="S432" s="14" t="str">
        <f t="shared" si="108"/>
        <v>2100000402加buff1</v>
      </c>
      <c r="T432" s="14" t="str">
        <f ca="1">IF(OFFSET($BB$1,MATCH($S432,S:S,0)-1,),$BC$1,
_xlfn.TEXTJOIN(Sheet1!$D$16,1,U432:AA432))</f>
        <v>duration=3.5,lightEffects={17,18},effectIds={1000067}</v>
      </c>
      <c r="U432" s="14" t="str">
        <f t="shared" ca="1" si="109"/>
        <v>duration=3.5</v>
      </c>
      <c r="V432" s="14" t="str">
        <f t="shared" ca="1" si="110"/>
        <v>lightEffects={17</v>
      </c>
      <c r="W432" s="14" t="str">
        <f t="shared" ca="1" si="111"/>
        <v>18}</v>
      </c>
      <c r="X432" s="14" t="str">
        <f t="shared" ca="1" si="112"/>
        <v>effectIds={1000067}</v>
      </c>
      <c r="Y432" s="14" t="str">
        <f t="shared" ca="1" si="113"/>
        <v/>
      </c>
      <c r="Z432" s="14" t="str">
        <f t="shared" ca="1" si="114"/>
        <v/>
      </c>
      <c r="AA432" s="14" t="str">
        <f t="shared" ca="1" si="115"/>
        <v/>
      </c>
      <c r="AB432" s="1">
        <f t="shared" si="116"/>
        <v>3.5</v>
      </c>
      <c r="AC432" s="1" t="e">
        <f t="shared" si="117"/>
        <v>#N/A</v>
      </c>
      <c r="AD432" s="1" t="e">
        <f t="shared" si="118"/>
        <v>#N/A</v>
      </c>
      <c r="AE432" s="1" t="e">
        <f t="shared" si="119"/>
        <v>#N/A</v>
      </c>
      <c r="AF432" s="1" t="e">
        <f t="shared" si="120"/>
        <v>#N/A</v>
      </c>
      <c r="AG432" s="1" t="e">
        <f t="shared" si="121"/>
        <v>#N/A</v>
      </c>
      <c r="AH432" s="1" t="e">
        <f t="shared" si="122"/>
        <v>#N/A</v>
      </c>
      <c r="AI432" s="1" t="str">
        <f>TRIM(LEFT(AP432,FIND(Sheet1!$E$16,AP432)-1))</f>
        <v>duration</v>
      </c>
      <c r="AJ432" s="1" t="str">
        <f>TRIM(LEFT(AQ432,FIND(Sheet1!$E$16,AQ432)-1))</f>
        <v>lightEffects</v>
      </c>
      <c r="AK432" s="1" t="e">
        <f>TRIM(LEFT(AR432,FIND(Sheet1!$E$16,AR432)-1))</f>
        <v>#VALUE!</v>
      </c>
      <c r="AL432" s="1" t="str">
        <f>TRIM(LEFT(AS432,FIND(Sheet1!$E$16,AS432)-1))</f>
        <v>effectIds</v>
      </c>
      <c r="AM432" s="1" t="e">
        <f>TRIM(LEFT(AT432,FIND(Sheet1!$E$16,AT432)-1))</f>
        <v>#VALUE!</v>
      </c>
      <c r="AN432" s="1" t="e">
        <f>TRIM(LEFT(AU432,FIND(Sheet1!$E$16,AU432)-1))</f>
        <v>#VALUE!</v>
      </c>
      <c r="AO432" s="1" t="e">
        <f>TRIM(LEFT(AV432,FIND(Sheet1!$E$16,AV432)-1))</f>
        <v>#VALUE!</v>
      </c>
      <c r="AP432" s="14" t="s">
        <v>388</v>
      </c>
      <c r="AQ432" s="14" t="s">
        <v>389</v>
      </c>
      <c r="AR432" s="14" t="s">
        <v>390</v>
      </c>
      <c r="AS432" s="14" t="s">
        <v>391</v>
      </c>
      <c r="AX432" s="1">
        <v>2100000402</v>
      </c>
      <c r="AY432" s="1" t="s">
        <v>88</v>
      </c>
      <c r="AZ432" s="1" t="str">
        <f t="shared" si="123"/>
        <v>2100000402加buff</v>
      </c>
      <c r="BA432" s="1">
        <f>COUNTIFS($AZ$2:AZ432,AZ432,$AZ$2:AZ432,"&gt;&lt;")</f>
        <v>1</v>
      </c>
      <c r="BB432" t="b">
        <f>IFERROR(AND(VLOOKUP(AX432,[2]英雄技能定义!$A:$F,6,0)="普攻",AY432=$AY$2),FALSE)</f>
        <v>0</v>
      </c>
    </row>
    <row r="433" spans="1:54">
      <c r="A433" s="1" t="e">
        <f>#REF!</f>
        <v>#REF!</v>
      </c>
      <c r="B433" s="1" t="e">
        <f>#REF!</f>
        <v>#REF!</v>
      </c>
      <c r="C433" s="1" t="e">
        <f>#REF!</f>
        <v>#REF!</v>
      </c>
      <c r="D433" s="1" t="s">
        <v>88</v>
      </c>
      <c r="E433" s="1" t="e">
        <f>#REF!</f>
        <v>#REF!</v>
      </c>
      <c r="F433" s="1" t="e">
        <f t="shared" si="124"/>
        <v>#REF!</v>
      </c>
      <c r="G433" s="1">
        <f>SUMIFS(Sheet1!$F$17:$F$30,Sheet1!$E$17:$E$30,D433)</f>
        <v>2</v>
      </c>
      <c r="H433" s="1" t="e">
        <f>ROUND(ABS(SUMIFS(#REF!,#REF!,$C433,#REF!,#REF!,#REF!,$E433)),)</f>
        <v>#REF!</v>
      </c>
      <c r="I433" s="1" t="e">
        <f>_xlfn.IFS(OR(B433=#REF!,B433=#REF!,B433=#REF!),ROUND(#REF!,3),TRUE,0)</f>
        <v>#REF!</v>
      </c>
      <c r="J433" s="1">
        <v>0</v>
      </c>
      <c r="K433" s="1" t="e">
        <f>ROUND(ABS(SUMIFS(#REF!,#REF!,$C433,#REF!,#REF!,#REF!,$E433,#REF!,#REF!)),3)</f>
        <v>#REF!</v>
      </c>
      <c r="L433" s="1" t="e">
        <f>ROUND(ABS(SUMIFS(#REF!,#REF!,$C433,#REF!,#REF!,#REF!,$E433,#REF!,#REF!)),3)</f>
        <v>#REF!</v>
      </c>
      <c r="M433" s="1">
        <v>0</v>
      </c>
      <c r="N433" s="1" t="e">
        <f>ROUND(ABS(SUMIFS(#REF!,#REF!,$C433,#REF!,#REF!,#REF!,$E433,#REF!,#REF!)),3)</f>
        <v>#REF!</v>
      </c>
      <c r="O433" s="1" t="e">
        <f>ABS(SUMIFS(#REF!,#REF!,$C433,#REF!,$E433,#REF!,#REF!))</f>
        <v>#REF!</v>
      </c>
      <c r="P433" s="1" t="e">
        <f>#REF!</f>
        <v>#REF!</v>
      </c>
      <c r="Q433" s="1" t="e">
        <f>_xlfn.IFS(OR(B433=#REF!,B433=#REF!),#REF!*100,TRUE,0)</f>
        <v>#REF!</v>
      </c>
      <c r="S433" s="14" t="str">
        <f t="shared" si="108"/>
        <v>2100000801伤血1</v>
      </c>
      <c r="T433" s="14" t="str">
        <f ca="1">IF(OFFSET($BB$1,MATCH($S433,S:S,0)-1,),$BC$1,
_xlfn.TEXTJOIN(Sheet1!$D$16,1,U433:AA433))</f>
        <v>ratio=0.4,fixed=0</v>
      </c>
      <c r="U433" s="14" t="str">
        <f t="shared" ca="1" si="109"/>
        <v>ratio=0.33</v>
      </c>
      <c r="V433" s="14" t="str">
        <f t="shared" ca="1" si="110"/>
        <v>fixed=5</v>
      </c>
      <c r="W433" s="14" t="str">
        <f t="shared" ca="1" si="111"/>
        <v/>
      </c>
      <c r="X433" s="14" t="str">
        <f t="shared" ca="1" si="112"/>
        <v/>
      </c>
      <c r="Y433" s="14" t="str">
        <f t="shared" ca="1" si="113"/>
        <v/>
      </c>
      <c r="Z433" s="14" t="str">
        <f t="shared" ca="1" si="114"/>
        <v/>
      </c>
      <c r="AA433" s="14" t="str">
        <f t="shared" ca="1" si="115"/>
        <v/>
      </c>
      <c r="AB433" s="1">
        <f t="shared" si="116"/>
        <v>0.33</v>
      </c>
      <c r="AC433" s="1">
        <f t="shared" si="117"/>
        <v>5</v>
      </c>
      <c r="AD433" s="1" t="e">
        <f t="shared" si="118"/>
        <v>#N/A</v>
      </c>
      <c r="AE433" s="1" t="e">
        <f t="shared" si="119"/>
        <v>#N/A</v>
      </c>
      <c r="AF433" s="1" t="e">
        <f t="shared" si="120"/>
        <v>#N/A</v>
      </c>
      <c r="AG433" s="1" t="e">
        <f t="shared" si="121"/>
        <v>#N/A</v>
      </c>
      <c r="AH433" s="1" t="e">
        <f t="shared" si="122"/>
        <v>#N/A</v>
      </c>
      <c r="AI433" s="1" t="str">
        <f>TRIM(LEFT(AP433,FIND(Sheet1!$E$16,AP433)-1))</f>
        <v>ratio</v>
      </c>
      <c r="AJ433" s="1" t="str">
        <f>TRIM(LEFT(AQ433,FIND(Sheet1!$E$16,AQ433)-1))</f>
        <v>fixed</v>
      </c>
      <c r="AK433" s="1" t="e">
        <f>TRIM(LEFT(AR433,FIND(Sheet1!$E$16,AR433)-1))</f>
        <v>#VALUE!</v>
      </c>
      <c r="AL433" s="1" t="e">
        <f>TRIM(LEFT(AS433,FIND(Sheet1!$E$16,AS433)-1))</f>
        <v>#VALUE!</v>
      </c>
      <c r="AM433" s="1" t="e">
        <f>TRIM(LEFT(AT433,FIND(Sheet1!$E$16,AT433)-1))</f>
        <v>#VALUE!</v>
      </c>
      <c r="AN433" s="1" t="e">
        <f>TRIM(LEFT(AU433,FIND(Sheet1!$E$16,AU433)-1))</f>
        <v>#VALUE!</v>
      </c>
      <c r="AO433" s="1" t="e">
        <f>TRIM(LEFT(AV433,FIND(Sheet1!$E$16,AV433)-1))</f>
        <v>#VALUE!</v>
      </c>
      <c r="AP433" s="14" t="s">
        <v>382</v>
      </c>
      <c r="AQ433" s="14" t="s">
        <v>383</v>
      </c>
      <c r="AX433" s="1">
        <v>2100000801</v>
      </c>
      <c r="AY433" s="1" t="s">
        <v>86</v>
      </c>
      <c r="AZ433" s="1" t="str">
        <f t="shared" si="123"/>
        <v>2100000801伤血</v>
      </c>
      <c r="BA433" s="1">
        <f>COUNTIFS($AZ$2:AZ433,AZ433,$AZ$2:AZ433,"&gt;&lt;")</f>
        <v>1</v>
      </c>
      <c r="BB433" t="b">
        <f>IFERROR(AND(VLOOKUP(AX433,[2]英雄技能定义!$A:$F,6,0)="普攻",AY433=$AY$2),FALSE)</f>
        <v>1</v>
      </c>
    </row>
    <row r="434" spans="1:54">
      <c r="A434" s="1" t="e">
        <f>#REF!</f>
        <v>#REF!</v>
      </c>
      <c r="B434" s="1" t="e">
        <f>#REF!</f>
        <v>#REF!</v>
      </c>
      <c r="C434" s="1" t="e">
        <f>#REF!</f>
        <v>#REF!</v>
      </c>
      <c r="D434" s="1" t="s">
        <v>88</v>
      </c>
      <c r="E434" s="1" t="e">
        <f>#REF!</f>
        <v>#REF!</v>
      </c>
      <c r="F434" s="1" t="e">
        <f t="shared" si="124"/>
        <v>#REF!</v>
      </c>
      <c r="G434" s="1">
        <f>SUMIFS(Sheet1!$F$17:$F$30,Sheet1!$E$17:$E$30,D434)</f>
        <v>2</v>
      </c>
      <c r="H434" s="1" t="e">
        <f>ROUND(ABS(SUMIFS(#REF!,#REF!,$C434,#REF!,#REF!,#REF!,$E434)),)</f>
        <v>#REF!</v>
      </c>
      <c r="I434" s="1" t="e">
        <f>_xlfn.IFS(OR(B434=#REF!,B434=#REF!,B434=#REF!),ROUND(#REF!,3),TRUE,0)</f>
        <v>#REF!</v>
      </c>
      <c r="J434" s="1">
        <v>0</v>
      </c>
      <c r="K434" s="1" t="e">
        <f>ROUND(ABS(SUMIFS(#REF!,#REF!,$C434,#REF!,#REF!,#REF!,$E434,#REF!,#REF!)),3)</f>
        <v>#REF!</v>
      </c>
      <c r="L434" s="1" t="e">
        <f>ROUND(ABS(SUMIFS(#REF!,#REF!,$C434,#REF!,#REF!,#REF!,$E434,#REF!,#REF!)),3)</f>
        <v>#REF!</v>
      </c>
      <c r="M434" s="1">
        <v>0</v>
      </c>
      <c r="N434" s="1" t="e">
        <f>ROUND(ABS(SUMIFS(#REF!,#REF!,$C434,#REF!,#REF!,#REF!,$E434,#REF!,#REF!)),3)</f>
        <v>#REF!</v>
      </c>
      <c r="O434" s="1" t="e">
        <f>ABS(SUMIFS(#REF!,#REF!,$C434,#REF!,$E434,#REF!,#REF!))</f>
        <v>#REF!</v>
      </c>
      <c r="P434" s="1" t="e">
        <f>#REF!</f>
        <v>#REF!</v>
      </c>
      <c r="Q434" s="1" t="e">
        <f>_xlfn.IFS(OR(B434=#REF!,B434=#REF!),#REF!*100,TRUE,0)</f>
        <v>#REF!</v>
      </c>
      <c r="S434" s="14" t="str">
        <f t="shared" si="108"/>
        <v>2100000801受击光效1</v>
      </c>
      <c r="T434" s="14" t="str">
        <f ca="1">IF(OFFSET($BB$1,MATCH($S434,S:S,0)-1,),$BC$1,
_xlfn.TEXTJOIN(Sheet1!$D$16,1,U434:AA434))</f>
        <v>35</v>
      </c>
      <c r="U434" s="14" t="str">
        <f t="shared" ca="1" si="109"/>
        <v>35</v>
      </c>
      <c r="V434" s="14" t="str">
        <f t="shared" ca="1" si="110"/>
        <v/>
      </c>
      <c r="W434" s="14" t="str">
        <f t="shared" ca="1" si="111"/>
        <v/>
      </c>
      <c r="X434" s="14" t="str">
        <f t="shared" ca="1" si="112"/>
        <v/>
      </c>
      <c r="Y434" s="14" t="str">
        <f t="shared" ca="1" si="113"/>
        <v/>
      </c>
      <c r="Z434" s="14" t="str">
        <f t="shared" ca="1" si="114"/>
        <v/>
      </c>
      <c r="AA434" s="14" t="str">
        <f t="shared" ca="1" si="115"/>
        <v/>
      </c>
      <c r="AB434" s="1">
        <f t="shared" si="116"/>
        <v>35</v>
      </c>
      <c r="AC434" s="1" t="e">
        <f t="shared" si="117"/>
        <v>#N/A</v>
      </c>
      <c r="AD434" s="1" t="e">
        <f t="shared" si="118"/>
        <v>#N/A</v>
      </c>
      <c r="AE434" s="1" t="e">
        <f t="shared" si="119"/>
        <v>#N/A</v>
      </c>
      <c r="AF434" s="1" t="e">
        <f t="shared" si="120"/>
        <v>#N/A</v>
      </c>
      <c r="AG434" s="1" t="e">
        <f t="shared" si="121"/>
        <v>#N/A</v>
      </c>
      <c r="AH434" s="1" t="e">
        <f t="shared" si="122"/>
        <v>#N/A</v>
      </c>
      <c r="AI434" s="1" t="e">
        <f>TRIM(LEFT(AP434,FIND(Sheet1!$E$16,AP434)-1))</f>
        <v>#VALUE!</v>
      </c>
      <c r="AJ434" s="1" t="e">
        <f>TRIM(LEFT(AQ434,FIND(Sheet1!$E$16,AQ434)-1))</f>
        <v>#VALUE!</v>
      </c>
      <c r="AK434" s="1" t="e">
        <f>TRIM(LEFT(AR434,FIND(Sheet1!$E$16,AR434)-1))</f>
        <v>#VALUE!</v>
      </c>
      <c r="AL434" s="1" t="e">
        <f>TRIM(LEFT(AS434,FIND(Sheet1!$E$16,AS434)-1))</f>
        <v>#VALUE!</v>
      </c>
      <c r="AM434" s="1" t="e">
        <f>TRIM(LEFT(AT434,FIND(Sheet1!$E$16,AT434)-1))</f>
        <v>#VALUE!</v>
      </c>
      <c r="AN434" s="1" t="e">
        <f>TRIM(LEFT(AU434,FIND(Sheet1!$E$16,AU434)-1))</f>
        <v>#VALUE!</v>
      </c>
      <c r="AO434" s="1" t="e">
        <f>TRIM(LEFT(AV434,FIND(Sheet1!$E$16,AV434)-1))</f>
        <v>#VALUE!</v>
      </c>
      <c r="AP434" s="14">
        <v>35</v>
      </c>
      <c r="AX434" s="1">
        <v>2100000801</v>
      </c>
      <c r="AY434" s="1" t="s">
        <v>91</v>
      </c>
      <c r="AZ434" s="1" t="str">
        <f t="shared" si="123"/>
        <v>2100000801受击光效</v>
      </c>
      <c r="BA434" s="1">
        <f>COUNTIFS($AZ$2:AZ434,AZ434,$AZ$2:AZ434,"&gt;&lt;")</f>
        <v>1</v>
      </c>
      <c r="BB434" t="b">
        <f>IFERROR(AND(VLOOKUP(AX434,[2]英雄技能定义!$A:$F,6,0)="普攻",AY434=$AY$2),FALSE)</f>
        <v>0</v>
      </c>
    </row>
    <row r="435" spans="1:54">
      <c r="A435" s="1" t="e">
        <f>#REF!</f>
        <v>#REF!</v>
      </c>
      <c r="B435" s="1" t="e">
        <f>#REF!</f>
        <v>#REF!</v>
      </c>
      <c r="C435" s="1" t="e">
        <f>#REF!</f>
        <v>#REF!</v>
      </c>
      <c r="D435" s="1" t="s">
        <v>88</v>
      </c>
      <c r="E435" s="1" t="e">
        <f>#REF!</f>
        <v>#REF!</v>
      </c>
      <c r="F435" s="1" t="e">
        <f t="shared" si="124"/>
        <v>#REF!</v>
      </c>
      <c r="G435" s="1">
        <f>SUMIFS(Sheet1!$F$17:$F$30,Sheet1!$E$17:$E$30,D435)</f>
        <v>2</v>
      </c>
      <c r="H435" s="1" t="e">
        <f>ROUND(ABS(SUMIFS(#REF!,#REF!,$C435,#REF!,#REF!,#REF!,$E435)),)</f>
        <v>#REF!</v>
      </c>
      <c r="I435" s="1" t="e">
        <f>_xlfn.IFS(OR(B435=#REF!,B435=#REF!,B435=#REF!),ROUND(#REF!,3),TRUE,0)</f>
        <v>#REF!</v>
      </c>
      <c r="J435" s="1">
        <v>0</v>
      </c>
      <c r="K435" s="1" t="e">
        <f>ROUND(ABS(SUMIFS(#REF!,#REF!,$C435,#REF!,#REF!,#REF!,$E435,#REF!,#REF!)),3)</f>
        <v>#REF!</v>
      </c>
      <c r="L435" s="1" t="e">
        <f>ROUND(ABS(SUMIFS(#REF!,#REF!,$C435,#REF!,#REF!,#REF!,$E435,#REF!,#REF!)),3)</f>
        <v>#REF!</v>
      </c>
      <c r="M435" s="1">
        <v>0</v>
      </c>
      <c r="N435" s="1" t="e">
        <f>ROUND(ABS(SUMIFS(#REF!,#REF!,$C435,#REF!,#REF!,#REF!,$E435,#REF!,#REF!)),3)</f>
        <v>#REF!</v>
      </c>
      <c r="O435" s="1" t="e">
        <f>ABS(SUMIFS(#REF!,#REF!,$C435,#REF!,$E435,#REF!,#REF!))</f>
        <v>#REF!</v>
      </c>
      <c r="P435" s="1" t="e">
        <f>#REF!</f>
        <v>#REF!</v>
      </c>
      <c r="Q435" s="1" t="e">
        <f>_xlfn.IFS(OR(B435=#REF!,B435=#REF!),#REF!*100,TRUE,0)</f>
        <v>#REF!</v>
      </c>
      <c r="S435" s="14" t="str">
        <f t="shared" si="108"/>
        <v>2100000802伤血1</v>
      </c>
      <c r="T435" s="14" t="str">
        <f ca="1">IF(OFFSET($BB$1,MATCH($S435,S:S,0)-1,),$BC$1,
_xlfn.TEXTJOIN(Sheet1!$D$16,1,U435:AA435))</f>
        <v>ratio=1.8,fixed=5</v>
      </c>
      <c r="U435" s="14" t="str">
        <f t="shared" ca="1" si="109"/>
        <v>ratio=1.8</v>
      </c>
      <c r="V435" s="14" t="str">
        <f t="shared" ca="1" si="110"/>
        <v>fixed=5</v>
      </c>
      <c r="W435" s="14" t="str">
        <f t="shared" ca="1" si="111"/>
        <v/>
      </c>
      <c r="X435" s="14" t="str">
        <f t="shared" ca="1" si="112"/>
        <v/>
      </c>
      <c r="Y435" s="14" t="str">
        <f t="shared" ca="1" si="113"/>
        <v/>
      </c>
      <c r="Z435" s="14" t="str">
        <f t="shared" ca="1" si="114"/>
        <v/>
      </c>
      <c r="AA435" s="14" t="str">
        <f t="shared" ca="1" si="115"/>
        <v/>
      </c>
      <c r="AB435" s="1">
        <f t="shared" si="116"/>
        <v>1.8</v>
      </c>
      <c r="AC435" s="1">
        <f t="shared" si="117"/>
        <v>5</v>
      </c>
      <c r="AD435" s="1" t="e">
        <f t="shared" si="118"/>
        <v>#N/A</v>
      </c>
      <c r="AE435" s="1" t="e">
        <f t="shared" si="119"/>
        <v>#N/A</v>
      </c>
      <c r="AF435" s="1" t="e">
        <f t="shared" si="120"/>
        <v>#N/A</v>
      </c>
      <c r="AG435" s="1" t="e">
        <f t="shared" si="121"/>
        <v>#N/A</v>
      </c>
      <c r="AH435" s="1" t="e">
        <f t="shared" si="122"/>
        <v>#N/A</v>
      </c>
      <c r="AI435" s="1" t="str">
        <f>TRIM(LEFT(AP435,FIND(Sheet1!$E$16,AP435)-1))</f>
        <v>ratio</v>
      </c>
      <c r="AJ435" s="1" t="str">
        <f>TRIM(LEFT(AQ435,FIND(Sheet1!$E$16,AQ435)-1))</f>
        <v>fixed</v>
      </c>
      <c r="AK435" s="1" t="e">
        <f>TRIM(LEFT(AR435,FIND(Sheet1!$E$16,AR435)-1))</f>
        <v>#VALUE!</v>
      </c>
      <c r="AL435" s="1" t="e">
        <f>TRIM(LEFT(AS435,FIND(Sheet1!$E$16,AS435)-1))</f>
        <v>#VALUE!</v>
      </c>
      <c r="AM435" s="1" t="e">
        <f>TRIM(LEFT(AT435,FIND(Sheet1!$E$16,AT435)-1))</f>
        <v>#VALUE!</v>
      </c>
      <c r="AN435" s="1" t="e">
        <f>TRIM(LEFT(AU435,FIND(Sheet1!$E$16,AU435)-1))</f>
        <v>#VALUE!</v>
      </c>
      <c r="AO435" s="1" t="e">
        <f>TRIM(LEFT(AV435,FIND(Sheet1!$E$16,AV435)-1))</f>
        <v>#VALUE!</v>
      </c>
      <c r="AP435" s="14" t="s">
        <v>385</v>
      </c>
      <c r="AQ435" s="14" t="s">
        <v>383</v>
      </c>
      <c r="AX435" s="1">
        <v>2100000802</v>
      </c>
      <c r="AY435" s="1" t="s">
        <v>86</v>
      </c>
      <c r="AZ435" s="1" t="str">
        <f t="shared" si="123"/>
        <v>2100000802伤血</v>
      </c>
      <c r="BA435" s="1">
        <f>COUNTIFS($AZ$2:AZ435,AZ435,$AZ$2:AZ435,"&gt;&lt;")</f>
        <v>1</v>
      </c>
      <c r="BB435" t="b">
        <f>IFERROR(AND(VLOOKUP(AX435,[2]英雄技能定义!$A:$F,6,0)="普攻",AY435=$AY$2),FALSE)</f>
        <v>0</v>
      </c>
    </row>
    <row r="436" spans="1:54">
      <c r="A436" s="1" t="e">
        <f>#REF!</f>
        <v>#REF!</v>
      </c>
      <c r="B436" s="1" t="e">
        <f>#REF!</f>
        <v>#REF!</v>
      </c>
      <c r="C436" s="1" t="e">
        <f>#REF!</f>
        <v>#REF!</v>
      </c>
      <c r="D436" s="1" t="s">
        <v>86</v>
      </c>
      <c r="E436" s="1" t="e">
        <f>#REF!</f>
        <v>#REF!</v>
      </c>
      <c r="F436" s="1" t="e">
        <f t="shared" si="124"/>
        <v>#REF!</v>
      </c>
      <c r="G436" s="1">
        <f>SUMIFS(Sheet1!$F$17:$F$30,Sheet1!$E$17:$E$30,D436)</f>
        <v>1</v>
      </c>
      <c r="H436" s="1" t="e">
        <f>ROUND(ABS(SUMIFS(#REF!,#REF!,$C436,#REF!,#REF!,#REF!,$E436)),)</f>
        <v>#REF!</v>
      </c>
      <c r="I436" s="1" t="e">
        <f>_xlfn.IFS(OR(B436=#REF!,B436=#REF!,B436=#REF!),ROUND(#REF!,3),TRUE,0)</f>
        <v>#REF!</v>
      </c>
      <c r="J436" s="1">
        <v>0</v>
      </c>
      <c r="K436" s="1" t="e">
        <f>ROUND(ABS(SUMIFS(#REF!,#REF!,$C436,#REF!,#REF!,#REF!,$E436,#REF!,#REF!)),3)</f>
        <v>#REF!</v>
      </c>
      <c r="L436" s="1" t="e">
        <f>ROUND(ABS(SUMIFS(#REF!,#REF!,$C436,#REF!,#REF!,#REF!,$E436,#REF!,#REF!)),3)</f>
        <v>#REF!</v>
      </c>
      <c r="M436" s="1">
        <v>0</v>
      </c>
      <c r="N436" s="1" t="e">
        <f>ROUND(ABS(SUMIFS(#REF!,#REF!,$C436,#REF!,#REF!,#REF!,$E436,#REF!,#REF!)),3)</f>
        <v>#REF!</v>
      </c>
      <c r="O436" s="1" t="e">
        <f>ABS(SUMIFS(#REF!,#REF!,$C436,#REF!,$E436,#REF!,#REF!))</f>
        <v>#REF!</v>
      </c>
      <c r="P436" s="1" t="e">
        <f>#REF!</f>
        <v>#REF!</v>
      </c>
      <c r="Q436" s="1" t="e">
        <f>_xlfn.IFS(OR(B436=#REF!,B436=#REF!),#REF!*100,TRUE,0)</f>
        <v>#REF!</v>
      </c>
      <c r="S436" s="14" t="str">
        <f t="shared" si="108"/>
        <v>2100000802受击光效1</v>
      </c>
      <c r="T436" s="14" t="str">
        <f ca="1">IF(OFFSET($BB$1,MATCH($S436,S:S,0)-1,),$BC$1,
_xlfn.TEXTJOIN(Sheet1!$D$16,1,U436:AA436))</f>
        <v>35</v>
      </c>
      <c r="U436" s="14" t="str">
        <f t="shared" ca="1" si="109"/>
        <v>35</v>
      </c>
      <c r="V436" s="14" t="str">
        <f t="shared" ca="1" si="110"/>
        <v/>
      </c>
      <c r="W436" s="14" t="str">
        <f t="shared" ca="1" si="111"/>
        <v/>
      </c>
      <c r="X436" s="14" t="str">
        <f t="shared" ca="1" si="112"/>
        <v/>
      </c>
      <c r="Y436" s="14" t="str">
        <f t="shared" ca="1" si="113"/>
        <v/>
      </c>
      <c r="Z436" s="14" t="str">
        <f t="shared" ca="1" si="114"/>
        <v/>
      </c>
      <c r="AA436" s="14" t="str">
        <f t="shared" ca="1" si="115"/>
        <v/>
      </c>
      <c r="AB436" s="1">
        <f t="shared" si="116"/>
        <v>35</v>
      </c>
      <c r="AC436" s="1" t="e">
        <f t="shared" si="117"/>
        <v>#N/A</v>
      </c>
      <c r="AD436" s="1" t="e">
        <f t="shared" si="118"/>
        <v>#N/A</v>
      </c>
      <c r="AE436" s="1" t="e">
        <f t="shared" si="119"/>
        <v>#N/A</v>
      </c>
      <c r="AF436" s="1" t="e">
        <f t="shared" si="120"/>
        <v>#N/A</v>
      </c>
      <c r="AG436" s="1" t="e">
        <f t="shared" si="121"/>
        <v>#N/A</v>
      </c>
      <c r="AH436" s="1" t="e">
        <f t="shared" si="122"/>
        <v>#N/A</v>
      </c>
      <c r="AI436" s="1" t="e">
        <f>TRIM(LEFT(AP436,FIND(Sheet1!$E$16,AP436)-1))</f>
        <v>#VALUE!</v>
      </c>
      <c r="AJ436" s="1" t="e">
        <f>TRIM(LEFT(AQ436,FIND(Sheet1!$E$16,AQ436)-1))</f>
        <v>#VALUE!</v>
      </c>
      <c r="AK436" s="1" t="e">
        <f>TRIM(LEFT(AR436,FIND(Sheet1!$E$16,AR436)-1))</f>
        <v>#VALUE!</v>
      </c>
      <c r="AL436" s="1" t="e">
        <f>TRIM(LEFT(AS436,FIND(Sheet1!$E$16,AS436)-1))</f>
        <v>#VALUE!</v>
      </c>
      <c r="AM436" s="1" t="e">
        <f>TRIM(LEFT(AT436,FIND(Sheet1!$E$16,AT436)-1))</f>
        <v>#VALUE!</v>
      </c>
      <c r="AN436" s="1" t="e">
        <f>TRIM(LEFT(AU436,FIND(Sheet1!$E$16,AU436)-1))</f>
        <v>#VALUE!</v>
      </c>
      <c r="AO436" s="1" t="e">
        <f>TRIM(LEFT(AV436,FIND(Sheet1!$E$16,AV436)-1))</f>
        <v>#VALUE!</v>
      </c>
      <c r="AP436" s="14">
        <v>35</v>
      </c>
      <c r="AX436" s="1">
        <v>2100000802</v>
      </c>
      <c r="AY436" s="1" t="s">
        <v>91</v>
      </c>
      <c r="AZ436" s="1" t="str">
        <f t="shared" si="123"/>
        <v>2100000802受击光效</v>
      </c>
      <c r="BA436" s="1">
        <f>COUNTIFS($AZ$2:AZ436,AZ436,$AZ$2:AZ436,"&gt;&lt;")</f>
        <v>1</v>
      </c>
      <c r="BB436" t="b">
        <f>IFERROR(AND(VLOOKUP(AX436,[2]英雄技能定义!$A:$F,6,0)="普攻",AY436=$AY$2),FALSE)</f>
        <v>0</v>
      </c>
    </row>
    <row r="437" spans="1:54">
      <c r="A437" s="1" t="e">
        <f>#REF!</f>
        <v>#REF!</v>
      </c>
      <c r="B437" s="1" t="e">
        <f>#REF!</f>
        <v>#REF!</v>
      </c>
      <c r="C437" s="1" t="e">
        <f>#REF!</f>
        <v>#REF!</v>
      </c>
      <c r="D437" s="1" t="s">
        <v>86</v>
      </c>
      <c r="E437" s="1" t="e">
        <f>#REF!</f>
        <v>#REF!</v>
      </c>
      <c r="F437" s="1" t="e">
        <f t="shared" si="124"/>
        <v>#REF!</v>
      </c>
      <c r="G437" s="1">
        <f>SUMIFS(Sheet1!$F$17:$F$30,Sheet1!$E$17:$E$30,D437)</f>
        <v>1</v>
      </c>
      <c r="H437" s="1" t="e">
        <f>ROUND(ABS(SUMIFS(#REF!,#REF!,$C437,#REF!,#REF!,#REF!,$E437)),)</f>
        <v>#REF!</v>
      </c>
      <c r="I437" s="1" t="e">
        <f>_xlfn.IFS(OR(B437=#REF!,B437=#REF!,B437=#REF!),ROUND(#REF!,3),TRUE,0)</f>
        <v>#REF!</v>
      </c>
      <c r="J437" s="1">
        <v>0</v>
      </c>
      <c r="K437" s="1" t="e">
        <f>ROUND(ABS(SUMIFS(#REF!,#REF!,$C437,#REF!,#REF!,#REF!,$E437,#REF!,#REF!)),3)</f>
        <v>#REF!</v>
      </c>
      <c r="L437" s="1" t="e">
        <f>ROUND(ABS(SUMIFS(#REF!,#REF!,$C437,#REF!,#REF!,#REF!,$E437,#REF!,#REF!)),3)</f>
        <v>#REF!</v>
      </c>
      <c r="M437" s="1">
        <v>0</v>
      </c>
      <c r="N437" s="1" t="e">
        <f>ROUND(ABS(SUMIFS(#REF!,#REF!,$C437,#REF!,#REF!,#REF!,$E437,#REF!,#REF!)),3)</f>
        <v>#REF!</v>
      </c>
      <c r="O437" s="1" t="e">
        <f>ABS(SUMIFS(#REF!,#REF!,$C437,#REF!,$E437,#REF!,#REF!))</f>
        <v>#REF!</v>
      </c>
      <c r="P437" s="1" t="e">
        <f>#REF!</f>
        <v>#REF!</v>
      </c>
      <c r="Q437" s="1" t="e">
        <f>_xlfn.IFS(OR(B437=#REF!,B437=#REF!),#REF!*100,TRUE,0)</f>
        <v>#REF!</v>
      </c>
      <c r="S437" s="14" t="str">
        <f t="shared" si="108"/>
        <v>2100000301伤血1</v>
      </c>
      <c r="T437" s="14" t="str">
        <f ca="1">IF(OFFSET($BB$1,MATCH($S437,S:S,0)-1,),$BC$1,
_xlfn.TEXTJOIN(Sheet1!$D$16,1,U437:AA437))</f>
        <v>ratio=0.4,fixed=0</v>
      </c>
      <c r="U437" s="14" t="str">
        <f t="shared" ca="1" si="109"/>
        <v>ratio=0.33</v>
      </c>
      <c r="V437" s="14" t="str">
        <f t="shared" ca="1" si="110"/>
        <v>fixed=5</v>
      </c>
      <c r="W437" s="14" t="str">
        <f t="shared" ca="1" si="111"/>
        <v/>
      </c>
      <c r="X437" s="14" t="str">
        <f t="shared" ca="1" si="112"/>
        <v/>
      </c>
      <c r="Y437" s="14" t="str">
        <f t="shared" ca="1" si="113"/>
        <v/>
      </c>
      <c r="Z437" s="14" t="str">
        <f t="shared" ca="1" si="114"/>
        <v/>
      </c>
      <c r="AA437" s="14" t="str">
        <f t="shared" ca="1" si="115"/>
        <v/>
      </c>
      <c r="AB437" s="1">
        <f t="shared" si="116"/>
        <v>0.33</v>
      </c>
      <c r="AC437" s="1">
        <f t="shared" si="117"/>
        <v>5</v>
      </c>
      <c r="AD437" s="1" t="e">
        <f t="shared" si="118"/>
        <v>#N/A</v>
      </c>
      <c r="AE437" s="1" t="e">
        <f t="shared" si="119"/>
        <v>#N/A</v>
      </c>
      <c r="AF437" s="1" t="e">
        <f t="shared" si="120"/>
        <v>#N/A</v>
      </c>
      <c r="AG437" s="1" t="e">
        <f t="shared" si="121"/>
        <v>#N/A</v>
      </c>
      <c r="AH437" s="1" t="e">
        <f t="shared" si="122"/>
        <v>#N/A</v>
      </c>
      <c r="AI437" s="1" t="str">
        <f>TRIM(LEFT(AP437,FIND(Sheet1!$E$16,AP437)-1))</f>
        <v>ratio</v>
      </c>
      <c r="AJ437" s="1" t="str">
        <f>TRIM(LEFT(AQ437,FIND(Sheet1!$E$16,AQ437)-1))</f>
        <v>fixed</v>
      </c>
      <c r="AK437" s="1" t="e">
        <f>TRIM(LEFT(AR437,FIND(Sheet1!$E$16,AR437)-1))</f>
        <v>#VALUE!</v>
      </c>
      <c r="AL437" s="1" t="e">
        <f>TRIM(LEFT(AS437,FIND(Sheet1!$E$16,AS437)-1))</f>
        <v>#VALUE!</v>
      </c>
      <c r="AM437" s="1" t="e">
        <f>TRIM(LEFT(AT437,FIND(Sheet1!$E$16,AT437)-1))</f>
        <v>#VALUE!</v>
      </c>
      <c r="AN437" s="1" t="e">
        <f>TRIM(LEFT(AU437,FIND(Sheet1!$E$16,AU437)-1))</f>
        <v>#VALUE!</v>
      </c>
      <c r="AO437" s="1" t="e">
        <f>TRIM(LEFT(AV437,FIND(Sheet1!$E$16,AV437)-1))</f>
        <v>#VALUE!</v>
      </c>
      <c r="AP437" s="14" t="s">
        <v>382</v>
      </c>
      <c r="AQ437" s="14" t="s">
        <v>383</v>
      </c>
      <c r="AX437" s="1">
        <v>2100000301</v>
      </c>
      <c r="AY437" s="1" t="s">
        <v>86</v>
      </c>
      <c r="AZ437" s="1" t="str">
        <f t="shared" si="123"/>
        <v>2100000301伤血</v>
      </c>
      <c r="BA437" s="1">
        <f>COUNTIFS($AZ$2:AZ437,AZ437,$AZ$2:AZ437,"&gt;&lt;")</f>
        <v>1</v>
      </c>
      <c r="BB437" t="b">
        <f>IFERROR(AND(VLOOKUP(AX437,[2]英雄技能定义!$A:$F,6,0)="普攻",AY437=$AY$2),FALSE)</f>
        <v>1</v>
      </c>
    </row>
    <row r="438" spans="1:54">
      <c r="A438" s="1" t="e">
        <f>#REF!</f>
        <v>#REF!</v>
      </c>
      <c r="B438" s="1" t="e">
        <f>#REF!</f>
        <v>#REF!</v>
      </c>
      <c r="C438" s="1" t="e">
        <f>#REF!</f>
        <v>#REF!</v>
      </c>
      <c r="D438" s="1" t="s">
        <v>88</v>
      </c>
      <c r="E438" s="1" t="e">
        <f>#REF!</f>
        <v>#REF!</v>
      </c>
      <c r="F438" s="1" t="e">
        <f t="shared" si="124"/>
        <v>#REF!</v>
      </c>
      <c r="G438" s="1">
        <f>SUMIFS(Sheet1!$F$17:$F$30,Sheet1!$E$17:$E$30,D438)</f>
        <v>2</v>
      </c>
      <c r="H438" s="1" t="e">
        <f>ROUND(ABS(SUMIFS(#REF!,#REF!,$C438,#REF!,#REF!,#REF!,$E438)),)</f>
        <v>#REF!</v>
      </c>
      <c r="I438" s="1" t="e">
        <f>_xlfn.IFS(OR(B438=#REF!,B438=#REF!,B438=#REF!),ROUND(#REF!,3),TRUE,0)</f>
        <v>#REF!</v>
      </c>
      <c r="J438" s="1">
        <v>0</v>
      </c>
      <c r="K438" s="1" t="e">
        <f>ROUND(ABS(SUMIFS(#REF!,#REF!,$C438,#REF!,#REF!,#REF!,$E438,#REF!,#REF!)),3)</f>
        <v>#REF!</v>
      </c>
      <c r="L438" s="1" t="e">
        <f>ROUND(ABS(SUMIFS(#REF!,#REF!,$C438,#REF!,#REF!,#REF!,$E438,#REF!,#REF!)),3)</f>
        <v>#REF!</v>
      </c>
      <c r="M438" s="1">
        <v>0</v>
      </c>
      <c r="N438" s="1" t="e">
        <f>ROUND(ABS(SUMIFS(#REF!,#REF!,$C438,#REF!,#REF!,#REF!,$E438,#REF!,#REF!)),3)</f>
        <v>#REF!</v>
      </c>
      <c r="O438" s="1" t="e">
        <f>ABS(SUMIFS(#REF!,#REF!,$C438,#REF!,$E438,#REF!,#REF!))</f>
        <v>#REF!</v>
      </c>
      <c r="P438" s="1" t="e">
        <f>#REF!</f>
        <v>#REF!</v>
      </c>
      <c r="Q438" s="1" t="e">
        <f>_xlfn.IFS(OR(B438=#REF!,B438=#REF!),#REF!*100,TRUE,0)</f>
        <v>#REF!</v>
      </c>
      <c r="S438" s="14" t="str">
        <f t="shared" si="108"/>
        <v>2100000302伤血1</v>
      </c>
      <c r="T438" s="14" t="str">
        <f ca="1">IF(OFFSET($BB$1,MATCH($S438,S:S,0)-1,),$BC$1,
_xlfn.TEXTJOIN(Sheet1!$D$16,1,U438:AA438))</f>
        <v>ratio=1.8,fixed=5</v>
      </c>
      <c r="U438" s="14" t="str">
        <f t="shared" ca="1" si="109"/>
        <v>ratio=1.8</v>
      </c>
      <c r="V438" s="14" t="str">
        <f t="shared" ca="1" si="110"/>
        <v>fixed=5</v>
      </c>
      <c r="W438" s="14" t="str">
        <f t="shared" ca="1" si="111"/>
        <v/>
      </c>
      <c r="X438" s="14" t="str">
        <f t="shared" ca="1" si="112"/>
        <v/>
      </c>
      <c r="Y438" s="14" t="str">
        <f t="shared" ca="1" si="113"/>
        <v/>
      </c>
      <c r="Z438" s="14" t="str">
        <f t="shared" ca="1" si="114"/>
        <v/>
      </c>
      <c r="AA438" s="14" t="str">
        <f t="shared" ca="1" si="115"/>
        <v/>
      </c>
      <c r="AB438" s="1">
        <f t="shared" si="116"/>
        <v>1.8</v>
      </c>
      <c r="AC438" s="1">
        <f t="shared" si="117"/>
        <v>5</v>
      </c>
      <c r="AD438" s="1" t="e">
        <f t="shared" si="118"/>
        <v>#N/A</v>
      </c>
      <c r="AE438" s="1" t="e">
        <f t="shared" si="119"/>
        <v>#N/A</v>
      </c>
      <c r="AF438" s="1" t="e">
        <f t="shared" si="120"/>
        <v>#N/A</v>
      </c>
      <c r="AG438" s="1" t="e">
        <f t="shared" si="121"/>
        <v>#N/A</v>
      </c>
      <c r="AH438" s="1" t="e">
        <f t="shared" si="122"/>
        <v>#N/A</v>
      </c>
      <c r="AI438" s="1" t="str">
        <f>TRIM(LEFT(AP438,FIND(Sheet1!$E$16,AP438)-1))</f>
        <v>ratio</v>
      </c>
      <c r="AJ438" s="1" t="str">
        <f>TRIM(LEFT(AQ438,FIND(Sheet1!$E$16,AQ438)-1))</f>
        <v>fixed</v>
      </c>
      <c r="AK438" s="1" t="e">
        <f>TRIM(LEFT(AR438,FIND(Sheet1!$E$16,AR438)-1))</f>
        <v>#VALUE!</v>
      </c>
      <c r="AL438" s="1" t="e">
        <f>TRIM(LEFT(AS438,FIND(Sheet1!$E$16,AS438)-1))</f>
        <v>#VALUE!</v>
      </c>
      <c r="AM438" s="1" t="e">
        <f>TRIM(LEFT(AT438,FIND(Sheet1!$E$16,AT438)-1))</f>
        <v>#VALUE!</v>
      </c>
      <c r="AN438" s="1" t="e">
        <f>TRIM(LEFT(AU438,FIND(Sheet1!$E$16,AU438)-1))</f>
        <v>#VALUE!</v>
      </c>
      <c r="AO438" s="1" t="e">
        <f>TRIM(LEFT(AV438,FIND(Sheet1!$E$16,AV438)-1))</f>
        <v>#VALUE!</v>
      </c>
      <c r="AP438" s="14" t="s">
        <v>385</v>
      </c>
      <c r="AQ438" s="14" t="s">
        <v>383</v>
      </c>
      <c r="AX438" s="1">
        <v>2100000302</v>
      </c>
      <c r="AY438" s="1" t="s">
        <v>86</v>
      </c>
      <c r="AZ438" s="1" t="str">
        <f t="shared" si="123"/>
        <v>2100000302伤血</v>
      </c>
      <c r="BA438" s="1">
        <f>COUNTIFS($AZ$2:AZ438,AZ438,$AZ$2:AZ438,"&gt;&lt;")</f>
        <v>1</v>
      </c>
      <c r="BB438" t="b">
        <f>IFERROR(AND(VLOOKUP(AX438,[2]英雄技能定义!$A:$F,6,0)="普攻",AY438=$AY$2),FALSE)</f>
        <v>0</v>
      </c>
    </row>
    <row r="439" spans="1:54">
      <c r="A439" s="1" t="e">
        <f>#REF!</f>
        <v>#REF!</v>
      </c>
      <c r="B439" s="1" t="e">
        <f>#REF!</f>
        <v>#REF!</v>
      </c>
      <c r="C439" s="1" t="e">
        <f>#REF!</f>
        <v>#REF!</v>
      </c>
      <c r="D439" s="1" t="s">
        <v>86</v>
      </c>
      <c r="E439" s="1" t="e">
        <f>#REF!</f>
        <v>#REF!</v>
      </c>
      <c r="F439" s="1" t="e">
        <f t="shared" si="124"/>
        <v>#REF!</v>
      </c>
      <c r="G439" s="1">
        <f>SUMIFS(Sheet1!$F$17:$F$30,Sheet1!$E$17:$E$30,D439)</f>
        <v>1</v>
      </c>
      <c r="H439" s="1" t="e">
        <f>ROUND(ABS(SUMIFS(#REF!,#REF!,$C439,#REF!,#REF!,#REF!,$E439)),)</f>
        <v>#REF!</v>
      </c>
      <c r="I439" s="1" t="e">
        <f>_xlfn.IFS(OR(B439=#REF!,B439=#REF!,B439=#REF!),ROUND(#REF!,3),TRUE,0)</f>
        <v>#REF!</v>
      </c>
      <c r="J439" s="1">
        <v>0</v>
      </c>
      <c r="K439" s="1" t="e">
        <f>ROUND(ABS(SUMIFS(#REF!,#REF!,$C439,#REF!,#REF!,#REF!,$E439,#REF!,#REF!)),3)</f>
        <v>#REF!</v>
      </c>
      <c r="L439" s="1" t="e">
        <f>ROUND(ABS(SUMIFS(#REF!,#REF!,$C439,#REF!,#REF!,#REF!,$E439,#REF!,#REF!)),3)</f>
        <v>#REF!</v>
      </c>
      <c r="M439" s="1">
        <v>0</v>
      </c>
      <c r="N439" s="1" t="e">
        <f>ROUND(ABS(SUMIFS(#REF!,#REF!,$C439,#REF!,#REF!,#REF!,$E439,#REF!,#REF!)),3)</f>
        <v>#REF!</v>
      </c>
      <c r="O439" s="1" t="e">
        <f>ABS(SUMIFS(#REF!,#REF!,$C439,#REF!,$E439,#REF!,#REF!))</f>
        <v>#REF!</v>
      </c>
      <c r="P439" s="1" t="e">
        <f>#REF!</f>
        <v>#REF!</v>
      </c>
      <c r="Q439" s="1" t="e">
        <f>_xlfn.IFS(OR(B439=#REF!,B439=#REF!),#REF!*100,TRUE,0)</f>
        <v>#REF!</v>
      </c>
      <c r="S439" s="14" t="str">
        <f t="shared" si="108"/>
        <v>2000250401受击光效1</v>
      </c>
      <c r="T439" s="14" t="str">
        <f ca="1">IF(OFFSET($BB$1,MATCH($S439,S:S,0)-1,),$BC$1,
_xlfn.TEXTJOIN(Sheet1!$D$16,1,U439:AA439))</f>
        <v>1</v>
      </c>
      <c r="U439" s="14" t="str">
        <f t="shared" ca="1" si="109"/>
        <v>1</v>
      </c>
      <c r="V439" s="14" t="str">
        <f t="shared" ca="1" si="110"/>
        <v/>
      </c>
      <c r="W439" s="14" t="str">
        <f t="shared" ca="1" si="111"/>
        <v/>
      </c>
      <c r="X439" s="14" t="str">
        <f t="shared" ca="1" si="112"/>
        <v/>
      </c>
      <c r="Y439" s="14" t="str">
        <f t="shared" ca="1" si="113"/>
        <v/>
      </c>
      <c r="Z439" s="14" t="str">
        <f t="shared" ca="1" si="114"/>
        <v/>
      </c>
      <c r="AA439" s="14" t="str">
        <f t="shared" ca="1" si="115"/>
        <v/>
      </c>
      <c r="AB439" s="1">
        <f t="shared" si="116"/>
        <v>1</v>
      </c>
      <c r="AC439" s="1" t="e">
        <f t="shared" si="117"/>
        <v>#N/A</v>
      </c>
      <c r="AD439" s="1" t="e">
        <f t="shared" si="118"/>
        <v>#N/A</v>
      </c>
      <c r="AE439" s="1" t="e">
        <f t="shared" si="119"/>
        <v>#N/A</v>
      </c>
      <c r="AF439" s="1" t="e">
        <f t="shared" si="120"/>
        <v>#N/A</v>
      </c>
      <c r="AG439" s="1" t="e">
        <f t="shared" si="121"/>
        <v>#N/A</v>
      </c>
      <c r="AH439" s="1" t="e">
        <f t="shared" si="122"/>
        <v>#N/A</v>
      </c>
      <c r="AI439" s="1" t="e">
        <f>TRIM(LEFT(AP439,FIND(Sheet1!$E$16,AP439)-1))</f>
        <v>#VALUE!</v>
      </c>
      <c r="AJ439" s="1" t="e">
        <f>TRIM(LEFT(AQ439,FIND(Sheet1!$E$16,AQ439)-1))</f>
        <v>#VALUE!</v>
      </c>
      <c r="AK439" s="1" t="e">
        <f>TRIM(LEFT(AR439,FIND(Sheet1!$E$16,AR439)-1))</f>
        <v>#VALUE!</v>
      </c>
      <c r="AL439" s="1" t="e">
        <f>TRIM(LEFT(AS439,FIND(Sheet1!$E$16,AS439)-1))</f>
        <v>#VALUE!</v>
      </c>
      <c r="AM439" s="1" t="e">
        <f>TRIM(LEFT(AT439,FIND(Sheet1!$E$16,AT439)-1))</f>
        <v>#VALUE!</v>
      </c>
      <c r="AN439" s="1" t="e">
        <f>TRIM(LEFT(AU439,FIND(Sheet1!$E$16,AU439)-1))</f>
        <v>#VALUE!</v>
      </c>
      <c r="AO439" s="1" t="e">
        <f>TRIM(LEFT(AV439,FIND(Sheet1!$E$16,AV439)-1))</f>
        <v>#VALUE!</v>
      </c>
      <c r="AP439" s="14">
        <v>1</v>
      </c>
      <c r="AX439" s="1">
        <v>2000250401</v>
      </c>
      <c r="AY439" s="1" t="s">
        <v>91</v>
      </c>
      <c r="AZ439" s="1" t="str">
        <f t="shared" si="123"/>
        <v>2000250401受击光效</v>
      </c>
      <c r="BA439" s="1">
        <f>COUNTIFS($AZ$2:AZ439,AZ439,$AZ$2:AZ439,"&gt;&lt;")</f>
        <v>1</v>
      </c>
      <c r="BB439" t="b">
        <f>IFERROR(AND(VLOOKUP(AX439,[2]英雄技能定义!$A:$F,6,0)="普攻",AY439=$AY$2),FALSE)</f>
        <v>0</v>
      </c>
    </row>
    <row r="440" spans="1:54">
      <c r="A440" s="1" t="e">
        <f>#REF!</f>
        <v>#REF!</v>
      </c>
      <c r="B440" s="1" t="e">
        <f>#REF!</f>
        <v>#REF!</v>
      </c>
      <c r="C440" s="1" t="e">
        <f>#REF!</f>
        <v>#REF!</v>
      </c>
      <c r="D440" s="1" t="s">
        <v>88</v>
      </c>
      <c r="E440" s="1" t="e">
        <f>#REF!</f>
        <v>#REF!</v>
      </c>
      <c r="F440" s="1" t="e">
        <f t="shared" si="124"/>
        <v>#REF!</v>
      </c>
      <c r="G440" s="1">
        <f>SUMIFS(Sheet1!$F$17:$F$30,Sheet1!$E$17:$E$30,D440)</f>
        <v>2</v>
      </c>
      <c r="H440" s="1" t="e">
        <f>ROUND(ABS(SUMIFS(#REF!,#REF!,$C440,#REF!,#REF!,#REF!,$E440)),)</f>
        <v>#REF!</v>
      </c>
      <c r="I440" s="1" t="e">
        <f>_xlfn.IFS(OR(B440=#REF!,B440=#REF!,B440=#REF!),ROUND(#REF!,3),TRUE,0)</f>
        <v>#REF!</v>
      </c>
      <c r="J440" s="1">
        <v>0</v>
      </c>
      <c r="K440" s="1" t="e">
        <f>ROUND(ABS(SUMIFS(#REF!,#REF!,$C440,#REF!,#REF!,#REF!,$E440,#REF!,#REF!)),3)</f>
        <v>#REF!</v>
      </c>
      <c r="L440" s="1" t="e">
        <f>ROUND(ABS(SUMIFS(#REF!,#REF!,$C440,#REF!,#REF!,#REF!,$E440,#REF!,#REF!)),3)</f>
        <v>#REF!</v>
      </c>
      <c r="M440" s="1">
        <v>0</v>
      </c>
      <c r="N440" s="1" t="e">
        <f>ROUND(ABS(SUMIFS(#REF!,#REF!,$C440,#REF!,#REF!,#REF!,$E440,#REF!,#REF!)),3)</f>
        <v>#REF!</v>
      </c>
      <c r="O440" s="1" t="e">
        <f>ABS(SUMIFS(#REF!,#REF!,$C440,#REF!,$E440,#REF!,#REF!))</f>
        <v>#REF!</v>
      </c>
      <c r="P440" s="1" t="e">
        <f>#REF!</f>
        <v>#REF!</v>
      </c>
      <c r="Q440" s="1" t="e">
        <f>_xlfn.IFS(OR(B440=#REF!,B440=#REF!),#REF!*100,TRUE,0)</f>
        <v>#REF!</v>
      </c>
      <c r="S440" s="14" t="str">
        <f t="shared" si="108"/>
        <v>2000250401伤血1</v>
      </c>
      <c r="T440" s="14" t="str">
        <f ca="1">IF(OFFSET($BB$1,MATCH($S440,S:S,0)-1,),$BC$1,
_xlfn.TEXTJOIN(Sheet1!$D$16,1,U440:AA440))</f>
        <v>ratio=0.4,fixed=0</v>
      </c>
      <c r="U440" s="14" t="str">
        <f t="shared" ca="1" si="109"/>
        <v>ratio=0.4</v>
      </c>
      <c r="V440" s="14" t="str">
        <f t="shared" ca="1" si="110"/>
        <v>fixed=10</v>
      </c>
      <c r="W440" s="14" t="str">
        <f t="shared" ca="1" si="111"/>
        <v/>
      </c>
      <c r="X440" s="14" t="str">
        <f t="shared" ca="1" si="112"/>
        <v/>
      </c>
      <c r="Y440" s="14" t="str">
        <f t="shared" ca="1" si="113"/>
        <v/>
      </c>
      <c r="Z440" s="14" t="str">
        <f t="shared" ca="1" si="114"/>
        <v/>
      </c>
      <c r="AA440" s="14" t="str">
        <f t="shared" ca="1" si="115"/>
        <v/>
      </c>
      <c r="AB440" s="1">
        <f t="shared" si="116"/>
        <v>0.4</v>
      </c>
      <c r="AC440" s="1">
        <f t="shared" si="117"/>
        <v>10</v>
      </c>
      <c r="AD440" s="1" t="e">
        <f t="shared" si="118"/>
        <v>#N/A</v>
      </c>
      <c r="AE440" s="1" t="e">
        <f t="shared" si="119"/>
        <v>#N/A</v>
      </c>
      <c r="AF440" s="1" t="e">
        <f t="shared" si="120"/>
        <v>#N/A</v>
      </c>
      <c r="AG440" s="1" t="e">
        <f t="shared" si="121"/>
        <v>#N/A</v>
      </c>
      <c r="AH440" s="1" t="e">
        <f t="shared" si="122"/>
        <v>#N/A</v>
      </c>
      <c r="AI440" s="1" t="str">
        <f>TRIM(LEFT(AP440,FIND(Sheet1!$E$16,AP440)-1))</f>
        <v>ratio</v>
      </c>
      <c r="AJ440" s="1" t="str">
        <f>TRIM(LEFT(AQ440,FIND(Sheet1!$E$16,AQ440)-1))</f>
        <v>fixed</v>
      </c>
      <c r="AK440" s="1" t="e">
        <f>TRIM(LEFT(AR440,FIND(Sheet1!$E$16,AR440)-1))</f>
        <v>#VALUE!</v>
      </c>
      <c r="AL440" s="1" t="e">
        <f>TRIM(LEFT(AS440,FIND(Sheet1!$E$16,AS440)-1))</f>
        <v>#VALUE!</v>
      </c>
      <c r="AM440" s="1" t="e">
        <f>TRIM(LEFT(AT440,FIND(Sheet1!$E$16,AT440)-1))</f>
        <v>#VALUE!</v>
      </c>
      <c r="AN440" s="1" t="e">
        <f>TRIM(LEFT(AU440,FIND(Sheet1!$E$16,AU440)-1))</f>
        <v>#VALUE!</v>
      </c>
      <c r="AO440" s="1" t="e">
        <f>TRIM(LEFT(AV440,FIND(Sheet1!$E$16,AV440)-1))</f>
        <v>#VALUE!</v>
      </c>
      <c r="AP440" s="14" t="s">
        <v>167</v>
      </c>
      <c r="AQ440" s="14" t="s">
        <v>168</v>
      </c>
      <c r="AX440" s="1">
        <v>2000250401</v>
      </c>
      <c r="AY440" s="1" t="s">
        <v>86</v>
      </c>
      <c r="AZ440" s="1" t="str">
        <f t="shared" si="123"/>
        <v>2000250401伤血</v>
      </c>
      <c r="BA440" s="1">
        <f>COUNTIFS($AZ$2:AZ440,AZ440,$AZ$2:AZ440,"&gt;&lt;")</f>
        <v>1</v>
      </c>
      <c r="BB440" t="b">
        <f>IFERROR(AND(VLOOKUP(AX440,[2]英雄技能定义!$A:$F,6,0)="普攻",AY440=$AY$2),FALSE)</f>
        <v>1</v>
      </c>
    </row>
    <row r="441" spans="1:54">
      <c r="A441" s="1" t="e">
        <f>#REF!</f>
        <v>#REF!</v>
      </c>
      <c r="B441" s="1" t="e">
        <f>#REF!</f>
        <v>#REF!</v>
      </c>
      <c r="C441" s="1" t="e">
        <f>#REF!</f>
        <v>#REF!</v>
      </c>
      <c r="D441" s="1" t="s">
        <v>86</v>
      </c>
      <c r="E441" s="1" t="e">
        <f>#REF!</f>
        <v>#REF!</v>
      </c>
      <c r="F441" s="1" t="e">
        <f t="shared" si="124"/>
        <v>#REF!</v>
      </c>
      <c r="G441" s="1">
        <f>SUMIFS(Sheet1!$F$17:$F$30,Sheet1!$E$17:$E$30,D441)</f>
        <v>1</v>
      </c>
      <c r="H441" s="1" t="e">
        <f>ROUND(ABS(SUMIFS(#REF!,#REF!,$C441,#REF!,#REF!,#REF!,$E441)),)</f>
        <v>#REF!</v>
      </c>
      <c r="I441" s="1" t="e">
        <f>_xlfn.IFS(OR(B441=#REF!,B441=#REF!,B441=#REF!),ROUND(#REF!,3),TRUE,0)</f>
        <v>#REF!</v>
      </c>
      <c r="J441" s="1">
        <v>0</v>
      </c>
      <c r="K441" s="1" t="e">
        <f>ROUND(ABS(SUMIFS(#REF!,#REF!,$C441,#REF!,#REF!,#REF!,$E441,#REF!,#REF!)),3)</f>
        <v>#REF!</v>
      </c>
      <c r="L441" s="1" t="e">
        <f>ROUND(ABS(SUMIFS(#REF!,#REF!,$C441,#REF!,#REF!,#REF!,$E441,#REF!,#REF!)),3)</f>
        <v>#REF!</v>
      </c>
      <c r="M441" s="1">
        <v>0</v>
      </c>
      <c r="N441" s="1" t="e">
        <f>ROUND(ABS(SUMIFS(#REF!,#REF!,$C441,#REF!,#REF!,#REF!,$E441,#REF!,#REF!)),3)</f>
        <v>#REF!</v>
      </c>
      <c r="O441" s="1" t="e">
        <f>ABS(SUMIFS(#REF!,#REF!,$C441,#REF!,$E441,#REF!,#REF!))</f>
        <v>#REF!</v>
      </c>
      <c r="P441" s="1" t="e">
        <f>#REF!</f>
        <v>#REF!</v>
      </c>
      <c r="Q441" s="1" t="e">
        <f>_xlfn.IFS(OR(B441=#REF!,B441=#REF!),#REF!*100,TRUE,0)</f>
        <v>#REF!</v>
      </c>
      <c r="S441" s="14" t="str">
        <f t="shared" si="108"/>
        <v>2000250402伤血1</v>
      </c>
      <c r="T441" s="14" t="str">
        <f ca="1">IF(OFFSET($BB$1,MATCH($S441,S:S,0)-1,),$BC$1,
_xlfn.TEXTJOIN(Sheet1!$D$16,1,U441:AA441))</f>
        <v>ratio=1.13,fixed=100</v>
      </c>
      <c r="U441" s="14" t="str">
        <f t="shared" ca="1" si="109"/>
        <v>ratio=1.13</v>
      </c>
      <c r="V441" s="14" t="str">
        <f t="shared" ca="1" si="110"/>
        <v>fixed=100</v>
      </c>
      <c r="W441" s="14" t="str">
        <f t="shared" ca="1" si="111"/>
        <v/>
      </c>
      <c r="X441" s="14" t="str">
        <f t="shared" ca="1" si="112"/>
        <v/>
      </c>
      <c r="Y441" s="14" t="str">
        <f t="shared" ca="1" si="113"/>
        <v/>
      </c>
      <c r="Z441" s="14" t="str">
        <f t="shared" ca="1" si="114"/>
        <v/>
      </c>
      <c r="AA441" s="14" t="str">
        <f t="shared" ca="1" si="115"/>
        <v/>
      </c>
      <c r="AB441" s="1">
        <f t="shared" si="116"/>
        <v>1.1299999999999999</v>
      </c>
      <c r="AC441" s="1">
        <f t="shared" si="117"/>
        <v>100</v>
      </c>
      <c r="AD441" s="1" t="e">
        <f t="shared" si="118"/>
        <v>#N/A</v>
      </c>
      <c r="AE441" s="1" t="e">
        <f t="shared" si="119"/>
        <v>#N/A</v>
      </c>
      <c r="AF441" s="1" t="e">
        <f t="shared" si="120"/>
        <v>#N/A</v>
      </c>
      <c r="AG441" s="1" t="e">
        <f t="shared" si="121"/>
        <v>#N/A</v>
      </c>
      <c r="AH441" s="1" t="e">
        <f t="shared" si="122"/>
        <v>#N/A</v>
      </c>
      <c r="AI441" s="1" t="str">
        <f>TRIM(LEFT(AP441,FIND(Sheet1!$E$16,AP441)-1))</f>
        <v>ratio</v>
      </c>
      <c r="AJ441" s="1" t="str">
        <f>TRIM(LEFT(AQ441,FIND(Sheet1!$E$16,AQ441)-1))</f>
        <v>fixed</v>
      </c>
      <c r="AK441" s="1" t="e">
        <f>TRIM(LEFT(AR441,FIND(Sheet1!$E$16,AR441)-1))</f>
        <v>#VALUE!</v>
      </c>
      <c r="AL441" s="1" t="e">
        <f>TRIM(LEFT(AS441,FIND(Sheet1!$E$16,AS441)-1))</f>
        <v>#VALUE!</v>
      </c>
      <c r="AM441" s="1" t="e">
        <f>TRIM(LEFT(AT441,FIND(Sheet1!$E$16,AT441)-1))</f>
        <v>#VALUE!</v>
      </c>
      <c r="AN441" s="1" t="e">
        <f>TRIM(LEFT(AU441,FIND(Sheet1!$E$16,AU441)-1))</f>
        <v>#VALUE!</v>
      </c>
      <c r="AO441" s="1" t="e">
        <f>TRIM(LEFT(AV441,FIND(Sheet1!$E$16,AV441)-1))</f>
        <v>#VALUE!</v>
      </c>
      <c r="AP441" s="14" t="s">
        <v>392</v>
      </c>
      <c r="AQ441" s="14" t="s">
        <v>170</v>
      </c>
      <c r="AX441" s="1">
        <v>2000250402</v>
      </c>
      <c r="AY441" s="1" t="s">
        <v>86</v>
      </c>
      <c r="AZ441" s="1" t="str">
        <f t="shared" si="123"/>
        <v>2000250402伤血</v>
      </c>
      <c r="BA441" s="1">
        <f>COUNTIFS($AZ$2:AZ441,AZ441,$AZ$2:AZ441,"&gt;&lt;")</f>
        <v>1</v>
      </c>
      <c r="BB441" t="b">
        <f>IFERROR(AND(VLOOKUP(AX441,[2]英雄技能定义!$A:$F,6,0)="普攻",AY441=$AY$2),FALSE)</f>
        <v>0</v>
      </c>
    </row>
    <row r="442" spans="1:54">
      <c r="A442" s="1" t="e">
        <f>#REF!</f>
        <v>#REF!</v>
      </c>
      <c r="B442" s="1" t="e">
        <f>#REF!</f>
        <v>#REF!</v>
      </c>
      <c r="C442" s="1" t="e">
        <f>#REF!</f>
        <v>#REF!</v>
      </c>
      <c r="D442" s="1" t="s">
        <v>86</v>
      </c>
      <c r="E442" s="1" t="e">
        <f>#REF!</f>
        <v>#REF!</v>
      </c>
      <c r="F442" s="1" t="e">
        <f t="shared" si="124"/>
        <v>#REF!</v>
      </c>
      <c r="G442" s="1">
        <f>SUMIFS(Sheet1!$F$17:$F$30,Sheet1!$E$17:$E$30,D442)</f>
        <v>1</v>
      </c>
      <c r="H442" s="1" t="e">
        <f>ROUND(ABS(SUMIFS(#REF!,#REF!,$C442,#REF!,#REF!,#REF!,$E442)),)</f>
        <v>#REF!</v>
      </c>
      <c r="I442" s="1" t="e">
        <f>_xlfn.IFS(OR(B442=#REF!,B442=#REF!,B442=#REF!),ROUND(#REF!,3),TRUE,0)</f>
        <v>#REF!</v>
      </c>
      <c r="J442" s="1">
        <v>0</v>
      </c>
      <c r="K442" s="1" t="e">
        <f>ROUND(ABS(SUMIFS(#REF!,#REF!,$C442,#REF!,#REF!,#REF!,$E442,#REF!,#REF!)),3)</f>
        <v>#REF!</v>
      </c>
      <c r="L442" s="1" t="e">
        <f>ROUND(ABS(SUMIFS(#REF!,#REF!,$C442,#REF!,#REF!,#REF!,$E442,#REF!,#REF!)),3)</f>
        <v>#REF!</v>
      </c>
      <c r="M442" s="1">
        <v>0</v>
      </c>
      <c r="N442" s="1" t="e">
        <f>ROUND(ABS(SUMIFS(#REF!,#REF!,$C442,#REF!,#REF!,#REF!,$E442,#REF!,#REF!)),3)</f>
        <v>#REF!</v>
      </c>
      <c r="O442" s="1" t="e">
        <f>ABS(SUMIFS(#REF!,#REF!,$C442,#REF!,$E442,#REF!,#REF!))</f>
        <v>#REF!</v>
      </c>
      <c r="P442" s="1" t="e">
        <f>#REF!</f>
        <v>#REF!</v>
      </c>
      <c r="Q442" s="1" t="e">
        <f>_xlfn.IFS(OR(B442=#REF!,B442=#REF!),#REF!*100,TRUE,0)</f>
        <v>#REF!</v>
      </c>
      <c r="S442" s="14" t="str">
        <f t="shared" si="108"/>
        <v>2000250402击退1</v>
      </c>
      <c r="T442" s="14" t="str">
        <f ca="1">IF(OFFSET($BB$1,MATCH($S442,S:S,0)-1,),$BC$1,
_xlfn.TEXTJOIN(Sheet1!$D$16,1,U442:AA442))</f>
        <v>speed=1000,duration=0.05</v>
      </c>
      <c r="U442" s="14" t="str">
        <f t="shared" ca="1" si="109"/>
        <v>speed=1000</v>
      </c>
      <c r="V442" s="14" t="str">
        <f t="shared" ca="1" si="110"/>
        <v>duration=0.05</v>
      </c>
      <c r="W442" s="14" t="str">
        <f t="shared" ca="1" si="111"/>
        <v/>
      </c>
      <c r="X442" s="14" t="str">
        <f t="shared" ca="1" si="112"/>
        <v/>
      </c>
      <c r="Y442" s="14" t="str">
        <f t="shared" ca="1" si="113"/>
        <v/>
      </c>
      <c r="Z442" s="14" t="str">
        <f t="shared" ca="1" si="114"/>
        <v/>
      </c>
      <c r="AA442" s="14" t="str">
        <f t="shared" ca="1" si="115"/>
        <v/>
      </c>
      <c r="AB442" s="1">
        <f t="shared" si="116"/>
        <v>1000</v>
      </c>
      <c r="AC442" s="1">
        <f t="shared" si="117"/>
        <v>0.05</v>
      </c>
      <c r="AD442" s="1" t="e">
        <f t="shared" si="118"/>
        <v>#N/A</v>
      </c>
      <c r="AE442" s="1" t="e">
        <f t="shared" si="119"/>
        <v>#N/A</v>
      </c>
      <c r="AF442" s="1" t="e">
        <f t="shared" si="120"/>
        <v>#N/A</v>
      </c>
      <c r="AG442" s="1" t="e">
        <f t="shared" si="121"/>
        <v>#N/A</v>
      </c>
      <c r="AH442" s="1" t="e">
        <f t="shared" si="122"/>
        <v>#N/A</v>
      </c>
      <c r="AI442" s="1" t="str">
        <f>TRIM(LEFT(AP442,FIND(Sheet1!$E$16,AP442)-1))</f>
        <v>speed</v>
      </c>
      <c r="AJ442" s="1" t="str">
        <f>TRIM(LEFT(AQ442,FIND(Sheet1!$E$16,AQ442)-1))</f>
        <v>duration</v>
      </c>
      <c r="AK442" s="1" t="e">
        <f>TRIM(LEFT(AR442,FIND(Sheet1!$E$16,AR442)-1))</f>
        <v>#VALUE!</v>
      </c>
      <c r="AL442" s="1" t="e">
        <f>TRIM(LEFT(AS442,FIND(Sheet1!$E$16,AS442)-1))</f>
        <v>#VALUE!</v>
      </c>
      <c r="AM442" s="1" t="e">
        <f>TRIM(LEFT(AT442,FIND(Sheet1!$E$16,AT442)-1))</f>
        <v>#VALUE!</v>
      </c>
      <c r="AN442" s="1" t="e">
        <f>TRIM(LEFT(AU442,FIND(Sheet1!$E$16,AU442)-1))</f>
        <v>#VALUE!</v>
      </c>
      <c r="AO442" s="1" t="e">
        <f>TRIM(LEFT(AV442,FIND(Sheet1!$E$16,AV442)-1))</f>
        <v>#VALUE!</v>
      </c>
      <c r="AP442" s="14" t="s">
        <v>182</v>
      </c>
      <c r="AQ442" s="14" t="s">
        <v>214</v>
      </c>
      <c r="AX442" s="1">
        <v>2000250402</v>
      </c>
      <c r="AY442" s="1" t="s">
        <v>47</v>
      </c>
      <c r="AZ442" s="1" t="str">
        <f t="shared" si="123"/>
        <v>2000250402击退</v>
      </c>
      <c r="BA442" s="1">
        <f>COUNTIFS($AZ$2:AZ442,AZ442,$AZ$2:AZ442,"&gt;&lt;")</f>
        <v>1</v>
      </c>
      <c r="BB442" t="b">
        <f>IFERROR(AND(VLOOKUP(AX442,[2]英雄技能定义!$A:$F,6,0)="普攻",AY442=$AY$2),FALSE)</f>
        <v>0</v>
      </c>
    </row>
    <row r="443" spans="1:54">
      <c r="A443" s="1" t="e">
        <f>#REF!</f>
        <v>#REF!</v>
      </c>
      <c r="B443" s="1" t="e">
        <f>#REF!</f>
        <v>#REF!</v>
      </c>
      <c r="C443" s="1" t="e">
        <f>#REF!</f>
        <v>#REF!</v>
      </c>
      <c r="D443" s="1" t="s">
        <v>86</v>
      </c>
      <c r="E443" s="1" t="e">
        <f>#REF!</f>
        <v>#REF!</v>
      </c>
      <c r="F443" s="1" t="e">
        <f t="shared" si="124"/>
        <v>#REF!</v>
      </c>
      <c r="G443" s="1">
        <f>SUMIFS(Sheet1!$F$17:$F$30,Sheet1!$E$17:$E$30,D443)</f>
        <v>1</v>
      </c>
      <c r="H443" s="1" t="e">
        <f>ROUND(ABS(SUMIFS(#REF!,#REF!,$C443,#REF!,#REF!,#REF!,$E443)),)</f>
        <v>#REF!</v>
      </c>
      <c r="I443" s="1" t="e">
        <f>_xlfn.IFS(OR(B443=#REF!,B443=#REF!,B443=#REF!),ROUND(#REF!,3),TRUE,0)</f>
        <v>#REF!</v>
      </c>
      <c r="J443" s="1">
        <v>0</v>
      </c>
      <c r="K443" s="1" t="e">
        <f>ROUND(ABS(SUMIFS(#REF!,#REF!,$C443,#REF!,#REF!,#REF!,$E443,#REF!,#REF!)),3)</f>
        <v>#REF!</v>
      </c>
      <c r="L443" s="1" t="e">
        <f>ROUND(ABS(SUMIFS(#REF!,#REF!,$C443,#REF!,#REF!,#REF!,$E443,#REF!,#REF!)),3)</f>
        <v>#REF!</v>
      </c>
      <c r="M443" s="1">
        <v>0</v>
      </c>
      <c r="N443" s="1" t="e">
        <f>ROUND(ABS(SUMIFS(#REF!,#REF!,$C443,#REF!,#REF!,#REF!,$E443,#REF!,#REF!)),3)</f>
        <v>#REF!</v>
      </c>
      <c r="O443" s="1" t="e">
        <f>ABS(SUMIFS(#REF!,#REF!,$C443,#REF!,$E443,#REF!,#REF!))</f>
        <v>#REF!</v>
      </c>
      <c r="P443" s="1" t="e">
        <f>#REF!</f>
        <v>#REF!</v>
      </c>
      <c r="Q443" s="1" t="e">
        <f>_xlfn.IFS(OR(B443=#REF!,B443=#REF!),#REF!*100,TRUE,0)</f>
        <v>#REF!</v>
      </c>
      <c r="S443" s="14" t="str">
        <f t="shared" si="108"/>
        <v>2000250403伤血1</v>
      </c>
      <c r="T443" s="14" t="str">
        <f ca="1">IF(OFFSET($BB$1,MATCH($S443,S:S,0)-1,),$BC$1,
_xlfn.TEXTJOIN(Sheet1!$D$16,1,U443:AA443))</f>
        <v>ratio=1.12,fixed=100</v>
      </c>
      <c r="U443" s="14" t="str">
        <f t="shared" ca="1" si="109"/>
        <v>ratio=1.12</v>
      </c>
      <c r="V443" s="14" t="str">
        <f t="shared" ca="1" si="110"/>
        <v>fixed=100</v>
      </c>
      <c r="W443" s="14" t="str">
        <f t="shared" ca="1" si="111"/>
        <v/>
      </c>
      <c r="X443" s="14" t="str">
        <f t="shared" ca="1" si="112"/>
        <v/>
      </c>
      <c r="Y443" s="14" t="str">
        <f t="shared" ca="1" si="113"/>
        <v/>
      </c>
      <c r="Z443" s="14" t="str">
        <f t="shared" ca="1" si="114"/>
        <v/>
      </c>
      <c r="AA443" s="14" t="str">
        <f t="shared" ca="1" si="115"/>
        <v/>
      </c>
      <c r="AB443" s="1">
        <f t="shared" si="116"/>
        <v>1.1200000000000001</v>
      </c>
      <c r="AC443" s="1">
        <f t="shared" si="117"/>
        <v>100</v>
      </c>
      <c r="AD443" s="1" t="e">
        <f t="shared" si="118"/>
        <v>#N/A</v>
      </c>
      <c r="AE443" s="1" t="e">
        <f t="shared" si="119"/>
        <v>#N/A</v>
      </c>
      <c r="AF443" s="1" t="e">
        <f t="shared" si="120"/>
        <v>#N/A</v>
      </c>
      <c r="AG443" s="1" t="e">
        <f t="shared" si="121"/>
        <v>#N/A</v>
      </c>
      <c r="AH443" s="1" t="e">
        <f t="shared" si="122"/>
        <v>#N/A</v>
      </c>
      <c r="AI443" s="1" t="str">
        <f>TRIM(LEFT(AP443,FIND(Sheet1!$E$16,AP443)-1))</f>
        <v>ratio</v>
      </c>
      <c r="AJ443" s="1" t="str">
        <f>TRIM(LEFT(AQ443,FIND(Sheet1!$E$16,AQ443)-1))</f>
        <v>fixed</v>
      </c>
      <c r="AK443" s="1" t="e">
        <f>TRIM(LEFT(AR443,FIND(Sheet1!$E$16,AR443)-1))</f>
        <v>#VALUE!</v>
      </c>
      <c r="AL443" s="1" t="e">
        <f>TRIM(LEFT(AS443,FIND(Sheet1!$E$16,AS443)-1))</f>
        <v>#VALUE!</v>
      </c>
      <c r="AM443" s="1" t="e">
        <f>TRIM(LEFT(AT443,FIND(Sheet1!$E$16,AT443)-1))</f>
        <v>#VALUE!</v>
      </c>
      <c r="AN443" s="1" t="e">
        <f>TRIM(LEFT(AU443,FIND(Sheet1!$E$16,AU443)-1))</f>
        <v>#VALUE!</v>
      </c>
      <c r="AO443" s="1" t="e">
        <f>TRIM(LEFT(AV443,FIND(Sheet1!$E$16,AV443)-1))</f>
        <v>#VALUE!</v>
      </c>
      <c r="AP443" s="14" t="s">
        <v>393</v>
      </c>
      <c r="AQ443" s="14" t="s">
        <v>170</v>
      </c>
      <c r="AX443" s="1">
        <v>2000250403</v>
      </c>
      <c r="AY443" s="1" t="s">
        <v>86</v>
      </c>
      <c r="AZ443" s="1" t="str">
        <f t="shared" si="123"/>
        <v>2000250403伤血</v>
      </c>
      <c r="BA443" s="1">
        <f>COUNTIFS($AZ$2:AZ443,AZ443,$AZ$2:AZ443,"&gt;&lt;")</f>
        <v>1</v>
      </c>
      <c r="BB443" t="b">
        <f>IFERROR(AND(VLOOKUP(AX443,[2]英雄技能定义!$A:$F,6,0)="普攻",AY443=$AY$2),FALSE)</f>
        <v>0</v>
      </c>
    </row>
    <row r="444" spans="1:54">
      <c r="A444" s="1" t="e">
        <f>#REF!</f>
        <v>#REF!</v>
      </c>
      <c r="B444" s="1" t="e">
        <f>#REF!</f>
        <v>#REF!</v>
      </c>
      <c r="C444" s="1" t="e">
        <f>#REF!</f>
        <v>#REF!</v>
      </c>
      <c r="D444" s="1" t="s">
        <v>86</v>
      </c>
      <c r="E444" s="1" t="e">
        <f>#REF!</f>
        <v>#REF!</v>
      </c>
      <c r="F444" s="1" t="e">
        <f t="shared" si="124"/>
        <v>#REF!</v>
      </c>
      <c r="G444" s="1">
        <f>SUMIFS(Sheet1!$F$17:$F$30,Sheet1!$E$17:$E$30,D444)</f>
        <v>1</v>
      </c>
      <c r="H444" s="1" t="e">
        <f>ROUND(ABS(SUMIFS(#REF!,#REF!,$C444,#REF!,#REF!,#REF!,$E444)),)</f>
        <v>#REF!</v>
      </c>
      <c r="I444" s="1" t="e">
        <f>_xlfn.IFS(OR(B444=#REF!,B444=#REF!,B444=#REF!),ROUND(#REF!,3),TRUE,0)</f>
        <v>#REF!</v>
      </c>
      <c r="J444" s="1">
        <v>0</v>
      </c>
      <c r="K444" s="1" t="e">
        <f>ROUND(ABS(SUMIFS(#REF!,#REF!,$C444,#REF!,#REF!,#REF!,$E444,#REF!,#REF!)),3)</f>
        <v>#REF!</v>
      </c>
      <c r="L444" s="1" t="e">
        <f>ROUND(ABS(SUMIFS(#REF!,#REF!,$C444,#REF!,#REF!,#REF!,$E444,#REF!,#REF!)),3)</f>
        <v>#REF!</v>
      </c>
      <c r="M444" s="1">
        <v>0</v>
      </c>
      <c r="N444" s="1" t="e">
        <f>ROUND(ABS(SUMIFS(#REF!,#REF!,$C444,#REF!,#REF!,#REF!,$E444,#REF!,#REF!)),3)</f>
        <v>#REF!</v>
      </c>
      <c r="O444" s="1" t="e">
        <f>ABS(SUMIFS(#REF!,#REF!,$C444,#REF!,$E444,#REF!,#REF!))</f>
        <v>#REF!</v>
      </c>
      <c r="P444" s="1" t="e">
        <f>#REF!</f>
        <v>#REF!</v>
      </c>
      <c r="Q444" s="1" t="e">
        <f>_xlfn.IFS(OR(B444=#REF!,B444=#REF!),#REF!*100,TRUE,0)</f>
        <v>#REF!</v>
      </c>
      <c r="S444" s="14" t="str">
        <f t="shared" si="108"/>
        <v>2000250403受击光效1</v>
      </c>
      <c r="T444" s="14" t="str">
        <f ca="1">IF(OFFSET($BB$1,MATCH($S444,S:S,0)-1,),$BC$1,
_xlfn.TEXTJOIN(Sheet1!$D$16,1,U444:AA444))</f>
        <v>36</v>
      </c>
      <c r="U444" s="14" t="str">
        <f t="shared" ca="1" si="109"/>
        <v>36</v>
      </c>
      <c r="V444" s="14" t="str">
        <f t="shared" ca="1" si="110"/>
        <v/>
      </c>
      <c r="W444" s="14" t="str">
        <f t="shared" ca="1" si="111"/>
        <v/>
      </c>
      <c r="X444" s="14" t="str">
        <f t="shared" ca="1" si="112"/>
        <v/>
      </c>
      <c r="Y444" s="14" t="str">
        <f t="shared" ca="1" si="113"/>
        <v/>
      </c>
      <c r="Z444" s="14" t="str">
        <f t="shared" ca="1" si="114"/>
        <v/>
      </c>
      <c r="AA444" s="14" t="str">
        <f t="shared" ca="1" si="115"/>
        <v/>
      </c>
      <c r="AB444" s="1">
        <f t="shared" si="116"/>
        <v>36</v>
      </c>
      <c r="AC444" s="1" t="e">
        <f t="shared" si="117"/>
        <v>#N/A</v>
      </c>
      <c r="AD444" s="1" t="e">
        <f t="shared" si="118"/>
        <v>#N/A</v>
      </c>
      <c r="AE444" s="1" t="e">
        <f t="shared" si="119"/>
        <v>#N/A</v>
      </c>
      <c r="AF444" s="1" t="e">
        <f t="shared" si="120"/>
        <v>#N/A</v>
      </c>
      <c r="AG444" s="1" t="e">
        <f t="shared" si="121"/>
        <v>#N/A</v>
      </c>
      <c r="AH444" s="1" t="e">
        <f t="shared" si="122"/>
        <v>#N/A</v>
      </c>
      <c r="AI444" s="1" t="e">
        <f>TRIM(LEFT(AP444,FIND(Sheet1!$E$16,AP444)-1))</f>
        <v>#VALUE!</v>
      </c>
      <c r="AJ444" s="1" t="e">
        <f>TRIM(LEFT(AQ444,FIND(Sheet1!$E$16,AQ444)-1))</f>
        <v>#VALUE!</v>
      </c>
      <c r="AK444" s="1" t="e">
        <f>TRIM(LEFT(AR444,FIND(Sheet1!$E$16,AR444)-1))</f>
        <v>#VALUE!</v>
      </c>
      <c r="AL444" s="1" t="e">
        <f>TRIM(LEFT(AS444,FIND(Sheet1!$E$16,AS444)-1))</f>
        <v>#VALUE!</v>
      </c>
      <c r="AM444" s="1" t="e">
        <f>TRIM(LEFT(AT444,FIND(Sheet1!$E$16,AT444)-1))</f>
        <v>#VALUE!</v>
      </c>
      <c r="AN444" s="1" t="e">
        <f>TRIM(LEFT(AU444,FIND(Sheet1!$E$16,AU444)-1))</f>
        <v>#VALUE!</v>
      </c>
      <c r="AO444" s="1" t="e">
        <f>TRIM(LEFT(AV444,FIND(Sheet1!$E$16,AV444)-1))</f>
        <v>#VALUE!</v>
      </c>
      <c r="AP444" s="14">
        <v>36</v>
      </c>
      <c r="AX444" s="1">
        <v>2000250403</v>
      </c>
      <c r="AY444" s="1" t="s">
        <v>91</v>
      </c>
      <c r="AZ444" s="1" t="str">
        <f t="shared" si="123"/>
        <v>2000250403受击光效</v>
      </c>
      <c r="BA444" s="1">
        <f>COUNTIFS($AZ$2:AZ444,AZ444,$AZ$2:AZ444,"&gt;&lt;")</f>
        <v>1</v>
      </c>
      <c r="BB444" t="b">
        <f>IFERROR(AND(VLOOKUP(AX444,[2]英雄技能定义!$A:$F,6,0)="普攻",AY444=$AY$2),FALSE)</f>
        <v>0</v>
      </c>
    </row>
    <row r="445" spans="1:54">
      <c r="A445" s="1" t="e">
        <f>#REF!</f>
        <v>#REF!</v>
      </c>
      <c r="B445" s="1" t="e">
        <f>#REF!</f>
        <v>#REF!</v>
      </c>
      <c r="C445" s="1" t="e">
        <f>#REF!</f>
        <v>#REF!</v>
      </c>
      <c r="D445" s="1" t="s">
        <v>86</v>
      </c>
      <c r="E445" s="1" t="e">
        <f>#REF!</f>
        <v>#REF!</v>
      </c>
      <c r="F445" s="1" t="e">
        <f t="shared" si="124"/>
        <v>#REF!</v>
      </c>
      <c r="G445" s="1">
        <f>SUMIFS(Sheet1!$F$17:$F$30,Sheet1!$E$17:$E$30,D445)</f>
        <v>1</v>
      </c>
      <c r="H445" s="1" t="e">
        <f>ROUND(ABS(SUMIFS(#REF!,#REF!,$C445,#REF!,#REF!,#REF!,$E445)),)</f>
        <v>#REF!</v>
      </c>
      <c r="I445" s="1" t="e">
        <f>_xlfn.IFS(OR(B445=#REF!,B445=#REF!,B445=#REF!),ROUND(#REF!,3),TRUE,0)</f>
        <v>#REF!</v>
      </c>
      <c r="J445" s="1">
        <v>0</v>
      </c>
      <c r="K445" s="1" t="e">
        <f>ROUND(ABS(SUMIFS(#REF!,#REF!,$C445,#REF!,#REF!,#REF!,$E445,#REF!,#REF!)),3)</f>
        <v>#REF!</v>
      </c>
      <c r="L445" s="1" t="e">
        <f>ROUND(ABS(SUMIFS(#REF!,#REF!,$C445,#REF!,#REF!,#REF!,$E445,#REF!,#REF!)),3)</f>
        <v>#REF!</v>
      </c>
      <c r="M445" s="1">
        <v>0</v>
      </c>
      <c r="N445" s="1" t="e">
        <f>ROUND(ABS(SUMIFS(#REF!,#REF!,$C445,#REF!,#REF!,#REF!,$E445,#REF!,#REF!)),3)</f>
        <v>#REF!</v>
      </c>
      <c r="O445" s="1" t="e">
        <f>ABS(SUMIFS(#REF!,#REF!,$C445,#REF!,$E445,#REF!,#REF!))</f>
        <v>#REF!</v>
      </c>
      <c r="P445" s="1" t="e">
        <f>#REF!</f>
        <v>#REF!</v>
      </c>
      <c r="Q445" s="1" t="e">
        <f>_xlfn.IFS(OR(B445=#REF!,B445=#REF!),#REF!*100,TRUE,0)</f>
        <v>#REF!</v>
      </c>
      <c r="S445" s="14" t="str">
        <f t="shared" si="108"/>
        <v>2000250403加buff1</v>
      </c>
      <c r="T445" s="14" t="str">
        <f ca="1">IF(OFFSET($BB$1,MATCH($S445,S:S,0)-1,),$BC$1,
_xlfn.TEXTJOIN(Sheet1!$D$16,1,U445:AA445))</f>
        <v>duration=6,effectIds={1000078}</v>
      </c>
      <c r="U445" s="14" t="str">
        <f t="shared" ca="1" si="109"/>
        <v>duration=6</v>
      </c>
      <c r="V445" s="14" t="str">
        <f t="shared" ca="1" si="110"/>
        <v>effectIds={1000078}</v>
      </c>
      <c r="W445" s="14" t="str">
        <f t="shared" ca="1" si="111"/>
        <v/>
      </c>
      <c r="X445" s="14" t="str">
        <f t="shared" ca="1" si="112"/>
        <v/>
      </c>
      <c r="Y445" s="14" t="str">
        <f t="shared" ca="1" si="113"/>
        <v/>
      </c>
      <c r="Z445" s="14" t="str">
        <f t="shared" ca="1" si="114"/>
        <v/>
      </c>
      <c r="AA445" s="14" t="str">
        <f t="shared" ca="1" si="115"/>
        <v/>
      </c>
      <c r="AB445" s="1">
        <f t="shared" si="116"/>
        <v>6</v>
      </c>
      <c r="AC445" s="1" t="e">
        <f t="shared" si="117"/>
        <v>#N/A</v>
      </c>
      <c r="AD445" s="1" t="e">
        <f t="shared" si="118"/>
        <v>#N/A</v>
      </c>
      <c r="AE445" s="1" t="e">
        <f t="shared" si="119"/>
        <v>#N/A</v>
      </c>
      <c r="AF445" s="1" t="e">
        <f t="shared" si="120"/>
        <v>#N/A</v>
      </c>
      <c r="AG445" s="1" t="e">
        <f t="shared" si="121"/>
        <v>#N/A</v>
      </c>
      <c r="AH445" s="1" t="e">
        <f t="shared" si="122"/>
        <v>#N/A</v>
      </c>
      <c r="AI445" s="1" t="str">
        <f>TRIM(LEFT(AP445,FIND(Sheet1!$E$16,AP445)-1))</f>
        <v>duration</v>
      </c>
      <c r="AJ445" s="1" t="str">
        <f>TRIM(LEFT(AQ445,FIND(Sheet1!$E$16,AQ445)-1))</f>
        <v>effectIds</v>
      </c>
      <c r="AK445" s="1" t="e">
        <f>TRIM(LEFT(AR445,FIND(Sheet1!$E$16,AR445)-1))</f>
        <v>#VALUE!</v>
      </c>
      <c r="AL445" s="1" t="e">
        <f>TRIM(LEFT(AS445,FIND(Sheet1!$E$16,AS445)-1))</f>
        <v>#VALUE!</v>
      </c>
      <c r="AM445" s="1" t="e">
        <f>TRIM(LEFT(AT445,FIND(Sheet1!$E$16,AT445)-1))</f>
        <v>#VALUE!</v>
      </c>
      <c r="AN445" s="1" t="e">
        <f>TRIM(LEFT(AU445,FIND(Sheet1!$E$16,AU445)-1))</f>
        <v>#VALUE!</v>
      </c>
      <c r="AO445" s="1" t="e">
        <f>TRIM(LEFT(AV445,FIND(Sheet1!$E$16,AV445)-1))</f>
        <v>#VALUE!</v>
      </c>
      <c r="AP445" s="14" t="s">
        <v>185</v>
      </c>
      <c r="AQ445" s="14" t="s">
        <v>394</v>
      </c>
      <c r="AX445" s="1">
        <v>2000250403</v>
      </c>
      <c r="AY445" s="1" t="s">
        <v>88</v>
      </c>
      <c r="AZ445" s="1" t="str">
        <f t="shared" si="123"/>
        <v>2000250403加buff</v>
      </c>
      <c r="BA445" s="1">
        <f>COUNTIFS($AZ$2:AZ445,AZ445,$AZ$2:AZ445,"&gt;&lt;")</f>
        <v>1</v>
      </c>
      <c r="BB445" t="b">
        <f>IFERROR(AND(VLOOKUP(AX445,[2]英雄技能定义!$A:$F,6,0)="普攻",AY445=$AY$2),FALSE)</f>
        <v>0</v>
      </c>
    </row>
    <row r="446" spans="1:54">
      <c r="A446" s="1" t="e">
        <f>#REF!</f>
        <v>#REF!</v>
      </c>
      <c r="B446" s="1" t="e">
        <f>#REF!</f>
        <v>#REF!</v>
      </c>
      <c r="C446" s="1" t="e">
        <f>#REF!</f>
        <v>#REF!</v>
      </c>
      <c r="D446" s="1" t="s">
        <v>86</v>
      </c>
      <c r="E446" s="1" t="e">
        <f>#REF!</f>
        <v>#REF!</v>
      </c>
      <c r="F446" s="1" t="e">
        <f t="shared" si="124"/>
        <v>#REF!</v>
      </c>
      <c r="G446" s="1">
        <f>SUMIFS(Sheet1!$F$17:$F$30,Sheet1!$E$17:$E$30,D446)</f>
        <v>1</v>
      </c>
      <c r="H446" s="1" t="e">
        <f>ROUND(ABS(SUMIFS(#REF!,#REF!,$C446,#REF!,#REF!,#REF!,$E446)),)</f>
        <v>#REF!</v>
      </c>
      <c r="I446" s="1" t="e">
        <f>_xlfn.IFS(OR(B446=#REF!,B446=#REF!,B446=#REF!),ROUND(#REF!,3),TRUE,0)</f>
        <v>#REF!</v>
      </c>
      <c r="J446" s="1">
        <v>0</v>
      </c>
      <c r="K446" s="1" t="e">
        <f>ROUND(ABS(SUMIFS(#REF!,#REF!,$C446,#REF!,#REF!,#REF!,$E446,#REF!,#REF!)),3)</f>
        <v>#REF!</v>
      </c>
      <c r="L446" s="1" t="e">
        <f>ROUND(ABS(SUMIFS(#REF!,#REF!,$C446,#REF!,#REF!,#REF!,$E446,#REF!,#REF!)),3)</f>
        <v>#REF!</v>
      </c>
      <c r="M446" s="1">
        <v>0</v>
      </c>
      <c r="N446" s="1" t="e">
        <f>ROUND(ABS(SUMIFS(#REF!,#REF!,$C446,#REF!,#REF!,#REF!,$E446,#REF!,#REF!)),3)</f>
        <v>#REF!</v>
      </c>
      <c r="O446" s="1" t="e">
        <f>ABS(SUMIFS(#REF!,#REF!,$C446,#REF!,$E446,#REF!,#REF!))</f>
        <v>#REF!</v>
      </c>
      <c r="P446" s="1" t="e">
        <f>#REF!</f>
        <v>#REF!</v>
      </c>
      <c r="Q446" s="1" t="e">
        <f>_xlfn.IFS(OR(B446=#REF!,B446=#REF!),#REF!*100,TRUE,0)</f>
        <v>#REF!</v>
      </c>
      <c r="S446" s="14" t="str">
        <f t="shared" si="108"/>
        <v>2000250403击退1</v>
      </c>
      <c r="T446" s="14" t="str">
        <f ca="1">IF(OFFSET($BB$1,MATCH($S446,S:S,0)-1,),$BC$1,
_xlfn.TEXTJOIN(Sheet1!$D$16,1,U446:AA446))</f>
        <v>speed=1000,duration=0.1</v>
      </c>
      <c r="U446" s="14" t="str">
        <f t="shared" ca="1" si="109"/>
        <v>speed=1000</v>
      </c>
      <c r="V446" s="14" t="str">
        <f t="shared" ca="1" si="110"/>
        <v>duration=0.1</v>
      </c>
      <c r="W446" s="14" t="str">
        <f t="shared" ca="1" si="111"/>
        <v/>
      </c>
      <c r="X446" s="14" t="str">
        <f t="shared" ca="1" si="112"/>
        <v/>
      </c>
      <c r="Y446" s="14" t="str">
        <f t="shared" ca="1" si="113"/>
        <v/>
      </c>
      <c r="Z446" s="14" t="str">
        <f t="shared" ca="1" si="114"/>
        <v/>
      </c>
      <c r="AA446" s="14" t="str">
        <f t="shared" ca="1" si="115"/>
        <v/>
      </c>
      <c r="AB446" s="1">
        <f t="shared" si="116"/>
        <v>1000</v>
      </c>
      <c r="AC446" s="1">
        <f t="shared" si="117"/>
        <v>0.1</v>
      </c>
      <c r="AD446" s="1" t="e">
        <f t="shared" si="118"/>
        <v>#N/A</v>
      </c>
      <c r="AE446" s="1" t="e">
        <f t="shared" si="119"/>
        <v>#N/A</v>
      </c>
      <c r="AF446" s="1" t="e">
        <f t="shared" si="120"/>
        <v>#N/A</v>
      </c>
      <c r="AG446" s="1" t="e">
        <f t="shared" si="121"/>
        <v>#N/A</v>
      </c>
      <c r="AH446" s="1" t="e">
        <f t="shared" si="122"/>
        <v>#N/A</v>
      </c>
      <c r="AI446" s="1" t="str">
        <f>TRIM(LEFT(AP446,FIND(Sheet1!$E$16,AP446)-1))</f>
        <v>speed</v>
      </c>
      <c r="AJ446" s="1" t="str">
        <f>TRIM(LEFT(AQ446,FIND(Sheet1!$E$16,AQ446)-1))</f>
        <v>duration</v>
      </c>
      <c r="AK446" s="1" t="e">
        <f>TRIM(LEFT(AR446,FIND(Sheet1!$E$16,AR446)-1))</f>
        <v>#VALUE!</v>
      </c>
      <c r="AL446" s="1" t="e">
        <f>TRIM(LEFT(AS446,FIND(Sheet1!$E$16,AS446)-1))</f>
        <v>#VALUE!</v>
      </c>
      <c r="AM446" s="1" t="e">
        <f>TRIM(LEFT(AT446,FIND(Sheet1!$E$16,AT446)-1))</f>
        <v>#VALUE!</v>
      </c>
      <c r="AN446" s="1" t="e">
        <f>TRIM(LEFT(AU446,FIND(Sheet1!$E$16,AU446)-1))</f>
        <v>#VALUE!</v>
      </c>
      <c r="AO446" s="1" t="e">
        <f>TRIM(LEFT(AV446,FIND(Sheet1!$E$16,AV446)-1))</f>
        <v>#VALUE!</v>
      </c>
      <c r="AP446" s="14" t="s">
        <v>182</v>
      </c>
      <c r="AQ446" s="14" t="s">
        <v>183</v>
      </c>
      <c r="AX446" s="1">
        <v>2000250403</v>
      </c>
      <c r="AY446" s="1" t="s">
        <v>47</v>
      </c>
      <c r="AZ446" s="1" t="str">
        <f t="shared" si="123"/>
        <v>2000250403击退</v>
      </c>
      <c r="BA446" s="1">
        <f>COUNTIFS($AZ$2:AZ446,AZ446,$AZ$2:AZ446,"&gt;&lt;")</f>
        <v>1</v>
      </c>
      <c r="BB446" t="b">
        <f>IFERROR(AND(VLOOKUP(AX446,[2]英雄技能定义!$A:$F,6,0)="普攻",AY446=$AY$2),FALSE)</f>
        <v>0</v>
      </c>
    </row>
    <row r="447" spans="1:54">
      <c r="A447" s="1" t="e">
        <f>#REF!</f>
        <v>#REF!</v>
      </c>
      <c r="B447" s="1" t="e">
        <f>#REF!</f>
        <v>#REF!</v>
      </c>
      <c r="C447" s="1" t="e">
        <f>#REF!</f>
        <v>#REF!</v>
      </c>
      <c r="D447" s="1" t="s">
        <v>88</v>
      </c>
      <c r="E447" s="1" t="e">
        <f>#REF!</f>
        <v>#REF!</v>
      </c>
      <c r="F447" s="1" t="e">
        <f t="shared" si="124"/>
        <v>#REF!</v>
      </c>
      <c r="G447" s="1">
        <f>SUMIFS(Sheet1!$F$17:$F$30,Sheet1!$E$17:$E$30,D447)</f>
        <v>2</v>
      </c>
      <c r="H447" s="1" t="e">
        <f>ROUND(ABS(SUMIFS(#REF!,#REF!,$C447,#REF!,#REF!,#REF!,$E447)),)</f>
        <v>#REF!</v>
      </c>
      <c r="I447" s="1" t="e">
        <f>_xlfn.IFS(OR(B447=#REF!,B447=#REF!,B447=#REF!),ROUND(#REF!,3),TRUE,0)</f>
        <v>#REF!</v>
      </c>
      <c r="J447" s="1">
        <v>0</v>
      </c>
      <c r="K447" s="1" t="e">
        <f>ROUND(ABS(SUMIFS(#REF!,#REF!,$C447,#REF!,#REF!,#REF!,$E447,#REF!,#REF!)),3)</f>
        <v>#REF!</v>
      </c>
      <c r="L447" s="1" t="e">
        <f>ROUND(ABS(SUMIFS(#REF!,#REF!,$C447,#REF!,#REF!,#REF!,$E447,#REF!,#REF!)),3)</f>
        <v>#REF!</v>
      </c>
      <c r="M447" s="1">
        <v>0</v>
      </c>
      <c r="N447" s="1" t="e">
        <f>ROUND(ABS(SUMIFS(#REF!,#REF!,$C447,#REF!,#REF!,#REF!,$E447,#REF!,#REF!)),3)</f>
        <v>#REF!</v>
      </c>
      <c r="O447" s="1" t="e">
        <f>ABS(SUMIFS(#REF!,#REF!,$C447,#REF!,$E447,#REF!,#REF!))</f>
        <v>#REF!</v>
      </c>
      <c r="P447" s="1" t="e">
        <f>#REF!</f>
        <v>#REF!</v>
      </c>
      <c r="Q447" s="1" t="e">
        <f>_xlfn.IFS(OR(B447=#REF!,B447=#REF!),#REF!*100,TRUE,0)</f>
        <v>#REF!</v>
      </c>
      <c r="S447" s="14" t="str">
        <f t="shared" si="108"/>
        <v>2000250404伤血1</v>
      </c>
      <c r="T447" s="14" t="str">
        <f ca="1">IF(OFFSET($BB$1,MATCH($S447,S:S,0)-1,),$BC$1,
_xlfn.TEXTJOIN(Sheet1!$D$16,1,U447:AA447))</f>
        <v>ratio=0.43+attackerParams('extreasure2')+attackerParams('step10a'),fixed=100,extCritP=0.2+attackerParams('extreasure1')+attackerParams('step10b')+sourceSkillBlackboard('hit_unit_count',0)*attackerParams('extreasure3b'),finalAddP=sourceSkillBlackboard('hit_unit_count',0)*attackerParams('extreasure3a')</v>
      </c>
      <c r="U447" s="14" t="str">
        <f t="shared" ca="1" si="109"/>
        <v>ratio=0.43+attackerParams('extreasure2')+attackerParams('step10a')</v>
      </c>
      <c r="V447" s="14" t="str">
        <f t="shared" ca="1" si="110"/>
        <v>fixed=100</v>
      </c>
      <c r="W447" s="14" t="str">
        <f t="shared" ca="1" si="111"/>
        <v>extCritP=0.2+attackerParams('extreasure1')+attackerParams('step10b')+sourceSkillBlackboard('hit_unit_count'</v>
      </c>
      <c r="X447" s="14" t="str">
        <f t="shared" ca="1" si="112"/>
        <v>0)*attackerParams('extreasure3b')</v>
      </c>
      <c r="Y447" s="14" t="str">
        <f t="shared" ca="1" si="113"/>
        <v>finalAddP=sourceSkillBlackboard('hit_unit_count'</v>
      </c>
      <c r="Z447" s="14" t="str">
        <f t="shared" ca="1" si="114"/>
        <v>0)*attackerParams('extreasure3a')</v>
      </c>
      <c r="AA447" s="14" t="str">
        <f t="shared" ca="1" si="115"/>
        <v/>
      </c>
      <c r="AB447" s="1">
        <f t="shared" si="116"/>
        <v>0.43</v>
      </c>
      <c r="AC447" s="1">
        <f t="shared" si="117"/>
        <v>100</v>
      </c>
      <c r="AD447" s="1">
        <f t="shared" si="118"/>
        <v>0.2</v>
      </c>
      <c r="AE447" s="1" t="e">
        <f t="shared" si="119"/>
        <v>#N/A</v>
      </c>
      <c r="AF447" s="1" t="e">
        <f t="shared" si="120"/>
        <v>#N/A</v>
      </c>
      <c r="AG447" s="1" t="e">
        <f t="shared" si="121"/>
        <v>#N/A</v>
      </c>
      <c r="AH447" s="1" t="e">
        <f t="shared" si="122"/>
        <v>#N/A</v>
      </c>
      <c r="AI447" s="1" t="str">
        <f>TRIM(LEFT(AP447,FIND(Sheet1!$E$16,AP447)-1))</f>
        <v>ratio</v>
      </c>
      <c r="AJ447" s="1" t="str">
        <f>TRIM(LEFT(AQ447,FIND(Sheet1!$E$16,AQ447)-1))</f>
        <v>fixed</v>
      </c>
      <c r="AK447" s="1" t="str">
        <f>TRIM(LEFT(AR447,FIND(Sheet1!$E$16,AR447)-1))</f>
        <v>extCritP</v>
      </c>
      <c r="AL447" s="1" t="e">
        <f>TRIM(LEFT(AS447,FIND(Sheet1!$E$16,AS447)-1))</f>
        <v>#VALUE!</v>
      </c>
      <c r="AM447" s="1" t="str">
        <f>TRIM(LEFT(AT447,FIND(Sheet1!$E$16,AT447)-1))</f>
        <v>finalAddP</v>
      </c>
      <c r="AN447" s="1" t="e">
        <f>TRIM(LEFT(AU447,FIND(Sheet1!$E$16,AU447)-1))</f>
        <v>#VALUE!</v>
      </c>
      <c r="AO447" s="1" t="e">
        <f>TRIM(LEFT(AV447,FIND(Sheet1!$E$16,AV447)-1))</f>
        <v>#VALUE!</v>
      </c>
      <c r="AP447" s="14" t="s">
        <v>279</v>
      </c>
      <c r="AQ447" s="14" t="s">
        <v>170</v>
      </c>
      <c r="AR447" s="14" t="s">
        <v>395</v>
      </c>
      <c r="AS447" s="14" t="s">
        <v>396</v>
      </c>
      <c r="AT447" s="14" t="s">
        <v>217</v>
      </c>
      <c r="AU447" s="14" t="s">
        <v>397</v>
      </c>
      <c r="AX447" s="1">
        <v>2000250404</v>
      </c>
      <c r="AY447" s="1" t="s">
        <v>86</v>
      </c>
      <c r="AZ447" s="1" t="str">
        <f t="shared" si="123"/>
        <v>2000250404伤血</v>
      </c>
      <c r="BA447" s="1">
        <f>COUNTIFS($AZ$2:AZ447,AZ447,$AZ$2:AZ447,"&gt;&lt;")</f>
        <v>1</v>
      </c>
      <c r="BB447" t="b">
        <f>IFERROR(AND(VLOOKUP(AX447,[2]英雄技能定义!$A:$F,6,0)="普攻",AY447=$AY$2),FALSE)</f>
        <v>0</v>
      </c>
    </row>
    <row r="448" spans="1:54">
      <c r="A448" s="1" t="e">
        <f>#REF!</f>
        <v>#REF!</v>
      </c>
      <c r="B448" s="1" t="e">
        <f>#REF!</f>
        <v>#REF!</v>
      </c>
      <c r="C448" s="1" t="e">
        <f>#REF!</f>
        <v>#REF!</v>
      </c>
      <c r="D448" s="1" t="s">
        <v>86</v>
      </c>
      <c r="E448" s="1" t="e">
        <f>#REF!</f>
        <v>#REF!</v>
      </c>
      <c r="F448" s="1" t="e">
        <f t="shared" si="124"/>
        <v>#REF!</v>
      </c>
      <c r="G448" s="1">
        <f>SUMIFS(Sheet1!$F$17:$F$30,Sheet1!$E$17:$E$30,D448)</f>
        <v>1</v>
      </c>
      <c r="H448" s="1" t="e">
        <f>ROUND(ABS(SUMIFS(#REF!,#REF!,$C448,#REF!,#REF!,#REF!,$E448)),)</f>
        <v>#REF!</v>
      </c>
      <c r="I448" s="1" t="e">
        <f>_xlfn.IFS(OR(B448=#REF!,B448=#REF!,B448=#REF!),ROUND(#REF!,3),TRUE,0)</f>
        <v>#REF!</v>
      </c>
      <c r="J448" s="1">
        <v>0</v>
      </c>
      <c r="K448" s="1" t="e">
        <f>ROUND(ABS(SUMIFS(#REF!,#REF!,$C448,#REF!,#REF!,#REF!,$E448,#REF!,#REF!)),3)</f>
        <v>#REF!</v>
      </c>
      <c r="L448" s="1" t="e">
        <f>ROUND(ABS(SUMIFS(#REF!,#REF!,$C448,#REF!,#REF!,#REF!,$E448,#REF!,#REF!)),3)</f>
        <v>#REF!</v>
      </c>
      <c r="M448" s="1">
        <v>0</v>
      </c>
      <c r="N448" s="1" t="e">
        <f>ROUND(ABS(SUMIFS(#REF!,#REF!,$C448,#REF!,#REF!,#REF!,$E448,#REF!,#REF!)),3)</f>
        <v>#REF!</v>
      </c>
      <c r="O448" s="1" t="e">
        <f>ABS(SUMIFS(#REF!,#REF!,$C448,#REF!,$E448,#REF!,#REF!))</f>
        <v>#REF!</v>
      </c>
      <c r="P448" s="1" t="e">
        <f>#REF!</f>
        <v>#REF!</v>
      </c>
      <c r="Q448" s="1" t="e">
        <f>_xlfn.IFS(OR(B448=#REF!,B448=#REF!),#REF!*100,TRUE,0)</f>
        <v>#REF!</v>
      </c>
      <c r="S448" s="14" t="str">
        <f t="shared" si="108"/>
        <v>2000250404伤血2</v>
      </c>
      <c r="T448" s="14" t="str">
        <f ca="1">IF(OFFSET($BB$1,MATCH($S448,S:S,0)-1,),$BC$1,
_xlfn.TEXTJOIN(Sheet1!$D$16,1,U448:AA448))</f>
        <v>ratio=0.43+attackerParams('extreasure2')+attackerParams('step10a'),fixed=100,extCritP=0.2+attackerParams('extreasure1')+attackerParams('step10b')+sourceSkillBlackboard('hit_unit_count',0)*attackerParams('extreasure3b'),finalAddP=sourceSkillBlackboard('hit_unit_count',0)*attackerParams('extreasure3a')</v>
      </c>
      <c r="U448" s="14" t="str">
        <f t="shared" ca="1" si="109"/>
        <v>ratio=0.43+attackerParams('extreasure2')+attackerParams('step10a')</v>
      </c>
      <c r="V448" s="14" t="str">
        <f t="shared" ca="1" si="110"/>
        <v>fixed=100</v>
      </c>
      <c r="W448" s="14" t="str">
        <f t="shared" ca="1" si="111"/>
        <v>extCritP=0.2+attackerParams('extreasure1')+attackerParams('step10b')+sourceSkillBlackboard('hit_unit_count'</v>
      </c>
      <c r="X448" s="14" t="str">
        <f t="shared" ca="1" si="112"/>
        <v>0)*attackerParams('extreasure3b')</v>
      </c>
      <c r="Y448" s="14" t="str">
        <f t="shared" ca="1" si="113"/>
        <v>finalAddP=sourceSkillBlackboard('hit_unit_count'</v>
      </c>
      <c r="Z448" s="14" t="str">
        <f t="shared" ca="1" si="114"/>
        <v>0)*attackerParams('extreasure3a')</v>
      </c>
      <c r="AA448" s="14" t="str">
        <f t="shared" ca="1" si="115"/>
        <v/>
      </c>
      <c r="AB448" s="1">
        <f t="shared" si="116"/>
        <v>0.43</v>
      </c>
      <c r="AC448" s="1">
        <f t="shared" si="117"/>
        <v>100</v>
      </c>
      <c r="AD448" s="1">
        <f t="shared" si="118"/>
        <v>0.2</v>
      </c>
      <c r="AE448" s="1" t="e">
        <f t="shared" si="119"/>
        <v>#N/A</v>
      </c>
      <c r="AF448" s="1" t="e">
        <f t="shared" si="120"/>
        <v>#N/A</v>
      </c>
      <c r="AG448" s="1" t="e">
        <f t="shared" si="121"/>
        <v>#N/A</v>
      </c>
      <c r="AH448" s="1" t="e">
        <f t="shared" si="122"/>
        <v>#N/A</v>
      </c>
      <c r="AI448" s="1" t="str">
        <f>TRIM(LEFT(AP448,FIND(Sheet1!$E$16,AP448)-1))</f>
        <v>ratio</v>
      </c>
      <c r="AJ448" s="1" t="str">
        <f>TRIM(LEFT(AQ448,FIND(Sheet1!$E$16,AQ448)-1))</f>
        <v>fixed</v>
      </c>
      <c r="AK448" s="1" t="str">
        <f>TRIM(LEFT(AR448,FIND(Sheet1!$E$16,AR448)-1))</f>
        <v>extCritP</v>
      </c>
      <c r="AL448" s="1" t="e">
        <f>TRIM(LEFT(AS448,FIND(Sheet1!$E$16,AS448)-1))</f>
        <v>#VALUE!</v>
      </c>
      <c r="AM448" s="1" t="str">
        <f>TRIM(LEFT(AT448,FIND(Sheet1!$E$16,AT448)-1))</f>
        <v>finalAddP</v>
      </c>
      <c r="AN448" s="1" t="e">
        <f>TRIM(LEFT(AU448,FIND(Sheet1!$E$16,AU448)-1))</f>
        <v>#VALUE!</v>
      </c>
      <c r="AO448" s="1" t="e">
        <f>TRIM(LEFT(AV448,FIND(Sheet1!$E$16,AV448)-1))</f>
        <v>#VALUE!</v>
      </c>
      <c r="AP448" s="14" t="s">
        <v>279</v>
      </c>
      <c r="AQ448" s="14" t="s">
        <v>170</v>
      </c>
      <c r="AR448" s="14" t="s">
        <v>395</v>
      </c>
      <c r="AS448" s="14" t="s">
        <v>396</v>
      </c>
      <c r="AT448" s="14" t="s">
        <v>217</v>
      </c>
      <c r="AU448" s="14" t="s">
        <v>397</v>
      </c>
      <c r="AX448" s="1">
        <v>2000250404</v>
      </c>
      <c r="AY448" s="1" t="s">
        <v>86</v>
      </c>
      <c r="AZ448" s="1" t="str">
        <f t="shared" si="123"/>
        <v>2000250404伤血</v>
      </c>
      <c r="BA448" s="1">
        <f>COUNTIFS($AZ$2:AZ448,AZ448,$AZ$2:AZ448,"&gt;&lt;")</f>
        <v>2</v>
      </c>
      <c r="BB448" t="b">
        <f>IFERROR(AND(VLOOKUP(AX448,[2]英雄技能定义!$A:$F,6,0)="普攻",AY448=$AY$2),FALSE)</f>
        <v>0</v>
      </c>
    </row>
    <row r="449" spans="1:54">
      <c r="A449" s="1" t="e">
        <f>#REF!</f>
        <v>#REF!</v>
      </c>
      <c r="B449" s="1" t="e">
        <f>#REF!</f>
        <v>#REF!</v>
      </c>
      <c r="C449" s="1" t="e">
        <f>#REF!</f>
        <v>#REF!</v>
      </c>
      <c r="D449" s="1" t="s">
        <v>86</v>
      </c>
      <c r="E449" s="1" t="e">
        <f>#REF!</f>
        <v>#REF!</v>
      </c>
      <c r="F449" s="1" t="e">
        <f t="shared" si="124"/>
        <v>#REF!</v>
      </c>
      <c r="G449" s="1">
        <f>SUMIFS(Sheet1!$F$17:$F$30,Sheet1!$E$17:$E$30,D449)</f>
        <v>1</v>
      </c>
      <c r="H449" s="1" t="e">
        <f>ROUND(ABS(SUMIFS(#REF!,#REF!,$C449,#REF!,#REF!,#REF!,$E449)),)</f>
        <v>#REF!</v>
      </c>
      <c r="I449" s="1" t="e">
        <f>_xlfn.IFS(OR(B449=#REF!,B449=#REF!,B449=#REF!),ROUND(#REF!,3),TRUE,0)</f>
        <v>#REF!</v>
      </c>
      <c r="J449" s="1">
        <v>0</v>
      </c>
      <c r="K449" s="1" t="e">
        <f>ROUND(ABS(SUMIFS(#REF!,#REF!,$C449,#REF!,#REF!,#REF!,$E449,#REF!,#REF!)),3)</f>
        <v>#REF!</v>
      </c>
      <c r="L449" s="1" t="e">
        <f>ROUND(ABS(SUMIFS(#REF!,#REF!,$C449,#REF!,#REF!,#REF!,$E449,#REF!,#REF!)),3)</f>
        <v>#REF!</v>
      </c>
      <c r="M449" s="1">
        <v>0</v>
      </c>
      <c r="N449" s="1" t="e">
        <f>ROUND(ABS(SUMIFS(#REF!,#REF!,$C449,#REF!,#REF!,#REF!,$E449,#REF!,#REF!)),3)</f>
        <v>#REF!</v>
      </c>
      <c r="O449" s="1" t="e">
        <f>ABS(SUMIFS(#REF!,#REF!,$C449,#REF!,$E449,#REF!,#REF!))</f>
        <v>#REF!</v>
      </c>
      <c r="P449" s="1" t="e">
        <f>#REF!</f>
        <v>#REF!</v>
      </c>
      <c r="Q449" s="1" t="e">
        <f>_xlfn.IFS(OR(B449=#REF!,B449=#REF!),#REF!*100,TRUE,0)</f>
        <v>#REF!</v>
      </c>
      <c r="S449" s="14" t="str">
        <f t="shared" si="108"/>
        <v>2000250404击退1</v>
      </c>
      <c r="T449" s="14" t="str">
        <f ca="1">IF(OFFSET($BB$1,MATCH($S449,S:S,0)-1,),$BC$1,
_xlfn.TEXTJOIN(Sheet1!$D$16,1,U449:AA449))</f>
        <v>speed=1500,duration=0.06</v>
      </c>
      <c r="U449" s="14" t="str">
        <f t="shared" ca="1" si="109"/>
        <v>speed=1500</v>
      </c>
      <c r="V449" s="14" t="str">
        <f t="shared" ca="1" si="110"/>
        <v>duration=0.06</v>
      </c>
      <c r="W449" s="14" t="str">
        <f t="shared" ca="1" si="111"/>
        <v/>
      </c>
      <c r="X449" s="14" t="str">
        <f t="shared" ca="1" si="112"/>
        <v/>
      </c>
      <c r="Y449" s="14" t="str">
        <f t="shared" ca="1" si="113"/>
        <v/>
      </c>
      <c r="Z449" s="14" t="str">
        <f t="shared" ca="1" si="114"/>
        <v/>
      </c>
      <c r="AA449" s="14" t="str">
        <f t="shared" ca="1" si="115"/>
        <v/>
      </c>
      <c r="AB449" s="1">
        <f t="shared" si="116"/>
        <v>1500</v>
      </c>
      <c r="AC449" s="1">
        <f t="shared" si="117"/>
        <v>0.06</v>
      </c>
      <c r="AD449" s="1" t="e">
        <f t="shared" si="118"/>
        <v>#N/A</v>
      </c>
      <c r="AE449" s="1" t="e">
        <f t="shared" si="119"/>
        <v>#N/A</v>
      </c>
      <c r="AF449" s="1" t="e">
        <f t="shared" si="120"/>
        <v>#N/A</v>
      </c>
      <c r="AG449" s="1" t="e">
        <f t="shared" si="121"/>
        <v>#N/A</v>
      </c>
      <c r="AH449" s="1" t="e">
        <f t="shared" si="122"/>
        <v>#N/A</v>
      </c>
      <c r="AI449" s="1" t="str">
        <f>TRIM(LEFT(AP449,FIND(Sheet1!$E$16,AP449)-1))</f>
        <v>speed</v>
      </c>
      <c r="AJ449" s="1" t="str">
        <f>TRIM(LEFT(AQ449,FIND(Sheet1!$E$16,AQ449)-1))</f>
        <v>duration</v>
      </c>
      <c r="AK449" s="1" t="e">
        <f>TRIM(LEFT(AR449,FIND(Sheet1!$E$16,AR449)-1))</f>
        <v>#VALUE!</v>
      </c>
      <c r="AL449" s="1" t="e">
        <f>TRIM(LEFT(AS449,FIND(Sheet1!$E$16,AS449)-1))</f>
        <v>#VALUE!</v>
      </c>
      <c r="AM449" s="1" t="e">
        <f>TRIM(LEFT(AT449,FIND(Sheet1!$E$16,AT449)-1))</f>
        <v>#VALUE!</v>
      </c>
      <c r="AN449" s="1" t="e">
        <f>TRIM(LEFT(AU449,FIND(Sheet1!$E$16,AU449)-1))</f>
        <v>#VALUE!</v>
      </c>
      <c r="AO449" s="1" t="e">
        <f>TRIM(LEFT(AV449,FIND(Sheet1!$E$16,AV449)-1))</f>
        <v>#VALUE!</v>
      </c>
      <c r="AP449" s="14" t="s">
        <v>213</v>
      </c>
      <c r="AQ449" s="14" t="s">
        <v>196</v>
      </c>
      <c r="AX449" s="1">
        <v>2000250404</v>
      </c>
      <c r="AY449" s="1" t="s">
        <v>47</v>
      </c>
      <c r="AZ449" s="1" t="str">
        <f t="shared" si="123"/>
        <v>2000250404击退</v>
      </c>
      <c r="BA449" s="1">
        <f>COUNTIFS($AZ$2:AZ449,AZ449,$AZ$2:AZ449,"&gt;&lt;")</f>
        <v>1</v>
      </c>
      <c r="BB449" t="b">
        <f>IFERROR(AND(VLOOKUP(AX449,[2]英雄技能定义!$A:$F,6,0)="普攻",AY449=$AY$2),FALSE)</f>
        <v>0</v>
      </c>
    </row>
    <row r="450" spans="1:54">
      <c r="A450" s="1" t="e">
        <f>#REF!</f>
        <v>#REF!</v>
      </c>
      <c r="B450" s="1" t="e">
        <f>#REF!</f>
        <v>#REF!</v>
      </c>
      <c r="C450" s="1" t="e">
        <f>#REF!</f>
        <v>#REF!</v>
      </c>
      <c r="D450" s="1" t="s">
        <v>86</v>
      </c>
      <c r="E450" s="1" t="e">
        <f>#REF!</f>
        <v>#REF!</v>
      </c>
      <c r="F450" s="1" t="e">
        <f t="shared" si="124"/>
        <v>#REF!</v>
      </c>
      <c r="G450" s="1">
        <f>SUMIFS(Sheet1!$F$17:$F$30,Sheet1!$E$17:$E$30,D450)</f>
        <v>1</v>
      </c>
      <c r="H450" s="1" t="e">
        <f>ROUND(ABS(SUMIFS(#REF!,#REF!,$C450,#REF!,#REF!,#REF!,$E450)),)</f>
        <v>#REF!</v>
      </c>
      <c r="I450" s="1" t="e">
        <f>_xlfn.IFS(OR(B450=#REF!,B450=#REF!,B450=#REF!),ROUND(#REF!,3),TRUE,0)</f>
        <v>#REF!</v>
      </c>
      <c r="J450" s="1">
        <v>0</v>
      </c>
      <c r="K450" s="1" t="e">
        <f>ROUND(ABS(SUMIFS(#REF!,#REF!,$C450,#REF!,#REF!,#REF!,$E450,#REF!,#REF!)),3)</f>
        <v>#REF!</v>
      </c>
      <c r="L450" s="1" t="e">
        <f>ROUND(ABS(SUMIFS(#REF!,#REF!,$C450,#REF!,#REF!,#REF!,$E450,#REF!,#REF!)),3)</f>
        <v>#REF!</v>
      </c>
      <c r="M450" s="1">
        <v>0</v>
      </c>
      <c r="N450" s="1" t="e">
        <f>ROUND(ABS(SUMIFS(#REF!,#REF!,$C450,#REF!,#REF!,#REF!,$E450,#REF!,#REF!)),3)</f>
        <v>#REF!</v>
      </c>
      <c r="O450" s="1" t="e">
        <f>ABS(SUMIFS(#REF!,#REF!,$C450,#REF!,$E450,#REF!,#REF!))</f>
        <v>#REF!</v>
      </c>
      <c r="P450" s="1" t="e">
        <f>#REF!</f>
        <v>#REF!</v>
      </c>
      <c r="Q450" s="1" t="e">
        <f>_xlfn.IFS(OR(B450=#REF!,B450=#REF!),#REF!*100,TRUE,0)</f>
        <v>#REF!</v>
      </c>
      <c r="S450" s="14" t="str">
        <f t="shared" ref="S450:S513" si="125">AZ450&amp;BA450</f>
        <v>2000250601伤血1</v>
      </c>
      <c r="T450" s="14" t="str">
        <f ca="1">IF(OFFSET($BB$1,MATCH($S450,S:S,0)-1,),$BC$1,
_xlfn.TEXTJOIN(Sheet1!$D$16,1,U450:AA450))</f>
        <v>ratio=0.4,fixed=0</v>
      </c>
      <c r="U450" s="14" t="str">
        <f t="shared" ref="U450:U513" ca="1" si="126">IFERROR(SUBSTITUTE(AP450,AB450,INDEX(OFFSET($H$1:$Q$1,MATCH($S450,$F:$F,0)-1,0),MATCH(AI450,$H$1:$Q$1,0))),AP450&amp;"")</f>
        <v>ratio=0.4</v>
      </c>
      <c r="V450" s="14" t="str">
        <f t="shared" ref="V450:V513" ca="1" si="127">IFERROR(SUBSTITUTE(AQ450,AC450,INDEX(OFFSET($H$1:$Q$1,MATCH($S450,$F:$F,0)-1,0),MATCH(AJ450,$H$1:$Q$1,0))),AQ450&amp;"")</f>
        <v>fixed=10</v>
      </c>
      <c r="W450" s="14" t="str">
        <f t="shared" ref="W450:W513" ca="1" si="128">IFERROR(SUBSTITUTE(AR450,AD450,INDEX(OFFSET($H$1:$Q$1,MATCH($S450,$F:$F,0)-1,0),MATCH(AK450,$H$1:$Q$1,0))),AR450&amp;"")</f>
        <v/>
      </c>
      <c r="X450" s="14" t="str">
        <f t="shared" ref="X450:X513" ca="1" si="129">IFERROR(SUBSTITUTE(AS450,AE450,INDEX(OFFSET($H$1:$Q$1,MATCH($S450,$F:$F,0)-1,0),MATCH(AL450,$H$1:$Q$1,0))),AS450&amp;"")</f>
        <v/>
      </c>
      <c r="Y450" s="14" t="str">
        <f t="shared" ref="Y450:Y513" ca="1" si="130">IFERROR(SUBSTITUTE(AT450,AF450,INDEX(OFFSET($H$1:$Q$1,MATCH($S450,$F:$F,0)-1,0),MATCH(AM450,$H$1:$Q$1,0))),AT450&amp;"")</f>
        <v/>
      </c>
      <c r="Z450" s="14" t="str">
        <f t="shared" ref="Z450:Z513" ca="1" si="131">IFERROR(SUBSTITUTE(AU450,AG450,INDEX(OFFSET($H$1:$Q$1,MATCH($S450,$F:$F,0)-1,0),MATCH(AN450,$H$1:$Q$1,0))),AU450&amp;"")</f>
        <v/>
      </c>
      <c r="AA450" s="14" t="str">
        <f t="shared" ref="AA450:AA513" ca="1" si="132">IFERROR(SUBSTITUTE(AV450,AH450,INDEX(OFFSET($H$1:$Q$1,MATCH($S450,$F:$F,0)-1,0),MATCH(AO450,$H$1:$Q$1,0))),AV450&amp;"")</f>
        <v/>
      </c>
      <c r="AB450" s="1">
        <f t="shared" ref="AB450:AB513" si="133">LOOKUP(9E+307,(--(TRIM(MID(SUBSTITUTE(SUBSTITUTE(SUBSTITUTE(SUBSTITUTE(SUBSTITUTE(AP450,"=","+"),"*","+"),"/","+"),"-","+"),"+",REPT(" ",99)),ROW($1:$100)*99-98,99)))))</f>
        <v>0.4</v>
      </c>
      <c r="AC450" s="1">
        <f t="shared" ref="AC450:AC513" si="134">LOOKUP(9E+307,(--(TRIM(MID(SUBSTITUTE(SUBSTITUTE(SUBSTITUTE(SUBSTITUTE(SUBSTITUTE(AQ450,"=","+"),"*","+"),"/","+"),"-","+"),"+",REPT(" ",99)),ROW($1:$100)*99-98,99)))))</f>
        <v>10</v>
      </c>
      <c r="AD450" s="1" t="e">
        <f t="shared" ref="AD450:AD513" si="135">LOOKUP(9E+307,(--(TRIM(MID(SUBSTITUTE(SUBSTITUTE(SUBSTITUTE(SUBSTITUTE(SUBSTITUTE(AR450,"=","+"),"*","+"),"/","+"),"-","+"),"+",REPT(" ",99)),ROW($1:$100)*99-98,99)))))</f>
        <v>#N/A</v>
      </c>
      <c r="AE450" s="1" t="e">
        <f t="shared" ref="AE450:AE513" si="136">LOOKUP(9E+307,(--(TRIM(MID(SUBSTITUTE(SUBSTITUTE(SUBSTITUTE(SUBSTITUTE(SUBSTITUTE(AS450,"=","+"),"*","+"),"/","+"),"-","+"),"+",REPT(" ",99)),ROW($1:$100)*99-98,99)))))</f>
        <v>#N/A</v>
      </c>
      <c r="AF450" s="1" t="e">
        <f t="shared" ref="AF450:AF513" si="137">LOOKUP(9E+307,(--(TRIM(MID(SUBSTITUTE(SUBSTITUTE(SUBSTITUTE(SUBSTITUTE(SUBSTITUTE(AT450,"=","+"),"*","+"),"/","+"),"-","+"),"+",REPT(" ",99)),ROW($1:$100)*99-98,99)))))</f>
        <v>#N/A</v>
      </c>
      <c r="AG450" s="1" t="e">
        <f t="shared" ref="AG450:AG513" si="138">LOOKUP(9E+307,(--(TRIM(MID(SUBSTITUTE(SUBSTITUTE(SUBSTITUTE(SUBSTITUTE(SUBSTITUTE(AU450,"=","+"),"*","+"),"/","+"),"-","+"),"+",REPT(" ",99)),ROW($1:$100)*99-98,99)))))</f>
        <v>#N/A</v>
      </c>
      <c r="AH450" s="1" t="e">
        <f t="shared" ref="AH450:AH513" si="139">LOOKUP(9E+307,(--(TRIM(MID(SUBSTITUTE(SUBSTITUTE(SUBSTITUTE(SUBSTITUTE(SUBSTITUTE(AV450,"=","+"),"*","+"),"/","+"),"-","+"),"+",REPT(" ",99)),ROW($1:$100)*99-98,99)))))</f>
        <v>#N/A</v>
      </c>
      <c r="AI450" s="1" t="str">
        <f>TRIM(LEFT(AP450,FIND(Sheet1!$E$16,AP450)-1))</f>
        <v>ratio</v>
      </c>
      <c r="AJ450" s="1" t="str">
        <f>TRIM(LEFT(AQ450,FIND(Sheet1!$E$16,AQ450)-1))</f>
        <v>fixed</v>
      </c>
      <c r="AK450" s="1" t="e">
        <f>TRIM(LEFT(AR450,FIND(Sheet1!$E$16,AR450)-1))</f>
        <v>#VALUE!</v>
      </c>
      <c r="AL450" s="1" t="e">
        <f>TRIM(LEFT(AS450,FIND(Sheet1!$E$16,AS450)-1))</f>
        <v>#VALUE!</v>
      </c>
      <c r="AM450" s="1" t="e">
        <f>TRIM(LEFT(AT450,FIND(Sheet1!$E$16,AT450)-1))</f>
        <v>#VALUE!</v>
      </c>
      <c r="AN450" s="1" t="e">
        <f>TRIM(LEFT(AU450,FIND(Sheet1!$E$16,AU450)-1))</f>
        <v>#VALUE!</v>
      </c>
      <c r="AO450" s="1" t="e">
        <f>TRIM(LEFT(AV450,FIND(Sheet1!$E$16,AV450)-1))</f>
        <v>#VALUE!</v>
      </c>
      <c r="AP450" s="14" t="s">
        <v>167</v>
      </c>
      <c r="AQ450" s="14" t="s">
        <v>168</v>
      </c>
      <c r="AX450" s="1">
        <v>2000250601</v>
      </c>
      <c r="AY450" s="1" t="s">
        <v>86</v>
      </c>
      <c r="AZ450" s="1" t="str">
        <f t="shared" si="123"/>
        <v>2000250601伤血</v>
      </c>
      <c r="BA450" s="1">
        <f>COUNTIFS($AZ$2:AZ450,AZ450,$AZ$2:AZ450,"&gt;&lt;")</f>
        <v>1</v>
      </c>
      <c r="BB450" t="b">
        <f>IFERROR(AND(VLOOKUP(AX450,[2]英雄技能定义!$A:$F,6,0)="普攻",AY450=$AY$2),FALSE)</f>
        <v>1</v>
      </c>
    </row>
    <row r="451" spans="1:54">
      <c r="A451" s="1" t="e">
        <f>#REF!</f>
        <v>#REF!</v>
      </c>
      <c r="B451" s="1" t="e">
        <f>#REF!</f>
        <v>#REF!</v>
      </c>
      <c r="C451" s="1" t="e">
        <f>#REF!</f>
        <v>#REF!</v>
      </c>
      <c r="D451" s="1" t="s">
        <v>86</v>
      </c>
      <c r="E451" s="1" t="e">
        <f>#REF!</f>
        <v>#REF!</v>
      </c>
      <c r="F451" s="1" t="e">
        <f t="shared" si="124"/>
        <v>#REF!</v>
      </c>
      <c r="G451" s="1">
        <f>SUMIFS(Sheet1!$F$17:$F$30,Sheet1!$E$17:$E$30,D451)</f>
        <v>1</v>
      </c>
      <c r="H451" s="1" t="e">
        <f>ROUND(ABS(SUMIFS(#REF!,#REF!,$C451,#REF!,#REF!,#REF!,$E451)),)</f>
        <v>#REF!</v>
      </c>
      <c r="I451" s="1" t="e">
        <f>_xlfn.IFS(OR(B451=#REF!,B451=#REF!,B451=#REF!),ROUND(#REF!,3),TRUE,0)</f>
        <v>#REF!</v>
      </c>
      <c r="J451" s="1">
        <v>0</v>
      </c>
      <c r="K451" s="1" t="e">
        <f>ROUND(ABS(SUMIFS(#REF!,#REF!,$C451,#REF!,#REF!,#REF!,$E451,#REF!,#REF!)),3)</f>
        <v>#REF!</v>
      </c>
      <c r="L451" s="1" t="e">
        <f>ROUND(ABS(SUMIFS(#REF!,#REF!,$C451,#REF!,#REF!,#REF!,$E451,#REF!,#REF!)),3)</f>
        <v>#REF!</v>
      </c>
      <c r="M451" s="1">
        <v>0</v>
      </c>
      <c r="N451" s="1" t="e">
        <f>ROUND(ABS(SUMIFS(#REF!,#REF!,$C451,#REF!,#REF!,#REF!,$E451,#REF!,#REF!)),3)</f>
        <v>#REF!</v>
      </c>
      <c r="O451" s="1" t="e">
        <f>ABS(SUMIFS(#REF!,#REF!,$C451,#REF!,$E451,#REF!,#REF!))</f>
        <v>#REF!</v>
      </c>
      <c r="P451" s="1" t="e">
        <f>#REF!</f>
        <v>#REF!</v>
      </c>
      <c r="Q451" s="1" t="e">
        <f>_xlfn.IFS(OR(B451=#REF!,B451=#REF!),#REF!*100,TRUE,0)</f>
        <v>#REF!</v>
      </c>
      <c r="S451" s="14" t="str">
        <f t="shared" si="125"/>
        <v>2000250602恢复血量1</v>
      </c>
      <c r="T451" s="14" t="str">
        <f ca="1">IF(OFFSET($BB$1,MATCH($S451,S:S,0)-1,),$BC$1,
_xlfn.TEXTJOIN(Sheet1!$D$16,1,U451:AA451))</f>
        <v>ratio=2.03,fixed=100</v>
      </c>
      <c r="U451" s="14" t="str">
        <f t="shared" ca="1" si="126"/>
        <v>ratio=2.03</v>
      </c>
      <c r="V451" s="14" t="str">
        <f t="shared" ca="1" si="127"/>
        <v>fixed=100</v>
      </c>
      <c r="W451" s="14" t="str">
        <f t="shared" ca="1" si="128"/>
        <v/>
      </c>
      <c r="X451" s="14" t="str">
        <f t="shared" ca="1" si="129"/>
        <v/>
      </c>
      <c r="Y451" s="14" t="str">
        <f t="shared" ca="1" si="130"/>
        <v/>
      </c>
      <c r="Z451" s="14" t="str">
        <f t="shared" ca="1" si="131"/>
        <v/>
      </c>
      <c r="AA451" s="14" t="str">
        <f t="shared" ca="1" si="132"/>
        <v/>
      </c>
      <c r="AB451" s="1">
        <f t="shared" si="133"/>
        <v>2.0299999999999998</v>
      </c>
      <c r="AC451" s="1">
        <f t="shared" si="134"/>
        <v>100</v>
      </c>
      <c r="AD451" s="1" t="e">
        <f t="shared" si="135"/>
        <v>#N/A</v>
      </c>
      <c r="AE451" s="1" t="e">
        <f t="shared" si="136"/>
        <v>#N/A</v>
      </c>
      <c r="AF451" s="1" t="e">
        <f t="shared" si="137"/>
        <v>#N/A</v>
      </c>
      <c r="AG451" s="1" t="e">
        <f t="shared" si="138"/>
        <v>#N/A</v>
      </c>
      <c r="AH451" s="1" t="e">
        <f t="shared" si="139"/>
        <v>#N/A</v>
      </c>
      <c r="AI451" s="1" t="str">
        <f>TRIM(LEFT(AP451,FIND(Sheet1!$E$16,AP451)-1))</f>
        <v>ratio</v>
      </c>
      <c r="AJ451" s="1" t="str">
        <f>TRIM(LEFT(AQ451,FIND(Sheet1!$E$16,AQ451)-1))</f>
        <v>fixed</v>
      </c>
      <c r="AK451" s="1" t="e">
        <f>TRIM(LEFT(AR451,FIND(Sheet1!$E$16,AR451)-1))</f>
        <v>#VALUE!</v>
      </c>
      <c r="AL451" s="1" t="e">
        <f>TRIM(LEFT(AS451,FIND(Sheet1!$E$16,AS451)-1))</f>
        <v>#VALUE!</v>
      </c>
      <c r="AM451" s="1" t="e">
        <f>TRIM(LEFT(AT451,FIND(Sheet1!$E$16,AT451)-1))</f>
        <v>#VALUE!</v>
      </c>
      <c r="AN451" s="1" t="e">
        <f>TRIM(LEFT(AU451,FIND(Sheet1!$E$16,AU451)-1))</f>
        <v>#VALUE!</v>
      </c>
      <c r="AO451" s="1" t="e">
        <f>TRIM(LEFT(AV451,FIND(Sheet1!$E$16,AV451)-1))</f>
        <v>#VALUE!</v>
      </c>
      <c r="AP451" s="14" t="s">
        <v>204</v>
      </c>
      <c r="AQ451" s="14" t="s">
        <v>170</v>
      </c>
      <c r="AX451" s="1">
        <v>2000250602</v>
      </c>
      <c r="AY451" s="1" t="s">
        <v>92</v>
      </c>
      <c r="AZ451" s="1" t="str">
        <f t="shared" ref="AZ451:AZ514" si="140">AX451&amp;AY451</f>
        <v>2000250602恢复血量</v>
      </c>
      <c r="BA451" s="1">
        <f>COUNTIFS($AZ$2:AZ451,AZ451,$AZ$2:AZ451,"&gt;&lt;")</f>
        <v>1</v>
      </c>
      <c r="BB451" t="b">
        <f>IFERROR(AND(VLOOKUP(AX451,[2]英雄技能定义!$A:$F,6,0)="普攻",AY451=$AY$2),FALSE)</f>
        <v>0</v>
      </c>
    </row>
    <row r="452" spans="1:54">
      <c r="A452" s="1" t="e">
        <f>#REF!</f>
        <v>#REF!</v>
      </c>
      <c r="B452" s="1" t="e">
        <f>#REF!</f>
        <v>#REF!</v>
      </c>
      <c r="C452" s="1" t="e">
        <f>#REF!</f>
        <v>#REF!</v>
      </c>
      <c r="D452" s="1" t="s">
        <v>86</v>
      </c>
      <c r="E452" s="1" t="e">
        <f>#REF!</f>
        <v>#REF!</v>
      </c>
      <c r="F452" s="1" t="e">
        <f t="shared" si="124"/>
        <v>#REF!</v>
      </c>
      <c r="G452" s="1">
        <f>SUMIFS(Sheet1!$F$17:$F$30,Sheet1!$E$17:$E$30,D452)</f>
        <v>1</v>
      </c>
      <c r="H452" s="1" t="e">
        <f>ROUND(ABS(SUMIFS(#REF!,#REF!,$C452,#REF!,#REF!,#REF!,$E452)),)</f>
        <v>#REF!</v>
      </c>
      <c r="I452" s="1" t="e">
        <f>_xlfn.IFS(OR(B452=#REF!,B452=#REF!,B452=#REF!),ROUND(#REF!,3),TRUE,0)</f>
        <v>#REF!</v>
      </c>
      <c r="J452" s="1">
        <v>0</v>
      </c>
      <c r="K452" s="1" t="e">
        <f>ROUND(ABS(SUMIFS(#REF!,#REF!,$C452,#REF!,#REF!,#REF!,$E452,#REF!,#REF!)),3)</f>
        <v>#REF!</v>
      </c>
      <c r="L452" s="1" t="e">
        <f>ROUND(ABS(SUMIFS(#REF!,#REF!,$C452,#REF!,#REF!,#REF!,$E452,#REF!,#REF!)),3)</f>
        <v>#REF!</v>
      </c>
      <c r="M452" s="1">
        <v>0</v>
      </c>
      <c r="N452" s="1" t="e">
        <f>ROUND(ABS(SUMIFS(#REF!,#REF!,$C452,#REF!,#REF!,#REF!,$E452,#REF!,#REF!)),3)</f>
        <v>#REF!</v>
      </c>
      <c r="O452" s="1" t="e">
        <f>ABS(SUMIFS(#REF!,#REF!,$C452,#REF!,$E452,#REF!,#REF!))</f>
        <v>#REF!</v>
      </c>
      <c r="P452" s="1" t="e">
        <f>#REF!</f>
        <v>#REF!</v>
      </c>
      <c r="Q452" s="1" t="e">
        <f>_xlfn.IFS(OR(B452=#REF!,B452=#REF!),#REF!*100,TRUE,0)</f>
        <v>#REF!</v>
      </c>
      <c r="S452" s="14" t="str">
        <f t="shared" si="125"/>
        <v>2000250602受击光效1</v>
      </c>
      <c r="T452" s="14" t="str">
        <f ca="1">IF(OFFSET($BB$1,MATCH($S452,S:S,0)-1,),$BC$1,
_xlfn.TEXTJOIN(Sheet1!$D$16,1,U452:AA452))</f>
        <v>37,38</v>
      </c>
      <c r="U452" s="14" t="str">
        <f t="shared" ca="1" si="126"/>
        <v>37</v>
      </c>
      <c r="V452" s="14" t="str">
        <f t="shared" ca="1" si="127"/>
        <v>38</v>
      </c>
      <c r="W452" s="14" t="str">
        <f t="shared" ca="1" si="128"/>
        <v/>
      </c>
      <c r="X452" s="14" t="str">
        <f t="shared" ca="1" si="129"/>
        <v/>
      </c>
      <c r="Y452" s="14" t="str">
        <f t="shared" ca="1" si="130"/>
        <v/>
      </c>
      <c r="Z452" s="14" t="str">
        <f t="shared" ca="1" si="131"/>
        <v/>
      </c>
      <c r="AA452" s="14" t="str">
        <f t="shared" ca="1" si="132"/>
        <v/>
      </c>
      <c r="AB452" s="1">
        <f t="shared" si="133"/>
        <v>37</v>
      </c>
      <c r="AC452" s="1">
        <f t="shared" si="134"/>
        <v>38</v>
      </c>
      <c r="AD452" s="1" t="e">
        <f t="shared" si="135"/>
        <v>#N/A</v>
      </c>
      <c r="AE452" s="1" t="e">
        <f t="shared" si="136"/>
        <v>#N/A</v>
      </c>
      <c r="AF452" s="1" t="e">
        <f t="shared" si="137"/>
        <v>#N/A</v>
      </c>
      <c r="AG452" s="1" t="e">
        <f t="shared" si="138"/>
        <v>#N/A</v>
      </c>
      <c r="AH452" s="1" t="e">
        <f t="shared" si="139"/>
        <v>#N/A</v>
      </c>
      <c r="AI452" s="1" t="e">
        <f>TRIM(LEFT(AP452,FIND(Sheet1!$E$16,AP452)-1))</f>
        <v>#VALUE!</v>
      </c>
      <c r="AJ452" s="1" t="e">
        <f>TRIM(LEFT(AQ452,FIND(Sheet1!$E$16,AQ452)-1))</f>
        <v>#VALUE!</v>
      </c>
      <c r="AK452" s="1" t="e">
        <f>TRIM(LEFT(AR452,FIND(Sheet1!$E$16,AR452)-1))</f>
        <v>#VALUE!</v>
      </c>
      <c r="AL452" s="1" t="e">
        <f>TRIM(LEFT(AS452,FIND(Sheet1!$E$16,AS452)-1))</f>
        <v>#VALUE!</v>
      </c>
      <c r="AM452" s="1" t="e">
        <f>TRIM(LEFT(AT452,FIND(Sheet1!$E$16,AT452)-1))</f>
        <v>#VALUE!</v>
      </c>
      <c r="AN452" s="1" t="e">
        <f>TRIM(LEFT(AU452,FIND(Sheet1!$E$16,AU452)-1))</f>
        <v>#VALUE!</v>
      </c>
      <c r="AO452" s="1" t="e">
        <f>TRIM(LEFT(AV452,FIND(Sheet1!$E$16,AV452)-1))</f>
        <v>#VALUE!</v>
      </c>
      <c r="AP452" s="14">
        <v>37</v>
      </c>
      <c r="AQ452" s="14">
        <v>38</v>
      </c>
      <c r="AX452" s="1">
        <v>2000250602</v>
      </c>
      <c r="AY452" s="1" t="s">
        <v>91</v>
      </c>
      <c r="AZ452" s="1" t="str">
        <f t="shared" si="140"/>
        <v>2000250602受击光效</v>
      </c>
      <c r="BA452" s="1">
        <f>COUNTIFS($AZ$2:AZ452,AZ452,$AZ$2:AZ452,"&gt;&lt;")</f>
        <v>1</v>
      </c>
      <c r="BB452" t="b">
        <f>IFERROR(AND(VLOOKUP(AX452,[2]英雄技能定义!$A:$F,6,0)="普攻",AY452=$AY$2),FALSE)</f>
        <v>0</v>
      </c>
    </row>
    <row r="453" spans="1:54">
      <c r="A453" s="1" t="e">
        <f>#REF!</f>
        <v>#REF!</v>
      </c>
      <c r="B453" s="1" t="e">
        <f>#REF!</f>
        <v>#REF!</v>
      </c>
      <c r="C453" s="1" t="e">
        <f>#REF!</f>
        <v>#REF!</v>
      </c>
      <c r="D453" s="1" t="s">
        <v>86</v>
      </c>
      <c r="E453" s="1" t="e">
        <f>#REF!</f>
        <v>#REF!</v>
      </c>
      <c r="F453" s="1" t="e">
        <f t="shared" si="124"/>
        <v>#REF!</v>
      </c>
      <c r="G453" s="1">
        <f>SUMIFS(Sheet1!$F$17:$F$30,Sheet1!$E$17:$E$30,D453)</f>
        <v>1</v>
      </c>
      <c r="H453" s="1" t="e">
        <f>ROUND(ABS(SUMIFS(#REF!,#REF!,$C453,#REF!,#REF!,#REF!,$E453)),)</f>
        <v>#REF!</v>
      </c>
      <c r="I453" s="1" t="e">
        <f>_xlfn.IFS(OR(B453=#REF!,B453=#REF!,B453=#REF!),ROUND(#REF!,3),TRUE,0)</f>
        <v>#REF!</v>
      </c>
      <c r="J453" s="1">
        <v>0</v>
      </c>
      <c r="K453" s="1" t="e">
        <f>ROUND(ABS(SUMIFS(#REF!,#REF!,$C453,#REF!,#REF!,#REF!,$E453,#REF!,#REF!)),3)</f>
        <v>#REF!</v>
      </c>
      <c r="L453" s="1" t="e">
        <f>ROUND(ABS(SUMIFS(#REF!,#REF!,$C453,#REF!,#REF!,#REF!,$E453,#REF!,#REF!)),3)</f>
        <v>#REF!</v>
      </c>
      <c r="M453" s="1">
        <v>0</v>
      </c>
      <c r="N453" s="1" t="e">
        <f>ROUND(ABS(SUMIFS(#REF!,#REF!,$C453,#REF!,#REF!,#REF!,$E453,#REF!,#REF!)),3)</f>
        <v>#REF!</v>
      </c>
      <c r="O453" s="1" t="e">
        <f>ABS(SUMIFS(#REF!,#REF!,$C453,#REF!,$E453,#REF!,#REF!))</f>
        <v>#REF!</v>
      </c>
      <c r="P453" s="1" t="e">
        <f>#REF!</f>
        <v>#REF!</v>
      </c>
      <c r="Q453" s="1" t="e">
        <f>_xlfn.IFS(OR(B453=#REF!,B453=#REF!),#REF!*100,TRUE,0)</f>
        <v>#REF!</v>
      </c>
      <c r="S453" s="14" t="str">
        <f t="shared" si="125"/>
        <v>2000250603加buff1</v>
      </c>
      <c r="T453" s="14" t="str">
        <f ca="1">IF(OFFSET($BB$1,MATCH($S453,S:S,0)-1,),$BC$1,
_xlfn.TEXTJOIN(Sheet1!$D$16,1,U453:AA453))</f>
        <v>duration=9,effectIds={1000079}</v>
      </c>
      <c r="U453" s="14" t="str">
        <f t="shared" ca="1" si="126"/>
        <v>duration=9</v>
      </c>
      <c r="V453" s="14" t="str">
        <f t="shared" ca="1" si="127"/>
        <v>effectIds={1000079}</v>
      </c>
      <c r="W453" s="14" t="str">
        <f t="shared" ca="1" si="128"/>
        <v/>
      </c>
      <c r="X453" s="14" t="str">
        <f t="shared" ca="1" si="129"/>
        <v/>
      </c>
      <c r="Y453" s="14" t="str">
        <f t="shared" ca="1" si="130"/>
        <v/>
      </c>
      <c r="Z453" s="14" t="str">
        <f t="shared" ca="1" si="131"/>
        <v/>
      </c>
      <c r="AA453" s="14" t="str">
        <f t="shared" ca="1" si="132"/>
        <v/>
      </c>
      <c r="AB453" s="1">
        <f t="shared" si="133"/>
        <v>9</v>
      </c>
      <c r="AC453" s="1" t="e">
        <f t="shared" si="134"/>
        <v>#N/A</v>
      </c>
      <c r="AD453" s="1" t="e">
        <f t="shared" si="135"/>
        <v>#N/A</v>
      </c>
      <c r="AE453" s="1" t="e">
        <f t="shared" si="136"/>
        <v>#N/A</v>
      </c>
      <c r="AF453" s="1" t="e">
        <f t="shared" si="137"/>
        <v>#N/A</v>
      </c>
      <c r="AG453" s="1" t="e">
        <f t="shared" si="138"/>
        <v>#N/A</v>
      </c>
      <c r="AH453" s="1" t="e">
        <f t="shared" si="139"/>
        <v>#N/A</v>
      </c>
      <c r="AI453" s="1" t="str">
        <f>TRIM(LEFT(AP453,FIND(Sheet1!$E$16,AP453)-1))</f>
        <v>duration</v>
      </c>
      <c r="AJ453" s="1" t="str">
        <f>TRIM(LEFT(AQ453,FIND(Sheet1!$E$16,AQ453)-1))</f>
        <v>effectIds</v>
      </c>
      <c r="AK453" s="1" t="e">
        <f>TRIM(LEFT(AR453,FIND(Sheet1!$E$16,AR453)-1))</f>
        <v>#VALUE!</v>
      </c>
      <c r="AL453" s="1" t="e">
        <f>TRIM(LEFT(AS453,FIND(Sheet1!$E$16,AS453)-1))</f>
        <v>#VALUE!</v>
      </c>
      <c r="AM453" s="1" t="e">
        <f>TRIM(LEFT(AT453,FIND(Sheet1!$E$16,AT453)-1))</f>
        <v>#VALUE!</v>
      </c>
      <c r="AN453" s="1" t="e">
        <f>TRIM(LEFT(AU453,FIND(Sheet1!$E$16,AU453)-1))</f>
        <v>#VALUE!</v>
      </c>
      <c r="AO453" s="1" t="e">
        <f>TRIM(LEFT(AV453,FIND(Sheet1!$E$16,AV453)-1))</f>
        <v>#VALUE!</v>
      </c>
      <c r="AP453" s="14" t="s">
        <v>175</v>
      </c>
      <c r="AQ453" s="14" t="s">
        <v>398</v>
      </c>
      <c r="AX453" s="1">
        <v>2000250603</v>
      </c>
      <c r="AY453" s="1" t="s">
        <v>88</v>
      </c>
      <c r="AZ453" s="1" t="str">
        <f t="shared" si="140"/>
        <v>2000250603加buff</v>
      </c>
      <c r="BA453" s="1">
        <f>COUNTIFS($AZ$2:AZ453,AZ453,$AZ$2:AZ453,"&gt;&lt;")</f>
        <v>1</v>
      </c>
      <c r="BB453" t="b">
        <f>IFERROR(AND(VLOOKUP(AX453,[2]英雄技能定义!$A:$F,6,0)="普攻",AY453=$AY$2),FALSE)</f>
        <v>0</v>
      </c>
    </row>
    <row r="454" spans="1:54">
      <c r="A454" s="1" t="e">
        <f>#REF!</f>
        <v>#REF!</v>
      </c>
      <c r="B454" s="1" t="e">
        <f>#REF!</f>
        <v>#REF!</v>
      </c>
      <c r="C454" s="1" t="e">
        <f>#REF!</f>
        <v>#REF!</v>
      </c>
      <c r="D454" s="1" t="s">
        <v>88</v>
      </c>
      <c r="E454" s="1" t="e">
        <f>#REF!</f>
        <v>#REF!</v>
      </c>
      <c r="F454" s="1" t="e">
        <f t="shared" si="124"/>
        <v>#REF!</v>
      </c>
      <c r="G454" s="1">
        <f>SUMIFS(Sheet1!$F$17:$F$30,Sheet1!$E$17:$E$30,D454)</f>
        <v>2</v>
      </c>
      <c r="H454" s="1" t="e">
        <f>ROUND(ABS(SUMIFS(#REF!,#REF!,$C454,#REF!,#REF!,#REF!,$E454)),)</f>
        <v>#REF!</v>
      </c>
      <c r="I454" s="1" t="e">
        <f>_xlfn.IFS(OR(B454=#REF!,B454=#REF!,B454=#REF!),ROUND(#REF!,3),TRUE,0)</f>
        <v>#REF!</v>
      </c>
      <c r="J454" s="1">
        <v>0</v>
      </c>
      <c r="K454" s="1" t="e">
        <f>ROUND(ABS(SUMIFS(#REF!,#REF!,$C454,#REF!,#REF!,#REF!,$E454,#REF!,#REF!)),3)</f>
        <v>#REF!</v>
      </c>
      <c r="L454" s="1" t="e">
        <f>ROUND(ABS(SUMIFS(#REF!,#REF!,$C454,#REF!,#REF!,#REF!,$E454,#REF!,#REF!)),3)</f>
        <v>#REF!</v>
      </c>
      <c r="M454" s="1">
        <v>0</v>
      </c>
      <c r="N454" s="1" t="e">
        <f>ROUND(ABS(SUMIFS(#REF!,#REF!,$C454,#REF!,#REF!,#REF!,$E454,#REF!,#REF!)),3)</f>
        <v>#REF!</v>
      </c>
      <c r="O454" s="1" t="e">
        <f>ABS(SUMIFS(#REF!,#REF!,$C454,#REF!,$E454,#REF!,#REF!))</f>
        <v>#REF!</v>
      </c>
      <c r="P454" s="1" t="e">
        <f>#REF!</f>
        <v>#REF!</v>
      </c>
      <c r="Q454" s="1" t="e">
        <f>_xlfn.IFS(OR(B454=#REF!,B454=#REF!),#REF!*100,TRUE,0)</f>
        <v>#REF!</v>
      </c>
      <c r="S454" s="14" t="str">
        <f t="shared" si="125"/>
        <v>2000250603受击光效1</v>
      </c>
      <c r="T454" s="14" t="str">
        <f ca="1">IF(OFFSET($BB$1,MATCH($S454,S:S,0)-1,),$BC$1,
_xlfn.TEXTJOIN(Sheet1!$D$16,1,U454:AA454))</f>
        <v>39,40</v>
      </c>
      <c r="U454" s="14" t="str">
        <f t="shared" ca="1" si="126"/>
        <v>39</v>
      </c>
      <c r="V454" s="14" t="str">
        <f t="shared" ca="1" si="127"/>
        <v>40</v>
      </c>
      <c r="W454" s="14" t="str">
        <f t="shared" ca="1" si="128"/>
        <v/>
      </c>
      <c r="X454" s="14" t="str">
        <f t="shared" ca="1" si="129"/>
        <v/>
      </c>
      <c r="Y454" s="14" t="str">
        <f t="shared" ca="1" si="130"/>
        <v/>
      </c>
      <c r="Z454" s="14" t="str">
        <f t="shared" ca="1" si="131"/>
        <v/>
      </c>
      <c r="AA454" s="14" t="str">
        <f t="shared" ca="1" si="132"/>
        <v/>
      </c>
      <c r="AB454" s="1">
        <f t="shared" si="133"/>
        <v>39</v>
      </c>
      <c r="AC454" s="1">
        <f t="shared" si="134"/>
        <v>40</v>
      </c>
      <c r="AD454" s="1" t="e">
        <f t="shared" si="135"/>
        <v>#N/A</v>
      </c>
      <c r="AE454" s="1" t="e">
        <f t="shared" si="136"/>
        <v>#N/A</v>
      </c>
      <c r="AF454" s="1" t="e">
        <f t="shared" si="137"/>
        <v>#N/A</v>
      </c>
      <c r="AG454" s="1" t="e">
        <f t="shared" si="138"/>
        <v>#N/A</v>
      </c>
      <c r="AH454" s="1" t="e">
        <f t="shared" si="139"/>
        <v>#N/A</v>
      </c>
      <c r="AI454" s="1" t="e">
        <f>TRIM(LEFT(AP454,FIND(Sheet1!$E$16,AP454)-1))</f>
        <v>#VALUE!</v>
      </c>
      <c r="AJ454" s="1" t="e">
        <f>TRIM(LEFT(AQ454,FIND(Sheet1!$E$16,AQ454)-1))</f>
        <v>#VALUE!</v>
      </c>
      <c r="AK454" s="1" t="e">
        <f>TRIM(LEFT(AR454,FIND(Sheet1!$E$16,AR454)-1))</f>
        <v>#VALUE!</v>
      </c>
      <c r="AL454" s="1" t="e">
        <f>TRIM(LEFT(AS454,FIND(Sheet1!$E$16,AS454)-1))</f>
        <v>#VALUE!</v>
      </c>
      <c r="AM454" s="1" t="e">
        <f>TRIM(LEFT(AT454,FIND(Sheet1!$E$16,AT454)-1))</f>
        <v>#VALUE!</v>
      </c>
      <c r="AN454" s="1" t="e">
        <f>TRIM(LEFT(AU454,FIND(Sheet1!$E$16,AU454)-1))</f>
        <v>#VALUE!</v>
      </c>
      <c r="AO454" s="1" t="e">
        <f>TRIM(LEFT(AV454,FIND(Sheet1!$E$16,AV454)-1))</f>
        <v>#VALUE!</v>
      </c>
      <c r="AP454" s="14">
        <v>39</v>
      </c>
      <c r="AQ454" s="14">
        <v>40</v>
      </c>
      <c r="AX454" s="1">
        <v>2000250603</v>
      </c>
      <c r="AY454" s="1" t="s">
        <v>91</v>
      </c>
      <c r="AZ454" s="1" t="str">
        <f t="shared" si="140"/>
        <v>2000250603受击光效</v>
      </c>
      <c r="BA454" s="1">
        <f>COUNTIFS($AZ$2:AZ454,AZ454,$AZ$2:AZ454,"&gt;&lt;")</f>
        <v>1</v>
      </c>
      <c r="BB454" t="b">
        <f>IFERROR(AND(VLOOKUP(AX454,[2]英雄技能定义!$A:$F,6,0)="普攻",AY454=$AY$2),FALSE)</f>
        <v>0</v>
      </c>
    </row>
    <row r="455" spans="1:54">
      <c r="A455" s="1" t="e">
        <f>#REF!</f>
        <v>#REF!</v>
      </c>
      <c r="B455" s="1" t="e">
        <f>#REF!</f>
        <v>#REF!</v>
      </c>
      <c r="C455" s="1" t="e">
        <f>#REF!</f>
        <v>#REF!</v>
      </c>
      <c r="D455" s="1" t="s">
        <v>86</v>
      </c>
      <c r="E455" s="1" t="e">
        <f>#REF!</f>
        <v>#REF!</v>
      </c>
      <c r="F455" s="1" t="e">
        <f t="shared" si="124"/>
        <v>#REF!</v>
      </c>
      <c r="G455" s="1">
        <f>SUMIFS(Sheet1!$F$17:$F$30,Sheet1!$E$17:$E$30,D455)</f>
        <v>1</v>
      </c>
      <c r="H455" s="1" t="e">
        <f>ROUND(ABS(SUMIFS(#REF!,#REF!,$C455,#REF!,#REF!,#REF!,$E455)),)</f>
        <v>#REF!</v>
      </c>
      <c r="I455" s="1" t="e">
        <f>_xlfn.IFS(OR(B455=#REF!,B455=#REF!,B455=#REF!),ROUND(#REF!,3),TRUE,0)</f>
        <v>#REF!</v>
      </c>
      <c r="J455" s="1">
        <v>0</v>
      </c>
      <c r="K455" s="1" t="e">
        <f>ROUND(ABS(SUMIFS(#REF!,#REF!,$C455,#REF!,#REF!,#REF!,$E455,#REF!,#REF!)),3)</f>
        <v>#REF!</v>
      </c>
      <c r="L455" s="1" t="e">
        <f>ROUND(ABS(SUMIFS(#REF!,#REF!,$C455,#REF!,#REF!,#REF!,$E455,#REF!,#REF!)),3)</f>
        <v>#REF!</v>
      </c>
      <c r="M455" s="1">
        <v>0</v>
      </c>
      <c r="N455" s="1" t="e">
        <f>ROUND(ABS(SUMIFS(#REF!,#REF!,$C455,#REF!,#REF!,#REF!,$E455,#REF!,#REF!)),3)</f>
        <v>#REF!</v>
      </c>
      <c r="O455" s="1" t="e">
        <f>ABS(SUMIFS(#REF!,#REF!,$C455,#REF!,$E455,#REF!,#REF!))</f>
        <v>#REF!</v>
      </c>
      <c r="P455" s="1" t="e">
        <f>#REF!</f>
        <v>#REF!</v>
      </c>
      <c r="Q455" s="1" t="e">
        <f>_xlfn.IFS(OR(B455=#REF!,B455=#REF!),#REF!*100,TRUE,0)</f>
        <v>#REF!</v>
      </c>
      <c r="S455" s="14" t="str">
        <f t="shared" si="125"/>
        <v>2000250604恢复血量1</v>
      </c>
      <c r="T455" s="14" t="str">
        <f ca="1">IF(OFFSET($BB$1,MATCH($S455,S:S,0)-1,),$BC$1,
_xlfn.TEXTJOIN(Sheet1!$D$16,1,U455:AA455))</f>
        <v>ratio=0.87+attackerParams('extreasure2')+attackerParams('step10b'),fixed=100,finalAddP=attackerParams('step10a')</v>
      </c>
      <c r="U455" s="14" t="str">
        <f t="shared" ca="1" si="126"/>
        <v>ratio=0.87+attackerParams('extreasure2')+attackerParams('step10b')</v>
      </c>
      <c r="V455" s="14" t="str">
        <f t="shared" ca="1" si="127"/>
        <v>fixed=100</v>
      </c>
      <c r="W455" s="14" t="str">
        <f t="shared" ca="1" si="128"/>
        <v>finalAddP=attackerParams('step10a')</v>
      </c>
      <c r="X455" s="14" t="str">
        <f t="shared" ca="1" si="129"/>
        <v/>
      </c>
      <c r="Y455" s="14" t="str">
        <f t="shared" ca="1" si="130"/>
        <v/>
      </c>
      <c r="Z455" s="14" t="str">
        <f t="shared" ca="1" si="131"/>
        <v/>
      </c>
      <c r="AA455" s="14" t="str">
        <f t="shared" ca="1" si="132"/>
        <v/>
      </c>
      <c r="AB455" s="1">
        <f t="shared" si="133"/>
        <v>0.87</v>
      </c>
      <c r="AC455" s="1">
        <f t="shared" si="134"/>
        <v>100</v>
      </c>
      <c r="AD455" s="1" t="e">
        <f t="shared" si="135"/>
        <v>#N/A</v>
      </c>
      <c r="AE455" s="1" t="e">
        <f t="shared" si="136"/>
        <v>#N/A</v>
      </c>
      <c r="AF455" s="1" t="e">
        <f t="shared" si="137"/>
        <v>#N/A</v>
      </c>
      <c r="AG455" s="1" t="e">
        <f t="shared" si="138"/>
        <v>#N/A</v>
      </c>
      <c r="AH455" s="1" t="e">
        <f t="shared" si="139"/>
        <v>#N/A</v>
      </c>
      <c r="AI455" s="1" t="str">
        <f>TRIM(LEFT(AP455,FIND(Sheet1!$E$16,AP455)-1))</f>
        <v>ratio</v>
      </c>
      <c r="AJ455" s="1" t="str">
        <f>TRIM(LEFT(AQ455,FIND(Sheet1!$E$16,AQ455)-1))</f>
        <v>fixed</v>
      </c>
      <c r="AK455" s="1" t="str">
        <f>TRIM(LEFT(AR455,FIND(Sheet1!$E$16,AR455)-1))</f>
        <v>finalAddP</v>
      </c>
      <c r="AL455" s="1" t="e">
        <f>TRIM(LEFT(AS455,FIND(Sheet1!$E$16,AS455)-1))</f>
        <v>#VALUE!</v>
      </c>
      <c r="AM455" s="1" t="e">
        <f>TRIM(LEFT(AT455,FIND(Sheet1!$E$16,AT455)-1))</f>
        <v>#VALUE!</v>
      </c>
      <c r="AN455" s="1" t="e">
        <f>TRIM(LEFT(AU455,FIND(Sheet1!$E$16,AU455)-1))</f>
        <v>#VALUE!</v>
      </c>
      <c r="AO455" s="1" t="e">
        <f>TRIM(LEFT(AV455,FIND(Sheet1!$E$16,AV455)-1))</f>
        <v>#VALUE!</v>
      </c>
      <c r="AP455" s="14" t="s">
        <v>399</v>
      </c>
      <c r="AQ455" s="14" t="s">
        <v>170</v>
      </c>
      <c r="AR455" s="14" t="s">
        <v>400</v>
      </c>
      <c r="AX455" s="1">
        <v>2000250604</v>
      </c>
      <c r="AY455" s="1" t="s">
        <v>92</v>
      </c>
      <c r="AZ455" s="1" t="str">
        <f t="shared" si="140"/>
        <v>2000250604恢复血量</v>
      </c>
      <c r="BA455" s="1">
        <f>COUNTIFS($AZ$2:AZ455,AZ455,$AZ$2:AZ455,"&gt;&lt;")</f>
        <v>1</v>
      </c>
      <c r="BB455" t="b">
        <f>IFERROR(AND(VLOOKUP(AX455,[2]英雄技能定义!$A:$F,6,0)="普攻",AY455=$AY$2),FALSE)</f>
        <v>0</v>
      </c>
    </row>
    <row r="456" spans="1:54">
      <c r="A456" s="1" t="e">
        <f>#REF!</f>
        <v>#REF!</v>
      </c>
      <c r="B456" s="1" t="e">
        <f>#REF!</f>
        <v>#REF!</v>
      </c>
      <c r="C456" s="1" t="e">
        <f>#REF!</f>
        <v>#REF!</v>
      </c>
      <c r="D456" s="1" t="s">
        <v>86</v>
      </c>
      <c r="E456" s="1" t="e">
        <f>#REF!</f>
        <v>#REF!</v>
      </c>
      <c r="F456" s="1" t="e">
        <f t="shared" si="124"/>
        <v>#REF!</v>
      </c>
      <c r="G456" s="1">
        <f>SUMIFS(Sheet1!$F$17:$F$30,Sheet1!$E$17:$E$30,D456)</f>
        <v>1</v>
      </c>
      <c r="H456" s="1" t="e">
        <f>ROUND(ABS(SUMIFS(#REF!,#REF!,$C456,#REF!,#REF!,#REF!,$E456)),)</f>
        <v>#REF!</v>
      </c>
      <c r="I456" s="1" t="e">
        <f>_xlfn.IFS(OR(B456=#REF!,B456=#REF!,B456=#REF!),ROUND(#REF!,3),TRUE,0)</f>
        <v>#REF!</v>
      </c>
      <c r="J456" s="1">
        <v>0</v>
      </c>
      <c r="K456" s="1" t="e">
        <f>ROUND(ABS(SUMIFS(#REF!,#REF!,$C456,#REF!,#REF!,#REF!,$E456,#REF!,#REF!)),3)</f>
        <v>#REF!</v>
      </c>
      <c r="L456" s="1" t="e">
        <f>ROUND(ABS(SUMIFS(#REF!,#REF!,$C456,#REF!,#REF!,#REF!,$E456,#REF!,#REF!)),3)</f>
        <v>#REF!</v>
      </c>
      <c r="M456" s="1">
        <v>0</v>
      </c>
      <c r="N456" s="1" t="e">
        <f>ROUND(ABS(SUMIFS(#REF!,#REF!,$C456,#REF!,#REF!,#REF!,$E456,#REF!,#REF!)),3)</f>
        <v>#REF!</v>
      </c>
      <c r="O456" s="1" t="e">
        <f>ABS(SUMIFS(#REF!,#REF!,$C456,#REF!,$E456,#REF!,#REF!))</f>
        <v>#REF!</v>
      </c>
      <c r="P456" s="1" t="e">
        <f>#REF!</f>
        <v>#REF!</v>
      </c>
      <c r="Q456" s="1" t="e">
        <f>_xlfn.IFS(OR(B456=#REF!,B456=#REF!),#REF!*100,TRUE,0)</f>
        <v>#REF!</v>
      </c>
      <c r="S456" s="14" t="str">
        <f t="shared" si="125"/>
        <v>2000250604加buff1</v>
      </c>
      <c r="T456" s="14" t="str">
        <f ca="1">IF(OFFSET($BB$1,MATCH($S456,S:S,0)-1,),$BC$1,
_xlfn.TEXTJOIN(Sheet1!$D$16,1,U456:AA456))</f>
        <v>duration=3,effectIds={1000127}</v>
      </c>
      <c r="U456" s="14" t="str">
        <f t="shared" ca="1" si="126"/>
        <v>duration=3</v>
      </c>
      <c r="V456" s="14" t="str">
        <f t="shared" ca="1" si="127"/>
        <v>effectIds={1000127}</v>
      </c>
      <c r="W456" s="14" t="str">
        <f t="shared" ca="1" si="128"/>
        <v/>
      </c>
      <c r="X456" s="14" t="str">
        <f t="shared" ca="1" si="129"/>
        <v/>
      </c>
      <c r="Y456" s="14" t="str">
        <f t="shared" ca="1" si="130"/>
        <v/>
      </c>
      <c r="Z456" s="14" t="str">
        <f t="shared" ca="1" si="131"/>
        <v/>
      </c>
      <c r="AA456" s="14" t="str">
        <f t="shared" ca="1" si="132"/>
        <v/>
      </c>
      <c r="AB456" s="1">
        <f t="shared" si="133"/>
        <v>3</v>
      </c>
      <c r="AC456" s="1" t="e">
        <f t="shared" si="134"/>
        <v>#N/A</v>
      </c>
      <c r="AD456" s="1" t="e">
        <f t="shared" si="135"/>
        <v>#N/A</v>
      </c>
      <c r="AE456" s="1" t="e">
        <f t="shared" si="136"/>
        <v>#N/A</v>
      </c>
      <c r="AF456" s="1" t="e">
        <f t="shared" si="137"/>
        <v>#N/A</v>
      </c>
      <c r="AG456" s="1" t="e">
        <f t="shared" si="138"/>
        <v>#N/A</v>
      </c>
      <c r="AH456" s="1" t="e">
        <f t="shared" si="139"/>
        <v>#N/A</v>
      </c>
      <c r="AI456" s="1" t="str">
        <f>TRIM(LEFT(AP456,FIND(Sheet1!$E$16,AP456)-1))</f>
        <v>duration</v>
      </c>
      <c r="AJ456" s="1" t="str">
        <f>TRIM(LEFT(AQ456,FIND(Sheet1!$E$16,AQ456)-1))</f>
        <v>effectIds</v>
      </c>
      <c r="AK456" s="1" t="e">
        <f>TRIM(LEFT(AR456,FIND(Sheet1!$E$16,AR456)-1))</f>
        <v>#VALUE!</v>
      </c>
      <c r="AL456" s="1" t="e">
        <f>TRIM(LEFT(AS456,FIND(Sheet1!$E$16,AS456)-1))</f>
        <v>#VALUE!</v>
      </c>
      <c r="AM456" s="1" t="e">
        <f>TRIM(LEFT(AT456,FIND(Sheet1!$E$16,AT456)-1))</f>
        <v>#VALUE!</v>
      </c>
      <c r="AN456" s="1" t="e">
        <f>TRIM(LEFT(AU456,FIND(Sheet1!$E$16,AU456)-1))</f>
        <v>#VALUE!</v>
      </c>
      <c r="AO456" s="1" t="e">
        <f>TRIM(LEFT(AV456,FIND(Sheet1!$E$16,AV456)-1))</f>
        <v>#VALUE!</v>
      </c>
      <c r="AP456" s="14" t="s">
        <v>294</v>
      </c>
      <c r="AQ456" s="14" t="s">
        <v>401</v>
      </c>
      <c r="AX456" s="1">
        <v>2000250604</v>
      </c>
      <c r="AY456" s="1" t="s">
        <v>88</v>
      </c>
      <c r="AZ456" s="1" t="str">
        <f t="shared" si="140"/>
        <v>2000250604加buff</v>
      </c>
      <c r="BA456" s="1">
        <f>COUNTIFS($AZ$2:AZ456,AZ456,$AZ$2:AZ456,"&gt;&lt;")</f>
        <v>1</v>
      </c>
      <c r="BB456" t="b">
        <f>IFERROR(AND(VLOOKUP(AX456,[2]英雄技能定义!$A:$F,6,0)="普攻",AY456=$AY$2),FALSE)</f>
        <v>0</v>
      </c>
    </row>
    <row r="457" spans="1:54">
      <c r="A457" s="1" t="e">
        <f>#REF!</f>
        <v>#REF!</v>
      </c>
      <c r="B457" s="1" t="e">
        <f>#REF!</f>
        <v>#REF!</v>
      </c>
      <c r="C457" s="1" t="e">
        <f>#REF!</f>
        <v>#REF!</v>
      </c>
      <c r="D457" s="1" t="s">
        <v>86</v>
      </c>
      <c r="E457" s="1" t="e">
        <f>#REF!</f>
        <v>#REF!</v>
      </c>
      <c r="F457" s="1" t="e">
        <f t="shared" si="124"/>
        <v>#REF!</v>
      </c>
      <c r="G457" s="1">
        <f>SUMIFS(Sheet1!$F$17:$F$30,Sheet1!$E$17:$E$30,D457)</f>
        <v>1</v>
      </c>
      <c r="H457" s="1" t="e">
        <f>ROUND(ABS(SUMIFS(#REF!,#REF!,$C457,#REF!,#REF!,#REF!,$E457)),)</f>
        <v>#REF!</v>
      </c>
      <c r="I457" s="1" t="e">
        <f>_xlfn.IFS(OR(B457=#REF!,B457=#REF!,B457=#REF!),ROUND(#REF!,3),TRUE,0)</f>
        <v>#REF!</v>
      </c>
      <c r="J457" s="1">
        <v>0</v>
      </c>
      <c r="K457" s="1" t="e">
        <f>ROUND(ABS(SUMIFS(#REF!,#REF!,$C457,#REF!,#REF!,#REF!,$E457,#REF!,#REF!)),3)</f>
        <v>#REF!</v>
      </c>
      <c r="L457" s="1" t="e">
        <f>ROUND(ABS(SUMIFS(#REF!,#REF!,$C457,#REF!,#REF!,#REF!,$E457,#REF!,#REF!)),3)</f>
        <v>#REF!</v>
      </c>
      <c r="M457" s="1">
        <v>0</v>
      </c>
      <c r="N457" s="1" t="e">
        <f>ROUND(ABS(SUMIFS(#REF!,#REF!,$C457,#REF!,#REF!,#REF!,$E457,#REF!,#REF!)),3)</f>
        <v>#REF!</v>
      </c>
      <c r="O457" s="1" t="e">
        <f>ABS(SUMIFS(#REF!,#REF!,$C457,#REF!,$E457,#REF!,#REF!))</f>
        <v>#REF!</v>
      </c>
      <c r="P457" s="1" t="e">
        <f>#REF!</f>
        <v>#REF!</v>
      </c>
      <c r="Q457" s="1" t="e">
        <f>_xlfn.IFS(OR(B457=#REF!,B457=#REF!),#REF!*100,TRUE,0)</f>
        <v>#REF!</v>
      </c>
      <c r="S457" s="14" t="str">
        <f t="shared" si="125"/>
        <v>2000250604恢复血量2</v>
      </c>
      <c r="T457" s="14" t="str">
        <f ca="1">IF(OFFSET($BB$1,MATCH($S457,S:S,0)-1,),$BC$1,
_xlfn.TEXTJOIN(Sheet1!$D$16,1,U457:AA457))</f>
        <v>ratio=0.28,fixed=100</v>
      </c>
      <c r="U457" s="14" t="str">
        <f t="shared" ca="1" si="126"/>
        <v>ratio=0.28</v>
      </c>
      <c r="V457" s="14" t="str">
        <f t="shared" ca="1" si="127"/>
        <v>fixed=100</v>
      </c>
      <c r="W457" s="14" t="str">
        <f t="shared" ca="1" si="128"/>
        <v/>
      </c>
      <c r="X457" s="14" t="str">
        <f t="shared" ca="1" si="129"/>
        <v/>
      </c>
      <c r="Y457" s="14" t="str">
        <f t="shared" ca="1" si="130"/>
        <v/>
      </c>
      <c r="Z457" s="14" t="str">
        <f t="shared" ca="1" si="131"/>
        <v/>
      </c>
      <c r="AA457" s="14" t="str">
        <f t="shared" ca="1" si="132"/>
        <v/>
      </c>
      <c r="AB457" s="1">
        <f t="shared" si="133"/>
        <v>0.28000000000000003</v>
      </c>
      <c r="AC457" s="1">
        <f t="shared" si="134"/>
        <v>100</v>
      </c>
      <c r="AD457" s="1" t="e">
        <f t="shared" si="135"/>
        <v>#N/A</v>
      </c>
      <c r="AE457" s="1" t="e">
        <f t="shared" si="136"/>
        <v>#N/A</v>
      </c>
      <c r="AF457" s="1" t="e">
        <f t="shared" si="137"/>
        <v>#N/A</v>
      </c>
      <c r="AG457" s="1" t="e">
        <f t="shared" si="138"/>
        <v>#N/A</v>
      </c>
      <c r="AH457" s="1" t="e">
        <f t="shared" si="139"/>
        <v>#N/A</v>
      </c>
      <c r="AI457" s="1" t="str">
        <f>TRIM(LEFT(AP457,FIND(Sheet1!$E$16,AP457)-1))</f>
        <v>ratio</v>
      </c>
      <c r="AJ457" s="1" t="str">
        <f>TRIM(LEFT(AQ457,FIND(Sheet1!$E$16,AQ457)-1))</f>
        <v>fixed</v>
      </c>
      <c r="AK457" s="1" t="e">
        <f>TRIM(LEFT(AR457,FIND(Sheet1!$E$16,AR457)-1))</f>
        <v>#VALUE!</v>
      </c>
      <c r="AL457" s="1" t="e">
        <f>TRIM(LEFT(AS457,FIND(Sheet1!$E$16,AS457)-1))</f>
        <v>#VALUE!</v>
      </c>
      <c r="AM457" s="1" t="e">
        <f>TRIM(LEFT(AT457,FIND(Sheet1!$E$16,AT457)-1))</f>
        <v>#VALUE!</v>
      </c>
      <c r="AN457" s="1" t="e">
        <f>TRIM(LEFT(AU457,FIND(Sheet1!$E$16,AU457)-1))</f>
        <v>#VALUE!</v>
      </c>
      <c r="AO457" s="1" t="e">
        <f>TRIM(LEFT(AV457,FIND(Sheet1!$E$16,AV457)-1))</f>
        <v>#VALUE!</v>
      </c>
      <c r="AP457" s="14" t="s">
        <v>402</v>
      </c>
      <c r="AQ457" s="14" t="s">
        <v>170</v>
      </c>
      <c r="AX457" s="1">
        <v>2000250604</v>
      </c>
      <c r="AY457" s="1" t="s">
        <v>92</v>
      </c>
      <c r="AZ457" s="1" t="str">
        <f t="shared" si="140"/>
        <v>2000250604恢复血量</v>
      </c>
      <c r="BA457" s="1">
        <f>COUNTIFS($AZ$2:AZ457,AZ457,$AZ$2:AZ457,"&gt;&lt;")</f>
        <v>2</v>
      </c>
      <c r="BB457" t="b">
        <f>IFERROR(AND(VLOOKUP(AX457,[2]英雄技能定义!$A:$F,6,0)="普攻",AY457=$AY$2),FALSE)</f>
        <v>0</v>
      </c>
    </row>
    <row r="458" spans="1:54">
      <c r="A458" s="1" t="e">
        <f>#REF!</f>
        <v>#REF!</v>
      </c>
      <c r="B458" s="1" t="e">
        <f>#REF!</f>
        <v>#REF!</v>
      </c>
      <c r="C458" s="1" t="e">
        <f>#REF!</f>
        <v>#REF!</v>
      </c>
      <c r="D458" s="1" t="s">
        <v>86</v>
      </c>
      <c r="E458" s="1" t="e">
        <f>#REF!</f>
        <v>#REF!</v>
      </c>
      <c r="F458" s="1" t="e">
        <f t="shared" si="124"/>
        <v>#REF!</v>
      </c>
      <c r="G458" s="1">
        <f>SUMIFS(Sheet1!$F$17:$F$30,Sheet1!$E$17:$E$30,D458)</f>
        <v>1</v>
      </c>
      <c r="H458" s="1" t="e">
        <f>ROUND(ABS(SUMIFS(#REF!,#REF!,$C458,#REF!,#REF!,#REF!,$E458)),)</f>
        <v>#REF!</v>
      </c>
      <c r="I458" s="1" t="e">
        <f>_xlfn.IFS(OR(B458=#REF!,B458=#REF!,B458=#REF!),ROUND(#REF!,3),TRUE,0)</f>
        <v>#REF!</v>
      </c>
      <c r="J458" s="1">
        <v>0</v>
      </c>
      <c r="K458" s="1" t="e">
        <f>ROUND(ABS(SUMIFS(#REF!,#REF!,$C458,#REF!,#REF!,#REF!,$E458,#REF!,#REF!)),3)</f>
        <v>#REF!</v>
      </c>
      <c r="L458" s="1" t="e">
        <f>ROUND(ABS(SUMIFS(#REF!,#REF!,$C458,#REF!,#REF!,#REF!,$E458,#REF!,#REF!)),3)</f>
        <v>#REF!</v>
      </c>
      <c r="M458" s="1">
        <v>0</v>
      </c>
      <c r="N458" s="1" t="e">
        <f>ROUND(ABS(SUMIFS(#REF!,#REF!,$C458,#REF!,#REF!,#REF!,$E458,#REF!,#REF!)),3)</f>
        <v>#REF!</v>
      </c>
      <c r="O458" s="1" t="e">
        <f>ABS(SUMIFS(#REF!,#REF!,$C458,#REF!,$E458,#REF!,#REF!))</f>
        <v>#REF!</v>
      </c>
      <c r="P458" s="1" t="e">
        <f>#REF!</f>
        <v>#REF!</v>
      </c>
      <c r="Q458" s="1" t="e">
        <f>_xlfn.IFS(OR(B458=#REF!,B458=#REF!),#REF!*100,TRUE,0)</f>
        <v>#REF!</v>
      </c>
      <c r="S458" s="14" t="str">
        <f t="shared" si="125"/>
        <v>2000350301伤血1</v>
      </c>
      <c r="T458" s="14" t="str">
        <f ca="1">IF(OFFSET($BB$1,MATCH($S458,S:S,0)-1,),$BC$1,
_xlfn.TEXTJOIN(Sheet1!$D$16,1,U458:AA458))</f>
        <v>ratio=0.4,fixed=0</v>
      </c>
      <c r="U458" s="14" t="str">
        <f t="shared" ca="1" si="126"/>
        <v>ratio=0.4</v>
      </c>
      <c r="V458" s="14" t="str">
        <f t="shared" ca="1" si="127"/>
        <v>fixed=10</v>
      </c>
      <c r="W458" s="14" t="str">
        <f t="shared" ca="1" si="128"/>
        <v/>
      </c>
      <c r="X458" s="14" t="str">
        <f t="shared" ca="1" si="129"/>
        <v/>
      </c>
      <c r="Y458" s="14" t="str">
        <f t="shared" ca="1" si="130"/>
        <v/>
      </c>
      <c r="Z458" s="14" t="str">
        <f t="shared" ca="1" si="131"/>
        <v/>
      </c>
      <c r="AA458" s="14" t="str">
        <f t="shared" ca="1" si="132"/>
        <v/>
      </c>
      <c r="AB458" s="1">
        <f t="shared" si="133"/>
        <v>0.4</v>
      </c>
      <c r="AC458" s="1">
        <f t="shared" si="134"/>
        <v>10</v>
      </c>
      <c r="AD458" s="1" t="e">
        <f t="shared" si="135"/>
        <v>#N/A</v>
      </c>
      <c r="AE458" s="1" t="e">
        <f t="shared" si="136"/>
        <v>#N/A</v>
      </c>
      <c r="AF458" s="1" t="e">
        <f t="shared" si="137"/>
        <v>#N/A</v>
      </c>
      <c r="AG458" s="1" t="e">
        <f t="shared" si="138"/>
        <v>#N/A</v>
      </c>
      <c r="AH458" s="1" t="e">
        <f t="shared" si="139"/>
        <v>#N/A</v>
      </c>
      <c r="AI458" s="1" t="str">
        <f>TRIM(LEFT(AP458,FIND(Sheet1!$E$16,AP458)-1))</f>
        <v>ratio</v>
      </c>
      <c r="AJ458" s="1" t="str">
        <f>TRIM(LEFT(AQ458,FIND(Sheet1!$E$16,AQ458)-1))</f>
        <v>fixed</v>
      </c>
      <c r="AK458" s="1" t="e">
        <f>TRIM(LEFT(AR458,FIND(Sheet1!$E$16,AR458)-1))</f>
        <v>#VALUE!</v>
      </c>
      <c r="AL458" s="1" t="e">
        <f>TRIM(LEFT(AS458,FIND(Sheet1!$E$16,AS458)-1))</f>
        <v>#VALUE!</v>
      </c>
      <c r="AM458" s="1" t="e">
        <f>TRIM(LEFT(AT458,FIND(Sheet1!$E$16,AT458)-1))</f>
        <v>#VALUE!</v>
      </c>
      <c r="AN458" s="1" t="e">
        <f>TRIM(LEFT(AU458,FIND(Sheet1!$E$16,AU458)-1))</f>
        <v>#VALUE!</v>
      </c>
      <c r="AO458" s="1" t="e">
        <f>TRIM(LEFT(AV458,FIND(Sheet1!$E$16,AV458)-1))</f>
        <v>#VALUE!</v>
      </c>
      <c r="AP458" s="14" t="s">
        <v>167</v>
      </c>
      <c r="AQ458" s="14" t="s">
        <v>168</v>
      </c>
      <c r="AX458" s="1">
        <v>2000350301</v>
      </c>
      <c r="AY458" s="1" t="s">
        <v>86</v>
      </c>
      <c r="AZ458" s="1" t="str">
        <f t="shared" si="140"/>
        <v>2000350301伤血</v>
      </c>
      <c r="BA458" s="1">
        <f>COUNTIFS($AZ$2:AZ458,AZ458,$AZ$2:AZ458,"&gt;&lt;")</f>
        <v>1</v>
      </c>
      <c r="BB458" t="b">
        <f>IFERROR(AND(VLOOKUP(AX458,[2]英雄技能定义!$A:$F,6,0)="普攻",AY458=$AY$2),FALSE)</f>
        <v>1</v>
      </c>
    </row>
    <row r="459" spans="1:54">
      <c r="A459" s="1" t="e">
        <f>#REF!</f>
        <v>#REF!</v>
      </c>
      <c r="B459" s="1" t="e">
        <f>#REF!</f>
        <v>#REF!</v>
      </c>
      <c r="C459" s="1" t="e">
        <f>#REF!</f>
        <v>#REF!</v>
      </c>
      <c r="D459" s="1" t="s">
        <v>86</v>
      </c>
      <c r="E459" s="1" t="e">
        <f>#REF!</f>
        <v>#REF!</v>
      </c>
      <c r="F459" s="1" t="e">
        <f t="shared" si="124"/>
        <v>#REF!</v>
      </c>
      <c r="G459" s="1">
        <f>SUMIFS(Sheet1!$F$17:$F$30,Sheet1!$E$17:$E$30,D459)</f>
        <v>1</v>
      </c>
      <c r="H459" s="1" t="e">
        <f>ROUND(ABS(SUMIFS(#REF!,#REF!,$C459,#REF!,#REF!,#REF!,$E459)),)</f>
        <v>#REF!</v>
      </c>
      <c r="I459" s="1" t="e">
        <f>_xlfn.IFS(OR(B459=#REF!,B459=#REF!,B459=#REF!),ROUND(#REF!,3),TRUE,0)</f>
        <v>#REF!</v>
      </c>
      <c r="J459" s="1">
        <v>0</v>
      </c>
      <c r="K459" s="1" t="e">
        <f>ROUND(ABS(SUMIFS(#REF!,#REF!,$C459,#REF!,#REF!,#REF!,$E459,#REF!,#REF!)),3)</f>
        <v>#REF!</v>
      </c>
      <c r="L459" s="1" t="e">
        <f>ROUND(ABS(SUMIFS(#REF!,#REF!,$C459,#REF!,#REF!,#REF!,$E459,#REF!,#REF!)),3)</f>
        <v>#REF!</v>
      </c>
      <c r="M459" s="1">
        <v>0</v>
      </c>
      <c r="N459" s="1" t="e">
        <f>ROUND(ABS(SUMIFS(#REF!,#REF!,$C459,#REF!,#REF!,#REF!,$E459,#REF!,#REF!)),3)</f>
        <v>#REF!</v>
      </c>
      <c r="O459" s="1" t="e">
        <f>ABS(SUMIFS(#REF!,#REF!,$C459,#REF!,$E459,#REF!,#REF!))</f>
        <v>#REF!</v>
      </c>
      <c r="P459" s="1" t="e">
        <f>#REF!</f>
        <v>#REF!</v>
      </c>
      <c r="Q459" s="1" t="e">
        <f>_xlfn.IFS(OR(B459=#REF!,B459=#REF!),#REF!*100,TRUE,0)</f>
        <v>#REF!</v>
      </c>
      <c r="S459" s="14" t="str">
        <f t="shared" si="125"/>
        <v>2000350301受击光效1</v>
      </c>
      <c r="T459" s="14" t="str">
        <f ca="1">IF(OFFSET($BB$1,MATCH($S459,S:S,0)-1,),$BC$1,
_xlfn.TEXTJOIN(Sheet1!$D$16,1,U459:AA459))</f>
        <v>1</v>
      </c>
      <c r="U459" s="14" t="str">
        <f t="shared" ca="1" si="126"/>
        <v>1</v>
      </c>
      <c r="V459" s="14" t="str">
        <f t="shared" ca="1" si="127"/>
        <v/>
      </c>
      <c r="W459" s="14" t="str">
        <f t="shared" ca="1" si="128"/>
        <v/>
      </c>
      <c r="X459" s="14" t="str">
        <f t="shared" ca="1" si="129"/>
        <v/>
      </c>
      <c r="Y459" s="14" t="str">
        <f t="shared" ca="1" si="130"/>
        <v/>
      </c>
      <c r="Z459" s="14" t="str">
        <f t="shared" ca="1" si="131"/>
        <v/>
      </c>
      <c r="AA459" s="14" t="str">
        <f t="shared" ca="1" si="132"/>
        <v/>
      </c>
      <c r="AB459" s="1">
        <f t="shared" si="133"/>
        <v>1</v>
      </c>
      <c r="AC459" s="1" t="e">
        <f t="shared" si="134"/>
        <v>#N/A</v>
      </c>
      <c r="AD459" s="1" t="e">
        <f t="shared" si="135"/>
        <v>#N/A</v>
      </c>
      <c r="AE459" s="1" t="e">
        <f t="shared" si="136"/>
        <v>#N/A</v>
      </c>
      <c r="AF459" s="1" t="e">
        <f t="shared" si="137"/>
        <v>#N/A</v>
      </c>
      <c r="AG459" s="1" t="e">
        <f t="shared" si="138"/>
        <v>#N/A</v>
      </c>
      <c r="AH459" s="1" t="e">
        <f t="shared" si="139"/>
        <v>#N/A</v>
      </c>
      <c r="AI459" s="1" t="e">
        <f>TRIM(LEFT(AP459,FIND(Sheet1!$E$16,AP459)-1))</f>
        <v>#VALUE!</v>
      </c>
      <c r="AJ459" s="1" t="e">
        <f>TRIM(LEFT(AQ459,FIND(Sheet1!$E$16,AQ459)-1))</f>
        <v>#VALUE!</v>
      </c>
      <c r="AK459" s="1" t="e">
        <f>TRIM(LEFT(AR459,FIND(Sheet1!$E$16,AR459)-1))</f>
        <v>#VALUE!</v>
      </c>
      <c r="AL459" s="1" t="e">
        <f>TRIM(LEFT(AS459,FIND(Sheet1!$E$16,AS459)-1))</f>
        <v>#VALUE!</v>
      </c>
      <c r="AM459" s="1" t="e">
        <f>TRIM(LEFT(AT459,FIND(Sheet1!$E$16,AT459)-1))</f>
        <v>#VALUE!</v>
      </c>
      <c r="AN459" s="1" t="e">
        <f>TRIM(LEFT(AU459,FIND(Sheet1!$E$16,AU459)-1))</f>
        <v>#VALUE!</v>
      </c>
      <c r="AO459" s="1" t="e">
        <f>TRIM(LEFT(AV459,FIND(Sheet1!$E$16,AV459)-1))</f>
        <v>#VALUE!</v>
      </c>
      <c r="AP459" s="14">
        <v>1</v>
      </c>
      <c r="AX459" s="1">
        <v>2000350301</v>
      </c>
      <c r="AY459" s="1" t="s">
        <v>91</v>
      </c>
      <c r="AZ459" s="1" t="str">
        <f t="shared" si="140"/>
        <v>2000350301受击光效</v>
      </c>
      <c r="BA459" s="1">
        <f>COUNTIFS($AZ$2:AZ459,AZ459,$AZ$2:AZ459,"&gt;&lt;")</f>
        <v>1</v>
      </c>
      <c r="BB459" t="b">
        <f>IFERROR(AND(VLOOKUP(AX459,[2]英雄技能定义!$A:$F,6,0)="普攻",AY459=$AY$2),FALSE)</f>
        <v>0</v>
      </c>
    </row>
    <row r="460" spans="1:54">
      <c r="A460" s="1" t="e">
        <f>#REF!</f>
        <v>#REF!</v>
      </c>
      <c r="B460" s="1" t="e">
        <f>#REF!</f>
        <v>#REF!</v>
      </c>
      <c r="C460" s="1" t="e">
        <f>#REF!</f>
        <v>#REF!</v>
      </c>
      <c r="D460" s="1" t="s">
        <v>86</v>
      </c>
      <c r="E460" s="1" t="e">
        <f>#REF!</f>
        <v>#REF!</v>
      </c>
      <c r="F460" s="1" t="e">
        <f t="shared" si="124"/>
        <v>#REF!</v>
      </c>
      <c r="G460" s="1">
        <f>SUMIFS(Sheet1!$F$17:$F$30,Sheet1!$E$17:$E$30,D460)</f>
        <v>1</v>
      </c>
      <c r="H460" s="1" t="e">
        <f>ROUND(ABS(SUMIFS(#REF!,#REF!,$C460,#REF!,#REF!,#REF!,$E460)),)</f>
        <v>#REF!</v>
      </c>
      <c r="I460" s="1" t="e">
        <f>_xlfn.IFS(OR(B460=#REF!,B460=#REF!,B460=#REF!),ROUND(#REF!,3),TRUE,0)</f>
        <v>#REF!</v>
      </c>
      <c r="J460" s="1">
        <v>0</v>
      </c>
      <c r="K460" s="1" t="e">
        <f>ROUND(ABS(SUMIFS(#REF!,#REF!,$C460,#REF!,#REF!,#REF!,$E460,#REF!,#REF!)),3)</f>
        <v>#REF!</v>
      </c>
      <c r="L460" s="1" t="e">
        <f>ROUND(ABS(SUMIFS(#REF!,#REF!,$C460,#REF!,#REF!,#REF!,$E460,#REF!,#REF!)),3)</f>
        <v>#REF!</v>
      </c>
      <c r="M460" s="1">
        <v>0</v>
      </c>
      <c r="N460" s="1" t="e">
        <f>ROUND(ABS(SUMIFS(#REF!,#REF!,$C460,#REF!,#REF!,#REF!,$E460,#REF!,#REF!)),3)</f>
        <v>#REF!</v>
      </c>
      <c r="O460" s="1" t="e">
        <f>ABS(SUMIFS(#REF!,#REF!,$C460,#REF!,$E460,#REF!,#REF!))</f>
        <v>#REF!</v>
      </c>
      <c r="P460" s="1" t="e">
        <f>#REF!</f>
        <v>#REF!</v>
      </c>
      <c r="Q460" s="1" t="e">
        <f>_xlfn.IFS(OR(B460=#REF!,B460=#REF!),#REF!*100,TRUE,0)</f>
        <v>#REF!</v>
      </c>
      <c r="S460" s="14" t="str">
        <f t="shared" si="125"/>
        <v>2000350302伤血1</v>
      </c>
      <c r="T460" s="14" t="str">
        <f ca="1">IF(OFFSET($BB$1,MATCH($S460,S:S,0)-1,),$BC$1,
_xlfn.TEXTJOIN(Sheet1!$D$16,1,U460:AA460))</f>
        <v>ratio=1.15,fixed=100</v>
      </c>
      <c r="U460" s="14" t="str">
        <f t="shared" ca="1" si="126"/>
        <v>ratio=1.15</v>
      </c>
      <c r="V460" s="14" t="str">
        <f t="shared" ca="1" si="127"/>
        <v>fixed=100</v>
      </c>
      <c r="W460" s="14" t="str">
        <f t="shared" ca="1" si="128"/>
        <v/>
      </c>
      <c r="X460" s="14" t="str">
        <f t="shared" ca="1" si="129"/>
        <v/>
      </c>
      <c r="Y460" s="14" t="str">
        <f t="shared" ca="1" si="130"/>
        <v/>
      </c>
      <c r="Z460" s="14" t="str">
        <f t="shared" ca="1" si="131"/>
        <v/>
      </c>
      <c r="AA460" s="14" t="str">
        <f t="shared" ca="1" si="132"/>
        <v/>
      </c>
      <c r="AB460" s="1">
        <f t="shared" si="133"/>
        <v>1.1499999999999999</v>
      </c>
      <c r="AC460" s="1">
        <f t="shared" si="134"/>
        <v>100</v>
      </c>
      <c r="AD460" s="1" t="e">
        <f t="shared" si="135"/>
        <v>#N/A</v>
      </c>
      <c r="AE460" s="1" t="e">
        <f t="shared" si="136"/>
        <v>#N/A</v>
      </c>
      <c r="AF460" s="1" t="e">
        <f t="shared" si="137"/>
        <v>#N/A</v>
      </c>
      <c r="AG460" s="1" t="e">
        <f t="shared" si="138"/>
        <v>#N/A</v>
      </c>
      <c r="AH460" s="1" t="e">
        <f t="shared" si="139"/>
        <v>#N/A</v>
      </c>
      <c r="AI460" s="1" t="str">
        <f>TRIM(LEFT(AP460,FIND(Sheet1!$E$16,AP460)-1))</f>
        <v>ratio</v>
      </c>
      <c r="AJ460" s="1" t="str">
        <f>TRIM(LEFT(AQ460,FIND(Sheet1!$E$16,AQ460)-1))</f>
        <v>fixed</v>
      </c>
      <c r="AK460" s="1" t="e">
        <f>TRIM(LEFT(AR460,FIND(Sheet1!$E$16,AR460)-1))</f>
        <v>#VALUE!</v>
      </c>
      <c r="AL460" s="1" t="e">
        <f>TRIM(LEFT(AS460,FIND(Sheet1!$E$16,AS460)-1))</f>
        <v>#VALUE!</v>
      </c>
      <c r="AM460" s="1" t="e">
        <f>TRIM(LEFT(AT460,FIND(Sheet1!$E$16,AT460)-1))</f>
        <v>#VALUE!</v>
      </c>
      <c r="AN460" s="1" t="e">
        <f>TRIM(LEFT(AU460,FIND(Sheet1!$E$16,AU460)-1))</f>
        <v>#VALUE!</v>
      </c>
      <c r="AO460" s="1" t="e">
        <f>TRIM(LEFT(AV460,FIND(Sheet1!$E$16,AV460)-1))</f>
        <v>#VALUE!</v>
      </c>
      <c r="AP460" s="14" t="s">
        <v>266</v>
      </c>
      <c r="AQ460" s="14" t="s">
        <v>170</v>
      </c>
      <c r="AX460" s="1">
        <v>2000350302</v>
      </c>
      <c r="AY460" s="1" t="s">
        <v>86</v>
      </c>
      <c r="AZ460" s="1" t="str">
        <f t="shared" si="140"/>
        <v>2000350302伤血</v>
      </c>
      <c r="BA460" s="1">
        <f>COUNTIFS($AZ$2:AZ460,AZ460,$AZ$2:AZ460,"&gt;&lt;")</f>
        <v>1</v>
      </c>
      <c r="BB460" t="b">
        <f>IFERROR(AND(VLOOKUP(AX460,[2]英雄技能定义!$A:$F,6,0)="普攻",AY460=$AY$2),FALSE)</f>
        <v>0</v>
      </c>
    </row>
    <row r="461" spans="1:54">
      <c r="A461" s="1" t="e">
        <f>#REF!</f>
        <v>#REF!</v>
      </c>
      <c r="B461" s="1" t="e">
        <f>#REF!</f>
        <v>#REF!</v>
      </c>
      <c r="C461" s="1" t="e">
        <f>#REF!</f>
        <v>#REF!</v>
      </c>
      <c r="D461" s="1" t="s">
        <v>86</v>
      </c>
      <c r="E461" s="1" t="e">
        <f>#REF!</f>
        <v>#REF!</v>
      </c>
      <c r="F461" s="1" t="e">
        <f t="shared" si="124"/>
        <v>#REF!</v>
      </c>
      <c r="G461" s="1">
        <f>SUMIFS(Sheet1!$F$17:$F$30,Sheet1!$E$17:$E$30,D461)</f>
        <v>1</v>
      </c>
      <c r="H461" s="1" t="e">
        <f>ROUND(ABS(SUMIFS(#REF!,#REF!,$C461,#REF!,#REF!,#REF!,$E461)),)</f>
        <v>#REF!</v>
      </c>
      <c r="I461" s="1" t="e">
        <f>_xlfn.IFS(OR(B461=#REF!,B461=#REF!,B461=#REF!),ROUND(#REF!,3),TRUE,0)</f>
        <v>#REF!</v>
      </c>
      <c r="J461" s="1">
        <v>0</v>
      </c>
      <c r="K461" s="1" t="e">
        <f>ROUND(ABS(SUMIFS(#REF!,#REF!,$C461,#REF!,#REF!,#REF!,$E461,#REF!,#REF!)),3)</f>
        <v>#REF!</v>
      </c>
      <c r="L461" s="1" t="e">
        <f>ROUND(ABS(SUMIFS(#REF!,#REF!,$C461,#REF!,#REF!,#REF!,$E461,#REF!,#REF!)),3)</f>
        <v>#REF!</v>
      </c>
      <c r="M461" s="1">
        <v>0</v>
      </c>
      <c r="N461" s="1" t="e">
        <f>ROUND(ABS(SUMIFS(#REF!,#REF!,$C461,#REF!,#REF!,#REF!,$E461,#REF!,#REF!)),3)</f>
        <v>#REF!</v>
      </c>
      <c r="O461" s="1" t="e">
        <f>ABS(SUMIFS(#REF!,#REF!,$C461,#REF!,$E461,#REF!,#REF!))</f>
        <v>#REF!</v>
      </c>
      <c r="P461" s="1" t="e">
        <f>#REF!</f>
        <v>#REF!</v>
      </c>
      <c r="Q461" s="1" t="e">
        <f>_xlfn.IFS(OR(B461=#REF!,B461=#REF!),#REF!*100,TRUE,0)</f>
        <v>#REF!</v>
      </c>
      <c r="S461" s="14" t="str">
        <f t="shared" si="125"/>
        <v>2000350302受击光效1</v>
      </c>
      <c r="T461" s="14" t="str">
        <f ca="1">IF(OFFSET($BB$1,MATCH($S461,S:S,0)-1,),$BC$1,
_xlfn.TEXTJOIN(Sheet1!$D$16,1,U461:AA461))</f>
        <v>1</v>
      </c>
      <c r="U461" s="14" t="str">
        <f t="shared" ca="1" si="126"/>
        <v>1</v>
      </c>
      <c r="V461" s="14" t="str">
        <f t="shared" ca="1" si="127"/>
        <v/>
      </c>
      <c r="W461" s="14" t="str">
        <f t="shared" ca="1" si="128"/>
        <v/>
      </c>
      <c r="X461" s="14" t="str">
        <f t="shared" ca="1" si="129"/>
        <v/>
      </c>
      <c r="Y461" s="14" t="str">
        <f t="shared" ca="1" si="130"/>
        <v/>
      </c>
      <c r="Z461" s="14" t="str">
        <f t="shared" ca="1" si="131"/>
        <v/>
      </c>
      <c r="AA461" s="14" t="str">
        <f t="shared" ca="1" si="132"/>
        <v/>
      </c>
      <c r="AB461" s="1">
        <f t="shared" si="133"/>
        <v>1</v>
      </c>
      <c r="AC461" s="1" t="e">
        <f t="shared" si="134"/>
        <v>#N/A</v>
      </c>
      <c r="AD461" s="1" t="e">
        <f t="shared" si="135"/>
        <v>#N/A</v>
      </c>
      <c r="AE461" s="1" t="e">
        <f t="shared" si="136"/>
        <v>#N/A</v>
      </c>
      <c r="AF461" s="1" t="e">
        <f t="shared" si="137"/>
        <v>#N/A</v>
      </c>
      <c r="AG461" s="1" t="e">
        <f t="shared" si="138"/>
        <v>#N/A</v>
      </c>
      <c r="AH461" s="1" t="e">
        <f t="shared" si="139"/>
        <v>#N/A</v>
      </c>
      <c r="AI461" s="1" t="e">
        <f>TRIM(LEFT(AP461,FIND(Sheet1!$E$16,AP461)-1))</f>
        <v>#VALUE!</v>
      </c>
      <c r="AJ461" s="1" t="e">
        <f>TRIM(LEFT(AQ461,FIND(Sheet1!$E$16,AQ461)-1))</f>
        <v>#VALUE!</v>
      </c>
      <c r="AK461" s="1" t="e">
        <f>TRIM(LEFT(AR461,FIND(Sheet1!$E$16,AR461)-1))</f>
        <v>#VALUE!</v>
      </c>
      <c r="AL461" s="1" t="e">
        <f>TRIM(LEFT(AS461,FIND(Sheet1!$E$16,AS461)-1))</f>
        <v>#VALUE!</v>
      </c>
      <c r="AM461" s="1" t="e">
        <f>TRIM(LEFT(AT461,FIND(Sheet1!$E$16,AT461)-1))</f>
        <v>#VALUE!</v>
      </c>
      <c r="AN461" s="1" t="e">
        <f>TRIM(LEFT(AU461,FIND(Sheet1!$E$16,AU461)-1))</f>
        <v>#VALUE!</v>
      </c>
      <c r="AO461" s="1" t="e">
        <f>TRIM(LEFT(AV461,FIND(Sheet1!$E$16,AV461)-1))</f>
        <v>#VALUE!</v>
      </c>
      <c r="AP461" s="14">
        <v>1</v>
      </c>
      <c r="AX461" s="1">
        <v>2000350302</v>
      </c>
      <c r="AY461" s="1" t="s">
        <v>91</v>
      </c>
      <c r="AZ461" s="1" t="str">
        <f t="shared" si="140"/>
        <v>2000350302受击光效</v>
      </c>
      <c r="BA461" s="1">
        <f>COUNTIFS($AZ$2:AZ461,AZ461,$AZ$2:AZ461,"&gt;&lt;")</f>
        <v>1</v>
      </c>
      <c r="BB461" t="b">
        <f>IFERROR(AND(VLOOKUP(AX461,[2]英雄技能定义!$A:$F,6,0)="普攻",AY461=$AY$2),FALSE)</f>
        <v>0</v>
      </c>
    </row>
    <row r="462" spans="1:54">
      <c r="A462" s="1" t="e">
        <f>#REF!</f>
        <v>#REF!</v>
      </c>
      <c r="B462" s="1" t="e">
        <f>#REF!</f>
        <v>#REF!</v>
      </c>
      <c r="C462" s="1" t="e">
        <f>#REF!</f>
        <v>#REF!</v>
      </c>
      <c r="D462" s="1" t="s">
        <v>86</v>
      </c>
      <c r="E462" s="1" t="e">
        <f>#REF!</f>
        <v>#REF!</v>
      </c>
      <c r="F462" s="1" t="e">
        <f t="shared" si="124"/>
        <v>#REF!</v>
      </c>
      <c r="G462" s="1">
        <f>SUMIFS(Sheet1!$F$17:$F$30,Sheet1!$E$17:$E$30,D462)</f>
        <v>1</v>
      </c>
      <c r="H462" s="1" t="e">
        <f>ROUND(ABS(SUMIFS(#REF!,#REF!,$C462,#REF!,#REF!,#REF!,$E462)),)</f>
        <v>#REF!</v>
      </c>
      <c r="I462" s="1" t="e">
        <f>_xlfn.IFS(OR(B462=#REF!,B462=#REF!,B462=#REF!),ROUND(#REF!,3),TRUE,0)</f>
        <v>#REF!</v>
      </c>
      <c r="J462" s="1">
        <v>0</v>
      </c>
      <c r="K462" s="1" t="e">
        <f>ROUND(ABS(SUMIFS(#REF!,#REF!,$C462,#REF!,#REF!,#REF!,$E462,#REF!,#REF!)),3)</f>
        <v>#REF!</v>
      </c>
      <c r="L462" s="1" t="e">
        <f>ROUND(ABS(SUMIFS(#REF!,#REF!,$C462,#REF!,#REF!,#REF!,$E462,#REF!,#REF!)),3)</f>
        <v>#REF!</v>
      </c>
      <c r="M462" s="1">
        <v>0</v>
      </c>
      <c r="N462" s="1" t="e">
        <f>ROUND(ABS(SUMIFS(#REF!,#REF!,$C462,#REF!,#REF!,#REF!,$E462,#REF!,#REF!)),3)</f>
        <v>#REF!</v>
      </c>
      <c r="O462" s="1" t="e">
        <f>ABS(SUMIFS(#REF!,#REF!,$C462,#REF!,$E462,#REF!,#REF!))</f>
        <v>#REF!</v>
      </c>
      <c r="P462" s="1" t="e">
        <f>#REF!</f>
        <v>#REF!</v>
      </c>
      <c r="Q462" s="1" t="e">
        <f>_xlfn.IFS(OR(B462=#REF!,B462=#REF!),#REF!*100,TRUE,0)</f>
        <v>#REF!</v>
      </c>
      <c r="S462" s="14" t="str">
        <f t="shared" si="125"/>
        <v>2000350302击退1</v>
      </c>
      <c r="T462" s="14" t="str">
        <f ca="1">IF(OFFSET($BB$1,MATCH($S462,S:S,0)-1,),$BC$1,
_xlfn.TEXTJOIN(Sheet1!$D$16,1,U462:AA462))</f>
        <v>speed=1500,duration=0.1</v>
      </c>
      <c r="U462" s="14" t="str">
        <f t="shared" ca="1" si="126"/>
        <v>speed=1500</v>
      </c>
      <c r="V462" s="14" t="str">
        <f t="shared" ca="1" si="127"/>
        <v>duration=0.1</v>
      </c>
      <c r="W462" s="14" t="str">
        <f t="shared" ca="1" si="128"/>
        <v/>
      </c>
      <c r="X462" s="14" t="str">
        <f t="shared" ca="1" si="129"/>
        <v/>
      </c>
      <c r="Y462" s="14" t="str">
        <f t="shared" ca="1" si="130"/>
        <v/>
      </c>
      <c r="Z462" s="14" t="str">
        <f t="shared" ca="1" si="131"/>
        <v/>
      </c>
      <c r="AA462" s="14" t="str">
        <f t="shared" ca="1" si="132"/>
        <v/>
      </c>
      <c r="AB462" s="1">
        <f t="shared" si="133"/>
        <v>1500</v>
      </c>
      <c r="AC462" s="1">
        <f t="shared" si="134"/>
        <v>0.1</v>
      </c>
      <c r="AD462" s="1" t="e">
        <f t="shared" si="135"/>
        <v>#N/A</v>
      </c>
      <c r="AE462" s="1" t="e">
        <f t="shared" si="136"/>
        <v>#N/A</v>
      </c>
      <c r="AF462" s="1" t="e">
        <f t="shared" si="137"/>
        <v>#N/A</v>
      </c>
      <c r="AG462" s="1" t="e">
        <f t="shared" si="138"/>
        <v>#N/A</v>
      </c>
      <c r="AH462" s="1" t="e">
        <f t="shared" si="139"/>
        <v>#N/A</v>
      </c>
      <c r="AI462" s="1" t="str">
        <f>TRIM(LEFT(AP462,FIND(Sheet1!$E$16,AP462)-1))</f>
        <v>speed</v>
      </c>
      <c r="AJ462" s="1" t="str">
        <f>TRIM(LEFT(AQ462,FIND(Sheet1!$E$16,AQ462)-1))</f>
        <v>duration</v>
      </c>
      <c r="AK462" s="1" t="e">
        <f>TRIM(LEFT(AR462,FIND(Sheet1!$E$16,AR462)-1))</f>
        <v>#VALUE!</v>
      </c>
      <c r="AL462" s="1" t="e">
        <f>TRIM(LEFT(AS462,FIND(Sheet1!$E$16,AS462)-1))</f>
        <v>#VALUE!</v>
      </c>
      <c r="AM462" s="1" t="e">
        <f>TRIM(LEFT(AT462,FIND(Sheet1!$E$16,AT462)-1))</f>
        <v>#VALUE!</v>
      </c>
      <c r="AN462" s="1" t="e">
        <f>TRIM(LEFT(AU462,FIND(Sheet1!$E$16,AU462)-1))</f>
        <v>#VALUE!</v>
      </c>
      <c r="AO462" s="1" t="e">
        <f>TRIM(LEFT(AV462,FIND(Sheet1!$E$16,AV462)-1))</f>
        <v>#VALUE!</v>
      </c>
      <c r="AP462" s="14" t="s">
        <v>213</v>
      </c>
      <c r="AQ462" s="14" t="s">
        <v>183</v>
      </c>
      <c r="AX462" s="1">
        <v>2000350302</v>
      </c>
      <c r="AY462" s="1" t="s">
        <v>47</v>
      </c>
      <c r="AZ462" s="1" t="str">
        <f t="shared" si="140"/>
        <v>2000350302击退</v>
      </c>
      <c r="BA462" s="1">
        <f>COUNTIFS($AZ$2:AZ462,AZ462,$AZ$2:AZ462,"&gt;&lt;")</f>
        <v>1</v>
      </c>
      <c r="BB462" t="b">
        <f>IFERROR(AND(VLOOKUP(AX462,[2]英雄技能定义!$A:$F,6,0)="普攻",AY462=$AY$2),FALSE)</f>
        <v>0</v>
      </c>
    </row>
    <row r="463" spans="1:54">
      <c r="A463" s="1" t="e">
        <f>#REF!</f>
        <v>#REF!</v>
      </c>
      <c r="B463" s="1" t="e">
        <f>#REF!</f>
        <v>#REF!</v>
      </c>
      <c r="C463" s="1" t="e">
        <f>#REF!</f>
        <v>#REF!</v>
      </c>
      <c r="D463" s="1" t="s">
        <v>88</v>
      </c>
      <c r="E463" s="1" t="e">
        <f>#REF!</f>
        <v>#REF!</v>
      </c>
      <c r="F463" s="1" t="e">
        <f t="shared" si="124"/>
        <v>#REF!</v>
      </c>
      <c r="G463" s="1">
        <f>SUMIFS(Sheet1!$F$17:$F$30,Sheet1!$E$17:$E$30,D463)</f>
        <v>2</v>
      </c>
      <c r="H463" s="1" t="e">
        <f>ROUND(ABS(SUMIFS(#REF!,#REF!,$C463,#REF!,#REF!,#REF!,$E463)),)</f>
        <v>#REF!</v>
      </c>
      <c r="I463" s="1" t="e">
        <f>_xlfn.IFS(OR(B463=#REF!,B463=#REF!,B463=#REF!),ROUND(#REF!,3),TRUE,0)</f>
        <v>#REF!</v>
      </c>
      <c r="J463" s="1">
        <v>0</v>
      </c>
      <c r="K463" s="1" t="e">
        <f>ROUND(ABS(SUMIFS(#REF!,#REF!,$C463,#REF!,#REF!,#REF!,$E463,#REF!,#REF!)),3)</f>
        <v>#REF!</v>
      </c>
      <c r="L463" s="1" t="e">
        <f>ROUND(ABS(SUMIFS(#REF!,#REF!,$C463,#REF!,#REF!,#REF!,$E463,#REF!,#REF!)),3)</f>
        <v>#REF!</v>
      </c>
      <c r="M463" s="1">
        <v>0</v>
      </c>
      <c r="N463" s="1" t="e">
        <f>ROUND(ABS(SUMIFS(#REF!,#REF!,$C463,#REF!,#REF!,#REF!,$E463,#REF!,#REF!)),3)</f>
        <v>#REF!</v>
      </c>
      <c r="O463" s="1" t="e">
        <f>ABS(SUMIFS(#REF!,#REF!,$C463,#REF!,$E463,#REF!,#REF!))</f>
        <v>#REF!</v>
      </c>
      <c r="P463" s="1" t="e">
        <f>#REF!</f>
        <v>#REF!</v>
      </c>
      <c r="Q463" s="1" t="e">
        <f>_xlfn.IFS(OR(B463=#REF!,B463=#REF!),#REF!*100,TRUE,0)</f>
        <v>#REF!</v>
      </c>
      <c r="S463" s="14" t="str">
        <f t="shared" si="125"/>
        <v>2000350303受击光效1</v>
      </c>
      <c r="T463" s="14" t="str">
        <f ca="1">IF(OFFSET($BB$1,MATCH($S463,S:S,0)-1,),$BC$1,
_xlfn.TEXTJOIN(Sheet1!$D$16,1,U463:AA463))</f>
        <v>39,40</v>
      </c>
      <c r="U463" s="14" t="str">
        <f t="shared" ca="1" si="126"/>
        <v>39</v>
      </c>
      <c r="V463" s="14" t="str">
        <f t="shared" ca="1" si="127"/>
        <v>40</v>
      </c>
      <c r="W463" s="14" t="str">
        <f t="shared" ca="1" si="128"/>
        <v/>
      </c>
      <c r="X463" s="14" t="str">
        <f t="shared" ca="1" si="129"/>
        <v/>
      </c>
      <c r="Y463" s="14" t="str">
        <f t="shared" ca="1" si="130"/>
        <v/>
      </c>
      <c r="Z463" s="14" t="str">
        <f t="shared" ca="1" si="131"/>
        <v/>
      </c>
      <c r="AA463" s="14" t="str">
        <f t="shared" ca="1" si="132"/>
        <v/>
      </c>
      <c r="AB463" s="1">
        <f t="shared" si="133"/>
        <v>39</v>
      </c>
      <c r="AC463" s="1">
        <f t="shared" si="134"/>
        <v>40</v>
      </c>
      <c r="AD463" s="1" t="e">
        <f t="shared" si="135"/>
        <v>#N/A</v>
      </c>
      <c r="AE463" s="1" t="e">
        <f t="shared" si="136"/>
        <v>#N/A</v>
      </c>
      <c r="AF463" s="1" t="e">
        <f t="shared" si="137"/>
        <v>#N/A</v>
      </c>
      <c r="AG463" s="1" t="e">
        <f t="shared" si="138"/>
        <v>#N/A</v>
      </c>
      <c r="AH463" s="1" t="e">
        <f t="shared" si="139"/>
        <v>#N/A</v>
      </c>
      <c r="AI463" s="1" t="e">
        <f>TRIM(LEFT(AP463,FIND(Sheet1!$E$16,AP463)-1))</f>
        <v>#VALUE!</v>
      </c>
      <c r="AJ463" s="1" t="e">
        <f>TRIM(LEFT(AQ463,FIND(Sheet1!$E$16,AQ463)-1))</f>
        <v>#VALUE!</v>
      </c>
      <c r="AK463" s="1" t="e">
        <f>TRIM(LEFT(AR463,FIND(Sheet1!$E$16,AR463)-1))</f>
        <v>#VALUE!</v>
      </c>
      <c r="AL463" s="1" t="e">
        <f>TRIM(LEFT(AS463,FIND(Sheet1!$E$16,AS463)-1))</f>
        <v>#VALUE!</v>
      </c>
      <c r="AM463" s="1" t="e">
        <f>TRIM(LEFT(AT463,FIND(Sheet1!$E$16,AT463)-1))</f>
        <v>#VALUE!</v>
      </c>
      <c r="AN463" s="1" t="e">
        <f>TRIM(LEFT(AU463,FIND(Sheet1!$E$16,AU463)-1))</f>
        <v>#VALUE!</v>
      </c>
      <c r="AO463" s="1" t="e">
        <f>TRIM(LEFT(AV463,FIND(Sheet1!$E$16,AV463)-1))</f>
        <v>#VALUE!</v>
      </c>
      <c r="AP463" s="14">
        <v>39</v>
      </c>
      <c r="AQ463" s="14">
        <v>40</v>
      </c>
      <c r="AX463" s="1">
        <v>2000350303</v>
      </c>
      <c r="AY463" s="1" t="s">
        <v>91</v>
      </c>
      <c r="AZ463" s="1" t="str">
        <f t="shared" si="140"/>
        <v>2000350303受击光效</v>
      </c>
      <c r="BA463" s="1">
        <f>COUNTIFS($AZ$2:AZ463,AZ463,$AZ$2:AZ463,"&gt;&lt;")</f>
        <v>1</v>
      </c>
      <c r="BB463" t="b">
        <f>IFERROR(AND(VLOOKUP(AX463,[2]英雄技能定义!$A:$F,6,0)="普攻",AY463=$AY$2),FALSE)</f>
        <v>0</v>
      </c>
    </row>
    <row r="464" spans="1:54">
      <c r="A464" s="1" t="e">
        <f>#REF!</f>
        <v>#REF!</v>
      </c>
      <c r="B464" s="1" t="e">
        <f>#REF!</f>
        <v>#REF!</v>
      </c>
      <c r="C464" s="1" t="e">
        <f>#REF!</f>
        <v>#REF!</v>
      </c>
      <c r="D464" s="1" t="s">
        <v>86</v>
      </c>
      <c r="E464" s="1" t="e">
        <f>#REF!</f>
        <v>#REF!</v>
      </c>
      <c r="F464" s="1" t="e">
        <f t="shared" si="124"/>
        <v>#REF!</v>
      </c>
      <c r="G464" s="1">
        <f>SUMIFS(Sheet1!$F$17:$F$30,Sheet1!$E$17:$E$30,D464)</f>
        <v>1</v>
      </c>
      <c r="H464" s="1" t="e">
        <f>ROUND(ABS(SUMIFS(#REF!,#REF!,$C464,#REF!,#REF!,#REF!,$E464)),)</f>
        <v>#REF!</v>
      </c>
      <c r="I464" s="1" t="e">
        <f>_xlfn.IFS(OR(B464=#REF!,B464=#REF!,B464=#REF!),ROUND(#REF!,3),TRUE,0)</f>
        <v>#REF!</v>
      </c>
      <c r="J464" s="1">
        <v>0</v>
      </c>
      <c r="K464" s="1" t="e">
        <f>ROUND(ABS(SUMIFS(#REF!,#REF!,$C464,#REF!,#REF!,#REF!,$E464,#REF!,#REF!)),3)</f>
        <v>#REF!</v>
      </c>
      <c r="L464" s="1" t="e">
        <f>ROUND(ABS(SUMIFS(#REF!,#REF!,$C464,#REF!,#REF!,#REF!,$E464,#REF!,#REF!)),3)</f>
        <v>#REF!</v>
      </c>
      <c r="M464" s="1">
        <v>0</v>
      </c>
      <c r="N464" s="1" t="e">
        <f>ROUND(ABS(SUMIFS(#REF!,#REF!,$C464,#REF!,#REF!,#REF!,$E464,#REF!,#REF!)),3)</f>
        <v>#REF!</v>
      </c>
      <c r="O464" s="1" t="e">
        <f>ABS(SUMIFS(#REF!,#REF!,$C464,#REF!,$E464,#REF!,#REF!))</f>
        <v>#REF!</v>
      </c>
      <c r="P464" s="1" t="e">
        <f>#REF!</f>
        <v>#REF!</v>
      </c>
      <c r="Q464" s="1" t="e">
        <f>_xlfn.IFS(OR(B464=#REF!,B464=#REF!),#REF!*100,TRUE,0)</f>
        <v>#REF!</v>
      </c>
      <c r="S464" s="14" t="str">
        <f t="shared" si="125"/>
        <v>2000350303加buff1</v>
      </c>
      <c r="T464" s="14" t="str">
        <f ca="1">IF(OFFSET($BB$1,MATCH($S464,S:S,0)-1,),$BC$1,
_xlfn.TEXTJOIN(Sheet1!$D$16,1,U464:AA464))</f>
        <v>duration=6,effectIds={1000080}</v>
      </c>
      <c r="U464" s="14" t="str">
        <f t="shared" ca="1" si="126"/>
        <v>duration=6</v>
      </c>
      <c r="V464" s="14" t="str">
        <f t="shared" ca="1" si="127"/>
        <v>effectIds={1000080}</v>
      </c>
      <c r="W464" s="14" t="str">
        <f t="shared" ca="1" si="128"/>
        <v/>
      </c>
      <c r="X464" s="14" t="str">
        <f t="shared" ca="1" si="129"/>
        <v/>
      </c>
      <c r="Y464" s="14" t="str">
        <f t="shared" ca="1" si="130"/>
        <v/>
      </c>
      <c r="Z464" s="14" t="str">
        <f t="shared" ca="1" si="131"/>
        <v/>
      </c>
      <c r="AA464" s="14" t="str">
        <f t="shared" ca="1" si="132"/>
        <v/>
      </c>
      <c r="AB464" s="1">
        <f t="shared" si="133"/>
        <v>6</v>
      </c>
      <c r="AC464" s="1" t="e">
        <f t="shared" si="134"/>
        <v>#N/A</v>
      </c>
      <c r="AD464" s="1" t="e">
        <f t="shared" si="135"/>
        <v>#N/A</v>
      </c>
      <c r="AE464" s="1" t="e">
        <f t="shared" si="136"/>
        <v>#N/A</v>
      </c>
      <c r="AF464" s="1" t="e">
        <f t="shared" si="137"/>
        <v>#N/A</v>
      </c>
      <c r="AG464" s="1" t="e">
        <f t="shared" si="138"/>
        <v>#N/A</v>
      </c>
      <c r="AH464" s="1" t="e">
        <f t="shared" si="139"/>
        <v>#N/A</v>
      </c>
      <c r="AI464" s="1" t="str">
        <f>TRIM(LEFT(AP464,FIND(Sheet1!$E$16,AP464)-1))</f>
        <v>duration</v>
      </c>
      <c r="AJ464" s="1" t="str">
        <f>TRIM(LEFT(AQ464,FIND(Sheet1!$E$16,AQ464)-1))</f>
        <v>effectIds</v>
      </c>
      <c r="AK464" s="1" t="e">
        <f>TRIM(LEFT(AR464,FIND(Sheet1!$E$16,AR464)-1))</f>
        <v>#VALUE!</v>
      </c>
      <c r="AL464" s="1" t="e">
        <f>TRIM(LEFT(AS464,FIND(Sheet1!$E$16,AS464)-1))</f>
        <v>#VALUE!</v>
      </c>
      <c r="AM464" s="1" t="e">
        <f>TRIM(LEFT(AT464,FIND(Sheet1!$E$16,AT464)-1))</f>
        <v>#VALUE!</v>
      </c>
      <c r="AN464" s="1" t="e">
        <f>TRIM(LEFT(AU464,FIND(Sheet1!$E$16,AU464)-1))</f>
        <v>#VALUE!</v>
      </c>
      <c r="AO464" s="1" t="e">
        <f>TRIM(LEFT(AV464,FIND(Sheet1!$E$16,AV464)-1))</f>
        <v>#VALUE!</v>
      </c>
      <c r="AP464" s="14" t="s">
        <v>185</v>
      </c>
      <c r="AQ464" s="14" t="s">
        <v>403</v>
      </c>
      <c r="AX464" s="1">
        <v>2000350303</v>
      </c>
      <c r="AY464" s="1" t="s">
        <v>88</v>
      </c>
      <c r="AZ464" s="1" t="str">
        <f t="shared" si="140"/>
        <v>2000350303加buff</v>
      </c>
      <c r="BA464" s="1">
        <f>COUNTIFS($AZ$2:AZ464,AZ464,$AZ$2:AZ464,"&gt;&lt;")</f>
        <v>1</v>
      </c>
      <c r="BB464" t="b">
        <f>IFERROR(AND(VLOOKUP(AX464,[2]英雄技能定义!$A:$F,6,0)="普攻",AY464=$AY$2),FALSE)</f>
        <v>0</v>
      </c>
    </row>
    <row r="465" spans="1:54">
      <c r="A465" s="1" t="e">
        <f>#REF!</f>
        <v>#REF!</v>
      </c>
      <c r="B465" s="1" t="e">
        <f>#REF!</f>
        <v>#REF!</v>
      </c>
      <c r="C465" s="1" t="e">
        <f>#REF!</f>
        <v>#REF!</v>
      </c>
      <c r="D465" s="1" t="s">
        <v>88</v>
      </c>
      <c r="E465" s="1" t="e">
        <f>#REF!</f>
        <v>#REF!</v>
      </c>
      <c r="F465" s="1" t="e">
        <f t="shared" si="124"/>
        <v>#REF!</v>
      </c>
      <c r="G465" s="1">
        <f>SUMIFS(Sheet1!$F$17:$F$30,Sheet1!$E$17:$E$30,D465)</f>
        <v>2</v>
      </c>
      <c r="H465" s="1" t="e">
        <f>ROUND(ABS(SUMIFS(#REF!,#REF!,$C465,#REF!,#REF!,#REF!,$E465)),)</f>
        <v>#REF!</v>
      </c>
      <c r="I465" s="1" t="e">
        <f>_xlfn.IFS(OR(B465=#REF!,B465=#REF!,B465=#REF!),ROUND(#REF!,3),TRUE,0)</f>
        <v>#REF!</v>
      </c>
      <c r="J465" s="1">
        <v>0</v>
      </c>
      <c r="K465" s="1" t="e">
        <f>ROUND(ABS(SUMIFS(#REF!,#REF!,$C465,#REF!,#REF!,#REF!,$E465,#REF!,#REF!)),3)</f>
        <v>#REF!</v>
      </c>
      <c r="L465" s="1" t="e">
        <f>ROUND(ABS(SUMIFS(#REF!,#REF!,$C465,#REF!,#REF!,#REF!,$E465,#REF!,#REF!)),3)</f>
        <v>#REF!</v>
      </c>
      <c r="M465" s="1">
        <v>0</v>
      </c>
      <c r="N465" s="1" t="e">
        <f>ROUND(ABS(SUMIFS(#REF!,#REF!,$C465,#REF!,#REF!,#REF!,$E465,#REF!,#REF!)),3)</f>
        <v>#REF!</v>
      </c>
      <c r="O465" s="1" t="e">
        <f>ABS(SUMIFS(#REF!,#REF!,$C465,#REF!,$E465,#REF!,#REF!))</f>
        <v>#REF!</v>
      </c>
      <c r="P465" s="1" t="e">
        <f>#REF!</f>
        <v>#REF!</v>
      </c>
      <c r="Q465" s="1" t="e">
        <f>_xlfn.IFS(OR(B465=#REF!,B465=#REF!),#REF!*100,TRUE,0)</f>
        <v>#REF!</v>
      </c>
      <c r="S465" s="14" t="str">
        <f t="shared" si="125"/>
        <v>2000350304加buff1</v>
      </c>
      <c r="T465" s="14" t="str">
        <f ca="1">IF(OFFSET($BB$1,MATCH($S465,S:S,0)-1,),$BC$1,
_xlfn.TEXTJOIN(Sheet1!$D$16,1,U465:AA465))</f>
        <v>duration=8,effectIds={1000081}</v>
      </c>
      <c r="U465" s="14" t="str">
        <f t="shared" ca="1" si="126"/>
        <v>duration=8</v>
      </c>
      <c r="V465" s="14" t="str">
        <f t="shared" ca="1" si="127"/>
        <v>effectIds={1000081}</v>
      </c>
      <c r="W465" s="14" t="str">
        <f t="shared" ca="1" si="128"/>
        <v/>
      </c>
      <c r="X465" s="14" t="str">
        <f t="shared" ca="1" si="129"/>
        <v/>
      </c>
      <c r="Y465" s="14" t="str">
        <f t="shared" ca="1" si="130"/>
        <v/>
      </c>
      <c r="Z465" s="14" t="str">
        <f t="shared" ca="1" si="131"/>
        <v/>
      </c>
      <c r="AA465" s="14" t="str">
        <f t="shared" ca="1" si="132"/>
        <v/>
      </c>
      <c r="AB465" s="1">
        <f t="shared" si="133"/>
        <v>8</v>
      </c>
      <c r="AC465" s="1" t="e">
        <f t="shared" si="134"/>
        <v>#N/A</v>
      </c>
      <c r="AD465" s="1" t="e">
        <f t="shared" si="135"/>
        <v>#N/A</v>
      </c>
      <c r="AE465" s="1" t="e">
        <f t="shared" si="136"/>
        <v>#N/A</v>
      </c>
      <c r="AF465" s="1" t="e">
        <f t="shared" si="137"/>
        <v>#N/A</v>
      </c>
      <c r="AG465" s="1" t="e">
        <f t="shared" si="138"/>
        <v>#N/A</v>
      </c>
      <c r="AH465" s="1" t="e">
        <f t="shared" si="139"/>
        <v>#N/A</v>
      </c>
      <c r="AI465" s="1" t="str">
        <f>TRIM(LEFT(AP465,FIND(Sheet1!$E$16,AP465)-1))</f>
        <v>duration</v>
      </c>
      <c r="AJ465" s="1" t="str">
        <f>TRIM(LEFT(AQ465,FIND(Sheet1!$E$16,AQ465)-1))</f>
        <v>effectIds</v>
      </c>
      <c r="AK465" s="1" t="e">
        <f>TRIM(LEFT(AR465,FIND(Sheet1!$E$16,AR465)-1))</f>
        <v>#VALUE!</v>
      </c>
      <c r="AL465" s="1" t="e">
        <f>TRIM(LEFT(AS465,FIND(Sheet1!$E$16,AS465)-1))</f>
        <v>#VALUE!</v>
      </c>
      <c r="AM465" s="1" t="e">
        <f>TRIM(LEFT(AT465,FIND(Sheet1!$E$16,AT465)-1))</f>
        <v>#VALUE!</v>
      </c>
      <c r="AN465" s="1" t="e">
        <f>TRIM(LEFT(AU465,FIND(Sheet1!$E$16,AU465)-1))</f>
        <v>#VALUE!</v>
      </c>
      <c r="AO465" s="1" t="e">
        <f>TRIM(LEFT(AV465,FIND(Sheet1!$E$16,AV465)-1))</f>
        <v>#VALUE!</v>
      </c>
      <c r="AP465" s="14" t="s">
        <v>404</v>
      </c>
      <c r="AQ465" s="14" t="s">
        <v>405</v>
      </c>
      <c r="AX465" s="1">
        <v>2000350304</v>
      </c>
      <c r="AY465" s="1" t="s">
        <v>88</v>
      </c>
      <c r="AZ465" s="1" t="str">
        <f t="shared" si="140"/>
        <v>2000350304加buff</v>
      </c>
      <c r="BA465" s="1">
        <f>COUNTIFS($AZ$2:AZ465,AZ465,$AZ$2:AZ465,"&gt;&lt;")</f>
        <v>1</v>
      </c>
      <c r="BB465" t="b">
        <f>IFERROR(AND(VLOOKUP(AX465,[2]英雄技能定义!$A:$F,6,0)="普攻",AY465=$AY$2),FALSE)</f>
        <v>0</v>
      </c>
    </row>
    <row r="466" spans="1:54">
      <c r="A466" s="1" t="e">
        <f>#REF!</f>
        <v>#REF!</v>
      </c>
      <c r="B466" s="1" t="e">
        <f>#REF!</f>
        <v>#REF!</v>
      </c>
      <c r="C466" s="1" t="e">
        <f>#REF!</f>
        <v>#REF!</v>
      </c>
      <c r="D466" s="1" t="s">
        <v>86</v>
      </c>
      <c r="E466" s="1" t="e">
        <f>#REF!</f>
        <v>#REF!</v>
      </c>
      <c r="F466" s="1" t="e">
        <f t="shared" si="124"/>
        <v>#REF!</v>
      </c>
      <c r="G466" s="1">
        <f>SUMIFS(Sheet1!$F$17:$F$30,Sheet1!$E$17:$E$30,D466)</f>
        <v>1</v>
      </c>
      <c r="H466" s="1" t="e">
        <f>ROUND(ABS(SUMIFS(#REF!,#REF!,$C466,#REF!,#REF!,#REF!,$E466)),)</f>
        <v>#REF!</v>
      </c>
      <c r="I466" s="1" t="e">
        <f>_xlfn.IFS(OR(B466=#REF!,B466=#REF!,B466=#REF!),ROUND(#REF!,3),TRUE,0)</f>
        <v>#REF!</v>
      </c>
      <c r="J466" s="1">
        <v>0</v>
      </c>
      <c r="K466" s="1" t="e">
        <f>ROUND(ABS(SUMIFS(#REF!,#REF!,$C466,#REF!,#REF!,#REF!,$E466,#REF!,#REF!)),3)</f>
        <v>#REF!</v>
      </c>
      <c r="L466" s="1" t="e">
        <f>ROUND(ABS(SUMIFS(#REF!,#REF!,$C466,#REF!,#REF!,#REF!,$E466,#REF!,#REF!)),3)</f>
        <v>#REF!</v>
      </c>
      <c r="M466" s="1">
        <v>0</v>
      </c>
      <c r="N466" s="1" t="e">
        <f>ROUND(ABS(SUMIFS(#REF!,#REF!,$C466,#REF!,#REF!,#REF!,$E466,#REF!,#REF!)),3)</f>
        <v>#REF!</v>
      </c>
      <c r="O466" s="1" t="e">
        <f>ABS(SUMIFS(#REF!,#REF!,$C466,#REF!,$E466,#REF!,#REF!))</f>
        <v>#REF!</v>
      </c>
      <c r="P466" s="1" t="e">
        <f>#REF!</f>
        <v>#REF!</v>
      </c>
      <c r="Q466" s="1" t="e">
        <f>_xlfn.IFS(OR(B466=#REF!,B466=#REF!),#REF!*100,TRUE,0)</f>
        <v>#REF!</v>
      </c>
      <c r="S466" s="14" t="str">
        <f t="shared" si="125"/>
        <v>2000350304受击光效1</v>
      </c>
      <c r="T466" s="14" t="str">
        <f ca="1">IF(OFFSET($BB$1,MATCH($S466,S:S,0)-1,),$BC$1,
_xlfn.TEXTJOIN(Sheet1!$D$16,1,U466:AA466))</f>
        <v>1</v>
      </c>
      <c r="U466" s="14" t="str">
        <f t="shared" ca="1" si="126"/>
        <v>1</v>
      </c>
      <c r="V466" s="14" t="str">
        <f t="shared" ca="1" si="127"/>
        <v/>
      </c>
      <c r="W466" s="14" t="str">
        <f t="shared" ca="1" si="128"/>
        <v/>
      </c>
      <c r="X466" s="14" t="str">
        <f t="shared" ca="1" si="129"/>
        <v/>
      </c>
      <c r="Y466" s="14" t="str">
        <f t="shared" ca="1" si="130"/>
        <v/>
      </c>
      <c r="Z466" s="14" t="str">
        <f t="shared" ca="1" si="131"/>
        <v/>
      </c>
      <c r="AA466" s="14" t="str">
        <f t="shared" ca="1" si="132"/>
        <v/>
      </c>
      <c r="AB466" s="1">
        <f t="shared" si="133"/>
        <v>1</v>
      </c>
      <c r="AC466" s="1" t="e">
        <f t="shared" si="134"/>
        <v>#N/A</v>
      </c>
      <c r="AD466" s="1" t="e">
        <f t="shared" si="135"/>
        <v>#N/A</v>
      </c>
      <c r="AE466" s="1" t="e">
        <f t="shared" si="136"/>
        <v>#N/A</v>
      </c>
      <c r="AF466" s="1" t="e">
        <f t="shared" si="137"/>
        <v>#N/A</v>
      </c>
      <c r="AG466" s="1" t="e">
        <f t="shared" si="138"/>
        <v>#N/A</v>
      </c>
      <c r="AH466" s="1" t="e">
        <f t="shared" si="139"/>
        <v>#N/A</v>
      </c>
      <c r="AI466" s="1" t="e">
        <f>TRIM(LEFT(AP466,FIND(Sheet1!$E$16,AP466)-1))</f>
        <v>#VALUE!</v>
      </c>
      <c r="AJ466" s="1" t="e">
        <f>TRIM(LEFT(AQ466,FIND(Sheet1!$E$16,AQ466)-1))</f>
        <v>#VALUE!</v>
      </c>
      <c r="AK466" s="1" t="e">
        <f>TRIM(LEFT(AR466,FIND(Sheet1!$E$16,AR466)-1))</f>
        <v>#VALUE!</v>
      </c>
      <c r="AL466" s="1" t="e">
        <f>TRIM(LEFT(AS466,FIND(Sheet1!$E$16,AS466)-1))</f>
        <v>#VALUE!</v>
      </c>
      <c r="AM466" s="1" t="e">
        <f>TRIM(LEFT(AT466,FIND(Sheet1!$E$16,AT466)-1))</f>
        <v>#VALUE!</v>
      </c>
      <c r="AN466" s="1" t="e">
        <f>TRIM(LEFT(AU466,FIND(Sheet1!$E$16,AU466)-1))</f>
        <v>#VALUE!</v>
      </c>
      <c r="AO466" s="1" t="e">
        <f>TRIM(LEFT(AV466,FIND(Sheet1!$E$16,AV466)-1))</f>
        <v>#VALUE!</v>
      </c>
      <c r="AP466" s="14">
        <v>1</v>
      </c>
      <c r="AX466" s="1">
        <v>2000350304</v>
      </c>
      <c r="AY466" s="1" t="s">
        <v>91</v>
      </c>
      <c r="AZ466" s="1" t="str">
        <f t="shared" si="140"/>
        <v>2000350304受击光效</v>
      </c>
      <c r="BA466" s="1">
        <f>COUNTIFS($AZ$2:AZ466,AZ466,$AZ$2:AZ466,"&gt;&lt;")</f>
        <v>1</v>
      </c>
      <c r="BB466" t="b">
        <f>IFERROR(AND(VLOOKUP(AX466,[2]英雄技能定义!$A:$F,6,0)="普攻",AY466=$AY$2),FALSE)</f>
        <v>0</v>
      </c>
    </row>
    <row r="467" spans="1:54">
      <c r="A467" s="1" t="e">
        <f>#REF!</f>
        <v>#REF!</v>
      </c>
      <c r="B467" s="1" t="e">
        <f>#REF!</f>
        <v>#REF!</v>
      </c>
      <c r="C467" s="1" t="e">
        <f>#REF!</f>
        <v>#REF!</v>
      </c>
      <c r="D467" s="1" t="s">
        <v>88</v>
      </c>
      <c r="E467" s="1" t="e">
        <f>#REF!</f>
        <v>#REF!</v>
      </c>
      <c r="F467" s="1" t="e">
        <f t="shared" ref="F467:F530" si="141">_xlfn.CONCAT(C467,D467,E467)</f>
        <v>#REF!</v>
      </c>
      <c r="G467" s="1">
        <f>SUMIFS(Sheet1!$F$17:$F$30,Sheet1!$E$17:$E$30,D467)</f>
        <v>2</v>
      </c>
      <c r="H467" s="1" t="e">
        <f>ROUND(ABS(SUMIFS(#REF!,#REF!,$C467,#REF!,#REF!,#REF!,$E467)),)</f>
        <v>#REF!</v>
      </c>
      <c r="I467" s="1" t="e">
        <f>_xlfn.IFS(OR(B467=#REF!,B467=#REF!,B467=#REF!),ROUND(#REF!,3),TRUE,0)</f>
        <v>#REF!</v>
      </c>
      <c r="J467" s="1">
        <v>0</v>
      </c>
      <c r="K467" s="1" t="e">
        <f>ROUND(ABS(SUMIFS(#REF!,#REF!,$C467,#REF!,#REF!,#REF!,$E467,#REF!,#REF!)),3)</f>
        <v>#REF!</v>
      </c>
      <c r="L467" s="1" t="e">
        <f>ROUND(ABS(SUMIFS(#REF!,#REF!,$C467,#REF!,#REF!,#REF!,$E467,#REF!,#REF!)),3)</f>
        <v>#REF!</v>
      </c>
      <c r="M467" s="1">
        <v>0</v>
      </c>
      <c r="N467" s="1" t="e">
        <f>ROUND(ABS(SUMIFS(#REF!,#REF!,$C467,#REF!,#REF!,#REF!,$E467,#REF!,#REF!)),3)</f>
        <v>#REF!</v>
      </c>
      <c r="O467" s="1" t="e">
        <f>ABS(SUMIFS(#REF!,#REF!,$C467,#REF!,$E467,#REF!,#REF!))</f>
        <v>#REF!</v>
      </c>
      <c r="P467" s="1" t="e">
        <f>#REF!</f>
        <v>#REF!</v>
      </c>
      <c r="Q467" s="1" t="e">
        <f>_xlfn.IFS(OR(B467=#REF!,B467=#REF!),#REF!*100,TRUE,0)</f>
        <v>#REF!</v>
      </c>
      <c r="S467" s="14" t="str">
        <f t="shared" si="125"/>
        <v>2000350304伤血1</v>
      </c>
      <c r="T467" s="14" t="str">
        <f ca="1">IF(OFFSET($BB$1,MATCH($S467,S:S,0)-1,),$BC$1,
_xlfn.TEXTJOIN(Sheet1!$D$16,1,U467:AA467))</f>
        <v>ratio=2.7+attackerParams('extreasure2')+attackerParams('step10a'),fixed=100,finalAddP=attackerParams('extreasure3')</v>
      </c>
      <c r="U467" s="14" t="str">
        <f t="shared" ca="1" si="126"/>
        <v>ratio=2.7+attackerParams('extreasure2')+attackerParams('step10a')</v>
      </c>
      <c r="V467" s="14" t="str">
        <f t="shared" ca="1" si="127"/>
        <v>fixed=100</v>
      </c>
      <c r="W467" s="14" t="str">
        <f t="shared" ca="1" si="128"/>
        <v>finalAddP=attackerParams('extreasure3')</v>
      </c>
      <c r="X467" s="14" t="str">
        <f t="shared" ca="1" si="129"/>
        <v/>
      </c>
      <c r="Y467" s="14" t="str">
        <f t="shared" ca="1" si="130"/>
        <v/>
      </c>
      <c r="Z467" s="14" t="str">
        <f t="shared" ca="1" si="131"/>
        <v/>
      </c>
      <c r="AA467" s="14" t="str">
        <f t="shared" ca="1" si="132"/>
        <v/>
      </c>
      <c r="AB467" s="1">
        <f t="shared" si="133"/>
        <v>2.7</v>
      </c>
      <c r="AC467" s="1">
        <f t="shared" si="134"/>
        <v>100</v>
      </c>
      <c r="AD467" s="1" t="e">
        <f t="shared" si="135"/>
        <v>#N/A</v>
      </c>
      <c r="AE467" s="1" t="e">
        <f t="shared" si="136"/>
        <v>#N/A</v>
      </c>
      <c r="AF467" s="1" t="e">
        <f t="shared" si="137"/>
        <v>#N/A</v>
      </c>
      <c r="AG467" s="1" t="e">
        <f t="shared" si="138"/>
        <v>#N/A</v>
      </c>
      <c r="AH467" s="1" t="e">
        <f t="shared" si="139"/>
        <v>#N/A</v>
      </c>
      <c r="AI467" s="1" t="str">
        <f>TRIM(LEFT(AP467,FIND(Sheet1!$E$16,AP467)-1))</f>
        <v>ratio</v>
      </c>
      <c r="AJ467" s="1" t="str">
        <f>TRIM(LEFT(AQ467,FIND(Sheet1!$E$16,AQ467)-1))</f>
        <v>fixed</v>
      </c>
      <c r="AK467" s="1" t="str">
        <f>TRIM(LEFT(AR467,FIND(Sheet1!$E$16,AR467)-1))</f>
        <v>finalAddP</v>
      </c>
      <c r="AL467" s="1" t="e">
        <f>TRIM(LEFT(AS467,FIND(Sheet1!$E$16,AS467)-1))</f>
        <v>#VALUE!</v>
      </c>
      <c r="AM467" s="1" t="e">
        <f>TRIM(LEFT(AT467,FIND(Sheet1!$E$16,AT467)-1))</f>
        <v>#VALUE!</v>
      </c>
      <c r="AN467" s="1" t="e">
        <f>TRIM(LEFT(AU467,FIND(Sheet1!$E$16,AU467)-1))</f>
        <v>#VALUE!</v>
      </c>
      <c r="AO467" s="1" t="e">
        <f>TRIM(LEFT(AV467,FIND(Sheet1!$E$16,AV467)-1))</f>
        <v>#VALUE!</v>
      </c>
      <c r="AP467" s="14" t="s">
        <v>406</v>
      </c>
      <c r="AQ467" s="14" t="s">
        <v>170</v>
      </c>
      <c r="AR467" s="14" t="s">
        <v>407</v>
      </c>
      <c r="AX467" s="1">
        <v>2000350304</v>
      </c>
      <c r="AY467" s="1" t="s">
        <v>86</v>
      </c>
      <c r="AZ467" s="1" t="str">
        <f t="shared" si="140"/>
        <v>2000350304伤血</v>
      </c>
      <c r="BA467" s="1">
        <f>COUNTIFS($AZ$2:AZ467,AZ467,$AZ$2:AZ467,"&gt;&lt;")</f>
        <v>1</v>
      </c>
      <c r="BB467" t="b">
        <f>IFERROR(AND(VLOOKUP(AX467,[2]英雄技能定义!$A:$F,6,0)="普攻",AY467=$AY$2),FALSE)</f>
        <v>0</v>
      </c>
    </row>
    <row r="468" spans="1:54">
      <c r="A468" s="1" t="e">
        <f>#REF!</f>
        <v>#REF!</v>
      </c>
      <c r="B468" s="1" t="e">
        <f>#REF!</f>
        <v>#REF!</v>
      </c>
      <c r="C468" s="1" t="e">
        <f>#REF!</f>
        <v>#REF!</v>
      </c>
      <c r="D468" s="1" t="s">
        <v>86</v>
      </c>
      <c r="E468" s="1" t="e">
        <f>#REF!</f>
        <v>#REF!</v>
      </c>
      <c r="F468" s="1" t="e">
        <f t="shared" si="141"/>
        <v>#REF!</v>
      </c>
      <c r="G468" s="1">
        <f>SUMIFS(Sheet1!$F$17:$F$30,Sheet1!$E$17:$E$30,D468)</f>
        <v>1</v>
      </c>
      <c r="H468" s="1" t="e">
        <f>ROUND(ABS(SUMIFS(#REF!,#REF!,$C468,#REF!,#REF!,#REF!,$E468)),)</f>
        <v>#REF!</v>
      </c>
      <c r="I468" s="1" t="e">
        <f>_xlfn.IFS(OR(B468=#REF!,B468=#REF!,B468=#REF!),ROUND(#REF!,3),TRUE,0)</f>
        <v>#REF!</v>
      </c>
      <c r="J468" s="1">
        <v>0</v>
      </c>
      <c r="K468" s="1" t="e">
        <f>ROUND(ABS(SUMIFS(#REF!,#REF!,$C468,#REF!,#REF!,#REF!,$E468,#REF!,#REF!)),3)</f>
        <v>#REF!</v>
      </c>
      <c r="L468" s="1" t="e">
        <f>ROUND(ABS(SUMIFS(#REF!,#REF!,$C468,#REF!,#REF!,#REF!,$E468,#REF!,#REF!)),3)</f>
        <v>#REF!</v>
      </c>
      <c r="M468" s="1">
        <v>0</v>
      </c>
      <c r="N468" s="1" t="e">
        <f>ROUND(ABS(SUMIFS(#REF!,#REF!,$C468,#REF!,#REF!,#REF!,$E468,#REF!,#REF!)),3)</f>
        <v>#REF!</v>
      </c>
      <c r="O468" s="1" t="e">
        <f>ABS(SUMIFS(#REF!,#REF!,$C468,#REF!,$E468,#REF!,#REF!))</f>
        <v>#REF!</v>
      </c>
      <c r="P468" s="1" t="e">
        <f>#REF!</f>
        <v>#REF!</v>
      </c>
      <c r="Q468" s="1" t="e">
        <f>_xlfn.IFS(OR(B468=#REF!,B468=#REF!),#REF!*100,TRUE,0)</f>
        <v>#REF!</v>
      </c>
      <c r="S468" s="14" t="str">
        <f t="shared" si="125"/>
        <v>2000350304击退1</v>
      </c>
      <c r="T468" s="14" t="str">
        <f ca="1">IF(OFFSET($BB$1,MATCH($S468,S:S,0)-1,),$BC$1,
_xlfn.TEXTJOIN(Sheet1!$D$16,1,U468:AA468))</f>
        <v>speed=2000,duration=0.1</v>
      </c>
      <c r="U468" s="14" t="str">
        <f t="shared" ca="1" si="126"/>
        <v>speed=2000</v>
      </c>
      <c r="V468" s="14" t="str">
        <f t="shared" ca="1" si="127"/>
        <v>duration=0.1</v>
      </c>
      <c r="W468" s="14" t="str">
        <f t="shared" ca="1" si="128"/>
        <v/>
      </c>
      <c r="X468" s="14" t="str">
        <f t="shared" ca="1" si="129"/>
        <v/>
      </c>
      <c r="Y468" s="14" t="str">
        <f t="shared" ca="1" si="130"/>
        <v/>
      </c>
      <c r="Z468" s="14" t="str">
        <f t="shared" ca="1" si="131"/>
        <v/>
      </c>
      <c r="AA468" s="14" t="str">
        <f t="shared" ca="1" si="132"/>
        <v/>
      </c>
      <c r="AB468" s="1">
        <f t="shared" si="133"/>
        <v>2000</v>
      </c>
      <c r="AC468" s="1">
        <f t="shared" si="134"/>
        <v>0.1</v>
      </c>
      <c r="AD468" s="1" t="e">
        <f t="shared" si="135"/>
        <v>#N/A</v>
      </c>
      <c r="AE468" s="1" t="e">
        <f t="shared" si="136"/>
        <v>#N/A</v>
      </c>
      <c r="AF468" s="1" t="e">
        <f t="shared" si="137"/>
        <v>#N/A</v>
      </c>
      <c r="AG468" s="1" t="e">
        <f t="shared" si="138"/>
        <v>#N/A</v>
      </c>
      <c r="AH468" s="1" t="e">
        <f t="shared" si="139"/>
        <v>#N/A</v>
      </c>
      <c r="AI468" s="1" t="str">
        <f>TRIM(LEFT(AP468,FIND(Sheet1!$E$16,AP468)-1))</f>
        <v>speed</v>
      </c>
      <c r="AJ468" s="1" t="str">
        <f>TRIM(LEFT(AQ468,FIND(Sheet1!$E$16,AQ468)-1))</f>
        <v>duration</v>
      </c>
      <c r="AK468" s="1" t="e">
        <f>TRIM(LEFT(AR468,FIND(Sheet1!$E$16,AR468)-1))</f>
        <v>#VALUE!</v>
      </c>
      <c r="AL468" s="1" t="e">
        <f>TRIM(LEFT(AS468,FIND(Sheet1!$E$16,AS468)-1))</f>
        <v>#VALUE!</v>
      </c>
      <c r="AM468" s="1" t="e">
        <f>TRIM(LEFT(AT468,FIND(Sheet1!$E$16,AT468)-1))</f>
        <v>#VALUE!</v>
      </c>
      <c r="AN468" s="1" t="e">
        <f>TRIM(LEFT(AU468,FIND(Sheet1!$E$16,AU468)-1))</f>
        <v>#VALUE!</v>
      </c>
      <c r="AO468" s="1" t="e">
        <f>TRIM(LEFT(AV468,FIND(Sheet1!$E$16,AV468)-1))</f>
        <v>#VALUE!</v>
      </c>
      <c r="AP468" s="14" t="s">
        <v>229</v>
      </c>
      <c r="AQ468" s="14" t="s">
        <v>183</v>
      </c>
      <c r="AX468" s="1">
        <v>2000350304</v>
      </c>
      <c r="AY468" s="1" t="s">
        <v>47</v>
      </c>
      <c r="AZ468" s="1" t="str">
        <f t="shared" si="140"/>
        <v>2000350304击退</v>
      </c>
      <c r="BA468" s="1">
        <f>COUNTIFS($AZ$2:AZ468,AZ468,$AZ$2:AZ468,"&gt;&lt;")</f>
        <v>1</v>
      </c>
      <c r="BB468" t="b">
        <f>IFERROR(AND(VLOOKUP(AX468,[2]英雄技能定义!$A:$F,6,0)="普攻",AY468=$AY$2),FALSE)</f>
        <v>0</v>
      </c>
    </row>
    <row r="469" spans="1:54">
      <c r="A469" s="1" t="e">
        <f>#REF!</f>
        <v>#REF!</v>
      </c>
      <c r="B469" s="1" t="e">
        <f>#REF!</f>
        <v>#REF!</v>
      </c>
      <c r="C469" s="1" t="e">
        <f>#REF!</f>
        <v>#REF!</v>
      </c>
      <c r="D469" s="1" t="s">
        <v>86</v>
      </c>
      <c r="E469" s="1" t="e">
        <f>#REF!</f>
        <v>#REF!</v>
      </c>
      <c r="F469" s="1" t="e">
        <f t="shared" si="141"/>
        <v>#REF!</v>
      </c>
      <c r="G469" s="1">
        <f>SUMIFS(Sheet1!$F$17:$F$30,Sheet1!$E$17:$E$30,D469)</f>
        <v>1</v>
      </c>
      <c r="H469" s="1" t="e">
        <f>ROUND(ABS(SUMIFS(#REF!,#REF!,$C469,#REF!,#REF!,#REF!,$E469)),)</f>
        <v>#REF!</v>
      </c>
      <c r="I469" s="1" t="e">
        <f>_xlfn.IFS(OR(B469=#REF!,B469=#REF!,B469=#REF!),ROUND(#REF!,3),TRUE,0)</f>
        <v>#REF!</v>
      </c>
      <c r="J469" s="1">
        <v>0</v>
      </c>
      <c r="K469" s="1" t="e">
        <f>ROUND(ABS(SUMIFS(#REF!,#REF!,$C469,#REF!,#REF!,#REF!,$E469,#REF!,#REF!)),3)</f>
        <v>#REF!</v>
      </c>
      <c r="L469" s="1" t="e">
        <f>ROUND(ABS(SUMIFS(#REF!,#REF!,$C469,#REF!,#REF!,#REF!,$E469,#REF!,#REF!)),3)</f>
        <v>#REF!</v>
      </c>
      <c r="M469" s="1">
        <v>0</v>
      </c>
      <c r="N469" s="1" t="e">
        <f>ROUND(ABS(SUMIFS(#REF!,#REF!,$C469,#REF!,#REF!,#REF!,$E469,#REF!,#REF!)),3)</f>
        <v>#REF!</v>
      </c>
      <c r="O469" s="1" t="e">
        <f>ABS(SUMIFS(#REF!,#REF!,$C469,#REF!,$E469,#REF!,#REF!))</f>
        <v>#REF!</v>
      </c>
      <c r="P469" s="1" t="e">
        <f>#REF!</f>
        <v>#REF!</v>
      </c>
      <c r="Q469" s="1" t="e">
        <f>_xlfn.IFS(OR(B469=#REF!,B469=#REF!),#REF!*100,TRUE,0)</f>
        <v>#REF!</v>
      </c>
      <c r="S469" s="14" t="str">
        <f t="shared" si="125"/>
        <v>2000450601伤血1</v>
      </c>
      <c r="T469" s="14" t="str">
        <f ca="1">IF(OFFSET($BB$1,MATCH($S469,S:S,0)-1,),$BC$1,
_xlfn.TEXTJOIN(Sheet1!$D$16,1,U469:AA469))</f>
        <v>ratio=0.4,fixed=0</v>
      </c>
      <c r="U469" s="14" t="str">
        <f t="shared" ca="1" si="126"/>
        <v>ratio=0.4</v>
      </c>
      <c r="V469" s="14" t="str">
        <f t="shared" ca="1" si="127"/>
        <v>fixed=10</v>
      </c>
      <c r="W469" s="14" t="str">
        <f t="shared" ca="1" si="128"/>
        <v/>
      </c>
      <c r="X469" s="14" t="str">
        <f t="shared" ca="1" si="129"/>
        <v/>
      </c>
      <c r="Y469" s="14" t="str">
        <f t="shared" ca="1" si="130"/>
        <v/>
      </c>
      <c r="Z469" s="14" t="str">
        <f t="shared" ca="1" si="131"/>
        <v/>
      </c>
      <c r="AA469" s="14" t="str">
        <f t="shared" ca="1" si="132"/>
        <v/>
      </c>
      <c r="AB469" s="1">
        <f t="shared" si="133"/>
        <v>0.4</v>
      </c>
      <c r="AC469" s="1">
        <f t="shared" si="134"/>
        <v>10</v>
      </c>
      <c r="AD469" s="1" t="e">
        <f t="shared" si="135"/>
        <v>#N/A</v>
      </c>
      <c r="AE469" s="1" t="e">
        <f t="shared" si="136"/>
        <v>#N/A</v>
      </c>
      <c r="AF469" s="1" t="e">
        <f t="shared" si="137"/>
        <v>#N/A</v>
      </c>
      <c r="AG469" s="1" t="e">
        <f t="shared" si="138"/>
        <v>#N/A</v>
      </c>
      <c r="AH469" s="1" t="e">
        <f t="shared" si="139"/>
        <v>#N/A</v>
      </c>
      <c r="AI469" s="1" t="str">
        <f>TRIM(LEFT(AP469,FIND(Sheet1!$E$16,AP469)-1))</f>
        <v>ratio</v>
      </c>
      <c r="AJ469" s="1" t="str">
        <f>TRIM(LEFT(AQ469,FIND(Sheet1!$E$16,AQ469)-1))</f>
        <v>fixed</v>
      </c>
      <c r="AK469" s="1" t="e">
        <f>TRIM(LEFT(AR469,FIND(Sheet1!$E$16,AR469)-1))</f>
        <v>#VALUE!</v>
      </c>
      <c r="AL469" s="1" t="e">
        <f>TRIM(LEFT(AS469,FIND(Sheet1!$E$16,AS469)-1))</f>
        <v>#VALUE!</v>
      </c>
      <c r="AM469" s="1" t="e">
        <f>TRIM(LEFT(AT469,FIND(Sheet1!$E$16,AT469)-1))</f>
        <v>#VALUE!</v>
      </c>
      <c r="AN469" s="1" t="e">
        <f>TRIM(LEFT(AU469,FIND(Sheet1!$E$16,AU469)-1))</f>
        <v>#VALUE!</v>
      </c>
      <c r="AO469" s="1" t="e">
        <f>TRIM(LEFT(AV469,FIND(Sheet1!$E$16,AV469)-1))</f>
        <v>#VALUE!</v>
      </c>
      <c r="AP469" s="14" t="s">
        <v>167</v>
      </c>
      <c r="AQ469" s="14" t="s">
        <v>168</v>
      </c>
      <c r="AX469" s="1">
        <v>2000450601</v>
      </c>
      <c r="AY469" s="1" t="s">
        <v>86</v>
      </c>
      <c r="AZ469" s="1" t="str">
        <f t="shared" si="140"/>
        <v>2000450601伤血</v>
      </c>
      <c r="BA469" s="1">
        <f>COUNTIFS($AZ$2:AZ469,AZ469,$AZ$2:AZ469,"&gt;&lt;")</f>
        <v>1</v>
      </c>
      <c r="BB469" t="b">
        <f>IFERROR(AND(VLOOKUP(AX469,[2]英雄技能定义!$A:$F,6,0)="普攻",AY469=$AY$2),FALSE)</f>
        <v>1</v>
      </c>
    </row>
    <row r="470" spans="1:54">
      <c r="A470" s="1" t="e">
        <f>#REF!</f>
        <v>#REF!</v>
      </c>
      <c r="B470" s="1" t="e">
        <f>#REF!</f>
        <v>#REF!</v>
      </c>
      <c r="C470" s="1" t="e">
        <f>#REF!</f>
        <v>#REF!</v>
      </c>
      <c r="D470" s="1" t="s">
        <v>86</v>
      </c>
      <c r="E470" s="1" t="e">
        <f>#REF!</f>
        <v>#REF!</v>
      </c>
      <c r="F470" s="1" t="e">
        <f t="shared" si="141"/>
        <v>#REF!</v>
      </c>
      <c r="G470" s="1">
        <f>SUMIFS(Sheet1!$F$17:$F$30,Sheet1!$E$17:$E$30,D470)</f>
        <v>1</v>
      </c>
      <c r="H470" s="1" t="e">
        <f>ROUND(ABS(SUMIFS(#REF!,#REF!,$C470,#REF!,#REF!,#REF!,$E470)),)</f>
        <v>#REF!</v>
      </c>
      <c r="I470" s="1" t="e">
        <f>_xlfn.IFS(OR(B470=#REF!,B470=#REF!,B470=#REF!),ROUND(#REF!,3),TRUE,0)</f>
        <v>#REF!</v>
      </c>
      <c r="J470" s="1">
        <v>0</v>
      </c>
      <c r="K470" s="1" t="e">
        <f>ROUND(ABS(SUMIFS(#REF!,#REF!,$C470,#REF!,#REF!,#REF!,$E470,#REF!,#REF!)),3)</f>
        <v>#REF!</v>
      </c>
      <c r="L470" s="1" t="e">
        <f>ROUND(ABS(SUMIFS(#REF!,#REF!,$C470,#REF!,#REF!,#REF!,$E470,#REF!,#REF!)),3)</f>
        <v>#REF!</v>
      </c>
      <c r="M470" s="1">
        <v>0</v>
      </c>
      <c r="N470" s="1" t="e">
        <f>ROUND(ABS(SUMIFS(#REF!,#REF!,$C470,#REF!,#REF!,#REF!,$E470,#REF!,#REF!)),3)</f>
        <v>#REF!</v>
      </c>
      <c r="O470" s="1" t="e">
        <f>ABS(SUMIFS(#REF!,#REF!,$C470,#REF!,$E470,#REF!,#REF!))</f>
        <v>#REF!</v>
      </c>
      <c r="P470" s="1" t="e">
        <f>#REF!</f>
        <v>#REF!</v>
      </c>
      <c r="Q470" s="1" t="e">
        <f>_xlfn.IFS(OR(B470=#REF!,B470=#REF!),#REF!*100,TRUE,0)</f>
        <v>#REF!</v>
      </c>
      <c r="S470" s="14" t="str">
        <f t="shared" si="125"/>
        <v>2000450602恢复血量1</v>
      </c>
      <c r="T470" s="14" t="str">
        <f ca="1">IF(OFFSET($BB$1,MATCH($S470,S:S,0)-1,),$BC$1,
_xlfn.TEXTJOIN(Sheet1!$D$16,1,U470:AA470))</f>
        <v>ratio=2.03,fixed=100</v>
      </c>
      <c r="U470" s="14" t="str">
        <f t="shared" ca="1" si="126"/>
        <v>ratio=2.03</v>
      </c>
      <c r="V470" s="14" t="str">
        <f t="shared" ca="1" si="127"/>
        <v>fixed=100</v>
      </c>
      <c r="W470" s="14" t="str">
        <f t="shared" ca="1" si="128"/>
        <v/>
      </c>
      <c r="X470" s="14" t="str">
        <f t="shared" ca="1" si="129"/>
        <v/>
      </c>
      <c r="Y470" s="14" t="str">
        <f t="shared" ca="1" si="130"/>
        <v/>
      </c>
      <c r="Z470" s="14" t="str">
        <f t="shared" ca="1" si="131"/>
        <v/>
      </c>
      <c r="AA470" s="14" t="str">
        <f t="shared" ca="1" si="132"/>
        <v/>
      </c>
      <c r="AB470" s="1">
        <f t="shared" si="133"/>
        <v>2.0299999999999998</v>
      </c>
      <c r="AC470" s="1">
        <f t="shared" si="134"/>
        <v>100</v>
      </c>
      <c r="AD470" s="1" t="e">
        <f t="shared" si="135"/>
        <v>#N/A</v>
      </c>
      <c r="AE470" s="1" t="e">
        <f t="shared" si="136"/>
        <v>#N/A</v>
      </c>
      <c r="AF470" s="1" t="e">
        <f t="shared" si="137"/>
        <v>#N/A</v>
      </c>
      <c r="AG470" s="1" t="e">
        <f t="shared" si="138"/>
        <v>#N/A</v>
      </c>
      <c r="AH470" s="1" t="e">
        <f t="shared" si="139"/>
        <v>#N/A</v>
      </c>
      <c r="AI470" s="1" t="str">
        <f>TRIM(LEFT(AP470,FIND(Sheet1!$E$16,AP470)-1))</f>
        <v>ratio</v>
      </c>
      <c r="AJ470" s="1" t="str">
        <f>TRIM(LEFT(AQ470,FIND(Sheet1!$E$16,AQ470)-1))</f>
        <v>fixed</v>
      </c>
      <c r="AK470" s="1" t="e">
        <f>TRIM(LEFT(AR470,FIND(Sheet1!$E$16,AR470)-1))</f>
        <v>#VALUE!</v>
      </c>
      <c r="AL470" s="1" t="e">
        <f>TRIM(LEFT(AS470,FIND(Sheet1!$E$16,AS470)-1))</f>
        <v>#VALUE!</v>
      </c>
      <c r="AM470" s="1" t="e">
        <f>TRIM(LEFT(AT470,FIND(Sheet1!$E$16,AT470)-1))</f>
        <v>#VALUE!</v>
      </c>
      <c r="AN470" s="1" t="e">
        <f>TRIM(LEFT(AU470,FIND(Sheet1!$E$16,AU470)-1))</f>
        <v>#VALUE!</v>
      </c>
      <c r="AO470" s="1" t="e">
        <f>TRIM(LEFT(AV470,FIND(Sheet1!$E$16,AV470)-1))</f>
        <v>#VALUE!</v>
      </c>
      <c r="AP470" s="14" t="s">
        <v>204</v>
      </c>
      <c r="AQ470" s="14" t="s">
        <v>170</v>
      </c>
      <c r="AX470" s="1">
        <v>2000450602</v>
      </c>
      <c r="AY470" s="1" t="s">
        <v>92</v>
      </c>
      <c r="AZ470" s="1" t="str">
        <f t="shared" si="140"/>
        <v>2000450602恢复血量</v>
      </c>
      <c r="BA470" s="1">
        <f>COUNTIFS($AZ$2:AZ470,AZ470,$AZ$2:AZ470,"&gt;&lt;")</f>
        <v>1</v>
      </c>
      <c r="BB470" t="b">
        <f>IFERROR(AND(VLOOKUP(AX470,[2]英雄技能定义!$A:$F,6,0)="普攻",AY470=$AY$2),FALSE)</f>
        <v>0</v>
      </c>
    </row>
    <row r="471" spans="1:54">
      <c r="A471" s="1" t="e">
        <f>#REF!</f>
        <v>#REF!</v>
      </c>
      <c r="B471" s="1" t="e">
        <f>#REF!</f>
        <v>#REF!</v>
      </c>
      <c r="C471" s="1" t="e">
        <f>#REF!</f>
        <v>#REF!</v>
      </c>
      <c r="D471" s="1" t="s">
        <v>88</v>
      </c>
      <c r="E471" s="1" t="e">
        <f>#REF!</f>
        <v>#REF!</v>
      </c>
      <c r="F471" s="1" t="e">
        <f t="shared" si="141"/>
        <v>#REF!</v>
      </c>
      <c r="G471" s="1">
        <f>SUMIFS(Sheet1!$F$17:$F$30,Sheet1!$E$17:$E$30,D471)</f>
        <v>2</v>
      </c>
      <c r="H471" s="1" t="e">
        <f>ROUND(ABS(SUMIFS(#REF!,#REF!,$C471,#REF!,#REF!,#REF!,$E471)),)</f>
        <v>#REF!</v>
      </c>
      <c r="I471" s="1" t="e">
        <f>_xlfn.IFS(OR(B471=#REF!,B471=#REF!,B471=#REF!),ROUND(#REF!,3),TRUE,0)</f>
        <v>#REF!</v>
      </c>
      <c r="J471" s="1">
        <v>0</v>
      </c>
      <c r="K471" s="1" t="e">
        <f>ROUND(ABS(SUMIFS(#REF!,#REF!,$C471,#REF!,#REF!,#REF!,$E471,#REF!,#REF!)),3)</f>
        <v>#REF!</v>
      </c>
      <c r="L471" s="1" t="e">
        <f>ROUND(ABS(SUMIFS(#REF!,#REF!,$C471,#REF!,#REF!,#REF!,$E471,#REF!,#REF!)),3)</f>
        <v>#REF!</v>
      </c>
      <c r="M471" s="1">
        <v>0</v>
      </c>
      <c r="N471" s="1" t="e">
        <f>ROUND(ABS(SUMIFS(#REF!,#REF!,$C471,#REF!,#REF!,#REF!,$E471,#REF!,#REF!)),3)</f>
        <v>#REF!</v>
      </c>
      <c r="O471" s="1" t="e">
        <f>ABS(SUMIFS(#REF!,#REF!,$C471,#REF!,$E471,#REF!,#REF!))</f>
        <v>#REF!</v>
      </c>
      <c r="P471" s="1" t="e">
        <f>#REF!</f>
        <v>#REF!</v>
      </c>
      <c r="Q471" s="1" t="e">
        <f>_xlfn.IFS(OR(B471=#REF!,B471=#REF!),#REF!*100,TRUE,0)</f>
        <v>#REF!</v>
      </c>
      <c r="S471" s="14" t="str">
        <f t="shared" si="125"/>
        <v>2000450602受击光效1</v>
      </c>
      <c r="T471" s="14" t="str">
        <f ca="1">IF(OFFSET($BB$1,MATCH($S471,S:S,0)-1,),$BC$1,
_xlfn.TEXTJOIN(Sheet1!$D$16,1,U471:AA471))</f>
        <v>41,42</v>
      </c>
      <c r="U471" s="14" t="str">
        <f t="shared" ca="1" si="126"/>
        <v>41</v>
      </c>
      <c r="V471" s="14" t="str">
        <f t="shared" ca="1" si="127"/>
        <v>42</v>
      </c>
      <c r="W471" s="14" t="str">
        <f t="shared" ca="1" si="128"/>
        <v/>
      </c>
      <c r="X471" s="14" t="str">
        <f t="shared" ca="1" si="129"/>
        <v/>
      </c>
      <c r="Y471" s="14" t="str">
        <f t="shared" ca="1" si="130"/>
        <v/>
      </c>
      <c r="Z471" s="14" t="str">
        <f t="shared" ca="1" si="131"/>
        <v/>
      </c>
      <c r="AA471" s="14" t="str">
        <f t="shared" ca="1" si="132"/>
        <v/>
      </c>
      <c r="AB471" s="1">
        <f t="shared" si="133"/>
        <v>41</v>
      </c>
      <c r="AC471" s="1">
        <f t="shared" si="134"/>
        <v>42</v>
      </c>
      <c r="AD471" s="1" t="e">
        <f t="shared" si="135"/>
        <v>#N/A</v>
      </c>
      <c r="AE471" s="1" t="e">
        <f t="shared" si="136"/>
        <v>#N/A</v>
      </c>
      <c r="AF471" s="1" t="e">
        <f t="shared" si="137"/>
        <v>#N/A</v>
      </c>
      <c r="AG471" s="1" t="e">
        <f t="shared" si="138"/>
        <v>#N/A</v>
      </c>
      <c r="AH471" s="1" t="e">
        <f t="shared" si="139"/>
        <v>#N/A</v>
      </c>
      <c r="AI471" s="1" t="e">
        <f>TRIM(LEFT(AP471,FIND(Sheet1!$E$16,AP471)-1))</f>
        <v>#VALUE!</v>
      </c>
      <c r="AJ471" s="1" t="e">
        <f>TRIM(LEFT(AQ471,FIND(Sheet1!$E$16,AQ471)-1))</f>
        <v>#VALUE!</v>
      </c>
      <c r="AK471" s="1" t="e">
        <f>TRIM(LEFT(AR471,FIND(Sheet1!$E$16,AR471)-1))</f>
        <v>#VALUE!</v>
      </c>
      <c r="AL471" s="1" t="e">
        <f>TRIM(LEFT(AS471,FIND(Sheet1!$E$16,AS471)-1))</f>
        <v>#VALUE!</v>
      </c>
      <c r="AM471" s="1" t="e">
        <f>TRIM(LEFT(AT471,FIND(Sheet1!$E$16,AT471)-1))</f>
        <v>#VALUE!</v>
      </c>
      <c r="AN471" s="1" t="e">
        <f>TRIM(LEFT(AU471,FIND(Sheet1!$E$16,AU471)-1))</f>
        <v>#VALUE!</v>
      </c>
      <c r="AO471" s="1" t="e">
        <f>TRIM(LEFT(AV471,FIND(Sheet1!$E$16,AV471)-1))</f>
        <v>#VALUE!</v>
      </c>
      <c r="AP471" s="14">
        <v>41</v>
      </c>
      <c r="AQ471" s="14">
        <v>42</v>
      </c>
      <c r="AX471" s="1">
        <v>2000450602</v>
      </c>
      <c r="AY471" s="1" t="s">
        <v>91</v>
      </c>
      <c r="AZ471" s="1" t="str">
        <f t="shared" si="140"/>
        <v>2000450602受击光效</v>
      </c>
      <c r="BA471" s="1">
        <f>COUNTIFS($AZ$2:AZ471,AZ471,$AZ$2:AZ471,"&gt;&lt;")</f>
        <v>1</v>
      </c>
      <c r="BB471" t="b">
        <f>IFERROR(AND(VLOOKUP(AX471,[2]英雄技能定义!$A:$F,6,0)="普攻",AY471=$AY$2),FALSE)</f>
        <v>0</v>
      </c>
    </row>
    <row r="472" spans="1:54">
      <c r="A472" s="1" t="e">
        <f>#REF!</f>
        <v>#REF!</v>
      </c>
      <c r="B472" s="1" t="e">
        <f>#REF!</f>
        <v>#REF!</v>
      </c>
      <c r="C472" s="1" t="e">
        <f>#REF!</f>
        <v>#REF!</v>
      </c>
      <c r="D472" s="1" t="s">
        <v>86</v>
      </c>
      <c r="E472" s="1" t="e">
        <f>#REF!</f>
        <v>#REF!</v>
      </c>
      <c r="F472" s="1" t="e">
        <f t="shared" si="141"/>
        <v>#REF!</v>
      </c>
      <c r="G472" s="1">
        <f>SUMIFS(Sheet1!$F$17:$F$30,Sheet1!$E$17:$E$30,D472)</f>
        <v>1</v>
      </c>
      <c r="H472" s="1" t="e">
        <f>ROUND(ABS(SUMIFS(#REF!,#REF!,$C472,#REF!,#REF!,#REF!,$E472)),)</f>
        <v>#REF!</v>
      </c>
      <c r="I472" s="1" t="e">
        <f>_xlfn.IFS(OR(B472=#REF!,B472=#REF!,B472=#REF!),ROUND(#REF!,3),TRUE,0)</f>
        <v>#REF!</v>
      </c>
      <c r="J472" s="1">
        <v>0</v>
      </c>
      <c r="K472" s="1" t="e">
        <f>ROUND(ABS(SUMIFS(#REF!,#REF!,$C472,#REF!,#REF!,#REF!,$E472,#REF!,#REF!)),3)</f>
        <v>#REF!</v>
      </c>
      <c r="L472" s="1" t="e">
        <f>ROUND(ABS(SUMIFS(#REF!,#REF!,$C472,#REF!,#REF!,#REF!,$E472,#REF!,#REF!)),3)</f>
        <v>#REF!</v>
      </c>
      <c r="M472" s="1">
        <v>0</v>
      </c>
      <c r="N472" s="1" t="e">
        <f>ROUND(ABS(SUMIFS(#REF!,#REF!,$C472,#REF!,#REF!,#REF!,$E472,#REF!,#REF!)),3)</f>
        <v>#REF!</v>
      </c>
      <c r="O472" s="1" t="e">
        <f>ABS(SUMIFS(#REF!,#REF!,$C472,#REF!,$E472,#REF!,#REF!))</f>
        <v>#REF!</v>
      </c>
      <c r="P472" s="1" t="e">
        <f>#REF!</f>
        <v>#REF!</v>
      </c>
      <c r="Q472" s="1" t="e">
        <f>_xlfn.IFS(OR(B472=#REF!,B472=#REF!),#REF!*100,TRUE,0)</f>
        <v>#REF!</v>
      </c>
      <c r="S472" s="14" t="str">
        <f t="shared" si="125"/>
        <v>2000450603加buff1</v>
      </c>
      <c r="T472" s="14" t="str">
        <f ca="1">IF(OFFSET($BB$1,MATCH($S472,S:S,0)-1,),$BC$1,
_xlfn.TEXTJOIN(Sheet1!$D$16,1,U472:AA472))</f>
        <v>duration=12,effectIds={1000082}</v>
      </c>
      <c r="U472" s="14" t="str">
        <f t="shared" ca="1" si="126"/>
        <v>duration=12</v>
      </c>
      <c r="V472" s="14" t="str">
        <f t="shared" ca="1" si="127"/>
        <v>effectIds={1000082}</v>
      </c>
      <c r="W472" s="14" t="str">
        <f t="shared" ca="1" si="128"/>
        <v/>
      </c>
      <c r="X472" s="14" t="str">
        <f t="shared" ca="1" si="129"/>
        <v/>
      </c>
      <c r="Y472" s="14" t="str">
        <f t="shared" ca="1" si="130"/>
        <v/>
      </c>
      <c r="Z472" s="14" t="str">
        <f t="shared" ca="1" si="131"/>
        <v/>
      </c>
      <c r="AA472" s="14" t="str">
        <f t="shared" ca="1" si="132"/>
        <v/>
      </c>
      <c r="AB472" s="1">
        <f t="shared" si="133"/>
        <v>12</v>
      </c>
      <c r="AC472" s="1" t="e">
        <f t="shared" si="134"/>
        <v>#N/A</v>
      </c>
      <c r="AD472" s="1" t="e">
        <f t="shared" si="135"/>
        <v>#N/A</v>
      </c>
      <c r="AE472" s="1" t="e">
        <f t="shared" si="136"/>
        <v>#N/A</v>
      </c>
      <c r="AF472" s="1" t="e">
        <f t="shared" si="137"/>
        <v>#N/A</v>
      </c>
      <c r="AG472" s="1" t="e">
        <f t="shared" si="138"/>
        <v>#N/A</v>
      </c>
      <c r="AH472" s="1" t="e">
        <f t="shared" si="139"/>
        <v>#N/A</v>
      </c>
      <c r="AI472" s="1" t="str">
        <f>TRIM(LEFT(AP472,FIND(Sheet1!$E$16,AP472)-1))</f>
        <v>duration</v>
      </c>
      <c r="AJ472" s="1" t="str">
        <f>TRIM(LEFT(AQ472,FIND(Sheet1!$E$16,AQ472)-1))</f>
        <v>effectIds</v>
      </c>
      <c r="AK472" s="1" t="e">
        <f>TRIM(LEFT(AR472,FIND(Sheet1!$E$16,AR472)-1))</f>
        <v>#VALUE!</v>
      </c>
      <c r="AL472" s="1" t="e">
        <f>TRIM(LEFT(AS472,FIND(Sheet1!$E$16,AS472)-1))</f>
        <v>#VALUE!</v>
      </c>
      <c r="AM472" s="1" t="e">
        <f>TRIM(LEFT(AT472,FIND(Sheet1!$E$16,AT472)-1))</f>
        <v>#VALUE!</v>
      </c>
      <c r="AN472" s="1" t="e">
        <f>TRIM(LEFT(AU472,FIND(Sheet1!$E$16,AU472)-1))</f>
        <v>#VALUE!</v>
      </c>
      <c r="AO472" s="1" t="e">
        <f>TRIM(LEFT(AV472,FIND(Sheet1!$E$16,AV472)-1))</f>
        <v>#VALUE!</v>
      </c>
      <c r="AP472" s="14" t="s">
        <v>408</v>
      </c>
      <c r="AQ472" s="14" t="s">
        <v>409</v>
      </c>
      <c r="AX472" s="1">
        <v>2000450603</v>
      </c>
      <c r="AY472" s="1" t="s">
        <v>88</v>
      </c>
      <c r="AZ472" s="1" t="str">
        <f t="shared" si="140"/>
        <v>2000450603加buff</v>
      </c>
      <c r="BA472" s="1">
        <f>COUNTIFS($AZ$2:AZ472,AZ472,$AZ$2:AZ472,"&gt;&lt;")</f>
        <v>1</v>
      </c>
      <c r="BB472" t="b">
        <f>IFERROR(AND(VLOOKUP(AX472,[2]英雄技能定义!$A:$F,6,0)="普攻",AY472=$AY$2),FALSE)</f>
        <v>0</v>
      </c>
    </row>
    <row r="473" spans="1:54">
      <c r="A473" s="1" t="e">
        <f>#REF!</f>
        <v>#REF!</v>
      </c>
      <c r="B473" s="1" t="e">
        <f>#REF!</f>
        <v>#REF!</v>
      </c>
      <c r="C473" s="1" t="e">
        <f>#REF!</f>
        <v>#REF!</v>
      </c>
      <c r="D473" s="1" t="s">
        <v>88</v>
      </c>
      <c r="E473" s="1" t="e">
        <f>#REF!</f>
        <v>#REF!</v>
      </c>
      <c r="F473" s="1" t="e">
        <f t="shared" si="141"/>
        <v>#REF!</v>
      </c>
      <c r="G473" s="1">
        <f>SUMIFS(Sheet1!$F$17:$F$30,Sheet1!$E$17:$E$30,D473)</f>
        <v>2</v>
      </c>
      <c r="H473" s="1" t="e">
        <f>ROUND(ABS(SUMIFS(#REF!,#REF!,$C473,#REF!,#REF!,#REF!,$E473)),)</f>
        <v>#REF!</v>
      </c>
      <c r="I473" s="1" t="e">
        <f>_xlfn.IFS(OR(B473=#REF!,B473=#REF!,B473=#REF!),ROUND(#REF!,3),TRUE,0)</f>
        <v>#REF!</v>
      </c>
      <c r="J473" s="1">
        <v>0</v>
      </c>
      <c r="K473" s="1" t="e">
        <f>ROUND(ABS(SUMIFS(#REF!,#REF!,$C473,#REF!,#REF!,#REF!,$E473,#REF!,#REF!)),3)</f>
        <v>#REF!</v>
      </c>
      <c r="L473" s="1" t="e">
        <f>ROUND(ABS(SUMIFS(#REF!,#REF!,$C473,#REF!,#REF!,#REF!,$E473,#REF!,#REF!)),3)</f>
        <v>#REF!</v>
      </c>
      <c r="M473" s="1">
        <v>0</v>
      </c>
      <c r="N473" s="1" t="e">
        <f>ROUND(ABS(SUMIFS(#REF!,#REF!,$C473,#REF!,#REF!,#REF!,$E473,#REF!,#REF!)),3)</f>
        <v>#REF!</v>
      </c>
      <c r="O473" s="1" t="e">
        <f>ABS(SUMIFS(#REF!,#REF!,$C473,#REF!,$E473,#REF!,#REF!))</f>
        <v>#REF!</v>
      </c>
      <c r="P473" s="1" t="e">
        <f>#REF!</f>
        <v>#REF!</v>
      </c>
      <c r="Q473" s="1" t="e">
        <f>_xlfn.IFS(OR(B473=#REF!,B473=#REF!),#REF!*100,TRUE,0)</f>
        <v>#REF!</v>
      </c>
      <c r="S473" s="14" t="str">
        <f t="shared" si="125"/>
        <v>2000450603受击光效1</v>
      </c>
      <c r="T473" s="14" t="str">
        <f ca="1">IF(OFFSET($BB$1,MATCH($S473,S:S,0)-1,),$BC$1,
_xlfn.TEXTJOIN(Sheet1!$D$16,1,U473:AA473))</f>
        <v>43,44</v>
      </c>
      <c r="U473" s="14" t="str">
        <f t="shared" ca="1" si="126"/>
        <v>43</v>
      </c>
      <c r="V473" s="14" t="str">
        <f t="shared" ca="1" si="127"/>
        <v>44</v>
      </c>
      <c r="W473" s="14" t="str">
        <f t="shared" ca="1" si="128"/>
        <v/>
      </c>
      <c r="X473" s="14" t="str">
        <f t="shared" ca="1" si="129"/>
        <v/>
      </c>
      <c r="Y473" s="14" t="str">
        <f t="shared" ca="1" si="130"/>
        <v/>
      </c>
      <c r="Z473" s="14" t="str">
        <f t="shared" ca="1" si="131"/>
        <v/>
      </c>
      <c r="AA473" s="14" t="str">
        <f t="shared" ca="1" si="132"/>
        <v/>
      </c>
      <c r="AB473" s="1">
        <f t="shared" si="133"/>
        <v>43</v>
      </c>
      <c r="AC473" s="1">
        <f t="shared" si="134"/>
        <v>44</v>
      </c>
      <c r="AD473" s="1" t="e">
        <f t="shared" si="135"/>
        <v>#N/A</v>
      </c>
      <c r="AE473" s="1" t="e">
        <f t="shared" si="136"/>
        <v>#N/A</v>
      </c>
      <c r="AF473" s="1" t="e">
        <f t="shared" si="137"/>
        <v>#N/A</v>
      </c>
      <c r="AG473" s="1" t="e">
        <f t="shared" si="138"/>
        <v>#N/A</v>
      </c>
      <c r="AH473" s="1" t="e">
        <f t="shared" si="139"/>
        <v>#N/A</v>
      </c>
      <c r="AI473" s="1" t="e">
        <f>TRIM(LEFT(AP473,FIND(Sheet1!$E$16,AP473)-1))</f>
        <v>#VALUE!</v>
      </c>
      <c r="AJ473" s="1" t="e">
        <f>TRIM(LEFT(AQ473,FIND(Sheet1!$E$16,AQ473)-1))</f>
        <v>#VALUE!</v>
      </c>
      <c r="AK473" s="1" t="e">
        <f>TRIM(LEFT(AR473,FIND(Sheet1!$E$16,AR473)-1))</f>
        <v>#VALUE!</v>
      </c>
      <c r="AL473" s="1" t="e">
        <f>TRIM(LEFT(AS473,FIND(Sheet1!$E$16,AS473)-1))</f>
        <v>#VALUE!</v>
      </c>
      <c r="AM473" s="1" t="e">
        <f>TRIM(LEFT(AT473,FIND(Sheet1!$E$16,AT473)-1))</f>
        <v>#VALUE!</v>
      </c>
      <c r="AN473" s="1" t="e">
        <f>TRIM(LEFT(AU473,FIND(Sheet1!$E$16,AU473)-1))</f>
        <v>#VALUE!</v>
      </c>
      <c r="AO473" s="1" t="e">
        <f>TRIM(LEFT(AV473,FIND(Sheet1!$E$16,AV473)-1))</f>
        <v>#VALUE!</v>
      </c>
      <c r="AP473" s="14">
        <v>43</v>
      </c>
      <c r="AQ473" s="14">
        <v>44</v>
      </c>
      <c r="AX473" s="1">
        <v>2000450603</v>
      </c>
      <c r="AY473" s="1" t="s">
        <v>91</v>
      </c>
      <c r="AZ473" s="1" t="str">
        <f t="shared" si="140"/>
        <v>2000450603受击光效</v>
      </c>
      <c r="BA473" s="1">
        <f>COUNTIFS($AZ$2:AZ473,AZ473,$AZ$2:AZ473,"&gt;&lt;")</f>
        <v>1</v>
      </c>
      <c r="BB473" t="b">
        <f>IFERROR(AND(VLOOKUP(AX473,[2]英雄技能定义!$A:$F,6,0)="普攻",AY473=$AY$2),FALSE)</f>
        <v>0</v>
      </c>
    </row>
    <row r="474" spans="1:54">
      <c r="A474" s="1" t="e">
        <f>#REF!</f>
        <v>#REF!</v>
      </c>
      <c r="B474" s="1" t="e">
        <f>#REF!</f>
        <v>#REF!</v>
      </c>
      <c r="C474" s="1" t="e">
        <f>#REF!</f>
        <v>#REF!</v>
      </c>
      <c r="D474" s="1" t="s">
        <v>86</v>
      </c>
      <c r="E474" s="1" t="e">
        <f>#REF!</f>
        <v>#REF!</v>
      </c>
      <c r="F474" s="1" t="e">
        <f t="shared" si="141"/>
        <v>#REF!</v>
      </c>
      <c r="G474" s="1">
        <f>SUMIFS(Sheet1!$F$17:$F$30,Sheet1!$E$17:$E$30,D474)</f>
        <v>1</v>
      </c>
      <c r="H474" s="1" t="e">
        <f>ROUND(ABS(SUMIFS(#REF!,#REF!,$C474,#REF!,#REF!,#REF!,$E474)),)</f>
        <v>#REF!</v>
      </c>
      <c r="I474" s="1" t="e">
        <f>_xlfn.IFS(OR(B474=#REF!,B474=#REF!,B474=#REF!),ROUND(#REF!,3),TRUE,0)</f>
        <v>#REF!</v>
      </c>
      <c r="J474" s="1">
        <v>0</v>
      </c>
      <c r="K474" s="1" t="e">
        <f>ROUND(ABS(SUMIFS(#REF!,#REF!,$C474,#REF!,#REF!,#REF!,$E474,#REF!,#REF!)),3)</f>
        <v>#REF!</v>
      </c>
      <c r="L474" s="1" t="e">
        <f>ROUND(ABS(SUMIFS(#REF!,#REF!,$C474,#REF!,#REF!,#REF!,$E474,#REF!,#REF!)),3)</f>
        <v>#REF!</v>
      </c>
      <c r="M474" s="1">
        <v>0</v>
      </c>
      <c r="N474" s="1" t="e">
        <f>ROUND(ABS(SUMIFS(#REF!,#REF!,$C474,#REF!,#REF!,#REF!,$E474,#REF!,#REF!)),3)</f>
        <v>#REF!</v>
      </c>
      <c r="O474" s="1" t="e">
        <f>ABS(SUMIFS(#REF!,#REF!,$C474,#REF!,$E474,#REF!,#REF!))</f>
        <v>#REF!</v>
      </c>
      <c r="P474" s="1" t="e">
        <f>#REF!</f>
        <v>#REF!</v>
      </c>
      <c r="Q474" s="1" t="e">
        <f>_xlfn.IFS(OR(B474=#REF!,B474=#REF!),#REF!*100,TRUE,0)</f>
        <v>#REF!</v>
      </c>
      <c r="S474" s="14" t="str">
        <f t="shared" si="125"/>
        <v>2000450604受击光效1</v>
      </c>
      <c r="T474" s="14" t="str">
        <f ca="1">IF(OFFSET($BB$1,MATCH($S474,S:S,0)-1,),$BC$1,
_xlfn.TEXTJOIN(Sheet1!$D$16,1,U474:AA474))</f>
        <v>41,42</v>
      </c>
      <c r="U474" s="14" t="str">
        <f t="shared" ca="1" si="126"/>
        <v>41</v>
      </c>
      <c r="V474" s="14" t="str">
        <f t="shared" ca="1" si="127"/>
        <v>42</v>
      </c>
      <c r="W474" s="14" t="str">
        <f t="shared" ca="1" si="128"/>
        <v/>
      </c>
      <c r="X474" s="14" t="str">
        <f t="shared" ca="1" si="129"/>
        <v/>
      </c>
      <c r="Y474" s="14" t="str">
        <f t="shared" ca="1" si="130"/>
        <v/>
      </c>
      <c r="Z474" s="14" t="str">
        <f t="shared" ca="1" si="131"/>
        <v/>
      </c>
      <c r="AA474" s="14" t="str">
        <f t="shared" ca="1" si="132"/>
        <v/>
      </c>
      <c r="AB474" s="1">
        <f t="shared" si="133"/>
        <v>41</v>
      </c>
      <c r="AC474" s="1">
        <f t="shared" si="134"/>
        <v>42</v>
      </c>
      <c r="AD474" s="1" t="e">
        <f t="shared" si="135"/>
        <v>#N/A</v>
      </c>
      <c r="AE474" s="1" t="e">
        <f t="shared" si="136"/>
        <v>#N/A</v>
      </c>
      <c r="AF474" s="1" t="e">
        <f t="shared" si="137"/>
        <v>#N/A</v>
      </c>
      <c r="AG474" s="1" t="e">
        <f t="shared" si="138"/>
        <v>#N/A</v>
      </c>
      <c r="AH474" s="1" t="e">
        <f t="shared" si="139"/>
        <v>#N/A</v>
      </c>
      <c r="AI474" s="1" t="e">
        <f>TRIM(LEFT(AP474,FIND(Sheet1!$E$16,AP474)-1))</f>
        <v>#VALUE!</v>
      </c>
      <c r="AJ474" s="1" t="e">
        <f>TRIM(LEFT(AQ474,FIND(Sheet1!$E$16,AQ474)-1))</f>
        <v>#VALUE!</v>
      </c>
      <c r="AK474" s="1" t="e">
        <f>TRIM(LEFT(AR474,FIND(Sheet1!$E$16,AR474)-1))</f>
        <v>#VALUE!</v>
      </c>
      <c r="AL474" s="1" t="e">
        <f>TRIM(LEFT(AS474,FIND(Sheet1!$E$16,AS474)-1))</f>
        <v>#VALUE!</v>
      </c>
      <c r="AM474" s="1" t="e">
        <f>TRIM(LEFT(AT474,FIND(Sheet1!$E$16,AT474)-1))</f>
        <v>#VALUE!</v>
      </c>
      <c r="AN474" s="1" t="e">
        <f>TRIM(LEFT(AU474,FIND(Sheet1!$E$16,AU474)-1))</f>
        <v>#VALUE!</v>
      </c>
      <c r="AO474" s="1" t="e">
        <f>TRIM(LEFT(AV474,FIND(Sheet1!$E$16,AV474)-1))</f>
        <v>#VALUE!</v>
      </c>
      <c r="AP474" s="14">
        <v>41</v>
      </c>
      <c r="AQ474" s="14">
        <v>42</v>
      </c>
      <c r="AX474" s="1">
        <v>2000450604</v>
      </c>
      <c r="AY474" s="1" t="s">
        <v>91</v>
      </c>
      <c r="AZ474" s="1" t="str">
        <f t="shared" si="140"/>
        <v>2000450604受击光效</v>
      </c>
      <c r="BA474" s="1">
        <f>COUNTIFS($AZ$2:AZ474,AZ474,$AZ$2:AZ474,"&gt;&lt;")</f>
        <v>1</v>
      </c>
      <c r="BB474" t="b">
        <f>IFERROR(AND(VLOOKUP(AX474,[2]英雄技能定义!$A:$F,6,0)="普攻",AY474=$AY$2),FALSE)</f>
        <v>0</v>
      </c>
    </row>
    <row r="475" spans="1:54">
      <c r="A475" s="1" t="e">
        <f>#REF!</f>
        <v>#REF!</v>
      </c>
      <c r="B475" s="1" t="e">
        <f>#REF!</f>
        <v>#REF!</v>
      </c>
      <c r="C475" s="1" t="e">
        <f>#REF!</f>
        <v>#REF!</v>
      </c>
      <c r="D475" s="1" t="s">
        <v>88</v>
      </c>
      <c r="E475" s="1" t="e">
        <f>#REF!</f>
        <v>#REF!</v>
      </c>
      <c r="F475" s="1" t="e">
        <f t="shared" si="141"/>
        <v>#REF!</v>
      </c>
      <c r="G475" s="1">
        <f>SUMIFS(Sheet1!$F$17:$F$30,Sheet1!$E$17:$E$30,D475)</f>
        <v>2</v>
      </c>
      <c r="H475" s="1" t="e">
        <f>ROUND(ABS(SUMIFS(#REF!,#REF!,$C475,#REF!,#REF!,#REF!,$E475)),)</f>
        <v>#REF!</v>
      </c>
      <c r="I475" s="1" t="e">
        <f>_xlfn.IFS(OR(B475=#REF!,B475=#REF!,B475=#REF!),ROUND(#REF!,3),TRUE,0)</f>
        <v>#REF!</v>
      </c>
      <c r="J475" s="1">
        <v>0</v>
      </c>
      <c r="K475" s="1" t="e">
        <f>ROUND(ABS(SUMIFS(#REF!,#REF!,$C475,#REF!,#REF!,#REF!,$E475,#REF!,#REF!)),3)</f>
        <v>#REF!</v>
      </c>
      <c r="L475" s="1" t="e">
        <f>ROUND(ABS(SUMIFS(#REF!,#REF!,$C475,#REF!,#REF!,#REF!,$E475,#REF!,#REF!)),3)</f>
        <v>#REF!</v>
      </c>
      <c r="M475" s="1">
        <v>0</v>
      </c>
      <c r="N475" s="1" t="e">
        <f>ROUND(ABS(SUMIFS(#REF!,#REF!,$C475,#REF!,#REF!,#REF!,$E475,#REF!,#REF!)),3)</f>
        <v>#REF!</v>
      </c>
      <c r="O475" s="1" t="e">
        <f>ABS(SUMIFS(#REF!,#REF!,$C475,#REF!,$E475,#REF!,#REF!))</f>
        <v>#REF!</v>
      </c>
      <c r="P475" s="1" t="e">
        <f>#REF!</f>
        <v>#REF!</v>
      </c>
      <c r="Q475" s="1" t="e">
        <f>_xlfn.IFS(OR(B475=#REF!,B475=#REF!),#REF!*100,TRUE,0)</f>
        <v>#REF!</v>
      </c>
      <c r="S475" s="14" t="str">
        <f t="shared" si="125"/>
        <v>2000450604恢复血量1</v>
      </c>
      <c r="T475" s="14" t="str">
        <f ca="1">IF(OFFSET($BB$1,MATCH($S475,S:S,0)-1,),$BC$1,
_xlfn.TEXTJOIN(Sheet1!$D$16,1,U475:AA475))</f>
        <v>ratio=0.87+attackerParams('extreasure2')+attackerParams('step10'),fixed=100</v>
      </c>
      <c r="U475" s="14" t="str">
        <f t="shared" ca="1" si="126"/>
        <v>ratio=0.87+attackerParams('extreasure2')+attackerParams('step10')</v>
      </c>
      <c r="V475" s="14" t="str">
        <f t="shared" ca="1" si="127"/>
        <v>fixed=100</v>
      </c>
      <c r="W475" s="14" t="str">
        <f t="shared" ca="1" si="128"/>
        <v/>
      </c>
      <c r="X475" s="14" t="str">
        <f t="shared" ca="1" si="129"/>
        <v/>
      </c>
      <c r="Y475" s="14" t="str">
        <f t="shared" ca="1" si="130"/>
        <v/>
      </c>
      <c r="Z475" s="14" t="str">
        <f t="shared" ca="1" si="131"/>
        <v/>
      </c>
      <c r="AA475" s="14" t="str">
        <f t="shared" ca="1" si="132"/>
        <v/>
      </c>
      <c r="AB475" s="1">
        <f t="shared" si="133"/>
        <v>0.87</v>
      </c>
      <c r="AC475" s="1">
        <f t="shared" si="134"/>
        <v>100</v>
      </c>
      <c r="AD475" s="1" t="e">
        <f t="shared" si="135"/>
        <v>#N/A</v>
      </c>
      <c r="AE475" s="1" t="e">
        <f t="shared" si="136"/>
        <v>#N/A</v>
      </c>
      <c r="AF475" s="1" t="e">
        <f t="shared" si="137"/>
        <v>#N/A</v>
      </c>
      <c r="AG475" s="1" t="e">
        <f t="shared" si="138"/>
        <v>#N/A</v>
      </c>
      <c r="AH475" s="1" t="e">
        <f t="shared" si="139"/>
        <v>#N/A</v>
      </c>
      <c r="AI475" s="1" t="str">
        <f>TRIM(LEFT(AP475,FIND(Sheet1!$E$16,AP475)-1))</f>
        <v>ratio</v>
      </c>
      <c r="AJ475" s="1" t="str">
        <f>TRIM(LEFT(AQ475,FIND(Sheet1!$E$16,AQ475)-1))</f>
        <v>fixed</v>
      </c>
      <c r="AK475" s="1" t="e">
        <f>TRIM(LEFT(AR475,FIND(Sheet1!$E$16,AR475)-1))</f>
        <v>#VALUE!</v>
      </c>
      <c r="AL475" s="1" t="e">
        <f>TRIM(LEFT(AS475,FIND(Sheet1!$E$16,AS475)-1))</f>
        <v>#VALUE!</v>
      </c>
      <c r="AM475" s="1" t="e">
        <f>TRIM(LEFT(AT475,FIND(Sheet1!$E$16,AT475)-1))</f>
        <v>#VALUE!</v>
      </c>
      <c r="AN475" s="1" t="e">
        <f>TRIM(LEFT(AU475,FIND(Sheet1!$E$16,AU475)-1))</f>
        <v>#VALUE!</v>
      </c>
      <c r="AO475" s="1" t="e">
        <f>TRIM(LEFT(AV475,FIND(Sheet1!$E$16,AV475)-1))</f>
        <v>#VALUE!</v>
      </c>
      <c r="AP475" s="14" t="s">
        <v>205</v>
      </c>
      <c r="AQ475" s="14" t="s">
        <v>170</v>
      </c>
      <c r="AX475" s="1">
        <v>2000450604</v>
      </c>
      <c r="AY475" s="1" t="s">
        <v>92</v>
      </c>
      <c r="AZ475" s="1" t="str">
        <f t="shared" si="140"/>
        <v>2000450604恢复血量</v>
      </c>
      <c r="BA475" s="1">
        <f>COUNTIFS($AZ$2:AZ475,AZ475,$AZ$2:AZ475,"&gt;&lt;")</f>
        <v>1</v>
      </c>
      <c r="BB475" t="b">
        <f>IFERROR(AND(VLOOKUP(AX475,[2]英雄技能定义!$A:$F,6,0)="普攻",AY475=$AY$2),FALSE)</f>
        <v>0</v>
      </c>
    </row>
    <row r="476" spans="1:54">
      <c r="A476" s="1" t="e">
        <f>#REF!</f>
        <v>#REF!</v>
      </c>
      <c r="B476" s="1" t="e">
        <f>#REF!</f>
        <v>#REF!</v>
      </c>
      <c r="C476" s="1" t="e">
        <f>#REF!</f>
        <v>#REF!</v>
      </c>
      <c r="D476" s="1" t="s">
        <v>86</v>
      </c>
      <c r="E476" s="1" t="e">
        <f>#REF!</f>
        <v>#REF!</v>
      </c>
      <c r="F476" s="1" t="e">
        <f t="shared" si="141"/>
        <v>#REF!</v>
      </c>
      <c r="G476" s="1">
        <f>SUMIFS(Sheet1!$F$17:$F$30,Sheet1!$E$17:$E$30,D476)</f>
        <v>1</v>
      </c>
      <c r="H476" s="1" t="e">
        <f>ROUND(ABS(SUMIFS(#REF!,#REF!,$C476,#REF!,#REF!,#REF!,$E476)),)</f>
        <v>#REF!</v>
      </c>
      <c r="I476" s="1" t="e">
        <f>_xlfn.IFS(OR(B476=#REF!,B476=#REF!,B476=#REF!),ROUND(#REF!,3),TRUE,0)</f>
        <v>#REF!</v>
      </c>
      <c r="J476" s="1">
        <v>0</v>
      </c>
      <c r="K476" s="1" t="e">
        <f>ROUND(ABS(SUMIFS(#REF!,#REF!,$C476,#REF!,#REF!,#REF!,$E476,#REF!,#REF!)),3)</f>
        <v>#REF!</v>
      </c>
      <c r="L476" s="1" t="e">
        <f>ROUND(ABS(SUMIFS(#REF!,#REF!,$C476,#REF!,#REF!,#REF!,$E476,#REF!,#REF!)),3)</f>
        <v>#REF!</v>
      </c>
      <c r="M476" s="1">
        <v>0</v>
      </c>
      <c r="N476" s="1" t="e">
        <f>ROUND(ABS(SUMIFS(#REF!,#REF!,$C476,#REF!,#REF!,#REF!,$E476,#REF!,#REF!)),3)</f>
        <v>#REF!</v>
      </c>
      <c r="O476" s="1" t="e">
        <f>ABS(SUMIFS(#REF!,#REF!,$C476,#REF!,$E476,#REF!,#REF!))</f>
        <v>#REF!</v>
      </c>
      <c r="P476" s="1" t="e">
        <f>#REF!</f>
        <v>#REF!</v>
      </c>
      <c r="Q476" s="1" t="e">
        <f>_xlfn.IFS(OR(B476=#REF!,B476=#REF!),#REF!*100,TRUE,0)</f>
        <v>#REF!</v>
      </c>
      <c r="S476" s="14" t="str">
        <f t="shared" si="125"/>
        <v>2000450604加buff1</v>
      </c>
      <c r="T476" s="14" t="str">
        <f ca="1">IF(OFFSET($BB$1,MATCH($S476,S:S,0)-1,),$BC$1,
_xlfn.TEXTJOIN(Sheet1!$D$16,1,U476:AA476))</f>
        <v>duration=6,effectIds={1000147}</v>
      </c>
      <c r="U476" s="14" t="str">
        <f t="shared" ca="1" si="126"/>
        <v>duration=6</v>
      </c>
      <c r="V476" s="14" t="str">
        <f t="shared" ca="1" si="127"/>
        <v>effectIds={1000147}</v>
      </c>
      <c r="W476" s="14" t="str">
        <f t="shared" ca="1" si="128"/>
        <v/>
      </c>
      <c r="X476" s="14" t="str">
        <f t="shared" ca="1" si="129"/>
        <v/>
      </c>
      <c r="Y476" s="14" t="str">
        <f t="shared" ca="1" si="130"/>
        <v/>
      </c>
      <c r="Z476" s="14" t="str">
        <f t="shared" ca="1" si="131"/>
        <v/>
      </c>
      <c r="AA476" s="14" t="str">
        <f t="shared" ca="1" si="132"/>
        <v/>
      </c>
      <c r="AB476" s="1">
        <f t="shared" si="133"/>
        <v>6</v>
      </c>
      <c r="AC476" s="1" t="e">
        <f t="shared" si="134"/>
        <v>#N/A</v>
      </c>
      <c r="AD476" s="1" t="e">
        <f t="shared" si="135"/>
        <v>#N/A</v>
      </c>
      <c r="AE476" s="1" t="e">
        <f t="shared" si="136"/>
        <v>#N/A</v>
      </c>
      <c r="AF476" s="1" t="e">
        <f t="shared" si="137"/>
        <v>#N/A</v>
      </c>
      <c r="AG476" s="1" t="e">
        <f t="shared" si="138"/>
        <v>#N/A</v>
      </c>
      <c r="AH476" s="1" t="e">
        <f t="shared" si="139"/>
        <v>#N/A</v>
      </c>
      <c r="AI476" s="1" t="str">
        <f>TRIM(LEFT(AP476,FIND(Sheet1!$E$16,AP476)-1))</f>
        <v>duration</v>
      </c>
      <c r="AJ476" s="1" t="str">
        <f>TRIM(LEFT(AQ476,FIND(Sheet1!$E$16,AQ476)-1))</f>
        <v>effectIds</v>
      </c>
      <c r="AK476" s="1" t="e">
        <f>TRIM(LEFT(AR476,FIND(Sheet1!$E$16,AR476)-1))</f>
        <v>#VALUE!</v>
      </c>
      <c r="AL476" s="1" t="e">
        <f>TRIM(LEFT(AS476,FIND(Sheet1!$E$16,AS476)-1))</f>
        <v>#VALUE!</v>
      </c>
      <c r="AM476" s="1" t="e">
        <f>TRIM(LEFT(AT476,FIND(Sheet1!$E$16,AT476)-1))</f>
        <v>#VALUE!</v>
      </c>
      <c r="AN476" s="1" t="e">
        <f>TRIM(LEFT(AU476,FIND(Sheet1!$E$16,AU476)-1))</f>
        <v>#VALUE!</v>
      </c>
      <c r="AO476" s="1" t="e">
        <f>TRIM(LEFT(AV476,FIND(Sheet1!$E$16,AV476)-1))</f>
        <v>#VALUE!</v>
      </c>
      <c r="AP476" s="14" t="s">
        <v>185</v>
      </c>
      <c r="AQ476" s="14" t="s">
        <v>410</v>
      </c>
      <c r="AX476" s="1">
        <v>2000450604</v>
      </c>
      <c r="AY476" s="1" t="s">
        <v>88</v>
      </c>
      <c r="AZ476" s="1" t="str">
        <f t="shared" si="140"/>
        <v>2000450604加buff</v>
      </c>
      <c r="BA476" s="1">
        <f>COUNTIFS($AZ$2:AZ476,AZ476,$AZ$2:AZ476,"&gt;&lt;")</f>
        <v>1</v>
      </c>
      <c r="BB476" t="b">
        <f>IFERROR(AND(VLOOKUP(AX476,[2]英雄技能定义!$A:$F,6,0)="普攻",AY476=$AY$2),FALSE)</f>
        <v>0</v>
      </c>
    </row>
    <row r="477" spans="1:54">
      <c r="A477" s="1" t="e">
        <f>#REF!</f>
        <v>#REF!</v>
      </c>
      <c r="B477" s="1" t="e">
        <f>#REF!</f>
        <v>#REF!</v>
      </c>
      <c r="C477" s="1" t="e">
        <f>#REF!</f>
        <v>#REF!</v>
      </c>
      <c r="D477" s="1" t="s">
        <v>86</v>
      </c>
      <c r="E477" s="1" t="e">
        <f>#REF!</f>
        <v>#REF!</v>
      </c>
      <c r="F477" s="1" t="e">
        <f t="shared" si="141"/>
        <v>#REF!</v>
      </c>
      <c r="G477" s="1">
        <f>SUMIFS(Sheet1!$F$17:$F$30,Sheet1!$E$17:$E$30,D477)</f>
        <v>1</v>
      </c>
      <c r="H477" s="1" t="e">
        <f>ROUND(ABS(SUMIFS(#REF!,#REF!,$C477,#REF!,#REF!,#REF!,$E477)),)</f>
        <v>#REF!</v>
      </c>
      <c r="I477" s="1" t="e">
        <f>_xlfn.IFS(OR(B477=#REF!,B477=#REF!,B477=#REF!),ROUND(#REF!,3),TRUE,0)</f>
        <v>#REF!</v>
      </c>
      <c r="J477" s="1">
        <v>0</v>
      </c>
      <c r="K477" s="1" t="e">
        <f>ROUND(ABS(SUMIFS(#REF!,#REF!,$C477,#REF!,#REF!,#REF!,$E477,#REF!,#REF!)),3)</f>
        <v>#REF!</v>
      </c>
      <c r="L477" s="1" t="e">
        <f>ROUND(ABS(SUMIFS(#REF!,#REF!,$C477,#REF!,#REF!,#REF!,$E477,#REF!,#REF!)),3)</f>
        <v>#REF!</v>
      </c>
      <c r="M477" s="1">
        <v>0</v>
      </c>
      <c r="N477" s="1" t="e">
        <f>ROUND(ABS(SUMIFS(#REF!,#REF!,$C477,#REF!,#REF!,#REF!,$E477,#REF!,#REF!)),3)</f>
        <v>#REF!</v>
      </c>
      <c r="O477" s="1" t="e">
        <f>ABS(SUMIFS(#REF!,#REF!,$C477,#REF!,$E477,#REF!,#REF!))</f>
        <v>#REF!</v>
      </c>
      <c r="P477" s="1" t="e">
        <f>#REF!</f>
        <v>#REF!</v>
      </c>
      <c r="Q477" s="1" t="e">
        <f>_xlfn.IFS(OR(B477=#REF!,B477=#REF!),#REF!*100,TRUE,0)</f>
        <v>#REF!</v>
      </c>
      <c r="S477" s="14" t="str">
        <f t="shared" si="125"/>
        <v>2000450604恢复血量2</v>
      </c>
      <c r="T477" s="14" t="str">
        <f ca="1">IF(OFFSET($BB$1,MATCH($S477,S:S,0)-1,),$BC$1,
_xlfn.TEXTJOIN(Sheet1!$D$16,1,U477:AA477))</f>
        <v>ratio=0.28,fixed=100</v>
      </c>
      <c r="U477" s="14" t="str">
        <f t="shared" ca="1" si="126"/>
        <v>ratio=0.28</v>
      </c>
      <c r="V477" s="14" t="str">
        <f t="shared" ca="1" si="127"/>
        <v>fixed=100</v>
      </c>
      <c r="W477" s="14" t="str">
        <f t="shared" ca="1" si="128"/>
        <v/>
      </c>
      <c r="X477" s="14" t="str">
        <f t="shared" ca="1" si="129"/>
        <v/>
      </c>
      <c r="Y477" s="14" t="str">
        <f t="shared" ca="1" si="130"/>
        <v/>
      </c>
      <c r="Z477" s="14" t="str">
        <f t="shared" ca="1" si="131"/>
        <v/>
      </c>
      <c r="AA477" s="14" t="str">
        <f t="shared" ca="1" si="132"/>
        <v/>
      </c>
      <c r="AB477" s="1">
        <f t="shared" si="133"/>
        <v>0.28000000000000003</v>
      </c>
      <c r="AC477" s="1">
        <f t="shared" si="134"/>
        <v>100</v>
      </c>
      <c r="AD477" s="1" t="e">
        <f t="shared" si="135"/>
        <v>#N/A</v>
      </c>
      <c r="AE477" s="1" t="e">
        <f t="shared" si="136"/>
        <v>#N/A</v>
      </c>
      <c r="AF477" s="1" t="e">
        <f t="shared" si="137"/>
        <v>#N/A</v>
      </c>
      <c r="AG477" s="1" t="e">
        <f t="shared" si="138"/>
        <v>#N/A</v>
      </c>
      <c r="AH477" s="1" t="e">
        <f t="shared" si="139"/>
        <v>#N/A</v>
      </c>
      <c r="AI477" s="1" t="str">
        <f>TRIM(LEFT(AP477,FIND(Sheet1!$E$16,AP477)-1))</f>
        <v>ratio</v>
      </c>
      <c r="AJ477" s="1" t="str">
        <f>TRIM(LEFT(AQ477,FIND(Sheet1!$E$16,AQ477)-1))</f>
        <v>fixed</v>
      </c>
      <c r="AK477" s="1" t="e">
        <f>TRIM(LEFT(AR477,FIND(Sheet1!$E$16,AR477)-1))</f>
        <v>#VALUE!</v>
      </c>
      <c r="AL477" s="1" t="e">
        <f>TRIM(LEFT(AS477,FIND(Sheet1!$E$16,AS477)-1))</f>
        <v>#VALUE!</v>
      </c>
      <c r="AM477" s="1" t="e">
        <f>TRIM(LEFT(AT477,FIND(Sheet1!$E$16,AT477)-1))</f>
        <v>#VALUE!</v>
      </c>
      <c r="AN477" s="1" t="e">
        <f>TRIM(LEFT(AU477,FIND(Sheet1!$E$16,AU477)-1))</f>
        <v>#VALUE!</v>
      </c>
      <c r="AO477" s="1" t="e">
        <f>TRIM(LEFT(AV477,FIND(Sheet1!$E$16,AV477)-1))</f>
        <v>#VALUE!</v>
      </c>
      <c r="AP477" s="14" t="s">
        <v>402</v>
      </c>
      <c r="AQ477" s="14" t="s">
        <v>170</v>
      </c>
      <c r="AX477" s="1">
        <v>2000450604</v>
      </c>
      <c r="AY477" s="1" t="s">
        <v>92</v>
      </c>
      <c r="AZ477" s="1" t="str">
        <f t="shared" si="140"/>
        <v>2000450604恢复血量</v>
      </c>
      <c r="BA477" s="1">
        <f>COUNTIFS($AZ$2:AZ477,AZ477,$AZ$2:AZ477,"&gt;&lt;")</f>
        <v>2</v>
      </c>
      <c r="BB477" t="b">
        <f>IFERROR(AND(VLOOKUP(AX477,[2]英雄技能定义!$A:$F,6,0)="普攻",AY477=$AY$2),FALSE)</f>
        <v>0</v>
      </c>
    </row>
    <row r="478" spans="1:54">
      <c r="A478" s="1" t="e">
        <f>#REF!</f>
        <v>#REF!</v>
      </c>
      <c r="B478" s="1" t="e">
        <f>#REF!</f>
        <v>#REF!</v>
      </c>
      <c r="C478" s="1" t="e">
        <f>#REF!</f>
        <v>#REF!</v>
      </c>
      <c r="D478" s="1" t="s">
        <v>86</v>
      </c>
      <c r="E478" s="1" t="e">
        <f>#REF!</f>
        <v>#REF!</v>
      </c>
      <c r="F478" s="1" t="e">
        <f t="shared" si="141"/>
        <v>#REF!</v>
      </c>
      <c r="G478" s="1">
        <f>SUMIFS(Sheet1!$F$17:$F$30,Sheet1!$E$17:$E$30,D478)</f>
        <v>1</v>
      </c>
      <c r="H478" s="1" t="e">
        <f>ROUND(ABS(SUMIFS(#REF!,#REF!,$C478,#REF!,#REF!,#REF!,$E478)),)</f>
        <v>#REF!</v>
      </c>
      <c r="I478" s="1" t="e">
        <f>_xlfn.IFS(OR(B478=#REF!,B478=#REF!,B478=#REF!),ROUND(#REF!,3),TRUE,0)</f>
        <v>#REF!</v>
      </c>
      <c r="J478" s="1">
        <v>0</v>
      </c>
      <c r="K478" s="1" t="e">
        <f>ROUND(ABS(SUMIFS(#REF!,#REF!,$C478,#REF!,#REF!,#REF!,$E478,#REF!,#REF!)),3)</f>
        <v>#REF!</v>
      </c>
      <c r="L478" s="1" t="e">
        <f>ROUND(ABS(SUMIFS(#REF!,#REF!,$C478,#REF!,#REF!,#REF!,$E478,#REF!,#REF!)),3)</f>
        <v>#REF!</v>
      </c>
      <c r="M478" s="1">
        <v>0</v>
      </c>
      <c r="N478" s="1" t="e">
        <f>ROUND(ABS(SUMIFS(#REF!,#REF!,$C478,#REF!,#REF!,#REF!,$E478,#REF!,#REF!)),3)</f>
        <v>#REF!</v>
      </c>
      <c r="O478" s="1" t="e">
        <f>ABS(SUMIFS(#REF!,#REF!,$C478,#REF!,$E478,#REF!,#REF!))</f>
        <v>#REF!</v>
      </c>
      <c r="P478" s="1" t="e">
        <f>#REF!</f>
        <v>#REF!</v>
      </c>
      <c r="Q478" s="1" t="e">
        <f>_xlfn.IFS(OR(B478=#REF!,B478=#REF!),#REF!*100,TRUE,0)</f>
        <v>#REF!</v>
      </c>
      <c r="S478" s="14" t="str">
        <f t="shared" si="125"/>
        <v>2000450701伤血1</v>
      </c>
      <c r="T478" s="14" t="str">
        <f ca="1">IF(OFFSET($BB$1,MATCH($S478,S:S,0)-1,),$BC$1,
_xlfn.TEXTJOIN(Sheet1!$D$16,1,U478:AA478))</f>
        <v>ratio=0.4,fixed=0</v>
      </c>
      <c r="U478" s="14" t="str">
        <f t="shared" ca="1" si="126"/>
        <v>ratio=0.4</v>
      </c>
      <c r="V478" s="14" t="str">
        <f t="shared" ca="1" si="127"/>
        <v>fixed=10</v>
      </c>
      <c r="W478" s="14" t="str">
        <f t="shared" ca="1" si="128"/>
        <v/>
      </c>
      <c r="X478" s="14" t="str">
        <f t="shared" ca="1" si="129"/>
        <v/>
      </c>
      <c r="Y478" s="14" t="str">
        <f t="shared" ca="1" si="130"/>
        <v/>
      </c>
      <c r="Z478" s="14" t="str">
        <f t="shared" ca="1" si="131"/>
        <v/>
      </c>
      <c r="AA478" s="14" t="str">
        <f t="shared" ca="1" si="132"/>
        <v/>
      </c>
      <c r="AB478" s="1">
        <f t="shared" si="133"/>
        <v>0.4</v>
      </c>
      <c r="AC478" s="1">
        <f t="shared" si="134"/>
        <v>10</v>
      </c>
      <c r="AD478" s="1" t="e">
        <f t="shared" si="135"/>
        <v>#N/A</v>
      </c>
      <c r="AE478" s="1" t="e">
        <f t="shared" si="136"/>
        <v>#N/A</v>
      </c>
      <c r="AF478" s="1" t="e">
        <f t="shared" si="137"/>
        <v>#N/A</v>
      </c>
      <c r="AG478" s="1" t="e">
        <f t="shared" si="138"/>
        <v>#N/A</v>
      </c>
      <c r="AH478" s="1" t="e">
        <f t="shared" si="139"/>
        <v>#N/A</v>
      </c>
      <c r="AI478" s="1" t="str">
        <f>TRIM(LEFT(AP478,FIND(Sheet1!$E$16,AP478)-1))</f>
        <v>ratio</v>
      </c>
      <c r="AJ478" s="1" t="str">
        <f>TRIM(LEFT(AQ478,FIND(Sheet1!$E$16,AQ478)-1))</f>
        <v>fixed</v>
      </c>
      <c r="AK478" s="1" t="e">
        <f>TRIM(LEFT(AR478,FIND(Sheet1!$E$16,AR478)-1))</f>
        <v>#VALUE!</v>
      </c>
      <c r="AL478" s="1" t="e">
        <f>TRIM(LEFT(AS478,FIND(Sheet1!$E$16,AS478)-1))</f>
        <v>#VALUE!</v>
      </c>
      <c r="AM478" s="1" t="e">
        <f>TRIM(LEFT(AT478,FIND(Sheet1!$E$16,AT478)-1))</f>
        <v>#VALUE!</v>
      </c>
      <c r="AN478" s="1" t="e">
        <f>TRIM(LEFT(AU478,FIND(Sheet1!$E$16,AU478)-1))</f>
        <v>#VALUE!</v>
      </c>
      <c r="AO478" s="1" t="e">
        <f>TRIM(LEFT(AV478,FIND(Sheet1!$E$16,AV478)-1))</f>
        <v>#VALUE!</v>
      </c>
      <c r="AP478" s="14" t="s">
        <v>167</v>
      </c>
      <c r="AQ478" s="14" t="s">
        <v>168</v>
      </c>
      <c r="AX478" s="1">
        <v>2000450701</v>
      </c>
      <c r="AY478" s="1" t="s">
        <v>86</v>
      </c>
      <c r="AZ478" s="1" t="str">
        <f t="shared" si="140"/>
        <v>2000450701伤血</v>
      </c>
      <c r="BA478" s="1">
        <f>COUNTIFS($AZ$2:AZ478,AZ478,$AZ$2:AZ478,"&gt;&lt;")</f>
        <v>1</v>
      </c>
      <c r="BB478" t="b">
        <f>IFERROR(AND(VLOOKUP(AX478,[2]英雄技能定义!$A:$F,6,0)="普攻",AY478=$AY$2),FALSE)</f>
        <v>1</v>
      </c>
    </row>
    <row r="479" spans="1:54">
      <c r="A479" s="1" t="e">
        <f>#REF!</f>
        <v>#REF!</v>
      </c>
      <c r="B479" s="1" t="e">
        <f>#REF!</f>
        <v>#REF!</v>
      </c>
      <c r="C479" s="1" t="e">
        <f>#REF!</f>
        <v>#REF!</v>
      </c>
      <c r="D479" s="1" t="s">
        <v>86</v>
      </c>
      <c r="E479" s="1" t="e">
        <f>#REF!</f>
        <v>#REF!</v>
      </c>
      <c r="F479" s="1" t="e">
        <f t="shared" si="141"/>
        <v>#REF!</v>
      </c>
      <c r="G479" s="1">
        <f>SUMIFS(Sheet1!$F$17:$F$30,Sheet1!$E$17:$E$30,D479)</f>
        <v>1</v>
      </c>
      <c r="H479" s="1" t="e">
        <f>ROUND(ABS(SUMIFS(#REF!,#REF!,$C479,#REF!,#REF!,#REF!,$E479)),)</f>
        <v>#REF!</v>
      </c>
      <c r="I479" s="1" t="e">
        <f>_xlfn.IFS(OR(B479=#REF!,B479=#REF!,B479=#REF!),ROUND(#REF!,3),TRUE,0)</f>
        <v>#REF!</v>
      </c>
      <c r="J479" s="1">
        <v>0</v>
      </c>
      <c r="K479" s="1" t="e">
        <f>ROUND(ABS(SUMIFS(#REF!,#REF!,$C479,#REF!,#REF!,#REF!,$E479,#REF!,#REF!)),3)</f>
        <v>#REF!</v>
      </c>
      <c r="L479" s="1" t="e">
        <f>ROUND(ABS(SUMIFS(#REF!,#REF!,$C479,#REF!,#REF!,#REF!,$E479,#REF!,#REF!)),3)</f>
        <v>#REF!</v>
      </c>
      <c r="M479" s="1">
        <v>0</v>
      </c>
      <c r="N479" s="1" t="e">
        <f>ROUND(ABS(SUMIFS(#REF!,#REF!,$C479,#REF!,#REF!,#REF!,$E479,#REF!,#REF!)),3)</f>
        <v>#REF!</v>
      </c>
      <c r="O479" s="1" t="e">
        <f>ABS(SUMIFS(#REF!,#REF!,$C479,#REF!,$E479,#REF!,#REF!))</f>
        <v>#REF!</v>
      </c>
      <c r="P479" s="1" t="e">
        <f>#REF!</f>
        <v>#REF!</v>
      </c>
      <c r="Q479" s="1" t="e">
        <f>_xlfn.IFS(OR(B479=#REF!,B479=#REF!),#REF!*100,TRUE,0)</f>
        <v>#REF!</v>
      </c>
      <c r="S479" s="14" t="str">
        <f t="shared" si="125"/>
        <v>2000450701受击光效1</v>
      </c>
      <c r="T479" s="14" t="str">
        <f ca="1">IF(OFFSET($BB$1,MATCH($S479,S:S,0)-1,),$BC$1,
_xlfn.TEXTJOIN(Sheet1!$D$16,1,U479:AA479))</f>
        <v>1</v>
      </c>
      <c r="U479" s="14" t="str">
        <f t="shared" ca="1" si="126"/>
        <v>1</v>
      </c>
      <c r="V479" s="14" t="str">
        <f t="shared" ca="1" si="127"/>
        <v/>
      </c>
      <c r="W479" s="14" t="str">
        <f t="shared" ca="1" si="128"/>
        <v/>
      </c>
      <c r="X479" s="14" t="str">
        <f t="shared" ca="1" si="129"/>
        <v/>
      </c>
      <c r="Y479" s="14" t="str">
        <f t="shared" ca="1" si="130"/>
        <v/>
      </c>
      <c r="Z479" s="14" t="str">
        <f t="shared" ca="1" si="131"/>
        <v/>
      </c>
      <c r="AA479" s="14" t="str">
        <f t="shared" ca="1" si="132"/>
        <v/>
      </c>
      <c r="AB479" s="1">
        <f t="shared" si="133"/>
        <v>1</v>
      </c>
      <c r="AC479" s="1" t="e">
        <f t="shared" si="134"/>
        <v>#N/A</v>
      </c>
      <c r="AD479" s="1" t="e">
        <f t="shared" si="135"/>
        <v>#N/A</v>
      </c>
      <c r="AE479" s="1" t="e">
        <f t="shared" si="136"/>
        <v>#N/A</v>
      </c>
      <c r="AF479" s="1" t="e">
        <f t="shared" si="137"/>
        <v>#N/A</v>
      </c>
      <c r="AG479" s="1" t="e">
        <f t="shared" si="138"/>
        <v>#N/A</v>
      </c>
      <c r="AH479" s="1" t="e">
        <f t="shared" si="139"/>
        <v>#N/A</v>
      </c>
      <c r="AI479" s="1" t="e">
        <f>TRIM(LEFT(AP479,FIND(Sheet1!$E$16,AP479)-1))</f>
        <v>#VALUE!</v>
      </c>
      <c r="AJ479" s="1" t="e">
        <f>TRIM(LEFT(AQ479,FIND(Sheet1!$E$16,AQ479)-1))</f>
        <v>#VALUE!</v>
      </c>
      <c r="AK479" s="1" t="e">
        <f>TRIM(LEFT(AR479,FIND(Sheet1!$E$16,AR479)-1))</f>
        <v>#VALUE!</v>
      </c>
      <c r="AL479" s="1" t="e">
        <f>TRIM(LEFT(AS479,FIND(Sheet1!$E$16,AS479)-1))</f>
        <v>#VALUE!</v>
      </c>
      <c r="AM479" s="1" t="e">
        <f>TRIM(LEFT(AT479,FIND(Sheet1!$E$16,AT479)-1))</f>
        <v>#VALUE!</v>
      </c>
      <c r="AN479" s="1" t="e">
        <f>TRIM(LEFT(AU479,FIND(Sheet1!$E$16,AU479)-1))</f>
        <v>#VALUE!</v>
      </c>
      <c r="AO479" s="1" t="e">
        <f>TRIM(LEFT(AV479,FIND(Sheet1!$E$16,AV479)-1))</f>
        <v>#VALUE!</v>
      </c>
      <c r="AP479" s="14">
        <v>1</v>
      </c>
      <c r="AX479" s="1">
        <v>2000450701</v>
      </c>
      <c r="AY479" s="1" t="s">
        <v>91</v>
      </c>
      <c r="AZ479" s="1" t="str">
        <f t="shared" si="140"/>
        <v>2000450701受击光效</v>
      </c>
      <c r="BA479" s="1">
        <f>COUNTIFS($AZ$2:AZ479,AZ479,$AZ$2:AZ479,"&gt;&lt;")</f>
        <v>1</v>
      </c>
      <c r="BB479" t="b">
        <f>IFERROR(AND(VLOOKUP(AX479,[2]英雄技能定义!$A:$F,6,0)="普攻",AY479=$AY$2),FALSE)</f>
        <v>0</v>
      </c>
    </row>
    <row r="480" spans="1:54">
      <c r="A480" s="1" t="e">
        <f>#REF!</f>
        <v>#REF!</v>
      </c>
      <c r="B480" s="1" t="e">
        <f>#REF!</f>
        <v>#REF!</v>
      </c>
      <c r="C480" s="1" t="e">
        <f>#REF!</f>
        <v>#REF!</v>
      </c>
      <c r="D480" s="1" t="s">
        <v>86</v>
      </c>
      <c r="E480" s="1" t="e">
        <f>#REF!</f>
        <v>#REF!</v>
      </c>
      <c r="F480" s="1" t="e">
        <f t="shared" si="141"/>
        <v>#REF!</v>
      </c>
      <c r="G480" s="1">
        <f>SUMIFS(Sheet1!$F$17:$F$30,Sheet1!$E$17:$E$30,D480)</f>
        <v>1</v>
      </c>
      <c r="H480" s="1" t="e">
        <f>ROUND(ABS(SUMIFS(#REF!,#REF!,$C480,#REF!,#REF!,#REF!,$E480)),)</f>
        <v>#REF!</v>
      </c>
      <c r="I480" s="1" t="e">
        <f>_xlfn.IFS(OR(B480=#REF!,B480=#REF!,B480=#REF!),ROUND(#REF!,3),TRUE,0)</f>
        <v>#REF!</v>
      </c>
      <c r="J480" s="1">
        <v>0</v>
      </c>
      <c r="K480" s="1" t="e">
        <f>ROUND(ABS(SUMIFS(#REF!,#REF!,$C480,#REF!,#REF!,#REF!,$E480,#REF!,#REF!)),3)</f>
        <v>#REF!</v>
      </c>
      <c r="L480" s="1" t="e">
        <f>ROUND(ABS(SUMIFS(#REF!,#REF!,$C480,#REF!,#REF!,#REF!,$E480,#REF!,#REF!)),3)</f>
        <v>#REF!</v>
      </c>
      <c r="M480" s="1">
        <v>0</v>
      </c>
      <c r="N480" s="1" t="e">
        <f>ROUND(ABS(SUMIFS(#REF!,#REF!,$C480,#REF!,#REF!,#REF!,$E480,#REF!,#REF!)),3)</f>
        <v>#REF!</v>
      </c>
      <c r="O480" s="1" t="e">
        <f>ABS(SUMIFS(#REF!,#REF!,$C480,#REF!,$E480,#REF!,#REF!))</f>
        <v>#REF!</v>
      </c>
      <c r="P480" s="1" t="e">
        <f>#REF!</f>
        <v>#REF!</v>
      </c>
      <c r="Q480" s="1" t="e">
        <f>_xlfn.IFS(OR(B480=#REF!,B480=#REF!),#REF!*100,TRUE,0)</f>
        <v>#REF!</v>
      </c>
      <c r="S480" s="14" t="str">
        <f t="shared" si="125"/>
        <v>2000450702伤血1</v>
      </c>
      <c r="T480" s="14" t="str">
        <f ca="1">IF(OFFSET($BB$1,MATCH($S480,S:S,0)-1,),$BC$1,
_xlfn.TEXTJOIN(Sheet1!$D$16,1,U480:AA480))</f>
        <v>ratio=0.94,fixed=100</v>
      </c>
      <c r="U480" s="14" t="str">
        <f t="shared" ca="1" si="126"/>
        <v>ratio=0.94</v>
      </c>
      <c r="V480" s="14" t="str">
        <f t="shared" ca="1" si="127"/>
        <v>fixed=100</v>
      </c>
      <c r="W480" s="14" t="str">
        <f t="shared" ca="1" si="128"/>
        <v/>
      </c>
      <c r="X480" s="14" t="str">
        <f t="shared" ca="1" si="129"/>
        <v/>
      </c>
      <c r="Y480" s="14" t="str">
        <f t="shared" ca="1" si="130"/>
        <v/>
      </c>
      <c r="Z480" s="14" t="str">
        <f t="shared" ca="1" si="131"/>
        <v/>
      </c>
      <c r="AA480" s="14" t="str">
        <f t="shared" ca="1" si="132"/>
        <v/>
      </c>
      <c r="AB480" s="1">
        <f t="shared" si="133"/>
        <v>0.94</v>
      </c>
      <c r="AC480" s="1">
        <f t="shared" si="134"/>
        <v>100</v>
      </c>
      <c r="AD480" s="1" t="e">
        <f t="shared" si="135"/>
        <v>#N/A</v>
      </c>
      <c r="AE480" s="1" t="e">
        <f t="shared" si="136"/>
        <v>#N/A</v>
      </c>
      <c r="AF480" s="1" t="e">
        <f t="shared" si="137"/>
        <v>#N/A</v>
      </c>
      <c r="AG480" s="1" t="e">
        <f t="shared" si="138"/>
        <v>#N/A</v>
      </c>
      <c r="AH480" s="1" t="e">
        <f t="shared" si="139"/>
        <v>#N/A</v>
      </c>
      <c r="AI480" s="1" t="str">
        <f>TRIM(LEFT(AP480,FIND(Sheet1!$E$16,AP480)-1))</f>
        <v>ratio</v>
      </c>
      <c r="AJ480" s="1" t="str">
        <f>TRIM(LEFT(AQ480,FIND(Sheet1!$E$16,AQ480)-1))</f>
        <v>fixed</v>
      </c>
      <c r="AK480" s="1" t="e">
        <f>TRIM(LEFT(AR480,FIND(Sheet1!$E$16,AR480)-1))</f>
        <v>#VALUE!</v>
      </c>
      <c r="AL480" s="1" t="e">
        <f>TRIM(LEFT(AS480,FIND(Sheet1!$E$16,AS480)-1))</f>
        <v>#VALUE!</v>
      </c>
      <c r="AM480" s="1" t="e">
        <f>TRIM(LEFT(AT480,FIND(Sheet1!$E$16,AT480)-1))</f>
        <v>#VALUE!</v>
      </c>
      <c r="AN480" s="1" t="e">
        <f>TRIM(LEFT(AU480,FIND(Sheet1!$E$16,AU480)-1))</f>
        <v>#VALUE!</v>
      </c>
      <c r="AO480" s="1" t="e">
        <f>TRIM(LEFT(AV480,FIND(Sheet1!$E$16,AV480)-1))</f>
        <v>#VALUE!</v>
      </c>
      <c r="AP480" s="14" t="s">
        <v>351</v>
      </c>
      <c r="AQ480" s="14" t="s">
        <v>170</v>
      </c>
      <c r="AX480" s="1">
        <v>2000450702</v>
      </c>
      <c r="AY480" s="1" t="s">
        <v>86</v>
      </c>
      <c r="AZ480" s="1" t="str">
        <f t="shared" si="140"/>
        <v>2000450702伤血</v>
      </c>
      <c r="BA480" s="1">
        <f>COUNTIFS($AZ$2:AZ480,AZ480,$AZ$2:AZ480,"&gt;&lt;")</f>
        <v>1</v>
      </c>
      <c r="BB480" t="b">
        <f>IFERROR(AND(VLOOKUP(AX480,[2]英雄技能定义!$A:$F,6,0)="普攻",AY480=$AY$2),FALSE)</f>
        <v>0</v>
      </c>
    </row>
    <row r="481" spans="1:54">
      <c r="A481" s="1" t="e">
        <f>#REF!</f>
        <v>#REF!</v>
      </c>
      <c r="B481" s="1" t="e">
        <f>#REF!</f>
        <v>#REF!</v>
      </c>
      <c r="C481" s="1" t="e">
        <f>#REF!</f>
        <v>#REF!</v>
      </c>
      <c r="D481" s="1" t="s">
        <v>86</v>
      </c>
      <c r="E481" s="1" t="e">
        <f>#REF!</f>
        <v>#REF!</v>
      </c>
      <c r="F481" s="1" t="e">
        <f t="shared" si="141"/>
        <v>#REF!</v>
      </c>
      <c r="G481" s="1">
        <f>SUMIFS(Sheet1!$F$17:$F$30,Sheet1!$E$17:$E$30,D481)</f>
        <v>1</v>
      </c>
      <c r="H481" s="1" t="e">
        <f>ROUND(ABS(SUMIFS(#REF!,#REF!,$C481,#REF!,#REF!,#REF!,$E481)),)</f>
        <v>#REF!</v>
      </c>
      <c r="I481" s="1" t="e">
        <f>_xlfn.IFS(OR(B481=#REF!,B481=#REF!,B481=#REF!),ROUND(#REF!,3),TRUE,0)</f>
        <v>#REF!</v>
      </c>
      <c r="J481" s="1">
        <v>0</v>
      </c>
      <c r="K481" s="1" t="e">
        <f>ROUND(ABS(SUMIFS(#REF!,#REF!,$C481,#REF!,#REF!,#REF!,$E481,#REF!,#REF!)),3)</f>
        <v>#REF!</v>
      </c>
      <c r="L481" s="1" t="e">
        <f>ROUND(ABS(SUMIFS(#REF!,#REF!,$C481,#REF!,#REF!,#REF!,$E481,#REF!,#REF!)),3)</f>
        <v>#REF!</v>
      </c>
      <c r="M481" s="1">
        <v>0</v>
      </c>
      <c r="N481" s="1" t="e">
        <f>ROUND(ABS(SUMIFS(#REF!,#REF!,$C481,#REF!,#REF!,#REF!,$E481,#REF!,#REF!)),3)</f>
        <v>#REF!</v>
      </c>
      <c r="O481" s="1" t="e">
        <f>ABS(SUMIFS(#REF!,#REF!,$C481,#REF!,$E481,#REF!,#REF!))</f>
        <v>#REF!</v>
      </c>
      <c r="P481" s="1" t="e">
        <f>#REF!</f>
        <v>#REF!</v>
      </c>
      <c r="Q481" s="1" t="e">
        <f>_xlfn.IFS(OR(B481=#REF!,B481=#REF!),#REF!*100,TRUE,0)</f>
        <v>#REF!</v>
      </c>
      <c r="S481" s="14" t="str">
        <f t="shared" si="125"/>
        <v>2000450702受击光效1</v>
      </c>
      <c r="T481" s="14" t="str">
        <f ca="1">IF(OFFSET($BB$1,MATCH($S481,S:S,0)-1,),$BC$1,
_xlfn.TEXTJOIN(Sheet1!$D$16,1,U481:AA481))</f>
        <v>1</v>
      </c>
      <c r="U481" s="14" t="str">
        <f t="shared" ca="1" si="126"/>
        <v>1</v>
      </c>
      <c r="V481" s="14" t="str">
        <f t="shared" ca="1" si="127"/>
        <v/>
      </c>
      <c r="W481" s="14" t="str">
        <f t="shared" ca="1" si="128"/>
        <v/>
      </c>
      <c r="X481" s="14" t="str">
        <f t="shared" ca="1" si="129"/>
        <v/>
      </c>
      <c r="Y481" s="14" t="str">
        <f t="shared" ca="1" si="130"/>
        <v/>
      </c>
      <c r="Z481" s="14" t="str">
        <f t="shared" ca="1" si="131"/>
        <v/>
      </c>
      <c r="AA481" s="14" t="str">
        <f t="shared" ca="1" si="132"/>
        <v/>
      </c>
      <c r="AB481" s="1">
        <f t="shared" si="133"/>
        <v>1</v>
      </c>
      <c r="AC481" s="1" t="e">
        <f t="shared" si="134"/>
        <v>#N/A</v>
      </c>
      <c r="AD481" s="1" t="e">
        <f t="shared" si="135"/>
        <v>#N/A</v>
      </c>
      <c r="AE481" s="1" t="e">
        <f t="shared" si="136"/>
        <v>#N/A</v>
      </c>
      <c r="AF481" s="1" t="e">
        <f t="shared" si="137"/>
        <v>#N/A</v>
      </c>
      <c r="AG481" s="1" t="e">
        <f t="shared" si="138"/>
        <v>#N/A</v>
      </c>
      <c r="AH481" s="1" t="e">
        <f t="shared" si="139"/>
        <v>#N/A</v>
      </c>
      <c r="AI481" s="1" t="e">
        <f>TRIM(LEFT(AP481,FIND(Sheet1!$E$16,AP481)-1))</f>
        <v>#VALUE!</v>
      </c>
      <c r="AJ481" s="1" t="e">
        <f>TRIM(LEFT(AQ481,FIND(Sheet1!$E$16,AQ481)-1))</f>
        <v>#VALUE!</v>
      </c>
      <c r="AK481" s="1" t="e">
        <f>TRIM(LEFT(AR481,FIND(Sheet1!$E$16,AR481)-1))</f>
        <v>#VALUE!</v>
      </c>
      <c r="AL481" s="1" t="e">
        <f>TRIM(LEFT(AS481,FIND(Sheet1!$E$16,AS481)-1))</f>
        <v>#VALUE!</v>
      </c>
      <c r="AM481" s="1" t="e">
        <f>TRIM(LEFT(AT481,FIND(Sheet1!$E$16,AT481)-1))</f>
        <v>#VALUE!</v>
      </c>
      <c r="AN481" s="1" t="e">
        <f>TRIM(LEFT(AU481,FIND(Sheet1!$E$16,AU481)-1))</f>
        <v>#VALUE!</v>
      </c>
      <c r="AO481" s="1" t="e">
        <f>TRIM(LEFT(AV481,FIND(Sheet1!$E$16,AV481)-1))</f>
        <v>#VALUE!</v>
      </c>
      <c r="AP481" s="14">
        <v>1</v>
      </c>
      <c r="AX481" s="1">
        <v>2000450702</v>
      </c>
      <c r="AY481" s="1" t="s">
        <v>91</v>
      </c>
      <c r="AZ481" s="1" t="str">
        <f t="shared" si="140"/>
        <v>2000450702受击光效</v>
      </c>
      <c r="BA481" s="1">
        <f>COUNTIFS($AZ$2:AZ481,AZ481,$AZ$2:AZ481,"&gt;&lt;")</f>
        <v>1</v>
      </c>
      <c r="BB481" t="b">
        <f>IFERROR(AND(VLOOKUP(AX481,[2]英雄技能定义!$A:$F,6,0)="普攻",AY481=$AY$2),FALSE)</f>
        <v>0</v>
      </c>
    </row>
    <row r="482" spans="1:54">
      <c r="A482" s="1" t="e">
        <f>#REF!</f>
        <v>#REF!</v>
      </c>
      <c r="B482" s="1" t="e">
        <f>#REF!</f>
        <v>#REF!</v>
      </c>
      <c r="C482" s="1" t="e">
        <f>#REF!</f>
        <v>#REF!</v>
      </c>
      <c r="D482" s="1" t="s">
        <v>88</v>
      </c>
      <c r="E482" s="1" t="e">
        <f>#REF!</f>
        <v>#REF!</v>
      </c>
      <c r="F482" s="1" t="e">
        <f t="shared" si="141"/>
        <v>#REF!</v>
      </c>
      <c r="G482" s="1">
        <f>SUMIFS(Sheet1!$F$17:$F$30,Sheet1!$E$17:$E$30,D482)</f>
        <v>2</v>
      </c>
      <c r="H482" s="1" t="e">
        <f>ROUND(ABS(SUMIFS(#REF!,#REF!,$C482,#REF!,#REF!,#REF!,$E482)),)</f>
        <v>#REF!</v>
      </c>
      <c r="I482" s="1" t="e">
        <f>_xlfn.IFS(OR(B482=#REF!,B482=#REF!,B482=#REF!),ROUND(#REF!,3),TRUE,0)</f>
        <v>#REF!</v>
      </c>
      <c r="J482" s="1">
        <v>0</v>
      </c>
      <c r="K482" s="1" t="e">
        <f>ROUND(ABS(SUMIFS(#REF!,#REF!,$C482,#REF!,#REF!,#REF!,$E482,#REF!,#REF!)),3)</f>
        <v>#REF!</v>
      </c>
      <c r="L482" s="1" t="e">
        <f>ROUND(ABS(SUMIFS(#REF!,#REF!,$C482,#REF!,#REF!,#REF!,$E482,#REF!,#REF!)),3)</f>
        <v>#REF!</v>
      </c>
      <c r="M482" s="1">
        <v>0</v>
      </c>
      <c r="N482" s="1" t="e">
        <f>ROUND(ABS(SUMIFS(#REF!,#REF!,$C482,#REF!,#REF!,#REF!,$E482,#REF!,#REF!)),3)</f>
        <v>#REF!</v>
      </c>
      <c r="O482" s="1" t="e">
        <f>ABS(SUMIFS(#REF!,#REF!,$C482,#REF!,$E482,#REF!,#REF!))</f>
        <v>#REF!</v>
      </c>
      <c r="P482" s="1" t="e">
        <f>#REF!</f>
        <v>#REF!</v>
      </c>
      <c r="Q482" s="1" t="e">
        <f>_xlfn.IFS(OR(B482=#REF!,B482=#REF!),#REF!*100,TRUE,0)</f>
        <v>#REF!</v>
      </c>
      <c r="S482" s="14" t="str">
        <f t="shared" si="125"/>
        <v>2000450702击退1</v>
      </c>
      <c r="T482" s="14" t="str">
        <f ca="1">IF(OFFSET($BB$1,MATCH($S482,S:S,0)-1,),$BC$1,
_xlfn.TEXTJOIN(Sheet1!$D$16,1,U482:AA482))</f>
        <v>speed=1500,duration=0.05</v>
      </c>
      <c r="U482" s="14" t="str">
        <f t="shared" ca="1" si="126"/>
        <v>speed=1500</v>
      </c>
      <c r="V482" s="14" t="str">
        <f t="shared" ca="1" si="127"/>
        <v>duration=0.05</v>
      </c>
      <c r="W482" s="14" t="str">
        <f t="shared" ca="1" si="128"/>
        <v/>
      </c>
      <c r="X482" s="14" t="str">
        <f t="shared" ca="1" si="129"/>
        <v/>
      </c>
      <c r="Y482" s="14" t="str">
        <f t="shared" ca="1" si="130"/>
        <v/>
      </c>
      <c r="Z482" s="14" t="str">
        <f t="shared" ca="1" si="131"/>
        <v/>
      </c>
      <c r="AA482" s="14" t="str">
        <f t="shared" ca="1" si="132"/>
        <v/>
      </c>
      <c r="AB482" s="1">
        <f t="shared" si="133"/>
        <v>1500</v>
      </c>
      <c r="AC482" s="1">
        <f t="shared" si="134"/>
        <v>0.05</v>
      </c>
      <c r="AD482" s="1" t="e">
        <f t="shared" si="135"/>
        <v>#N/A</v>
      </c>
      <c r="AE482" s="1" t="e">
        <f t="shared" si="136"/>
        <v>#N/A</v>
      </c>
      <c r="AF482" s="1" t="e">
        <f t="shared" si="137"/>
        <v>#N/A</v>
      </c>
      <c r="AG482" s="1" t="e">
        <f t="shared" si="138"/>
        <v>#N/A</v>
      </c>
      <c r="AH482" s="1" t="e">
        <f t="shared" si="139"/>
        <v>#N/A</v>
      </c>
      <c r="AI482" s="1" t="str">
        <f>TRIM(LEFT(AP482,FIND(Sheet1!$E$16,AP482)-1))</f>
        <v>speed</v>
      </c>
      <c r="AJ482" s="1" t="str">
        <f>TRIM(LEFT(AQ482,FIND(Sheet1!$E$16,AQ482)-1))</f>
        <v>duration</v>
      </c>
      <c r="AK482" s="1" t="e">
        <f>TRIM(LEFT(AR482,FIND(Sheet1!$E$16,AR482)-1))</f>
        <v>#VALUE!</v>
      </c>
      <c r="AL482" s="1" t="e">
        <f>TRIM(LEFT(AS482,FIND(Sheet1!$E$16,AS482)-1))</f>
        <v>#VALUE!</v>
      </c>
      <c r="AM482" s="1" t="e">
        <f>TRIM(LEFT(AT482,FIND(Sheet1!$E$16,AT482)-1))</f>
        <v>#VALUE!</v>
      </c>
      <c r="AN482" s="1" t="e">
        <f>TRIM(LEFT(AU482,FIND(Sheet1!$E$16,AU482)-1))</f>
        <v>#VALUE!</v>
      </c>
      <c r="AO482" s="1" t="e">
        <f>TRIM(LEFT(AV482,FIND(Sheet1!$E$16,AV482)-1))</f>
        <v>#VALUE!</v>
      </c>
      <c r="AP482" s="14" t="s">
        <v>213</v>
      </c>
      <c r="AQ482" s="14" t="s">
        <v>214</v>
      </c>
      <c r="AX482" s="1">
        <v>2000450702</v>
      </c>
      <c r="AY482" s="1" t="s">
        <v>47</v>
      </c>
      <c r="AZ482" s="1" t="str">
        <f t="shared" si="140"/>
        <v>2000450702击退</v>
      </c>
      <c r="BA482" s="1">
        <f>COUNTIFS($AZ$2:AZ482,AZ482,$AZ$2:AZ482,"&gt;&lt;")</f>
        <v>1</v>
      </c>
      <c r="BB482" t="b">
        <f>IFERROR(AND(VLOOKUP(AX482,[2]英雄技能定义!$A:$F,6,0)="普攻",AY482=$AY$2),FALSE)</f>
        <v>0</v>
      </c>
    </row>
    <row r="483" spans="1:54">
      <c r="A483" s="1" t="e">
        <f>#REF!</f>
        <v>#REF!</v>
      </c>
      <c r="B483" s="1" t="e">
        <f>#REF!</f>
        <v>#REF!</v>
      </c>
      <c r="C483" s="1" t="e">
        <f>#REF!</f>
        <v>#REF!</v>
      </c>
      <c r="D483" s="1" t="s">
        <v>86</v>
      </c>
      <c r="E483" s="1" t="e">
        <f>#REF!</f>
        <v>#REF!</v>
      </c>
      <c r="F483" s="1" t="e">
        <f t="shared" si="141"/>
        <v>#REF!</v>
      </c>
      <c r="G483" s="1">
        <f>SUMIFS(Sheet1!$F$17:$F$30,Sheet1!$E$17:$E$30,D483)</f>
        <v>1</v>
      </c>
      <c r="H483" s="1" t="e">
        <f>ROUND(ABS(SUMIFS(#REF!,#REF!,$C483,#REF!,#REF!,#REF!,$E483)),)</f>
        <v>#REF!</v>
      </c>
      <c r="I483" s="1" t="e">
        <f>_xlfn.IFS(OR(B483=#REF!,B483=#REF!,B483=#REF!),ROUND(#REF!,3),TRUE,0)</f>
        <v>#REF!</v>
      </c>
      <c r="J483" s="1">
        <v>0</v>
      </c>
      <c r="K483" s="1" t="e">
        <f>ROUND(ABS(SUMIFS(#REF!,#REF!,$C483,#REF!,#REF!,#REF!,$E483,#REF!,#REF!)),3)</f>
        <v>#REF!</v>
      </c>
      <c r="L483" s="1" t="e">
        <f>ROUND(ABS(SUMIFS(#REF!,#REF!,$C483,#REF!,#REF!,#REF!,$E483,#REF!,#REF!)),3)</f>
        <v>#REF!</v>
      </c>
      <c r="M483" s="1">
        <v>0</v>
      </c>
      <c r="N483" s="1" t="e">
        <f>ROUND(ABS(SUMIFS(#REF!,#REF!,$C483,#REF!,#REF!,#REF!,$E483,#REF!,#REF!)),3)</f>
        <v>#REF!</v>
      </c>
      <c r="O483" s="1" t="e">
        <f>ABS(SUMIFS(#REF!,#REF!,$C483,#REF!,$E483,#REF!,#REF!))</f>
        <v>#REF!</v>
      </c>
      <c r="P483" s="1" t="e">
        <f>#REF!</f>
        <v>#REF!</v>
      </c>
      <c r="Q483" s="1" t="e">
        <f>_xlfn.IFS(OR(B483=#REF!,B483=#REF!),#REF!*100,TRUE,0)</f>
        <v>#REF!</v>
      </c>
      <c r="S483" s="14" t="str">
        <f t="shared" si="125"/>
        <v>2000450702恢复血量1</v>
      </c>
      <c r="T483" s="14" t="str">
        <f ca="1">IF(OFFSET($BB$1,MATCH($S483,S:S,0)-1,),$BC$1,
_xlfn.TEXTJOIN(Sheet1!$D$16,1,U483:AA483))</f>
        <v>ratio=1.13,fixed=100</v>
      </c>
      <c r="U483" s="14" t="str">
        <f t="shared" ca="1" si="126"/>
        <v>ratio=1.13</v>
      </c>
      <c r="V483" s="14" t="str">
        <f t="shared" ca="1" si="127"/>
        <v>fixed=100</v>
      </c>
      <c r="W483" s="14" t="str">
        <f t="shared" ca="1" si="128"/>
        <v/>
      </c>
      <c r="X483" s="14" t="str">
        <f t="shared" ca="1" si="129"/>
        <v/>
      </c>
      <c r="Y483" s="14" t="str">
        <f t="shared" ca="1" si="130"/>
        <v/>
      </c>
      <c r="Z483" s="14" t="str">
        <f t="shared" ca="1" si="131"/>
        <v/>
      </c>
      <c r="AA483" s="14" t="str">
        <f t="shared" ca="1" si="132"/>
        <v/>
      </c>
      <c r="AB483" s="1">
        <f t="shared" si="133"/>
        <v>1.1299999999999999</v>
      </c>
      <c r="AC483" s="1">
        <f t="shared" si="134"/>
        <v>100</v>
      </c>
      <c r="AD483" s="1" t="e">
        <f t="shared" si="135"/>
        <v>#N/A</v>
      </c>
      <c r="AE483" s="1" t="e">
        <f t="shared" si="136"/>
        <v>#N/A</v>
      </c>
      <c r="AF483" s="1" t="e">
        <f t="shared" si="137"/>
        <v>#N/A</v>
      </c>
      <c r="AG483" s="1" t="e">
        <f t="shared" si="138"/>
        <v>#N/A</v>
      </c>
      <c r="AH483" s="1" t="e">
        <f t="shared" si="139"/>
        <v>#N/A</v>
      </c>
      <c r="AI483" s="1" t="str">
        <f>TRIM(LEFT(AP483,FIND(Sheet1!$E$16,AP483)-1))</f>
        <v>ratio</v>
      </c>
      <c r="AJ483" s="1" t="str">
        <f>TRIM(LEFT(AQ483,FIND(Sheet1!$E$16,AQ483)-1))</f>
        <v>fixed</v>
      </c>
      <c r="AK483" s="1" t="e">
        <f>TRIM(LEFT(AR483,FIND(Sheet1!$E$16,AR483)-1))</f>
        <v>#VALUE!</v>
      </c>
      <c r="AL483" s="1" t="e">
        <f>TRIM(LEFT(AS483,FIND(Sheet1!$E$16,AS483)-1))</f>
        <v>#VALUE!</v>
      </c>
      <c r="AM483" s="1" t="e">
        <f>TRIM(LEFT(AT483,FIND(Sheet1!$E$16,AT483)-1))</f>
        <v>#VALUE!</v>
      </c>
      <c r="AN483" s="1" t="e">
        <f>TRIM(LEFT(AU483,FIND(Sheet1!$E$16,AU483)-1))</f>
        <v>#VALUE!</v>
      </c>
      <c r="AO483" s="1" t="e">
        <f>TRIM(LEFT(AV483,FIND(Sheet1!$E$16,AV483)-1))</f>
        <v>#VALUE!</v>
      </c>
      <c r="AP483" s="14" t="s">
        <v>392</v>
      </c>
      <c r="AQ483" s="14" t="s">
        <v>170</v>
      </c>
      <c r="AX483" s="1">
        <v>2000450702</v>
      </c>
      <c r="AY483" s="1" t="s">
        <v>92</v>
      </c>
      <c r="AZ483" s="1" t="str">
        <f t="shared" si="140"/>
        <v>2000450702恢复血量</v>
      </c>
      <c r="BA483" s="1">
        <f>COUNTIFS($AZ$2:AZ483,AZ483,$AZ$2:AZ483,"&gt;&lt;")</f>
        <v>1</v>
      </c>
      <c r="BB483" t="b">
        <f>IFERROR(AND(VLOOKUP(AX483,[2]英雄技能定义!$A:$F,6,0)="普攻",AY483=$AY$2),FALSE)</f>
        <v>0</v>
      </c>
    </row>
    <row r="484" spans="1:54">
      <c r="A484" s="1" t="e">
        <f>#REF!</f>
        <v>#REF!</v>
      </c>
      <c r="B484" s="1" t="e">
        <f>#REF!</f>
        <v>#REF!</v>
      </c>
      <c r="C484" s="1" t="e">
        <f>#REF!</f>
        <v>#REF!</v>
      </c>
      <c r="D484" s="1" t="s">
        <v>86</v>
      </c>
      <c r="E484" s="1" t="e">
        <f>#REF!</f>
        <v>#REF!</v>
      </c>
      <c r="F484" s="1" t="e">
        <f t="shared" si="141"/>
        <v>#REF!</v>
      </c>
      <c r="G484" s="1">
        <f>SUMIFS(Sheet1!$F$17:$F$30,Sheet1!$E$17:$E$30,D484)</f>
        <v>1</v>
      </c>
      <c r="H484" s="1" t="e">
        <f>ROUND(ABS(SUMIFS(#REF!,#REF!,$C484,#REF!,#REF!,#REF!,$E484)),)</f>
        <v>#REF!</v>
      </c>
      <c r="I484" s="1" t="e">
        <f>_xlfn.IFS(OR(B484=#REF!,B484=#REF!,B484=#REF!),ROUND(#REF!,3),TRUE,0)</f>
        <v>#REF!</v>
      </c>
      <c r="J484" s="1">
        <v>0</v>
      </c>
      <c r="K484" s="1" t="e">
        <f>ROUND(ABS(SUMIFS(#REF!,#REF!,$C484,#REF!,#REF!,#REF!,$E484,#REF!,#REF!)),3)</f>
        <v>#REF!</v>
      </c>
      <c r="L484" s="1" t="e">
        <f>ROUND(ABS(SUMIFS(#REF!,#REF!,$C484,#REF!,#REF!,#REF!,$E484,#REF!,#REF!)),3)</f>
        <v>#REF!</v>
      </c>
      <c r="M484" s="1">
        <v>0</v>
      </c>
      <c r="N484" s="1" t="e">
        <f>ROUND(ABS(SUMIFS(#REF!,#REF!,$C484,#REF!,#REF!,#REF!,$E484,#REF!,#REF!)),3)</f>
        <v>#REF!</v>
      </c>
      <c r="O484" s="1" t="e">
        <f>ABS(SUMIFS(#REF!,#REF!,$C484,#REF!,$E484,#REF!,#REF!))</f>
        <v>#REF!</v>
      </c>
      <c r="P484" s="1" t="e">
        <f>#REF!</f>
        <v>#REF!</v>
      </c>
      <c r="Q484" s="1" t="e">
        <f>_xlfn.IFS(OR(B484=#REF!,B484=#REF!),#REF!*100,TRUE,0)</f>
        <v>#REF!</v>
      </c>
      <c r="S484" s="14" t="str">
        <f t="shared" si="125"/>
        <v>2000450702伤血2</v>
      </c>
      <c r="T484" s="14" t="str">
        <f ca="1">IF(OFFSET($BB$1,MATCH($S484,S:S,0)-1,),$BC$1,
_xlfn.TEXTJOIN(Sheet1!$D$16,1,U484:AA484))</f>
        <v>ratio=0.94,fixed=100</v>
      </c>
      <c r="U484" s="14" t="str">
        <f t="shared" ca="1" si="126"/>
        <v>ratio=0.94</v>
      </c>
      <c r="V484" s="14" t="str">
        <f t="shared" ca="1" si="127"/>
        <v>fixed=100</v>
      </c>
      <c r="W484" s="14" t="str">
        <f t="shared" ca="1" si="128"/>
        <v/>
      </c>
      <c r="X484" s="14" t="str">
        <f t="shared" ca="1" si="129"/>
        <v/>
      </c>
      <c r="Y484" s="14" t="str">
        <f t="shared" ca="1" si="130"/>
        <v/>
      </c>
      <c r="Z484" s="14" t="str">
        <f t="shared" ca="1" si="131"/>
        <v/>
      </c>
      <c r="AA484" s="14" t="str">
        <f t="shared" ca="1" si="132"/>
        <v/>
      </c>
      <c r="AB484" s="1">
        <f t="shared" si="133"/>
        <v>0.94</v>
      </c>
      <c r="AC484" s="1">
        <f t="shared" si="134"/>
        <v>100</v>
      </c>
      <c r="AD484" s="1" t="e">
        <f t="shared" si="135"/>
        <v>#N/A</v>
      </c>
      <c r="AE484" s="1" t="e">
        <f t="shared" si="136"/>
        <v>#N/A</v>
      </c>
      <c r="AF484" s="1" t="e">
        <f t="shared" si="137"/>
        <v>#N/A</v>
      </c>
      <c r="AG484" s="1" t="e">
        <f t="shared" si="138"/>
        <v>#N/A</v>
      </c>
      <c r="AH484" s="1" t="e">
        <f t="shared" si="139"/>
        <v>#N/A</v>
      </c>
      <c r="AI484" s="1" t="str">
        <f>TRIM(LEFT(AP484,FIND(Sheet1!$E$16,AP484)-1))</f>
        <v>ratio</v>
      </c>
      <c r="AJ484" s="1" t="str">
        <f>TRIM(LEFT(AQ484,FIND(Sheet1!$E$16,AQ484)-1))</f>
        <v>fixed</v>
      </c>
      <c r="AK484" s="1" t="e">
        <f>TRIM(LEFT(AR484,FIND(Sheet1!$E$16,AR484)-1))</f>
        <v>#VALUE!</v>
      </c>
      <c r="AL484" s="1" t="e">
        <f>TRIM(LEFT(AS484,FIND(Sheet1!$E$16,AS484)-1))</f>
        <v>#VALUE!</v>
      </c>
      <c r="AM484" s="1" t="e">
        <f>TRIM(LEFT(AT484,FIND(Sheet1!$E$16,AT484)-1))</f>
        <v>#VALUE!</v>
      </c>
      <c r="AN484" s="1" t="e">
        <f>TRIM(LEFT(AU484,FIND(Sheet1!$E$16,AU484)-1))</f>
        <v>#VALUE!</v>
      </c>
      <c r="AO484" s="1" t="e">
        <f>TRIM(LEFT(AV484,FIND(Sheet1!$E$16,AV484)-1))</f>
        <v>#VALUE!</v>
      </c>
      <c r="AP484" s="14" t="s">
        <v>351</v>
      </c>
      <c r="AQ484" s="14" t="s">
        <v>170</v>
      </c>
      <c r="AX484" s="1">
        <v>2000450702</v>
      </c>
      <c r="AY484" s="1" t="s">
        <v>86</v>
      </c>
      <c r="AZ484" s="1" t="str">
        <f t="shared" si="140"/>
        <v>2000450702伤血</v>
      </c>
      <c r="BA484" s="1">
        <f>COUNTIFS($AZ$2:AZ484,AZ484,$AZ$2:AZ484,"&gt;&lt;")</f>
        <v>2</v>
      </c>
      <c r="BB484" t="b">
        <f>IFERROR(AND(VLOOKUP(AX484,[2]英雄技能定义!$A:$F,6,0)="普攻",AY484=$AY$2),FALSE)</f>
        <v>0</v>
      </c>
    </row>
    <row r="485" spans="1:54">
      <c r="A485" s="1" t="e">
        <f>#REF!</f>
        <v>#REF!</v>
      </c>
      <c r="B485" s="1" t="e">
        <f>#REF!</f>
        <v>#REF!</v>
      </c>
      <c r="C485" s="1" t="e">
        <f>#REF!</f>
        <v>#REF!</v>
      </c>
      <c r="D485" s="1" t="s">
        <v>88</v>
      </c>
      <c r="E485" s="1" t="e">
        <f>#REF!</f>
        <v>#REF!</v>
      </c>
      <c r="F485" s="1" t="e">
        <f t="shared" si="141"/>
        <v>#REF!</v>
      </c>
      <c r="G485" s="1">
        <f>SUMIFS(Sheet1!$F$17:$F$30,Sheet1!$E$17:$E$30,D485)</f>
        <v>2</v>
      </c>
      <c r="H485" s="1" t="e">
        <f>ROUND(ABS(SUMIFS(#REF!,#REF!,$C485,#REF!,#REF!,#REF!,$E485)),)</f>
        <v>#REF!</v>
      </c>
      <c r="I485" s="1" t="e">
        <f>_xlfn.IFS(OR(B485=#REF!,B485=#REF!,B485=#REF!),ROUND(#REF!,3),TRUE,0)</f>
        <v>#REF!</v>
      </c>
      <c r="J485" s="1">
        <v>0</v>
      </c>
      <c r="K485" s="1" t="e">
        <f>ROUND(ABS(SUMIFS(#REF!,#REF!,$C485,#REF!,#REF!,#REF!,$E485,#REF!,#REF!)),3)</f>
        <v>#REF!</v>
      </c>
      <c r="L485" s="1" t="e">
        <f>ROUND(ABS(SUMIFS(#REF!,#REF!,$C485,#REF!,#REF!,#REF!,$E485,#REF!,#REF!)),3)</f>
        <v>#REF!</v>
      </c>
      <c r="M485" s="1">
        <v>0</v>
      </c>
      <c r="N485" s="1" t="e">
        <f>ROUND(ABS(SUMIFS(#REF!,#REF!,$C485,#REF!,#REF!,#REF!,$E485,#REF!,#REF!)),3)</f>
        <v>#REF!</v>
      </c>
      <c r="O485" s="1" t="e">
        <f>ABS(SUMIFS(#REF!,#REF!,$C485,#REF!,$E485,#REF!,#REF!))</f>
        <v>#REF!</v>
      </c>
      <c r="P485" s="1" t="e">
        <f>#REF!</f>
        <v>#REF!</v>
      </c>
      <c r="Q485" s="1" t="e">
        <f>_xlfn.IFS(OR(B485=#REF!,B485=#REF!),#REF!*100,TRUE,0)</f>
        <v>#REF!</v>
      </c>
      <c r="S485" s="14" t="str">
        <f t="shared" si="125"/>
        <v>2000450702受击光效2</v>
      </c>
      <c r="T485" s="14" t="str">
        <f ca="1">IF(OFFSET($BB$1,MATCH($S485,S:S,0)-1,),$BC$1,
_xlfn.TEXTJOIN(Sheet1!$D$16,1,U485:AA485))</f>
        <v>1</v>
      </c>
      <c r="U485" s="14" t="str">
        <f t="shared" ca="1" si="126"/>
        <v>1</v>
      </c>
      <c r="V485" s="14" t="str">
        <f t="shared" ca="1" si="127"/>
        <v/>
      </c>
      <c r="W485" s="14" t="str">
        <f t="shared" ca="1" si="128"/>
        <v/>
      </c>
      <c r="X485" s="14" t="str">
        <f t="shared" ca="1" si="129"/>
        <v/>
      </c>
      <c r="Y485" s="14" t="str">
        <f t="shared" ca="1" si="130"/>
        <v/>
      </c>
      <c r="Z485" s="14" t="str">
        <f t="shared" ca="1" si="131"/>
        <v/>
      </c>
      <c r="AA485" s="14" t="str">
        <f t="shared" ca="1" si="132"/>
        <v/>
      </c>
      <c r="AB485" s="1">
        <f t="shared" si="133"/>
        <v>1</v>
      </c>
      <c r="AC485" s="1" t="e">
        <f t="shared" si="134"/>
        <v>#N/A</v>
      </c>
      <c r="AD485" s="1" t="e">
        <f t="shared" si="135"/>
        <v>#N/A</v>
      </c>
      <c r="AE485" s="1" t="e">
        <f t="shared" si="136"/>
        <v>#N/A</v>
      </c>
      <c r="AF485" s="1" t="e">
        <f t="shared" si="137"/>
        <v>#N/A</v>
      </c>
      <c r="AG485" s="1" t="e">
        <f t="shared" si="138"/>
        <v>#N/A</v>
      </c>
      <c r="AH485" s="1" t="e">
        <f t="shared" si="139"/>
        <v>#N/A</v>
      </c>
      <c r="AI485" s="1" t="e">
        <f>TRIM(LEFT(AP485,FIND(Sheet1!$E$16,AP485)-1))</f>
        <v>#VALUE!</v>
      </c>
      <c r="AJ485" s="1" t="e">
        <f>TRIM(LEFT(AQ485,FIND(Sheet1!$E$16,AQ485)-1))</f>
        <v>#VALUE!</v>
      </c>
      <c r="AK485" s="1" t="e">
        <f>TRIM(LEFT(AR485,FIND(Sheet1!$E$16,AR485)-1))</f>
        <v>#VALUE!</v>
      </c>
      <c r="AL485" s="1" t="e">
        <f>TRIM(LEFT(AS485,FIND(Sheet1!$E$16,AS485)-1))</f>
        <v>#VALUE!</v>
      </c>
      <c r="AM485" s="1" t="e">
        <f>TRIM(LEFT(AT485,FIND(Sheet1!$E$16,AT485)-1))</f>
        <v>#VALUE!</v>
      </c>
      <c r="AN485" s="1" t="e">
        <f>TRIM(LEFT(AU485,FIND(Sheet1!$E$16,AU485)-1))</f>
        <v>#VALUE!</v>
      </c>
      <c r="AO485" s="1" t="e">
        <f>TRIM(LEFT(AV485,FIND(Sheet1!$E$16,AV485)-1))</f>
        <v>#VALUE!</v>
      </c>
      <c r="AP485" s="14">
        <v>1</v>
      </c>
      <c r="AX485" s="1">
        <v>2000450702</v>
      </c>
      <c r="AY485" s="1" t="s">
        <v>91</v>
      </c>
      <c r="AZ485" s="1" t="str">
        <f t="shared" si="140"/>
        <v>2000450702受击光效</v>
      </c>
      <c r="BA485" s="1">
        <f>COUNTIFS($AZ$2:AZ485,AZ485,$AZ$2:AZ485,"&gt;&lt;")</f>
        <v>2</v>
      </c>
      <c r="BB485" t="b">
        <f>IFERROR(AND(VLOOKUP(AX485,[2]英雄技能定义!$A:$F,6,0)="普攻",AY485=$AY$2),FALSE)</f>
        <v>0</v>
      </c>
    </row>
    <row r="486" spans="1:54">
      <c r="A486" s="1" t="e">
        <f>#REF!</f>
        <v>#REF!</v>
      </c>
      <c r="B486" s="1" t="e">
        <f>#REF!</f>
        <v>#REF!</v>
      </c>
      <c r="C486" s="1" t="e">
        <f>#REF!</f>
        <v>#REF!</v>
      </c>
      <c r="D486" s="1" t="s">
        <v>86</v>
      </c>
      <c r="E486" s="1" t="e">
        <f>#REF!</f>
        <v>#REF!</v>
      </c>
      <c r="F486" s="1" t="e">
        <f t="shared" si="141"/>
        <v>#REF!</v>
      </c>
      <c r="G486" s="1">
        <f>SUMIFS(Sheet1!$F$17:$F$30,Sheet1!$E$17:$E$30,D486)</f>
        <v>1</v>
      </c>
      <c r="H486" s="1" t="e">
        <f>ROUND(ABS(SUMIFS(#REF!,#REF!,$C486,#REF!,#REF!,#REF!,$E486)),)</f>
        <v>#REF!</v>
      </c>
      <c r="I486" s="1" t="e">
        <f>_xlfn.IFS(OR(B486=#REF!,B486=#REF!,B486=#REF!),ROUND(#REF!,3),TRUE,0)</f>
        <v>#REF!</v>
      </c>
      <c r="J486" s="1">
        <v>0</v>
      </c>
      <c r="K486" s="1" t="e">
        <f>ROUND(ABS(SUMIFS(#REF!,#REF!,$C486,#REF!,#REF!,#REF!,$E486,#REF!,#REF!)),3)</f>
        <v>#REF!</v>
      </c>
      <c r="L486" s="1" t="e">
        <f>ROUND(ABS(SUMIFS(#REF!,#REF!,$C486,#REF!,#REF!,#REF!,$E486,#REF!,#REF!)),3)</f>
        <v>#REF!</v>
      </c>
      <c r="M486" s="1">
        <v>0</v>
      </c>
      <c r="N486" s="1" t="e">
        <f>ROUND(ABS(SUMIFS(#REF!,#REF!,$C486,#REF!,#REF!,#REF!,$E486,#REF!,#REF!)),3)</f>
        <v>#REF!</v>
      </c>
      <c r="O486" s="1" t="e">
        <f>ABS(SUMIFS(#REF!,#REF!,$C486,#REF!,$E486,#REF!,#REF!))</f>
        <v>#REF!</v>
      </c>
      <c r="P486" s="1" t="e">
        <f>#REF!</f>
        <v>#REF!</v>
      </c>
      <c r="Q486" s="1" t="e">
        <f>_xlfn.IFS(OR(B486=#REF!,B486=#REF!),#REF!*100,TRUE,0)</f>
        <v>#REF!</v>
      </c>
      <c r="S486" s="14" t="str">
        <f t="shared" si="125"/>
        <v>2000450702击退2</v>
      </c>
      <c r="T486" s="14" t="str">
        <f ca="1">IF(OFFSET($BB$1,MATCH($S486,S:S,0)-1,),$BC$1,
_xlfn.TEXTJOIN(Sheet1!$D$16,1,U486:AA486))</f>
        <v>speed=1000,duration=0.1</v>
      </c>
      <c r="U486" s="14" t="str">
        <f t="shared" ca="1" si="126"/>
        <v>speed=1000</v>
      </c>
      <c r="V486" s="14" t="str">
        <f t="shared" ca="1" si="127"/>
        <v>duration=0.1</v>
      </c>
      <c r="W486" s="14" t="str">
        <f t="shared" ca="1" si="128"/>
        <v/>
      </c>
      <c r="X486" s="14" t="str">
        <f t="shared" ca="1" si="129"/>
        <v/>
      </c>
      <c r="Y486" s="14" t="str">
        <f t="shared" ca="1" si="130"/>
        <v/>
      </c>
      <c r="Z486" s="14" t="str">
        <f t="shared" ca="1" si="131"/>
        <v/>
      </c>
      <c r="AA486" s="14" t="str">
        <f t="shared" ca="1" si="132"/>
        <v/>
      </c>
      <c r="AB486" s="1">
        <f t="shared" si="133"/>
        <v>1000</v>
      </c>
      <c r="AC486" s="1">
        <f t="shared" si="134"/>
        <v>0.1</v>
      </c>
      <c r="AD486" s="1" t="e">
        <f t="shared" si="135"/>
        <v>#N/A</v>
      </c>
      <c r="AE486" s="1" t="e">
        <f t="shared" si="136"/>
        <v>#N/A</v>
      </c>
      <c r="AF486" s="1" t="e">
        <f t="shared" si="137"/>
        <v>#N/A</v>
      </c>
      <c r="AG486" s="1" t="e">
        <f t="shared" si="138"/>
        <v>#N/A</v>
      </c>
      <c r="AH486" s="1" t="e">
        <f t="shared" si="139"/>
        <v>#N/A</v>
      </c>
      <c r="AI486" s="1" t="str">
        <f>TRIM(LEFT(AP486,FIND(Sheet1!$E$16,AP486)-1))</f>
        <v>speed</v>
      </c>
      <c r="AJ486" s="1" t="str">
        <f>TRIM(LEFT(AQ486,FIND(Sheet1!$E$16,AQ486)-1))</f>
        <v>duration</v>
      </c>
      <c r="AK486" s="1" t="e">
        <f>TRIM(LEFT(AR486,FIND(Sheet1!$E$16,AR486)-1))</f>
        <v>#VALUE!</v>
      </c>
      <c r="AL486" s="1" t="e">
        <f>TRIM(LEFT(AS486,FIND(Sheet1!$E$16,AS486)-1))</f>
        <v>#VALUE!</v>
      </c>
      <c r="AM486" s="1" t="e">
        <f>TRIM(LEFT(AT486,FIND(Sheet1!$E$16,AT486)-1))</f>
        <v>#VALUE!</v>
      </c>
      <c r="AN486" s="1" t="e">
        <f>TRIM(LEFT(AU486,FIND(Sheet1!$E$16,AU486)-1))</f>
        <v>#VALUE!</v>
      </c>
      <c r="AO486" s="1" t="e">
        <f>TRIM(LEFT(AV486,FIND(Sheet1!$E$16,AV486)-1))</f>
        <v>#VALUE!</v>
      </c>
      <c r="AP486" s="14" t="s">
        <v>182</v>
      </c>
      <c r="AQ486" s="14" t="s">
        <v>183</v>
      </c>
      <c r="AX486" s="1">
        <v>2000450702</v>
      </c>
      <c r="AY486" s="1" t="s">
        <v>47</v>
      </c>
      <c r="AZ486" s="1" t="str">
        <f t="shared" si="140"/>
        <v>2000450702击退</v>
      </c>
      <c r="BA486" s="1">
        <f>COUNTIFS($AZ$2:AZ486,AZ486,$AZ$2:AZ486,"&gt;&lt;")</f>
        <v>2</v>
      </c>
      <c r="BB486" t="b">
        <f>IFERROR(AND(VLOOKUP(AX486,[2]英雄技能定义!$A:$F,6,0)="普攻",AY486=$AY$2),FALSE)</f>
        <v>0</v>
      </c>
    </row>
    <row r="487" spans="1:54">
      <c r="A487" s="1" t="e">
        <f>#REF!</f>
        <v>#REF!</v>
      </c>
      <c r="B487" s="1" t="e">
        <f>#REF!</f>
        <v>#REF!</v>
      </c>
      <c r="C487" s="1" t="e">
        <f>#REF!</f>
        <v>#REF!</v>
      </c>
      <c r="D487" s="1" t="s">
        <v>86</v>
      </c>
      <c r="E487" s="1" t="e">
        <f>#REF!</f>
        <v>#REF!</v>
      </c>
      <c r="F487" s="1" t="e">
        <f t="shared" si="141"/>
        <v>#REF!</v>
      </c>
      <c r="G487" s="1">
        <f>SUMIFS(Sheet1!$F$17:$F$30,Sheet1!$E$17:$E$30,D487)</f>
        <v>1</v>
      </c>
      <c r="H487" s="1" t="e">
        <f>ROUND(ABS(SUMIFS(#REF!,#REF!,$C487,#REF!,#REF!,#REF!,$E487)),)</f>
        <v>#REF!</v>
      </c>
      <c r="I487" s="1" t="e">
        <f>_xlfn.IFS(OR(B487=#REF!,B487=#REF!,B487=#REF!),ROUND(#REF!,3),TRUE,0)</f>
        <v>#REF!</v>
      </c>
      <c r="J487" s="1">
        <v>0</v>
      </c>
      <c r="K487" s="1" t="e">
        <f>ROUND(ABS(SUMIFS(#REF!,#REF!,$C487,#REF!,#REF!,#REF!,$E487,#REF!,#REF!)),3)</f>
        <v>#REF!</v>
      </c>
      <c r="L487" s="1" t="e">
        <f>ROUND(ABS(SUMIFS(#REF!,#REF!,$C487,#REF!,#REF!,#REF!,$E487,#REF!,#REF!)),3)</f>
        <v>#REF!</v>
      </c>
      <c r="M487" s="1">
        <v>0</v>
      </c>
      <c r="N487" s="1" t="e">
        <f>ROUND(ABS(SUMIFS(#REF!,#REF!,$C487,#REF!,#REF!,#REF!,$E487,#REF!,#REF!)),3)</f>
        <v>#REF!</v>
      </c>
      <c r="O487" s="1" t="e">
        <f>ABS(SUMIFS(#REF!,#REF!,$C487,#REF!,$E487,#REF!,#REF!))</f>
        <v>#REF!</v>
      </c>
      <c r="P487" s="1" t="e">
        <f>#REF!</f>
        <v>#REF!</v>
      </c>
      <c r="Q487" s="1" t="e">
        <f>_xlfn.IFS(OR(B487=#REF!,B487=#REF!),#REF!*100,TRUE,0)</f>
        <v>#REF!</v>
      </c>
      <c r="S487" s="14" t="str">
        <f t="shared" si="125"/>
        <v>2000450703加buff1</v>
      </c>
      <c r="T487" s="14" t="str">
        <f ca="1">IF(OFFSET($BB$1,MATCH($S487,S:S,0)-1,),$BC$1,
_xlfn.TEXTJOIN(Sheet1!$D$16,1,U487:AA487))</f>
        <v>duration=9,effectIds={1000083}</v>
      </c>
      <c r="U487" s="14" t="str">
        <f t="shared" ca="1" si="126"/>
        <v>duration=9</v>
      </c>
      <c r="V487" s="14" t="str">
        <f t="shared" ca="1" si="127"/>
        <v>effectIds={1000083}</v>
      </c>
      <c r="W487" s="14" t="str">
        <f t="shared" ca="1" si="128"/>
        <v/>
      </c>
      <c r="X487" s="14" t="str">
        <f t="shared" ca="1" si="129"/>
        <v/>
      </c>
      <c r="Y487" s="14" t="str">
        <f t="shared" ca="1" si="130"/>
        <v/>
      </c>
      <c r="Z487" s="14" t="str">
        <f t="shared" ca="1" si="131"/>
        <v/>
      </c>
      <c r="AA487" s="14" t="str">
        <f t="shared" ca="1" si="132"/>
        <v/>
      </c>
      <c r="AB487" s="1">
        <f t="shared" si="133"/>
        <v>9</v>
      </c>
      <c r="AC487" s="1" t="e">
        <f t="shared" si="134"/>
        <v>#N/A</v>
      </c>
      <c r="AD487" s="1" t="e">
        <f t="shared" si="135"/>
        <v>#N/A</v>
      </c>
      <c r="AE487" s="1" t="e">
        <f t="shared" si="136"/>
        <v>#N/A</v>
      </c>
      <c r="AF487" s="1" t="e">
        <f t="shared" si="137"/>
        <v>#N/A</v>
      </c>
      <c r="AG487" s="1" t="e">
        <f t="shared" si="138"/>
        <v>#N/A</v>
      </c>
      <c r="AH487" s="1" t="e">
        <f t="shared" si="139"/>
        <v>#N/A</v>
      </c>
      <c r="AI487" s="1" t="str">
        <f>TRIM(LEFT(AP487,FIND(Sheet1!$E$16,AP487)-1))</f>
        <v>duration</v>
      </c>
      <c r="AJ487" s="1" t="str">
        <f>TRIM(LEFT(AQ487,FIND(Sheet1!$E$16,AQ487)-1))</f>
        <v>effectIds</v>
      </c>
      <c r="AK487" s="1" t="e">
        <f>TRIM(LEFT(AR487,FIND(Sheet1!$E$16,AR487)-1))</f>
        <v>#VALUE!</v>
      </c>
      <c r="AL487" s="1" t="e">
        <f>TRIM(LEFT(AS487,FIND(Sheet1!$E$16,AS487)-1))</f>
        <v>#VALUE!</v>
      </c>
      <c r="AM487" s="1" t="e">
        <f>TRIM(LEFT(AT487,FIND(Sheet1!$E$16,AT487)-1))</f>
        <v>#VALUE!</v>
      </c>
      <c r="AN487" s="1" t="e">
        <f>TRIM(LEFT(AU487,FIND(Sheet1!$E$16,AU487)-1))</f>
        <v>#VALUE!</v>
      </c>
      <c r="AO487" s="1" t="e">
        <f>TRIM(LEFT(AV487,FIND(Sheet1!$E$16,AV487)-1))</f>
        <v>#VALUE!</v>
      </c>
      <c r="AP487" s="14" t="s">
        <v>175</v>
      </c>
      <c r="AQ487" s="14" t="s">
        <v>411</v>
      </c>
      <c r="AX487" s="1">
        <v>2000450703</v>
      </c>
      <c r="AY487" s="1" t="s">
        <v>88</v>
      </c>
      <c r="AZ487" s="1" t="str">
        <f t="shared" si="140"/>
        <v>2000450703加buff</v>
      </c>
      <c r="BA487" s="1">
        <f>COUNTIFS($AZ$2:AZ487,AZ487,$AZ$2:AZ487,"&gt;&lt;")</f>
        <v>1</v>
      </c>
      <c r="BB487" t="b">
        <f>IFERROR(AND(VLOOKUP(AX487,[2]英雄技能定义!$A:$F,6,0)="普攻",AY487=$AY$2),FALSE)</f>
        <v>0</v>
      </c>
    </row>
    <row r="488" spans="1:54">
      <c r="A488" s="1" t="e">
        <f>#REF!</f>
        <v>#REF!</v>
      </c>
      <c r="B488" s="1" t="e">
        <f>#REF!</f>
        <v>#REF!</v>
      </c>
      <c r="C488" s="1" t="e">
        <f>#REF!</f>
        <v>#REF!</v>
      </c>
      <c r="D488" s="1" t="s">
        <v>86</v>
      </c>
      <c r="E488" s="1" t="e">
        <f>#REF!</f>
        <v>#REF!</v>
      </c>
      <c r="F488" s="1" t="e">
        <f t="shared" si="141"/>
        <v>#REF!</v>
      </c>
      <c r="G488" s="1">
        <f>SUMIFS(Sheet1!$F$17:$F$30,Sheet1!$E$17:$E$30,D488)</f>
        <v>1</v>
      </c>
      <c r="H488" s="1" t="e">
        <f>ROUND(ABS(SUMIFS(#REF!,#REF!,$C488,#REF!,#REF!,#REF!,$E488)),)</f>
        <v>#REF!</v>
      </c>
      <c r="I488" s="1" t="e">
        <f>_xlfn.IFS(OR(B488=#REF!,B488=#REF!,B488=#REF!),ROUND(#REF!,3),TRUE,0)</f>
        <v>#REF!</v>
      </c>
      <c r="J488" s="1">
        <v>0</v>
      </c>
      <c r="K488" s="1" t="e">
        <f>ROUND(ABS(SUMIFS(#REF!,#REF!,$C488,#REF!,#REF!,#REF!,$E488,#REF!,#REF!)),3)</f>
        <v>#REF!</v>
      </c>
      <c r="L488" s="1" t="e">
        <f>ROUND(ABS(SUMIFS(#REF!,#REF!,$C488,#REF!,#REF!,#REF!,$E488,#REF!,#REF!)),3)</f>
        <v>#REF!</v>
      </c>
      <c r="M488" s="1">
        <v>0</v>
      </c>
      <c r="N488" s="1" t="e">
        <f>ROUND(ABS(SUMIFS(#REF!,#REF!,$C488,#REF!,#REF!,#REF!,$E488,#REF!,#REF!)),3)</f>
        <v>#REF!</v>
      </c>
      <c r="O488" s="1" t="e">
        <f>ABS(SUMIFS(#REF!,#REF!,$C488,#REF!,$E488,#REF!,#REF!))</f>
        <v>#REF!</v>
      </c>
      <c r="P488" s="1" t="e">
        <f>#REF!</f>
        <v>#REF!</v>
      </c>
      <c r="Q488" s="1" t="e">
        <f>_xlfn.IFS(OR(B488=#REF!,B488=#REF!),#REF!*100,TRUE,0)</f>
        <v>#REF!</v>
      </c>
      <c r="S488" s="14" t="str">
        <f t="shared" si="125"/>
        <v>2000450704受击光效1</v>
      </c>
      <c r="T488" s="14" t="str">
        <f ca="1">IF(OFFSET($BB$1,MATCH($S488,S:S,0)-1,),$BC$1,
_xlfn.TEXTJOIN(Sheet1!$D$16,1,U488:AA488))</f>
        <v>1</v>
      </c>
      <c r="U488" s="14" t="str">
        <f t="shared" ca="1" si="126"/>
        <v>1</v>
      </c>
      <c r="V488" s="14" t="str">
        <f t="shared" ca="1" si="127"/>
        <v/>
      </c>
      <c r="W488" s="14" t="str">
        <f t="shared" ca="1" si="128"/>
        <v/>
      </c>
      <c r="X488" s="14" t="str">
        <f t="shared" ca="1" si="129"/>
        <v/>
      </c>
      <c r="Y488" s="14" t="str">
        <f t="shared" ca="1" si="130"/>
        <v/>
      </c>
      <c r="Z488" s="14" t="str">
        <f t="shared" ca="1" si="131"/>
        <v/>
      </c>
      <c r="AA488" s="14" t="str">
        <f t="shared" ca="1" si="132"/>
        <v/>
      </c>
      <c r="AB488" s="1">
        <f t="shared" si="133"/>
        <v>1</v>
      </c>
      <c r="AC488" s="1" t="e">
        <f t="shared" si="134"/>
        <v>#N/A</v>
      </c>
      <c r="AD488" s="1" t="e">
        <f t="shared" si="135"/>
        <v>#N/A</v>
      </c>
      <c r="AE488" s="1" t="e">
        <f t="shared" si="136"/>
        <v>#N/A</v>
      </c>
      <c r="AF488" s="1" t="e">
        <f t="shared" si="137"/>
        <v>#N/A</v>
      </c>
      <c r="AG488" s="1" t="e">
        <f t="shared" si="138"/>
        <v>#N/A</v>
      </c>
      <c r="AH488" s="1" t="e">
        <f t="shared" si="139"/>
        <v>#N/A</v>
      </c>
      <c r="AI488" s="1" t="e">
        <f>TRIM(LEFT(AP488,FIND(Sheet1!$E$16,AP488)-1))</f>
        <v>#VALUE!</v>
      </c>
      <c r="AJ488" s="1" t="e">
        <f>TRIM(LEFT(AQ488,FIND(Sheet1!$E$16,AQ488)-1))</f>
        <v>#VALUE!</v>
      </c>
      <c r="AK488" s="1" t="e">
        <f>TRIM(LEFT(AR488,FIND(Sheet1!$E$16,AR488)-1))</f>
        <v>#VALUE!</v>
      </c>
      <c r="AL488" s="1" t="e">
        <f>TRIM(LEFT(AS488,FIND(Sheet1!$E$16,AS488)-1))</f>
        <v>#VALUE!</v>
      </c>
      <c r="AM488" s="1" t="e">
        <f>TRIM(LEFT(AT488,FIND(Sheet1!$E$16,AT488)-1))</f>
        <v>#VALUE!</v>
      </c>
      <c r="AN488" s="1" t="e">
        <f>TRIM(LEFT(AU488,FIND(Sheet1!$E$16,AU488)-1))</f>
        <v>#VALUE!</v>
      </c>
      <c r="AO488" s="1" t="e">
        <f>TRIM(LEFT(AV488,FIND(Sheet1!$E$16,AV488)-1))</f>
        <v>#VALUE!</v>
      </c>
      <c r="AP488" s="14">
        <v>1</v>
      </c>
      <c r="AX488" s="1">
        <v>2000450704</v>
      </c>
      <c r="AY488" s="1" t="s">
        <v>91</v>
      </c>
      <c r="AZ488" s="1" t="str">
        <f t="shared" si="140"/>
        <v>2000450704受击光效</v>
      </c>
      <c r="BA488" s="1">
        <f>COUNTIFS($AZ$2:AZ488,AZ488,$AZ$2:AZ488,"&gt;&lt;")</f>
        <v>1</v>
      </c>
      <c r="BB488" t="b">
        <f>IFERROR(AND(VLOOKUP(AX488,[2]英雄技能定义!$A:$F,6,0)="普攻",AY488=$AY$2),FALSE)</f>
        <v>0</v>
      </c>
    </row>
    <row r="489" spans="1:54">
      <c r="A489" s="1" t="e">
        <f>#REF!</f>
        <v>#REF!</v>
      </c>
      <c r="B489" s="1" t="e">
        <f>#REF!</f>
        <v>#REF!</v>
      </c>
      <c r="C489" s="1" t="e">
        <f>#REF!</f>
        <v>#REF!</v>
      </c>
      <c r="D489" s="1" t="s">
        <v>88</v>
      </c>
      <c r="E489" s="1" t="e">
        <f>#REF!</f>
        <v>#REF!</v>
      </c>
      <c r="F489" s="1" t="e">
        <f t="shared" si="141"/>
        <v>#REF!</v>
      </c>
      <c r="G489" s="1">
        <f>SUMIFS(Sheet1!$F$17:$F$30,Sheet1!$E$17:$E$30,D489)</f>
        <v>2</v>
      </c>
      <c r="H489" s="1" t="e">
        <f>ROUND(ABS(SUMIFS(#REF!,#REF!,$C489,#REF!,#REF!,#REF!,$E489)),)</f>
        <v>#REF!</v>
      </c>
      <c r="I489" s="1" t="e">
        <f>_xlfn.IFS(OR(B489=#REF!,B489=#REF!,B489=#REF!),ROUND(#REF!,3),TRUE,0)</f>
        <v>#REF!</v>
      </c>
      <c r="J489" s="1">
        <v>0</v>
      </c>
      <c r="K489" s="1" t="e">
        <f>ROUND(ABS(SUMIFS(#REF!,#REF!,$C489,#REF!,#REF!,#REF!,$E489,#REF!,#REF!)),3)</f>
        <v>#REF!</v>
      </c>
      <c r="L489" s="1" t="e">
        <f>ROUND(ABS(SUMIFS(#REF!,#REF!,$C489,#REF!,#REF!,#REF!,$E489,#REF!,#REF!)),3)</f>
        <v>#REF!</v>
      </c>
      <c r="M489" s="1">
        <v>0</v>
      </c>
      <c r="N489" s="1" t="e">
        <f>ROUND(ABS(SUMIFS(#REF!,#REF!,$C489,#REF!,#REF!,#REF!,$E489,#REF!,#REF!)),3)</f>
        <v>#REF!</v>
      </c>
      <c r="O489" s="1" t="e">
        <f>ABS(SUMIFS(#REF!,#REF!,$C489,#REF!,$E489,#REF!,#REF!))</f>
        <v>#REF!</v>
      </c>
      <c r="P489" s="1" t="e">
        <f>#REF!</f>
        <v>#REF!</v>
      </c>
      <c r="Q489" s="1" t="e">
        <f>_xlfn.IFS(OR(B489=#REF!,B489=#REF!),#REF!*100,TRUE,0)</f>
        <v>#REF!</v>
      </c>
      <c r="S489" s="14" t="str">
        <f t="shared" si="125"/>
        <v>2000450704伤血1</v>
      </c>
      <c r="T489" s="14" t="str">
        <f ca="1">IF(OFFSET($BB$1,MATCH($S489,S:S,0)-1,),$BC$1,
_xlfn.TEXTJOIN(Sheet1!$D$16,1,U489:AA489))</f>
        <v>ratio=1.7+attackerParams('extreasure2a')+attackerParams('step10a'),fixed=100</v>
      </c>
      <c r="U489" s="14" t="str">
        <f t="shared" ca="1" si="126"/>
        <v>ratio=1.7+attackerParams('extreasure2a')+attackerParams('step10a')</v>
      </c>
      <c r="V489" s="14" t="str">
        <f t="shared" ca="1" si="127"/>
        <v>fixed=100</v>
      </c>
      <c r="W489" s="14" t="str">
        <f t="shared" ca="1" si="128"/>
        <v/>
      </c>
      <c r="X489" s="14" t="str">
        <f t="shared" ca="1" si="129"/>
        <v/>
      </c>
      <c r="Y489" s="14" t="str">
        <f t="shared" ca="1" si="130"/>
        <v/>
      </c>
      <c r="Z489" s="14" t="str">
        <f t="shared" ca="1" si="131"/>
        <v/>
      </c>
      <c r="AA489" s="14" t="str">
        <f t="shared" ca="1" si="132"/>
        <v/>
      </c>
      <c r="AB489" s="1">
        <f t="shared" si="133"/>
        <v>1.7</v>
      </c>
      <c r="AC489" s="1">
        <f t="shared" si="134"/>
        <v>100</v>
      </c>
      <c r="AD489" s="1" t="e">
        <f t="shared" si="135"/>
        <v>#N/A</v>
      </c>
      <c r="AE489" s="1" t="e">
        <f t="shared" si="136"/>
        <v>#N/A</v>
      </c>
      <c r="AF489" s="1" t="e">
        <f t="shared" si="137"/>
        <v>#N/A</v>
      </c>
      <c r="AG489" s="1" t="e">
        <f t="shared" si="138"/>
        <v>#N/A</v>
      </c>
      <c r="AH489" s="1" t="e">
        <f t="shared" si="139"/>
        <v>#N/A</v>
      </c>
      <c r="AI489" s="1" t="str">
        <f>TRIM(LEFT(AP489,FIND(Sheet1!$E$16,AP489)-1))</f>
        <v>ratio</v>
      </c>
      <c r="AJ489" s="1" t="str">
        <f>TRIM(LEFT(AQ489,FIND(Sheet1!$E$16,AQ489)-1))</f>
        <v>fixed</v>
      </c>
      <c r="AK489" s="1" t="e">
        <f>TRIM(LEFT(AR489,FIND(Sheet1!$E$16,AR489)-1))</f>
        <v>#VALUE!</v>
      </c>
      <c r="AL489" s="1" t="e">
        <f>TRIM(LEFT(AS489,FIND(Sheet1!$E$16,AS489)-1))</f>
        <v>#VALUE!</v>
      </c>
      <c r="AM489" s="1" t="e">
        <f>TRIM(LEFT(AT489,FIND(Sheet1!$E$16,AT489)-1))</f>
        <v>#VALUE!</v>
      </c>
      <c r="AN489" s="1" t="e">
        <f>TRIM(LEFT(AU489,FIND(Sheet1!$E$16,AU489)-1))</f>
        <v>#VALUE!</v>
      </c>
      <c r="AO489" s="1" t="e">
        <f>TRIM(LEFT(AV489,FIND(Sheet1!$E$16,AV489)-1))</f>
        <v>#VALUE!</v>
      </c>
      <c r="AP489" s="14" t="s">
        <v>225</v>
      </c>
      <c r="AQ489" s="14" t="s">
        <v>170</v>
      </c>
      <c r="AX489" s="1">
        <v>2000450704</v>
      </c>
      <c r="AY489" s="1" t="s">
        <v>86</v>
      </c>
      <c r="AZ489" s="1" t="str">
        <f t="shared" si="140"/>
        <v>2000450704伤血</v>
      </c>
      <c r="BA489" s="1">
        <f>COUNTIFS($AZ$2:AZ489,AZ489,$AZ$2:AZ489,"&gt;&lt;")</f>
        <v>1</v>
      </c>
      <c r="BB489" t="b">
        <f>IFERROR(AND(VLOOKUP(AX489,[2]英雄技能定义!$A:$F,6,0)="普攻",AY489=$AY$2),FALSE)</f>
        <v>0</v>
      </c>
    </row>
    <row r="490" spans="1:54">
      <c r="A490" s="1" t="e">
        <f>#REF!</f>
        <v>#REF!</v>
      </c>
      <c r="B490" s="1" t="e">
        <f>#REF!</f>
        <v>#REF!</v>
      </c>
      <c r="C490" s="1" t="e">
        <f>#REF!</f>
        <v>#REF!</v>
      </c>
      <c r="D490" s="1" t="s">
        <v>86</v>
      </c>
      <c r="E490" s="1" t="e">
        <f>#REF!</f>
        <v>#REF!</v>
      </c>
      <c r="F490" s="1" t="e">
        <f t="shared" si="141"/>
        <v>#REF!</v>
      </c>
      <c r="G490" s="1">
        <f>SUMIFS(Sheet1!$F$17:$F$30,Sheet1!$E$17:$E$30,D490)</f>
        <v>1</v>
      </c>
      <c r="H490" s="1" t="e">
        <f>ROUND(ABS(SUMIFS(#REF!,#REF!,$C490,#REF!,#REF!,#REF!,$E490)),)</f>
        <v>#REF!</v>
      </c>
      <c r="I490" s="1" t="e">
        <f>_xlfn.IFS(OR(B490=#REF!,B490=#REF!,B490=#REF!),ROUND(#REF!,3),TRUE,0)</f>
        <v>#REF!</v>
      </c>
      <c r="J490" s="1">
        <v>0</v>
      </c>
      <c r="K490" s="1" t="e">
        <f>ROUND(ABS(SUMIFS(#REF!,#REF!,$C490,#REF!,#REF!,#REF!,$E490,#REF!,#REF!)),3)</f>
        <v>#REF!</v>
      </c>
      <c r="L490" s="1" t="e">
        <f>ROUND(ABS(SUMIFS(#REF!,#REF!,$C490,#REF!,#REF!,#REF!,$E490,#REF!,#REF!)),3)</f>
        <v>#REF!</v>
      </c>
      <c r="M490" s="1">
        <v>0</v>
      </c>
      <c r="N490" s="1" t="e">
        <f>ROUND(ABS(SUMIFS(#REF!,#REF!,$C490,#REF!,#REF!,#REF!,$E490,#REF!,#REF!)),3)</f>
        <v>#REF!</v>
      </c>
      <c r="O490" s="1" t="e">
        <f>ABS(SUMIFS(#REF!,#REF!,$C490,#REF!,$E490,#REF!,#REF!))</f>
        <v>#REF!</v>
      </c>
      <c r="P490" s="1" t="e">
        <f>#REF!</f>
        <v>#REF!</v>
      </c>
      <c r="Q490" s="1" t="e">
        <f>_xlfn.IFS(OR(B490=#REF!,B490=#REF!),#REF!*100,TRUE,0)</f>
        <v>#REF!</v>
      </c>
      <c r="S490" s="14" t="str">
        <f t="shared" si="125"/>
        <v>2000450704加buff1</v>
      </c>
      <c r="T490" s="14" t="str">
        <f ca="1">IF(OFFSET($BB$1,MATCH($S490,S:S,0)-1,),$BC$1,
_xlfn.TEXTJOIN(Sheet1!$D$16,1,U490:AA490))</f>
        <v>duration=1+attackerParams('step10b'),effectIds={1000084}</v>
      </c>
      <c r="U490" s="14" t="str">
        <f t="shared" ca="1" si="126"/>
        <v>duration=1+attackerParams('step10b')</v>
      </c>
      <c r="V490" s="14" t="str">
        <f t="shared" ca="1" si="127"/>
        <v>effectIds={1000084}</v>
      </c>
      <c r="W490" s="14" t="str">
        <f t="shared" ca="1" si="128"/>
        <v/>
      </c>
      <c r="X490" s="14" t="str">
        <f t="shared" ca="1" si="129"/>
        <v/>
      </c>
      <c r="Y490" s="14" t="str">
        <f t="shared" ca="1" si="130"/>
        <v/>
      </c>
      <c r="Z490" s="14" t="str">
        <f t="shared" ca="1" si="131"/>
        <v/>
      </c>
      <c r="AA490" s="14" t="str">
        <f t="shared" ca="1" si="132"/>
        <v/>
      </c>
      <c r="AB490" s="1">
        <f t="shared" si="133"/>
        <v>1</v>
      </c>
      <c r="AC490" s="1" t="e">
        <f t="shared" si="134"/>
        <v>#N/A</v>
      </c>
      <c r="AD490" s="1" t="e">
        <f t="shared" si="135"/>
        <v>#N/A</v>
      </c>
      <c r="AE490" s="1" t="e">
        <f t="shared" si="136"/>
        <v>#N/A</v>
      </c>
      <c r="AF490" s="1" t="e">
        <f t="shared" si="137"/>
        <v>#N/A</v>
      </c>
      <c r="AG490" s="1" t="e">
        <f t="shared" si="138"/>
        <v>#N/A</v>
      </c>
      <c r="AH490" s="1" t="e">
        <f t="shared" si="139"/>
        <v>#N/A</v>
      </c>
      <c r="AI490" s="1" t="str">
        <f>TRIM(LEFT(AP490,FIND(Sheet1!$E$16,AP490)-1))</f>
        <v>duration</v>
      </c>
      <c r="AJ490" s="1" t="str">
        <f>TRIM(LEFT(AQ490,FIND(Sheet1!$E$16,AQ490)-1))</f>
        <v>effectIds</v>
      </c>
      <c r="AK490" s="1" t="e">
        <f>TRIM(LEFT(AR490,FIND(Sheet1!$E$16,AR490)-1))</f>
        <v>#VALUE!</v>
      </c>
      <c r="AL490" s="1" t="e">
        <f>TRIM(LEFT(AS490,FIND(Sheet1!$E$16,AS490)-1))</f>
        <v>#VALUE!</v>
      </c>
      <c r="AM490" s="1" t="e">
        <f>TRIM(LEFT(AT490,FIND(Sheet1!$E$16,AT490)-1))</f>
        <v>#VALUE!</v>
      </c>
      <c r="AN490" s="1" t="e">
        <f>TRIM(LEFT(AU490,FIND(Sheet1!$E$16,AU490)-1))</f>
        <v>#VALUE!</v>
      </c>
      <c r="AO490" s="1" t="e">
        <f>TRIM(LEFT(AV490,FIND(Sheet1!$E$16,AV490)-1))</f>
        <v>#VALUE!</v>
      </c>
      <c r="AP490" s="14" t="s">
        <v>199</v>
      </c>
      <c r="AQ490" s="14" t="s">
        <v>412</v>
      </c>
      <c r="AX490" s="1">
        <v>2000450704</v>
      </c>
      <c r="AY490" s="1" t="s">
        <v>88</v>
      </c>
      <c r="AZ490" s="1" t="str">
        <f t="shared" si="140"/>
        <v>2000450704加buff</v>
      </c>
      <c r="BA490" s="1">
        <f>COUNTIFS($AZ$2:AZ490,AZ490,$AZ$2:AZ490,"&gt;&lt;")</f>
        <v>1</v>
      </c>
      <c r="BB490" t="b">
        <f>IFERROR(AND(VLOOKUP(AX490,[2]英雄技能定义!$A:$F,6,0)="普攻",AY490=$AY$2),FALSE)</f>
        <v>0</v>
      </c>
    </row>
    <row r="491" spans="1:54">
      <c r="A491" s="1" t="e">
        <f>#REF!</f>
        <v>#REF!</v>
      </c>
      <c r="B491" s="1" t="e">
        <f>#REF!</f>
        <v>#REF!</v>
      </c>
      <c r="C491" s="1" t="e">
        <f>#REF!</f>
        <v>#REF!</v>
      </c>
      <c r="D491" s="1" t="s">
        <v>86</v>
      </c>
      <c r="E491" s="1" t="e">
        <f>#REF!</f>
        <v>#REF!</v>
      </c>
      <c r="F491" s="1" t="e">
        <f t="shared" si="141"/>
        <v>#REF!</v>
      </c>
      <c r="G491" s="1">
        <f>SUMIFS(Sheet1!$F$17:$F$30,Sheet1!$E$17:$E$30,D491)</f>
        <v>1</v>
      </c>
      <c r="H491" s="1" t="e">
        <f>ROUND(ABS(SUMIFS(#REF!,#REF!,$C491,#REF!,#REF!,#REF!,$E491)),)</f>
        <v>#REF!</v>
      </c>
      <c r="I491" s="1" t="e">
        <f>_xlfn.IFS(OR(B491=#REF!,B491=#REF!,B491=#REF!),ROUND(#REF!,3),TRUE,0)</f>
        <v>#REF!</v>
      </c>
      <c r="J491" s="1">
        <v>0</v>
      </c>
      <c r="K491" s="1" t="e">
        <f>ROUND(ABS(SUMIFS(#REF!,#REF!,$C491,#REF!,#REF!,#REF!,$E491,#REF!,#REF!)),3)</f>
        <v>#REF!</v>
      </c>
      <c r="L491" s="1" t="e">
        <f>ROUND(ABS(SUMIFS(#REF!,#REF!,$C491,#REF!,#REF!,#REF!,$E491,#REF!,#REF!)),3)</f>
        <v>#REF!</v>
      </c>
      <c r="M491" s="1">
        <v>0</v>
      </c>
      <c r="N491" s="1" t="e">
        <f>ROUND(ABS(SUMIFS(#REF!,#REF!,$C491,#REF!,#REF!,#REF!,$E491,#REF!,#REF!)),3)</f>
        <v>#REF!</v>
      </c>
      <c r="O491" s="1" t="e">
        <f>ABS(SUMIFS(#REF!,#REF!,$C491,#REF!,$E491,#REF!,#REF!))</f>
        <v>#REF!</v>
      </c>
      <c r="P491" s="1" t="e">
        <f>#REF!</f>
        <v>#REF!</v>
      </c>
      <c r="Q491" s="1" t="e">
        <f>_xlfn.IFS(OR(B491=#REF!,B491=#REF!),#REF!*100,TRUE,0)</f>
        <v>#REF!</v>
      </c>
      <c r="S491" s="14" t="str">
        <f t="shared" si="125"/>
        <v>2000450704击飞1</v>
      </c>
      <c r="T491" s="14" t="str">
        <f ca="1">IF(OFFSET($BB$1,MATCH($S491,S:S,0)-1,),$BC$1,
_xlfn.TEXTJOIN(Sheet1!$D$16,1,U491:AA491))</f>
        <v>speed=300,duration=0.5</v>
      </c>
      <c r="U491" s="14" t="str">
        <f t="shared" ca="1" si="126"/>
        <v>speed=300</v>
      </c>
      <c r="V491" s="14" t="str">
        <f t="shared" ca="1" si="127"/>
        <v>duration=0.5</v>
      </c>
      <c r="W491" s="14" t="str">
        <f t="shared" ca="1" si="128"/>
        <v/>
      </c>
      <c r="X491" s="14" t="str">
        <f t="shared" ca="1" si="129"/>
        <v/>
      </c>
      <c r="Y491" s="14" t="str">
        <f t="shared" ca="1" si="130"/>
        <v/>
      </c>
      <c r="Z491" s="14" t="str">
        <f t="shared" ca="1" si="131"/>
        <v/>
      </c>
      <c r="AA491" s="14" t="str">
        <f t="shared" ca="1" si="132"/>
        <v/>
      </c>
      <c r="AB491" s="1">
        <f t="shared" si="133"/>
        <v>300</v>
      </c>
      <c r="AC491" s="1">
        <f t="shared" si="134"/>
        <v>0.5</v>
      </c>
      <c r="AD491" s="1" t="e">
        <f t="shared" si="135"/>
        <v>#N/A</v>
      </c>
      <c r="AE491" s="1" t="e">
        <f t="shared" si="136"/>
        <v>#N/A</v>
      </c>
      <c r="AF491" s="1" t="e">
        <f t="shared" si="137"/>
        <v>#N/A</v>
      </c>
      <c r="AG491" s="1" t="e">
        <f t="shared" si="138"/>
        <v>#N/A</v>
      </c>
      <c r="AH491" s="1" t="e">
        <f t="shared" si="139"/>
        <v>#N/A</v>
      </c>
      <c r="AI491" s="1" t="str">
        <f>TRIM(LEFT(AP491,FIND(Sheet1!$E$16,AP491)-1))</f>
        <v>speed</v>
      </c>
      <c r="AJ491" s="1" t="str">
        <f>TRIM(LEFT(AQ491,FIND(Sheet1!$E$16,AQ491)-1))</f>
        <v>duration</v>
      </c>
      <c r="AK491" s="1" t="e">
        <f>TRIM(LEFT(AR491,FIND(Sheet1!$E$16,AR491)-1))</f>
        <v>#VALUE!</v>
      </c>
      <c r="AL491" s="1" t="e">
        <f>TRIM(LEFT(AS491,FIND(Sheet1!$E$16,AS491)-1))</f>
        <v>#VALUE!</v>
      </c>
      <c r="AM491" s="1" t="e">
        <f>TRIM(LEFT(AT491,FIND(Sheet1!$E$16,AT491)-1))</f>
        <v>#VALUE!</v>
      </c>
      <c r="AN491" s="1" t="e">
        <f>TRIM(LEFT(AU491,FIND(Sheet1!$E$16,AU491)-1))</f>
        <v>#VALUE!</v>
      </c>
      <c r="AO491" s="1" t="e">
        <f>TRIM(LEFT(AV491,FIND(Sheet1!$E$16,AV491)-1))</f>
        <v>#VALUE!</v>
      </c>
      <c r="AP491" s="14" t="s">
        <v>187</v>
      </c>
      <c r="AQ491" s="14" t="s">
        <v>188</v>
      </c>
      <c r="AX491" s="1">
        <v>2000450704</v>
      </c>
      <c r="AY491" s="1" t="s">
        <v>96</v>
      </c>
      <c r="AZ491" s="1" t="str">
        <f t="shared" si="140"/>
        <v>2000450704击飞</v>
      </c>
      <c r="BA491" s="1">
        <f>COUNTIFS($AZ$2:AZ491,AZ491,$AZ$2:AZ491,"&gt;&lt;")</f>
        <v>1</v>
      </c>
      <c r="BB491" t="b">
        <f>IFERROR(AND(VLOOKUP(AX491,[2]英雄技能定义!$A:$F,6,0)="普攻",AY491=$AY$2),FALSE)</f>
        <v>0</v>
      </c>
    </row>
    <row r="492" spans="1:54">
      <c r="A492" s="1" t="e">
        <f>#REF!</f>
        <v>#REF!</v>
      </c>
      <c r="B492" s="1" t="e">
        <f>#REF!</f>
        <v>#REF!</v>
      </c>
      <c r="C492" s="1" t="e">
        <f>#REF!</f>
        <v>#REF!</v>
      </c>
      <c r="D492" s="1" t="s">
        <v>88</v>
      </c>
      <c r="E492" s="1" t="e">
        <f>#REF!</f>
        <v>#REF!</v>
      </c>
      <c r="F492" s="1" t="e">
        <f t="shared" si="141"/>
        <v>#REF!</v>
      </c>
      <c r="G492" s="1">
        <f>SUMIFS(Sheet1!$F$17:$F$30,Sheet1!$E$17:$E$30,D492)</f>
        <v>2</v>
      </c>
      <c r="H492" s="1" t="e">
        <f>ROUND(ABS(SUMIFS(#REF!,#REF!,$C492,#REF!,#REF!,#REF!,$E492)),)</f>
        <v>#REF!</v>
      </c>
      <c r="I492" s="1" t="e">
        <f>_xlfn.IFS(OR(B492=#REF!,B492=#REF!,B492=#REF!),ROUND(#REF!,3),TRUE,0)</f>
        <v>#REF!</v>
      </c>
      <c r="J492" s="1">
        <v>0</v>
      </c>
      <c r="K492" s="1" t="e">
        <f>ROUND(ABS(SUMIFS(#REF!,#REF!,$C492,#REF!,#REF!,#REF!,$E492,#REF!,#REF!)),3)</f>
        <v>#REF!</v>
      </c>
      <c r="L492" s="1" t="e">
        <f>ROUND(ABS(SUMIFS(#REF!,#REF!,$C492,#REF!,#REF!,#REF!,$E492,#REF!,#REF!)),3)</f>
        <v>#REF!</v>
      </c>
      <c r="M492" s="1">
        <v>0</v>
      </c>
      <c r="N492" s="1" t="e">
        <f>ROUND(ABS(SUMIFS(#REF!,#REF!,$C492,#REF!,#REF!,#REF!,$E492,#REF!,#REF!)),3)</f>
        <v>#REF!</v>
      </c>
      <c r="O492" s="1" t="e">
        <f>ABS(SUMIFS(#REF!,#REF!,$C492,#REF!,$E492,#REF!,#REF!))</f>
        <v>#REF!</v>
      </c>
      <c r="P492" s="1" t="e">
        <f>#REF!</f>
        <v>#REF!</v>
      </c>
      <c r="Q492" s="1" t="e">
        <f>_xlfn.IFS(OR(B492=#REF!,B492=#REF!),#REF!*100,TRUE,0)</f>
        <v>#REF!</v>
      </c>
      <c r="S492" s="14" t="str">
        <f t="shared" si="125"/>
        <v>2000450704加buff2</v>
      </c>
      <c r="T492" s="14" t="str">
        <f ca="1">IF(OFFSET($BB$1,MATCH($S492,S:S,0)-1,),$BC$1,
_xlfn.TEXTJOIN(Sheet1!$D$16,1,U492:AA492))</f>
        <v>duration=6,effectIds={1000085,1000148}</v>
      </c>
      <c r="U492" s="14" t="str">
        <f t="shared" ca="1" si="126"/>
        <v>duration=6</v>
      </c>
      <c r="V492" s="14" t="str">
        <f t="shared" ca="1" si="127"/>
        <v>effectIds={1000085</v>
      </c>
      <c r="W492" s="14" t="str">
        <f t="shared" ca="1" si="128"/>
        <v>1000148}</v>
      </c>
      <c r="X492" s="14" t="str">
        <f t="shared" ca="1" si="129"/>
        <v/>
      </c>
      <c r="Y492" s="14" t="str">
        <f t="shared" ca="1" si="130"/>
        <v/>
      </c>
      <c r="Z492" s="14" t="str">
        <f t="shared" ca="1" si="131"/>
        <v/>
      </c>
      <c r="AA492" s="14" t="str">
        <f t="shared" ca="1" si="132"/>
        <v/>
      </c>
      <c r="AB492" s="1">
        <f t="shared" si="133"/>
        <v>6</v>
      </c>
      <c r="AC492" s="1" t="e">
        <f t="shared" si="134"/>
        <v>#N/A</v>
      </c>
      <c r="AD492" s="1" t="e">
        <f t="shared" si="135"/>
        <v>#N/A</v>
      </c>
      <c r="AE492" s="1" t="e">
        <f t="shared" si="136"/>
        <v>#N/A</v>
      </c>
      <c r="AF492" s="1" t="e">
        <f t="shared" si="137"/>
        <v>#N/A</v>
      </c>
      <c r="AG492" s="1" t="e">
        <f t="shared" si="138"/>
        <v>#N/A</v>
      </c>
      <c r="AH492" s="1" t="e">
        <f t="shared" si="139"/>
        <v>#N/A</v>
      </c>
      <c r="AI492" s="1" t="str">
        <f>TRIM(LEFT(AP492,FIND(Sheet1!$E$16,AP492)-1))</f>
        <v>duration</v>
      </c>
      <c r="AJ492" s="1" t="str">
        <f>TRIM(LEFT(AQ492,FIND(Sheet1!$E$16,AQ492)-1))</f>
        <v>effectIds</v>
      </c>
      <c r="AK492" s="1" t="e">
        <f>TRIM(LEFT(AR492,FIND(Sheet1!$E$16,AR492)-1))</f>
        <v>#VALUE!</v>
      </c>
      <c r="AL492" s="1" t="e">
        <f>TRIM(LEFT(AS492,FIND(Sheet1!$E$16,AS492)-1))</f>
        <v>#VALUE!</v>
      </c>
      <c r="AM492" s="1" t="e">
        <f>TRIM(LEFT(AT492,FIND(Sheet1!$E$16,AT492)-1))</f>
        <v>#VALUE!</v>
      </c>
      <c r="AN492" s="1" t="e">
        <f>TRIM(LEFT(AU492,FIND(Sheet1!$E$16,AU492)-1))</f>
        <v>#VALUE!</v>
      </c>
      <c r="AO492" s="1" t="e">
        <f>TRIM(LEFT(AV492,FIND(Sheet1!$E$16,AV492)-1))</f>
        <v>#VALUE!</v>
      </c>
      <c r="AP492" s="14" t="s">
        <v>185</v>
      </c>
      <c r="AQ492" s="14" t="s">
        <v>413</v>
      </c>
      <c r="AR492" s="14" t="s">
        <v>414</v>
      </c>
      <c r="AX492" s="1">
        <v>2000450704</v>
      </c>
      <c r="AY492" s="1" t="s">
        <v>88</v>
      </c>
      <c r="AZ492" s="1" t="str">
        <f t="shared" si="140"/>
        <v>2000450704加buff</v>
      </c>
      <c r="BA492" s="1">
        <f>COUNTIFS($AZ$2:AZ492,AZ492,$AZ$2:AZ492,"&gt;&lt;")</f>
        <v>2</v>
      </c>
      <c r="BB492" t="b">
        <f>IFERROR(AND(VLOOKUP(AX492,[2]英雄技能定义!$A:$F,6,0)="普攻",AY492=$AY$2),FALSE)</f>
        <v>0</v>
      </c>
    </row>
    <row r="493" spans="1:54">
      <c r="A493" s="1" t="e">
        <f>#REF!</f>
        <v>#REF!</v>
      </c>
      <c r="B493" s="1" t="e">
        <f>#REF!</f>
        <v>#REF!</v>
      </c>
      <c r="C493" s="1" t="e">
        <f>#REF!</f>
        <v>#REF!</v>
      </c>
      <c r="D493" s="1" t="s">
        <v>86</v>
      </c>
      <c r="E493" s="1" t="e">
        <f>#REF!</f>
        <v>#REF!</v>
      </c>
      <c r="F493" s="1" t="e">
        <f t="shared" si="141"/>
        <v>#REF!</v>
      </c>
      <c r="G493" s="1">
        <f>SUMIFS(Sheet1!$F$17:$F$30,Sheet1!$E$17:$E$30,D493)</f>
        <v>1</v>
      </c>
      <c r="H493" s="1" t="e">
        <f>ROUND(ABS(SUMIFS(#REF!,#REF!,$C493,#REF!,#REF!,#REF!,$E493)),)</f>
        <v>#REF!</v>
      </c>
      <c r="I493" s="1" t="e">
        <f>_xlfn.IFS(OR(B493=#REF!,B493=#REF!,B493=#REF!),ROUND(#REF!,3),TRUE,0)</f>
        <v>#REF!</v>
      </c>
      <c r="J493" s="1">
        <v>0</v>
      </c>
      <c r="K493" s="1" t="e">
        <f>ROUND(ABS(SUMIFS(#REF!,#REF!,$C493,#REF!,#REF!,#REF!,$E493,#REF!,#REF!)),3)</f>
        <v>#REF!</v>
      </c>
      <c r="L493" s="1" t="e">
        <f>ROUND(ABS(SUMIFS(#REF!,#REF!,$C493,#REF!,#REF!,#REF!,$E493,#REF!,#REF!)),3)</f>
        <v>#REF!</v>
      </c>
      <c r="M493" s="1">
        <v>0</v>
      </c>
      <c r="N493" s="1" t="e">
        <f>ROUND(ABS(SUMIFS(#REF!,#REF!,$C493,#REF!,#REF!,#REF!,$E493,#REF!,#REF!)),3)</f>
        <v>#REF!</v>
      </c>
      <c r="O493" s="1" t="e">
        <f>ABS(SUMIFS(#REF!,#REF!,$C493,#REF!,$E493,#REF!,#REF!))</f>
        <v>#REF!</v>
      </c>
      <c r="P493" s="1" t="e">
        <f>#REF!</f>
        <v>#REF!</v>
      </c>
      <c r="Q493" s="1" t="e">
        <f>_xlfn.IFS(OR(B493=#REF!,B493=#REF!),#REF!*100,TRUE,0)</f>
        <v>#REF!</v>
      </c>
      <c r="S493" s="14" t="str">
        <f t="shared" si="125"/>
        <v>2000450704恢复血量1</v>
      </c>
      <c r="T493" s="14" t="str">
        <f ca="1">IF(OFFSET($BB$1,MATCH($S493,S:S,0)-1,),$BC$1,
_xlfn.TEXTJOIN(Sheet1!$D$16,1,U493:AA493))</f>
        <v>ratio=0,fixed=attackerProperty('生命上限')*attackerParams('extreasure2b')*sourceSkillBlackboard('dizzy_unit_count',0)</v>
      </c>
      <c r="U493" s="14" t="str">
        <f t="shared" ca="1" si="126"/>
        <v>ratio=0</v>
      </c>
      <c r="V493" s="14" t="str">
        <f t="shared" ca="1" si="127"/>
        <v>fixed=attackerProperty('生命上限')*attackerParams('extreasure2b')*sourceSkillBlackboard('dizzy_unit_count'</v>
      </c>
      <c r="W493" s="14" t="str">
        <f t="shared" ca="1" si="128"/>
        <v>0)</v>
      </c>
      <c r="X493" s="14" t="str">
        <f t="shared" ca="1" si="129"/>
        <v/>
      </c>
      <c r="Y493" s="14" t="str">
        <f t="shared" ca="1" si="130"/>
        <v/>
      </c>
      <c r="Z493" s="14" t="str">
        <f t="shared" ca="1" si="131"/>
        <v/>
      </c>
      <c r="AA493" s="14" t="str">
        <f t="shared" ca="1" si="132"/>
        <v/>
      </c>
      <c r="AB493" s="1">
        <f t="shared" si="133"/>
        <v>0</v>
      </c>
      <c r="AC493" s="1" t="e">
        <f t="shared" si="134"/>
        <v>#N/A</v>
      </c>
      <c r="AD493" s="1" t="e">
        <f t="shared" si="135"/>
        <v>#N/A</v>
      </c>
      <c r="AE493" s="1" t="e">
        <f t="shared" si="136"/>
        <v>#N/A</v>
      </c>
      <c r="AF493" s="1" t="e">
        <f t="shared" si="137"/>
        <v>#N/A</v>
      </c>
      <c r="AG493" s="1" t="e">
        <f t="shared" si="138"/>
        <v>#N/A</v>
      </c>
      <c r="AH493" s="1" t="e">
        <f t="shared" si="139"/>
        <v>#N/A</v>
      </c>
      <c r="AI493" s="1" t="str">
        <f>TRIM(LEFT(AP493,FIND(Sheet1!$E$16,AP493)-1))</f>
        <v>ratio</v>
      </c>
      <c r="AJ493" s="1" t="str">
        <f>TRIM(LEFT(AQ493,FIND(Sheet1!$E$16,AQ493)-1))</f>
        <v>fixed</v>
      </c>
      <c r="AK493" s="1" t="e">
        <f>TRIM(LEFT(AR493,FIND(Sheet1!$E$16,AR493)-1))</f>
        <v>#VALUE!</v>
      </c>
      <c r="AL493" s="1" t="e">
        <f>TRIM(LEFT(AS493,FIND(Sheet1!$E$16,AS493)-1))</f>
        <v>#VALUE!</v>
      </c>
      <c r="AM493" s="1" t="e">
        <f>TRIM(LEFT(AT493,FIND(Sheet1!$E$16,AT493)-1))</f>
        <v>#VALUE!</v>
      </c>
      <c r="AN493" s="1" t="e">
        <f>TRIM(LEFT(AU493,FIND(Sheet1!$E$16,AU493)-1))</f>
        <v>#VALUE!</v>
      </c>
      <c r="AO493" s="1" t="e">
        <f>TRIM(LEFT(AV493,FIND(Sheet1!$E$16,AV493)-1))</f>
        <v>#VALUE!</v>
      </c>
      <c r="AP493" s="14" t="s">
        <v>415</v>
      </c>
      <c r="AQ493" s="14" t="s">
        <v>416</v>
      </c>
      <c r="AR493" s="14" t="s">
        <v>327</v>
      </c>
      <c r="AX493" s="1">
        <v>2000450704</v>
      </c>
      <c r="AY493" s="1" t="s">
        <v>92</v>
      </c>
      <c r="AZ493" s="1" t="str">
        <f t="shared" si="140"/>
        <v>2000450704恢复血量</v>
      </c>
      <c r="BA493" s="1">
        <f>COUNTIFS($AZ$2:AZ493,AZ493,$AZ$2:AZ493,"&gt;&lt;")</f>
        <v>1</v>
      </c>
      <c r="BB493" t="b">
        <f>IFERROR(AND(VLOOKUP(AX493,[2]英雄技能定义!$A:$F,6,0)="普攻",AY493=$AY$2),FALSE)</f>
        <v>0</v>
      </c>
    </row>
    <row r="494" spans="1:54">
      <c r="A494" s="1" t="e">
        <f>#REF!</f>
        <v>#REF!</v>
      </c>
      <c r="B494" s="1" t="e">
        <f>#REF!</f>
        <v>#REF!</v>
      </c>
      <c r="C494" s="1" t="e">
        <f>#REF!</f>
        <v>#REF!</v>
      </c>
      <c r="D494" s="1" t="s">
        <v>86</v>
      </c>
      <c r="E494" s="1" t="e">
        <f>#REF!</f>
        <v>#REF!</v>
      </c>
      <c r="F494" s="1" t="e">
        <f t="shared" si="141"/>
        <v>#REF!</v>
      </c>
      <c r="G494" s="1">
        <f>SUMIFS(Sheet1!$F$17:$F$30,Sheet1!$E$17:$E$30,D494)</f>
        <v>1</v>
      </c>
      <c r="H494" s="1" t="e">
        <f>ROUND(ABS(SUMIFS(#REF!,#REF!,$C494,#REF!,#REF!,#REF!,$E494)),)</f>
        <v>#REF!</v>
      </c>
      <c r="I494" s="1" t="e">
        <f>_xlfn.IFS(OR(B494=#REF!,B494=#REF!,B494=#REF!),ROUND(#REF!,3),TRUE,0)</f>
        <v>#REF!</v>
      </c>
      <c r="J494" s="1">
        <v>0</v>
      </c>
      <c r="K494" s="1" t="e">
        <f>ROUND(ABS(SUMIFS(#REF!,#REF!,$C494,#REF!,#REF!,#REF!,$E494,#REF!,#REF!)),3)</f>
        <v>#REF!</v>
      </c>
      <c r="L494" s="1" t="e">
        <f>ROUND(ABS(SUMIFS(#REF!,#REF!,$C494,#REF!,#REF!,#REF!,$E494,#REF!,#REF!)),3)</f>
        <v>#REF!</v>
      </c>
      <c r="M494" s="1">
        <v>0</v>
      </c>
      <c r="N494" s="1" t="e">
        <f>ROUND(ABS(SUMIFS(#REF!,#REF!,$C494,#REF!,#REF!,#REF!,$E494,#REF!,#REF!)),3)</f>
        <v>#REF!</v>
      </c>
      <c r="O494" s="1" t="e">
        <f>ABS(SUMIFS(#REF!,#REF!,$C494,#REF!,$E494,#REF!,#REF!))</f>
        <v>#REF!</v>
      </c>
      <c r="P494" s="1" t="e">
        <f>#REF!</f>
        <v>#REF!</v>
      </c>
      <c r="Q494" s="1" t="e">
        <f>_xlfn.IFS(OR(B494=#REF!,B494=#REF!),#REF!*100,TRUE,0)</f>
        <v>#REF!</v>
      </c>
      <c r="S494" s="14" t="str">
        <f t="shared" si="125"/>
        <v>2000451001伤血1</v>
      </c>
      <c r="T494" s="14" t="str">
        <f ca="1">IF(OFFSET($BB$1,MATCH($S494,S:S,0)-1,),$BC$1,
_xlfn.TEXTJOIN(Sheet1!$D$16,1,U494:AA494))</f>
        <v>ratio=0.4,fixed=0</v>
      </c>
      <c r="U494" s="14" t="str">
        <f t="shared" ca="1" si="126"/>
        <v>ratio=0.4</v>
      </c>
      <c r="V494" s="14" t="str">
        <f t="shared" ca="1" si="127"/>
        <v>fixed=10</v>
      </c>
      <c r="W494" s="14" t="str">
        <f t="shared" ca="1" si="128"/>
        <v/>
      </c>
      <c r="X494" s="14" t="str">
        <f t="shared" ca="1" si="129"/>
        <v/>
      </c>
      <c r="Y494" s="14" t="str">
        <f t="shared" ca="1" si="130"/>
        <v/>
      </c>
      <c r="Z494" s="14" t="str">
        <f t="shared" ca="1" si="131"/>
        <v/>
      </c>
      <c r="AA494" s="14" t="str">
        <f t="shared" ca="1" si="132"/>
        <v/>
      </c>
      <c r="AB494" s="1">
        <f t="shared" si="133"/>
        <v>0.4</v>
      </c>
      <c r="AC494" s="1">
        <f t="shared" si="134"/>
        <v>10</v>
      </c>
      <c r="AD494" s="1" t="e">
        <f t="shared" si="135"/>
        <v>#N/A</v>
      </c>
      <c r="AE494" s="1" t="e">
        <f t="shared" si="136"/>
        <v>#N/A</v>
      </c>
      <c r="AF494" s="1" t="e">
        <f t="shared" si="137"/>
        <v>#N/A</v>
      </c>
      <c r="AG494" s="1" t="e">
        <f t="shared" si="138"/>
        <v>#N/A</v>
      </c>
      <c r="AH494" s="1" t="e">
        <f t="shared" si="139"/>
        <v>#N/A</v>
      </c>
      <c r="AI494" s="1" t="str">
        <f>TRIM(LEFT(AP494,FIND(Sheet1!$E$16,AP494)-1))</f>
        <v>ratio</v>
      </c>
      <c r="AJ494" s="1" t="str">
        <f>TRIM(LEFT(AQ494,FIND(Sheet1!$E$16,AQ494)-1))</f>
        <v>fixed</v>
      </c>
      <c r="AK494" s="1" t="e">
        <f>TRIM(LEFT(AR494,FIND(Sheet1!$E$16,AR494)-1))</f>
        <v>#VALUE!</v>
      </c>
      <c r="AL494" s="1" t="e">
        <f>TRIM(LEFT(AS494,FIND(Sheet1!$E$16,AS494)-1))</f>
        <v>#VALUE!</v>
      </c>
      <c r="AM494" s="1" t="e">
        <f>TRIM(LEFT(AT494,FIND(Sheet1!$E$16,AT494)-1))</f>
        <v>#VALUE!</v>
      </c>
      <c r="AN494" s="1" t="e">
        <f>TRIM(LEFT(AU494,FIND(Sheet1!$E$16,AU494)-1))</f>
        <v>#VALUE!</v>
      </c>
      <c r="AO494" s="1" t="e">
        <f>TRIM(LEFT(AV494,FIND(Sheet1!$E$16,AV494)-1))</f>
        <v>#VALUE!</v>
      </c>
      <c r="AP494" s="14" t="s">
        <v>167</v>
      </c>
      <c r="AQ494" s="14" t="s">
        <v>168</v>
      </c>
      <c r="AX494" s="1">
        <v>2000451001</v>
      </c>
      <c r="AY494" s="1" t="s">
        <v>86</v>
      </c>
      <c r="AZ494" s="1" t="str">
        <f t="shared" si="140"/>
        <v>2000451001伤血</v>
      </c>
      <c r="BA494" s="1">
        <f>COUNTIFS($AZ$2:AZ494,AZ494,$AZ$2:AZ494,"&gt;&lt;")</f>
        <v>1</v>
      </c>
      <c r="BB494" t="b">
        <f>IFERROR(AND(VLOOKUP(AX494,[2]英雄技能定义!$A:$F,6,0)="普攻",AY494=$AY$2),FALSE)</f>
        <v>1</v>
      </c>
    </row>
    <row r="495" spans="1:54">
      <c r="A495" s="1" t="e">
        <f>#REF!</f>
        <v>#REF!</v>
      </c>
      <c r="B495" s="1" t="e">
        <f>#REF!</f>
        <v>#REF!</v>
      </c>
      <c r="C495" s="1" t="e">
        <f>#REF!</f>
        <v>#REF!</v>
      </c>
      <c r="D495" s="1" t="s">
        <v>88</v>
      </c>
      <c r="E495" s="1" t="e">
        <f>#REF!</f>
        <v>#REF!</v>
      </c>
      <c r="F495" s="1" t="e">
        <f t="shared" si="141"/>
        <v>#REF!</v>
      </c>
      <c r="G495" s="1">
        <f>SUMIFS(Sheet1!$F$17:$F$30,Sheet1!$E$17:$E$30,D495)</f>
        <v>2</v>
      </c>
      <c r="H495" s="1" t="e">
        <f>ROUND(ABS(SUMIFS(#REF!,#REF!,$C495,#REF!,#REF!,#REF!,$E495)),)</f>
        <v>#REF!</v>
      </c>
      <c r="I495" s="1" t="e">
        <f>_xlfn.IFS(OR(B495=#REF!,B495=#REF!,B495=#REF!),ROUND(#REF!,3),TRUE,0)</f>
        <v>#REF!</v>
      </c>
      <c r="J495" s="1">
        <v>0</v>
      </c>
      <c r="K495" s="1" t="e">
        <f>ROUND(ABS(SUMIFS(#REF!,#REF!,$C495,#REF!,#REF!,#REF!,$E495,#REF!,#REF!)),3)</f>
        <v>#REF!</v>
      </c>
      <c r="L495" s="1" t="e">
        <f>ROUND(ABS(SUMIFS(#REF!,#REF!,$C495,#REF!,#REF!,#REF!,$E495,#REF!,#REF!)),3)</f>
        <v>#REF!</v>
      </c>
      <c r="M495" s="1">
        <v>0</v>
      </c>
      <c r="N495" s="1" t="e">
        <f>ROUND(ABS(SUMIFS(#REF!,#REF!,$C495,#REF!,#REF!,#REF!,$E495,#REF!,#REF!)),3)</f>
        <v>#REF!</v>
      </c>
      <c r="O495" s="1" t="e">
        <f>ABS(SUMIFS(#REF!,#REF!,$C495,#REF!,$E495,#REF!,#REF!))</f>
        <v>#REF!</v>
      </c>
      <c r="P495" s="1" t="e">
        <f>#REF!</f>
        <v>#REF!</v>
      </c>
      <c r="Q495" s="1" t="e">
        <f>_xlfn.IFS(OR(B495=#REF!,B495=#REF!),#REF!*100,TRUE,0)</f>
        <v>#REF!</v>
      </c>
      <c r="S495" s="14" t="str">
        <f t="shared" si="125"/>
        <v>2000451001受击光效1</v>
      </c>
      <c r="T495" s="14" t="str">
        <f ca="1">IF(OFFSET($BB$1,MATCH($S495,S:S,0)-1,),$BC$1,
_xlfn.TEXTJOIN(Sheet1!$D$16,1,U495:AA495))</f>
        <v>1</v>
      </c>
      <c r="U495" s="14" t="str">
        <f t="shared" ca="1" si="126"/>
        <v>1</v>
      </c>
      <c r="V495" s="14" t="str">
        <f t="shared" ca="1" si="127"/>
        <v/>
      </c>
      <c r="W495" s="14" t="str">
        <f t="shared" ca="1" si="128"/>
        <v/>
      </c>
      <c r="X495" s="14" t="str">
        <f t="shared" ca="1" si="129"/>
        <v/>
      </c>
      <c r="Y495" s="14" t="str">
        <f t="shared" ca="1" si="130"/>
        <v/>
      </c>
      <c r="Z495" s="14" t="str">
        <f t="shared" ca="1" si="131"/>
        <v/>
      </c>
      <c r="AA495" s="14" t="str">
        <f t="shared" ca="1" si="132"/>
        <v/>
      </c>
      <c r="AB495" s="1">
        <f t="shared" si="133"/>
        <v>1</v>
      </c>
      <c r="AC495" s="1" t="e">
        <f t="shared" si="134"/>
        <v>#N/A</v>
      </c>
      <c r="AD495" s="1" t="e">
        <f t="shared" si="135"/>
        <v>#N/A</v>
      </c>
      <c r="AE495" s="1" t="e">
        <f t="shared" si="136"/>
        <v>#N/A</v>
      </c>
      <c r="AF495" s="1" t="e">
        <f t="shared" si="137"/>
        <v>#N/A</v>
      </c>
      <c r="AG495" s="1" t="e">
        <f t="shared" si="138"/>
        <v>#N/A</v>
      </c>
      <c r="AH495" s="1" t="e">
        <f t="shared" si="139"/>
        <v>#N/A</v>
      </c>
      <c r="AI495" s="1" t="e">
        <f>TRIM(LEFT(AP495,FIND(Sheet1!$E$16,AP495)-1))</f>
        <v>#VALUE!</v>
      </c>
      <c r="AJ495" s="1" t="e">
        <f>TRIM(LEFT(AQ495,FIND(Sheet1!$E$16,AQ495)-1))</f>
        <v>#VALUE!</v>
      </c>
      <c r="AK495" s="1" t="e">
        <f>TRIM(LEFT(AR495,FIND(Sheet1!$E$16,AR495)-1))</f>
        <v>#VALUE!</v>
      </c>
      <c r="AL495" s="1" t="e">
        <f>TRIM(LEFT(AS495,FIND(Sheet1!$E$16,AS495)-1))</f>
        <v>#VALUE!</v>
      </c>
      <c r="AM495" s="1" t="e">
        <f>TRIM(LEFT(AT495,FIND(Sheet1!$E$16,AT495)-1))</f>
        <v>#VALUE!</v>
      </c>
      <c r="AN495" s="1" t="e">
        <f>TRIM(LEFT(AU495,FIND(Sheet1!$E$16,AU495)-1))</f>
        <v>#VALUE!</v>
      </c>
      <c r="AO495" s="1" t="e">
        <f>TRIM(LEFT(AV495,FIND(Sheet1!$E$16,AV495)-1))</f>
        <v>#VALUE!</v>
      </c>
      <c r="AP495" s="14">
        <v>1</v>
      </c>
      <c r="AX495" s="1">
        <v>2000451001</v>
      </c>
      <c r="AY495" s="1" t="s">
        <v>91</v>
      </c>
      <c r="AZ495" s="1" t="str">
        <f t="shared" si="140"/>
        <v>2000451001受击光效</v>
      </c>
      <c r="BA495" s="1">
        <f>COUNTIFS($AZ$2:AZ495,AZ495,$AZ$2:AZ495,"&gt;&lt;")</f>
        <v>1</v>
      </c>
      <c r="BB495" t="b">
        <f>IFERROR(AND(VLOOKUP(AX495,[2]英雄技能定义!$A:$F,6,0)="普攻",AY495=$AY$2),FALSE)</f>
        <v>0</v>
      </c>
    </row>
    <row r="496" spans="1:54">
      <c r="A496" s="1" t="e">
        <f>#REF!</f>
        <v>#REF!</v>
      </c>
      <c r="B496" s="1" t="e">
        <f>#REF!</f>
        <v>#REF!</v>
      </c>
      <c r="C496" s="1" t="e">
        <f>#REF!</f>
        <v>#REF!</v>
      </c>
      <c r="D496" s="1" t="s">
        <v>86</v>
      </c>
      <c r="E496" s="1" t="e">
        <f>#REF!</f>
        <v>#REF!</v>
      </c>
      <c r="F496" s="1" t="e">
        <f t="shared" si="141"/>
        <v>#REF!</v>
      </c>
      <c r="G496" s="1">
        <f>SUMIFS(Sheet1!$F$17:$F$30,Sheet1!$E$17:$E$30,D496)</f>
        <v>1</v>
      </c>
      <c r="H496" s="1" t="e">
        <f>ROUND(ABS(SUMIFS(#REF!,#REF!,$C496,#REF!,#REF!,#REF!,$E496)),)</f>
        <v>#REF!</v>
      </c>
      <c r="I496" s="1" t="e">
        <f>_xlfn.IFS(OR(B496=#REF!,B496=#REF!,B496=#REF!),ROUND(#REF!,3),TRUE,0)</f>
        <v>#REF!</v>
      </c>
      <c r="J496" s="1">
        <v>0</v>
      </c>
      <c r="K496" s="1" t="e">
        <f>ROUND(ABS(SUMIFS(#REF!,#REF!,$C496,#REF!,#REF!,#REF!,$E496,#REF!,#REF!)),3)</f>
        <v>#REF!</v>
      </c>
      <c r="L496" s="1" t="e">
        <f>ROUND(ABS(SUMIFS(#REF!,#REF!,$C496,#REF!,#REF!,#REF!,$E496,#REF!,#REF!)),3)</f>
        <v>#REF!</v>
      </c>
      <c r="M496" s="1">
        <v>0</v>
      </c>
      <c r="N496" s="1" t="e">
        <f>ROUND(ABS(SUMIFS(#REF!,#REF!,$C496,#REF!,#REF!,#REF!,$E496,#REF!,#REF!)),3)</f>
        <v>#REF!</v>
      </c>
      <c r="O496" s="1" t="e">
        <f>ABS(SUMIFS(#REF!,#REF!,$C496,#REF!,$E496,#REF!,#REF!))</f>
        <v>#REF!</v>
      </c>
      <c r="P496" s="1" t="e">
        <f>#REF!</f>
        <v>#REF!</v>
      </c>
      <c r="Q496" s="1" t="e">
        <f>_xlfn.IFS(OR(B496=#REF!,B496=#REF!),#REF!*100,TRUE,0)</f>
        <v>#REF!</v>
      </c>
      <c r="S496" s="14" t="str">
        <f t="shared" si="125"/>
        <v>2000451001击退1</v>
      </c>
      <c r="T496" s="14" t="str">
        <f ca="1">IF(OFFSET($BB$1,MATCH($S496,S:S,0)-1,),$BC$1,
_xlfn.TEXTJOIN(Sheet1!$D$16,1,U496:AA496))</f>
        <v>speed=1000,duration=0.1</v>
      </c>
      <c r="U496" s="14" t="str">
        <f t="shared" ca="1" si="126"/>
        <v>speed=1000</v>
      </c>
      <c r="V496" s="14" t="str">
        <f t="shared" ca="1" si="127"/>
        <v>duration=0.1</v>
      </c>
      <c r="W496" s="14" t="str">
        <f t="shared" ca="1" si="128"/>
        <v/>
      </c>
      <c r="X496" s="14" t="str">
        <f t="shared" ca="1" si="129"/>
        <v/>
      </c>
      <c r="Y496" s="14" t="str">
        <f t="shared" ca="1" si="130"/>
        <v/>
      </c>
      <c r="Z496" s="14" t="str">
        <f t="shared" ca="1" si="131"/>
        <v/>
      </c>
      <c r="AA496" s="14" t="str">
        <f t="shared" ca="1" si="132"/>
        <v/>
      </c>
      <c r="AB496" s="1">
        <f t="shared" si="133"/>
        <v>1000</v>
      </c>
      <c r="AC496" s="1">
        <f t="shared" si="134"/>
        <v>0.1</v>
      </c>
      <c r="AD496" s="1" t="e">
        <f t="shared" si="135"/>
        <v>#N/A</v>
      </c>
      <c r="AE496" s="1" t="e">
        <f t="shared" si="136"/>
        <v>#N/A</v>
      </c>
      <c r="AF496" s="1" t="e">
        <f t="shared" si="137"/>
        <v>#N/A</v>
      </c>
      <c r="AG496" s="1" t="e">
        <f t="shared" si="138"/>
        <v>#N/A</v>
      </c>
      <c r="AH496" s="1" t="e">
        <f t="shared" si="139"/>
        <v>#N/A</v>
      </c>
      <c r="AI496" s="1" t="str">
        <f>TRIM(LEFT(AP496,FIND(Sheet1!$E$16,AP496)-1))</f>
        <v>speed</v>
      </c>
      <c r="AJ496" s="1" t="str">
        <f>TRIM(LEFT(AQ496,FIND(Sheet1!$E$16,AQ496)-1))</f>
        <v>duration</v>
      </c>
      <c r="AK496" s="1" t="e">
        <f>TRIM(LEFT(AR496,FIND(Sheet1!$E$16,AR496)-1))</f>
        <v>#VALUE!</v>
      </c>
      <c r="AL496" s="1" t="e">
        <f>TRIM(LEFT(AS496,FIND(Sheet1!$E$16,AS496)-1))</f>
        <v>#VALUE!</v>
      </c>
      <c r="AM496" s="1" t="e">
        <f>TRIM(LEFT(AT496,FIND(Sheet1!$E$16,AT496)-1))</f>
        <v>#VALUE!</v>
      </c>
      <c r="AN496" s="1" t="e">
        <f>TRIM(LEFT(AU496,FIND(Sheet1!$E$16,AU496)-1))</f>
        <v>#VALUE!</v>
      </c>
      <c r="AO496" s="1" t="e">
        <f>TRIM(LEFT(AV496,FIND(Sheet1!$E$16,AV496)-1))</f>
        <v>#VALUE!</v>
      </c>
      <c r="AP496" s="14" t="s">
        <v>182</v>
      </c>
      <c r="AQ496" s="14" t="s">
        <v>183</v>
      </c>
      <c r="AX496" s="1">
        <v>2000451001</v>
      </c>
      <c r="AY496" s="1" t="s">
        <v>47</v>
      </c>
      <c r="AZ496" s="1" t="str">
        <f t="shared" si="140"/>
        <v>2000451001击退</v>
      </c>
      <c r="BA496" s="1">
        <f>COUNTIFS($AZ$2:AZ496,AZ496,$AZ$2:AZ496,"&gt;&lt;")</f>
        <v>1</v>
      </c>
      <c r="BB496" t="b">
        <f>IFERROR(AND(VLOOKUP(AX496,[2]英雄技能定义!$A:$F,6,0)="普攻",AY496=$AY$2),FALSE)</f>
        <v>0</v>
      </c>
    </row>
    <row r="497" spans="1:54">
      <c r="A497" s="1" t="e">
        <f>#REF!</f>
        <v>#REF!</v>
      </c>
      <c r="B497" s="1" t="e">
        <f>#REF!</f>
        <v>#REF!</v>
      </c>
      <c r="C497" s="1" t="e">
        <f>#REF!</f>
        <v>#REF!</v>
      </c>
      <c r="D497" s="1" t="s">
        <v>88</v>
      </c>
      <c r="E497" s="1" t="e">
        <f>#REF!</f>
        <v>#REF!</v>
      </c>
      <c r="F497" s="1" t="e">
        <f t="shared" si="141"/>
        <v>#REF!</v>
      </c>
      <c r="G497" s="1">
        <f>SUMIFS(Sheet1!$F$17:$F$30,Sheet1!$E$17:$E$30,D497)</f>
        <v>2</v>
      </c>
      <c r="H497" s="1" t="e">
        <f>ROUND(ABS(SUMIFS(#REF!,#REF!,$C497,#REF!,#REF!,#REF!,$E497)),)</f>
        <v>#REF!</v>
      </c>
      <c r="I497" s="1" t="e">
        <f>_xlfn.IFS(OR(B497=#REF!,B497=#REF!,B497=#REF!),ROUND(#REF!,3),TRUE,0)</f>
        <v>#REF!</v>
      </c>
      <c r="J497" s="1">
        <v>0</v>
      </c>
      <c r="K497" s="1" t="e">
        <f>ROUND(ABS(SUMIFS(#REF!,#REF!,$C497,#REF!,#REF!,#REF!,$E497,#REF!,#REF!)),3)</f>
        <v>#REF!</v>
      </c>
      <c r="L497" s="1" t="e">
        <f>ROUND(ABS(SUMIFS(#REF!,#REF!,$C497,#REF!,#REF!,#REF!,$E497,#REF!,#REF!)),3)</f>
        <v>#REF!</v>
      </c>
      <c r="M497" s="1">
        <v>0</v>
      </c>
      <c r="N497" s="1" t="e">
        <f>ROUND(ABS(SUMIFS(#REF!,#REF!,$C497,#REF!,#REF!,#REF!,$E497,#REF!,#REF!)),3)</f>
        <v>#REF!</v>
      </c>
      <c r="O497" s="1" t="e">
        <f>ABS(SUMIFS(#REF!,#REF!,$C497,#REF!,$E497,#REF!,#REF!))</f>
        <v>#REF!</v>
      </c>
      <c r="P497" s="1" t="e">
        <f>#REF!</f>
        <v>#REF!</v>
      </c>
      <c r="Q497" s="1" t="e">
        <f>_xlfn.IFS(OR(B497=#REF!,B497=#REF!),#REF!*100,TRUE,0)</f>
        <v>#REF!</v>
      </c>
      <c r="S497" s="14" t="str">
        <f t="shared" si="125"/>
        <v>2000451002改变属性1</v>
      </c>
      <c r="T497" s="14" t="str">
        <f ca="1">IF(OFFSET($BB$1,MATCH($S497,S:S,0)-1,),$BC$1,
_xlfn.TEXTJOIN(Sheet1!$D$16,1,U497:AA497))</f>
        <v>hbp+0.2</v>
      </c>
      <c r="U497" s="14" t="str">
        <f t="shared" ca="1" si="126"/>
        <v>hbp+0.2</v>
      </c>
      <c r="V497" s="14" t="str">
        <f t="shared" ca="1" si="127"/>
        <v/>
      </c>
      <c r="W497" s="14" t="str">
        <f t="shared" ca="1" si="128"/>
        <v/>
      </c>
      <c r="X497" s="14" t="str">
        <f t="shared" ca="1" si="129"/>
        <v/>
      </c>
      <c r="Y497" s="14" t="str">
        <f t="shared" ca="1" si="130"/>
        <v/>
      </c>
      <c r="Z497" s="14" t="str">
        <f t="shared" ca="1" si="131"/>
        <v/>
      </c>
      <c r="AA497" s="14" t="str">
        <f t="shared" ca="1" si="132"/>
        <v/>
      </c>
      <c r="AB497" s="1">
        <f t="shared" si="133"/>
        <v>0.2</v>
      </c>
      <c r="AC497" s="1" t="e">
        <f t="shared" si="134"/>
        <v>#N/A</v>
      </c>
      <c r="AD497" s="1" t="e">
        <f t="shared" si="135"/>
        <v>#N/A</v>
      </c>
      <c r="AE497" s="1" t="e">
        <f t="shared" si="136"/>
        <v>#N/A</v>
      </c>
      <c r="AF497" s="1" t="e">
        <f t="shared" si="137"/>
        <v>#N/A</v>
      </c>
      <c r="AG497" s="1" t="e">
        <f t="shared" si="138"/>
        <v>#N/A</v>
      </c>
      <c r="AH497" s="1" t="e">
        <f t="shared" si="139"/>
        <v>#N/A</v>
      </c>
      <c r="AI497" s="1" t="e">
        <f>TRIM(LEFT(AP497,FIND(Sheet1!$E$16,AP497)-1))</f>
        <v>#VALUE!</v>
      </c>
      <c r="AJ497" s="1" t="e">
        <f>TRIM(LEFT(AQ497,FIND(Sheet1!$E$16,AQ497)-1))</f>
        <v>#VALUE!</v>
      </c>
      <c r="AK497" s="1" t="e">
        <f>TRIM(LEFT(AR497,FIND(Sheet1!$E$16,AR497)-1))</f>
        <v>#VALUE!</v>
      </c>
      <c r="AL497" s="1" t="e">
        <f>TRIM(LEFT(AS497,FIND(Sheet1!$E$16,AS497)-1))</f>
        <v>#VALUE!</v>
      </c>
      <c r="AM497" s="1" t="e">
        <f>TRIM(LEFT(AT497,FIND(Sheet1!$E$16,AT497)-1))</f>
        <v>#VALUE!</v>
      </c>
      <c r="AN497" s="1" t="e">
        <f>TRIM(LEFT(AU497,FIND(Sheet1!$E$16,AU497)-1))</f>
        <v>#VALUE!</v>
      </c>
      <c r="AO497" s="1" t="e">
        <f>TRIM(LEFT(AV497,FIND(Sheet1!$E$16,AV497)-1))</f>
        <v>#VALUE!</v>
      </c>
      <c r="AP497" s="14" t="s">
        <v>164</v>
      </c>
      <c r="AX497" s="1">
        <v>2000451002</v>
      </c>
      <c r="AY497" s="1" t="s">
        <v>89</v>
      </c>
      <c r="AZ497" s="1" t="str">
        <f t="shared" si="140"/>
        <v>2000451002改变属性</v>
      </c>
      <c r="BA497" s="1">
        <f>COUNTIFS($AZ$2:AZ497,AZ497,$AZ$2:AZ497,"&gt;&lt;")</f>
        <v>1</v>
      </c>
      <c r="BB497" t="b">
        <f>IFERROR(AND(VLOOKUP(AX497,[2]英雄技能定义!$A:$F,6,0)="普攻",AY497=$AY$2),FALSE)</f>
        <v>0</v>
      </c>
    </row>
    <row r="498" spans="1:54">
      <c r="A498" s="1" t="e">
        <f>#REF!</f>
        <v>#REF!</v>
      </c>
      <c r="B498" s="1" t="e">
        <f>#REF!</f>
        <v>#REF!</v>
      </c>
      <c r="C498" s="1" t="e">
        <f>#REF!</f>
        <v>#REF!</v>
      </c>
      <c r="D498" s="1" t="s">
        <v>86</v>
      </c>
      <c r="E498" s="1" t="e">
        <f>#REF!</f>
        <v>#REF!</v>
      </c>
      <c r="F498" s="1" t="e">
        <f t="shared" si="141"/>
        <v>#REF!</v>
      </c>
      <c r="G498" s="1">
        <f>SUMIFS(Sheet1!$F$17:$F$30,Sheet1!$E$17:$E$30,D498)</f>
        <v>1</v>
      </c>
      <c r="H498" s="1" t="e">
        <f>ROUND(ABS(SUMIFS(#REF!,#REF!,$C498,#REF!,#REF!,#REF!,$E498)),)</f>
        <v>#REF!</v>
      </c>
      <c r="I498" s="1" t="e">
        <f>_xlfn.IFS(OR(B498=#REF!,B498=#REF!,B498=#REF!),ROUND(#REF!,3),TRUE,0)</f>
        <v>#REF!</v>
      </c>
      <c r="J498" s="1">
        <v>0</v>
      </c>
      <c r="K498" s="1" t="e">
        <f>ROUND(ABS(SUMIFS(#REF!,#REF!,$C498,#REF!,#REF!,#REF!,$E498,#REF!,#REF!)),3)</f>
        <v>#REF!</v>
      </c>
      <c r="L498" s="1" t="e">
        <f>ROUND(ABS(SUMIFS(#REF!,#REF!,$C498,#REF!,#REF!,#REF!,$E498,#REF!,#REF!)),3)</f>
        <v>#REF!</v>
      </c>
      <c r="M498" s="1">
        <v>0</v>
      </c>
      <c r="N498" s="1" t="e">
        <f>ROUND(ABS(SUMIFS(#REF!,#REF!,$C498,#REF!,#REF!,#REF!,$E498,#REF!,#REF!)),3)</f>
        <v>#REF!</v>
      </c>
      <c r="O498" s="1" t="e">
        <f>ABS(SUMIFS(#REF!,#REF!,$C498,#REF!,$E498,#REF!,#REF!))</f>
        <v>#REF!</v>
      </c>
      <c r="P498" s="1" t="e">
        <f>#REF!</f>
        <v>#REF!</v>
      </c>
      <c r="Q498" s="1" t="e">
        <f>_xlfn.IFS(OR(B498=#REF!,B498=#REF!),#REF!*100,TRUE,0)</f>
        <v>#REF!</v>
      </c>
      <c r="S498" s="14" t="str">
        <f t="shared" si="125"/>
        <v>2000451002加buff1</v>
      </c>
      <c r="T498" s="14" t="str">
        <f ca="1">IF(OFFSET($BB$1,MATCH($S498,S:S,0)-1,),$BC$1,
_xlfn.TEXTJOIN(Sheet1!$D$16,1,U498:AA498))</f>
        <v>duration=-1,effectIds={1000086,1000087}</v>
      </c>
      <c r="U498" s="14" t="str">
        <f t="shared" ca="1" si="126"/>
        <v>duration=-1</v>
      </c>
      <c r="V498" s="14" t="str">
        <f t="shared" ca="1" si="127"/>
        <v>effectIds={1000086</v>
      </c>
      <c r="W498" s="14" t="str">
        <f t="shared" ca="1" si="128"/>
        <v>1000087}</v>
      </c>
      <c r="X498" s="14" t="str">
        <f t="shared" ca="1" si="129"/>
        <v/>
      </c>
      <c r="Y498" s="14" t="str">
        <f t="shared" ca="1" si="130"/>
        <v/>
      </c>
      <c r="Z498" s="14" t="str">
        <f t="shared" ca="1" si="131"/>
        <v/>
      </c>
      <c r="AA498" s="14" t="str">
        <f t="shared" ca="1" si="132"/>
        <v/>
      </c>
      <c r="AB498" s="1">
        <f t="shared" si="133"/>
        <v>1</v>
      </c>
      <c r="AC498" s="1" t="e">
        <f t="shared" si="134"/>
        <v>#N/A</v>
      </c>
      <c r="AD498" s="1" t="e">
        <f t="shared" si="135"/>
        <v>#N/A</v>
      </c>
      <c r="AE498" s="1" t="e">
        <f t="shared" si="136"/>
        <v>#N/A</v>
      </c>
      <c r="AF498" s="1" t="e">
        <f t="shared" si="137"/>
        <v>#N/A</v>
      </c>
      <c r="AG498" s="1" t="e">
        <f t="shared" si="138"/>
        <v>#N/A</v>
      </c>
      <c r="AH498" s="1" t="e">
        <f t="shared" si="139"/>
        <v>#N/A</v>
      </c>
      <c r="AI498" s="1" t="str">
        <f>TRIM(LEFT(AP498,FIND(Sheet1!$E$16,AP498)-1))</f>
        <v>duration</v>
      </c>
      <c r="AJ498" s="1" t="str">
        <f>TRIM(LEFT(AQ498,FIND(Sheet1!$E$16,AQ498)-1))</f>
        <v>effectIds</v>
      </c>
      <c r="AK498" s="1" t="e">
        <f>TRIM(LEFT(AR498,FIND(Sheet1!$E$16,AR498)-1))</f>
        <v>#VALUE!</v>
      </c>
      <c r="AL498" s="1" t="e">
        <f>TRIM(LEFT(AS498,FIND(Sheet1!$E$16,AS498)-1))</f>
        <v>#VALUE!</v>
      </c>
      <c r="AM498" s="1" t="e">
        <f>TRIM(LEFT(AT498,FIND(Sheet1!$E$16,AT498)-1))</f>
        <v>#VALUE!</v>
      </c>
      <c r="AN498" s="1" t="e">
        <f>TRIM(LEFT(AU498,FIND(Sheet1!$E$16,AU498)-1))</f>
        <v>#VALUE!</v>
      </c>
      <c r="AO498" s="1" t="e">
        <f>TRIM(LEFT(AV498,FIND(Sheet1!$E$16,AV498)-1))</f>
        <v>#VALUE!</v>
      </c>
      <c r="AP498" s="14" t="s">
        <v>417</v>
      </c>
      <c r="AQ498" s="14" t="s">
        <v>418</v>
      </c>
      <c r="AR498" s="14" t="s">
        <v>419</v>
      </c>
      <c r="AX498" s="1">
        <v>2000451002</v>
      </c>
      <c r="AY498" s="1" t="s">
        <v>88</v>
      </c>
      <c r="AZ498" s="1" t="str">
        <f t="shared" si="140"/>
        <v>2000451002加buff</v>
      </c>
      <c r="BA498" s="1">
        <f>COUNTIFS($AZ$2:AZ498,AZ498,$AZ$2:AZ498,"&gt;&lt;")</f>
        <v>1</v>
      </c>
      <c r="BB498" t="b">
        <f>IFERROR(AND(VLOOKUP(AX498,[2]英雄技能定义!$A:$F,6,0)="普攻",AY498=$AY$2),FALSE)</f>
        <v>0</v>
      </c>
    </row>
    <row r="499" spans="1:54">
      <c r="A499" s="1" t="e">
        <f>#REF!</f>
        <v>#REF!</v>
      </c>
      <c r="B499" s="1" t="e">
        <f>#REF!</f>
        <v>#REF!</v>
      </c>
      <c r="C499" s="1" t="e">
        <f>#REF!</f>
        <v>#REF!</v>
      </c>
      <c r="D499" s="1" t="s">
        <v>88</v>
      </c>
      <c r="E499" s="1" t="e">
        <f>#REF!</f>
        <v>#REF!</v>
      </c>
      <c r="F499" s="1" t="e">
        <f t="shared" si="141"/>
        <v>#REF!</v>
      </c>
      <c r="G499" s="1">
        <f>SUMIFS(Sheet1!$F$17:$F$30,Sheet1!$E$17:$E$30,D499)</f>
        <v>2</v>
      </c>
      <c r="H499" s="1" t="e">
        <f>ROUND(ABS(SUMIFS(#REF!,#REF!,$C499,#REF!,#REF!,#REF!,$E499)),)</f>
        <v>#REF!</v>
      </c>
      <c r="I499" s="1" t="e">
        <f>_xlfn.IFS(OR(B499=#REF!,B499=#REF!,B499=#REF!),ROUND(#REF!,3),TRUE,0)</f>
        <v>#REF!</v>
      </c>
      <c r="J499" s="1">
        <v>0</v>
      </c>
      <c r="K499" s="1" t="e">
        <f>ROUND(ABS(SUMIFS(#REF!,#REF!,$C499,#REF!,#REF!,#REF!,$E499,#REF!,#REF!)),3)</f>
        <v>#REF!</v>
      </c>
      <c r="L499" s="1" t="e">
        <f>ROUND(ABS(SUMIFS(#REF!,#REF!,$C499,#REF!,#REF!,#REF!,$E499,#REF!,#REF!)),3)</f>
        <v>#REF!</v>
      </c>
      <c r="M499" s="1">
        <v>0</v>
      </c>
      <c r="N499" s="1" t="e">
        <f>ROUND(ABS(SUMIFS(#REF!,#REF!,$C499,#REF!,#REF!,#REF!,$E499,#REF!,#REF!)),3)</f>
        <v>#REF!</v>
      </c>
      <c r="O499" s="1" t="e">
        <f>ABS(SUMIFS(#REF!,#REF!,$C499,#REF!,$E499,#REF!,#REF!))</f>
        <v>#REF!</v>
      </c>
      <c r="P499" s="1" t="e">
        <f>#REF!</f>
        <v>#REF!</v>
      </c>
      <c r="Q499" s="1" t="e">
        <f>_xlfn.IFS(OR(B499=#REF!,B499=#REF!),#REF!*100,TRUE,0)</f>
        <v>#REF!</v>
      </c>
      <c r="S499" s="14" t="str">
        <f t="shared" si="125"/>
        <v>2000451012伤血1</v>
      </c>
      <c r="T499" s="14" t="str">
        <f ca="1">IF(OFFSET($BB$1,MATCH($S499,S:S,0)-1,),$BC$1,
_xlfn.TEXTJOIN(Sheet1!$D$16,1,U499:AA499))</f>
        <v>ratio=0.65,fixed=100,finalAddP=attackerParams('extreasure3b')</v>
      </c>
      <c r="U499" s="14" t="str">
        <f t="shared" ca="1" si="126"/>
        <v>ratio=0.65</v>
      </c>
      <c r="V499" s="14" t="str">
        <f t="shared" ca="1" si="127"/>
        <v>fixed=100</v>
      </c>
      <c r="W499" s="14" t="str">
        <f t="shared" ca="1" si="128"/>
        <v>finalAddP=attackerParams('extreasure3b')</v>
      </c>
      <c r="X499" s="14" t="str">
        <f t="shared" ca="1" si="129"/>
        <v/>
      </c>
      <c r="Y499" s="14" t="str">
        <f t="shared" ca="1" si="130"/>
        <v/>
      </c>
      <c r="Z499" s="14" t="str">
        <f t="shared" ca="1" si="131"/>
        <v/>
      </c>
      <c r="AA499" s="14" t="str">
        <f t="shared" ca="1" si="132"/>
        <v/>
      </c>
      <c r="AB499" s="1">
        <f t="shared" si="133"/>
        <v>0.65</v>
      </c>
      <c r="AC499" s="1">
        <f t="shared" si="134"/>
        <v>100</v>
      </c>
      <c r="AD499" s="1" t="e">
        <f t="shared" si="135"/>
        <v>#N/A</v>
      </c>
      <c r="AE499" s="1" t="e">
        <f t="shared" si="136"/>
        <v>#N/A</v>
      </c>
      <c r="AF499" s="1" t="e">
        <f t="shared" si="137"/>
        <v>#N/A</v>
      </c>
      <c r="AG499" s="1" t="e">
        <f t="shared" si="138"/>
        <v>#N/A</v>
      </c>
      <c r="AH499" s="1" t="e">
        <f t="shared" si="139"/>
        <v>#N/A</v>
      </c>
      <c r="AI499" s="1" t="str">
        <f>TRIM(LEFT(AP499,FIND(Sheet1!$E$16,AP499)-1))</f>
        <v>ratio</v>
      </c>
      <c r="AJ499" s="1" t="str">
        <f>TRIM(LEFT(AQ499,FIND(Sheet1!$E$16,AQ499)-1))</f>
        <v>fixed</v>
      </c>
      <c r="AK499" s="1" t="str">
        <f>TRIM(LEFT(AR499,FIND(Sheet1!$E$16,AR499)-1))</f>
        <v>finalAddP</v>
      </c>
      <c r="AL499" s="1" t="e">
        <f>TRIM(LEFT(AS499,FIND(Sheet1!$E$16,AS499)-1))</f>
        <v>#VALUE!</v>
      </c>
      <c r="AM499" s="1" t="e">
        <f>TRIM(LEFT(AT499,FIND(Sheet1!$E$16,AT499)-1))</f>
        <v>#VALUE!</v>
      </c>
      <c r="AN499" s="1" t="e">
        <f>TRIM(LEFT(AU499,FIND(Sheet1!$E$16,AU499)-1))</f>
        <v>#VALUE!</v>
      </c>
      <c r="AO499" s="1" t="e">
        <f>TRIM(LEFT(AV499,FIND(Sheet1!$E$16,AV499)-1))</f>
        <v>#VALUE!</v>
      </c>
      <c r="AP499" s="14" t="s">
        <v>420</v>
      </c>
      <c r="AQ499" s="14" t="s">
        <v>170</v>
      </c>
      <c r="AR499" s="14" t="s">
        <v>421</v>
      </c>
      <c r="AX499" s="1">
        <v>2000451012</v>
      </c>
      <c r="AY499" s="1" t="s">
        <v>86</v>
      </c>
      <c r="AZ499" s="1" t="str">
        <f t="shared" si="140"/>
        <v>2000451012伤血</v>
      </c>
      <c r="BA499" s="1">
        <f>COUNTIFS($AZ$2:AZ499,AZ499,$AZ$2:AZ499,"&gt;&lt;")</f>
        <v>1</v>
      </c>
      <c r="BB499" t="b">
        <f>IFERROR(AND(VLOOKUP(AX499,[2]英雄技能定义!$A:$F,6,0)="普攻",AY499=$AY$2),FALSE)</f>
        <v>0</v>
      </c>
    </row>
    <row r="500" spans="1:54">
      <c r="A500" s="1" t="e">
        <f>#REF!</f>
        <v>#REF!</v>
      </c>
      <c r="B500" s="1" t="e">
        <f>#REF!</f>
        <v>#REF!</v>
      </c>
      <c r="C500" s="1" t="e">
        <f>#REF!</f>
        <v>#REF!</v>
      </c>
      <c r="D500" s="1" t="s">
        <v>86</v>
      </c>
      <c r="E500" s="1" t="e">
        <f>#REF!</f>
        <v>#REF!</v>
      </c>
      <c r="F500" s="1" t="e">
        <f t="shared" si="141"/>
        <v>#REF!</v>
      </c>
      <c r="G500" s="1">
        <f>SUMIFS(Sheet1!$F$17:$F$30,Sheet1!$E$17:$E$30,D500)</f>
        <v>1</v>
      </c>
      <c r="H500" s="1" t="e">
        <f>ROUND(ABS(SUMIFS(#REF!,#REF!,$C500,#REF!,#REF!,#REF!,$E500)),)</f>
        <v>#REF!</v>
      </c>
      <c r="I500" s="1" t="e">
        <f>_xlfn.IFS(OR(B500=#REF!,B500=#REF!,B500=#REF!),ROUND(#REF!,3),TRUE,0)</f>
        <v>#REF!</v>
      </c>
      <c r="J500" s="1">
        <v>0</v>
      </c>
      <c r="K500" s="1" t="e">
        <f>ROUND(ABS(SUMIFS(#REF!,#REF!,$C500,#REF!,#REF!,#REF!,$E500,#REF!,#REF!)),3)</f>
        <v>#REF!</v>
      </c>
      <c r="L500" s="1" t="e">
        <f>ROUND(ABS(SUMIFS(#REF!,#REF!,$C500,#REF!,#REF!,#REF!,$E500,#REF!,#REF!)),3)</f>
        <v>#REF!</v>
      </c>
      <c r="M500" s="1">
        <v>0</v>
      </c>
      <c r="N500" s="1" t="e">
        <f>ROUND(ABS(SUMIFS(#REF!,#REF!,$C500,#REF!,#REF!,#REF!,$E500,#REF!,#REF!)),3)</f>
        <v>#REF!</v>
      </c>
      <c r="O500" s="1" t="e">
        <f>ABS(SUMIFS(#REF!,#REF!,$C500,#REF!,$E500,#REF!,#REF!))</f>
        <v>#REF!</v>
      </c>
      <c r="P500" s="1" t="e">
        <f>#REF!</f>
        <v>#REF!</v>
      </c>
      <c r="Q500" s="1" t="e">
        <f>_xlfn.IFS(OR(B500=#REF!,B500=#REF!),#REF!*100,TRUE,0)</f>
        <v>#REF!</v>
      </c>
      <c r="S500" s="14" t="str">
        <f t="shared" si="125"/>
        <v>2000451003恢复血量1</v>
      </c>
      <c r="T500" s="14" t="str">
        <f ca="1">IF(OFFSET($BB$1,MATCH($S500,S:S,0)-1,),$BC$1,
_xlfn.TEXTJOIN(Sheet1!$D$16,1,U500:AA500))</f>
        <v>ratio=1.35,fixed=100</v>
      </c>
      <c r="U500" s="14" t="str">
        <f t="shared" ca="1" si="126"/>
        <v>ratio=1.35</v>
      </c>
      <c r="V500" s="14" t="str">
        <f t="shared" ca="1" si="127"/>
        <v>fixed=100</v>
      </c>
      <c r="W500" s="14" t="str">
        <f t="shared" ca="1" si="128"/>
        <v/>
      </c>
      <c r="X500" s="14" t="str">
        <f t="shared" ca="1" si="129"/>
        <v/>
      </c>
      <c r="Y500" s="14" t="str">
        <f t="shared" ca="1" si="130"/>
        <v/>
      </c>
      <c r="Z500" s="14" t="str">
        <f t="shared" ca="1" si="131"/>
        <v/>
      </c>
      <c r="AA500" s="14" t="str">
        <f t="shared" ca="1" si="132"/>
        <v/>
      </c>
      <c r="AB500" s="1">
        <f t="shared" si="133"/>
        <v>1.35</v>
      </c>
      <c r="AC500" s="1">
        <f t="shared" si="134"/>
        <v>100</v>
      </c>
      <c r="AD500" s="1" t="e">
        <f t="shared" si="135"/>
        <v>#N/A</v>
      </c>
      <c r="AE500" s="1" t="e">
        <f t="shared" si="136"/>
        <v>#N/A</v>
      </c>
      <c r="AF500" s="1" t="e">
        <f t="shared" si="137"/>
        <v>#N/A</v>
      </c>
      <c r="AG500" s="1" t="e">
        <f t="shared" si="138"/>
        <v>#N/A</v>
      </c>
      <c r="AH500" s="1" t="e">
        <f t="shared" si="139"/>
        <v>#N/A</v>
      </c>
      <c r="AI500" s="1" t="str">
        <f>TRIM(LEFT(AP500,FIND(Sheet1!$E$16,AP500)-1))</f>
        <v>ratio</v>
      </c>
      <c r="AJ500" s="1" t="str">
        <f>TRIM(LEFT(AQ500,FIND(Sheet1!$E$16,AQ500)-1))</f>
        <v>fixed</v>
      </c>
      <c r="AK500" s="1" t="e">
        <f>TRIM(LEFT(AR500,FIND(Sheet1!$E$16,AR500)-1))</f>
        <v>#VALUE!</v>
      </c>
      <c r="AL500" s="1" t="e">
        <f>TRIM(LEFT(AS500,FIND(Sheet1!$E$16,AS500)-1))</f>
        <v>#VALUE!</v>
      </c>
      <c r="AM500" s="1" t="e">
        <f>TRIM(LEFT(AT500,FIND(Sheet1!$E$16,AT500)-1))</f>
        <v>#VALUE!</v>
      </c>
      <c r="AN500" s="1" t="e">
        <f>TRIM(LEFT(AU500,FIND(Sheet1!$E$16,AU500)-1))</f>
        <v>#VALUE!</v>
      </c>
      <c r="AO500" s="1" t="e">
        <f>TRIM(LEFT(AV500,FIND(Sheet1!$E$16,AV500)-1))</f>
        <v>#VALUE!</v>
      </c>
      <c r="AP500" s="14" t="s">
        <v>422</v>
      </c>
      <c r="AQ500" s="14" t="s">
        <v>170</v>
      </c>
      <c r="AX500" s="1">
        <v>2000451003</v>
      </c>
      <c r="AY500" s="1" t="s">
        <v>92</v>
      </c>
      <c r="AZ500" s="1" t="str">
        <f t="shared" si="140"/>
        <v>2000451003恢复血量</v>
      </c>
      <c r="BA500" s="1">
        <f>COUNTIFS($AZ$2:AZ500,AZ500,$AZ$2:AZ500,"&gt;&lt;")</f>
        <v>1</v>
      </c>
      <c r="BB500" t="b">
        <f>IFERROR(AND(VLOOKUP(AX500,[2]英雄技能定义!$A:$F,6,0)="普攻",AY500=$AY$2),FALSE)</f>
        <v>0</v>
      </c>
    </row>
    <row r="501" spans="1:54">
      <c r="A501" s="1" t="e">
        <f>#REF!</f>
        <v>#REF!</v>
      </c>
      <c r="B501" s="1" t="e">
        <f>#REF!</f>
        <v>#REF!</v>
      </c>
      <c r="C501" s="1" t="e">
        <f>#REF!</f>
        <v>#REF!</v>
      </c>
      <c r="D501" s="1" t="s">
        <v>86</v>
      </c>
      <c r="E501" s="1" t="e">
        <f>#REF!</f>
        <v>#REF!</v>
      </c>
      <c r="F501" s="1" t="e">
        <f t="shared" si="141"/>
        <v>#REF!</v>
      </c>
      <c r="G501" s="1">
        <f>SUMIFS(Sheet1!$F$17:$F$30,Sheet1!$E$17:$E$30,D501)</f>
        <v>1</v>
      </c>
      <c r="H501" s="1" t="e">
        <f>ROUND(ABS(SUMIFS(#REF!,#REF!,$C501,#REF!,#REF!,#REF!,$E501)),)</f>
        <v>#REF!</v>
      </c>
      <c r="I501" s="1" t="e">
        <f>_xlfn.IFS(OR(B501=#REF!,B501=#REF!,B501=#REF!),ROUND(#REF!,3),TRUE,0)</f>
        <v>#REF!</v>
      </c>
      <c r="J501" s="1">
        <v>0</v>
      </c>
      <c r="K501" s="1" t="e">
        <f>ROUND(ABS(SUMIFS(#REF!,#REF!,$C501,#REF!,#REF!,#REF!,$E501,#REF!,#REF!)),3)</f>
        <v>#REF!</v>
      </c>
      <c r="L501" s="1" t="e">
        <f>ROUND(ABS(SUMIFS(#REF!,#REF!,$C501,#REF!,#REF!,#REF!,$E501,#REF!,#REF!)),3)</f>
        <v>#REF!</v>
      </c>
      <c r="M501" s="1">
        <v>0</v>
      </c>
      <c r="N501" s="1" t="e">
        <f>ROUND(ABS(SUMIFS(#REF!,#REF!,$C501,#REF!,#REF!,#REF!,$E501,#REF!,#REF!)),3)</f>
        <v>#REF!</v>
      </c>
      <c r="O501" s="1" t="e">
        <f>ABS(SUMIFS(#REF!,#REF!,$C501,#REF!,$E501,#REF!,#REF!))</f>
        <v>#REF!</v>
      </c>
      <c r="P501" s="1" t="e">
        <f>#REF!</f>
        <v>#REF!</v>
      </c>
      <c r="Q501" s="1" t="e">
        <f>_xlfn.IFS(OR(B501=#REF!,B501=#REF!),#REF!*100,TRUE,0)</f>
        <v>#REF!</v>
      </c>
      <c r="S501" s="14" t="str">
        <f t="shared" si="125"/>
        <v>2000451003加buff1</v>
      </c>
      <c r="T501" s="14" t="str">
        <f ca="1">IF(OFFSET($BB$1,MATCH($S501,S:S,0)-1,),$BC$1,
_xlfn.TEXTJOIN(Sheet1!$D$16,1,U501:AA501))</f>
        <v>duration=6,effectIds={1000088}</v>
      </c>
      <c r="U501" s="14" t="str">
        <f t="shared" ca="1" si="126"/>
        <v>duration=6</v>
      </c>
      <c r="V501" s="14" t="str">
        <f t="shared" ca="1" si="127"/>
        <v>effectIds={1000088}</v>
      </c>
      <c r="W501" s="14" t="str">
        <f t="shared" ca="1" si="128"/>
        <v/>
      </c>
      <c r="X501" s="14" t="str">
        <f t="shared" ca="1" si="129"/>
        <v/>
      </c>
      <c r="Y501" s="14" t="str">
        <f t="shared" ca="1" si="130"/>
        <v/>
      </c>
      <c r="Z501" s="14" t="str">
        <f t="shared" ca="1" si="131"/>
        <v/>
      </c>
      <c r="AA501" s="14" t="str">
        <f t="shared" ca="1" si="132"/>
        <v/>
      </c>
      <c r="AB501" s="1">
        <f t="shared" si="133"/>
        <v>6</v>
      </c>
      <c r="AC501" s="1" t="e">
        <f t="shared" si="134"/>
        <v>#N/A</v>
      </c>
      <c r="AD501" s="1" t="e">
        <f t="shared" si="135"/>
        <v>#N/A</v>
      </c>
      <c r="AE501" s="1" t="e">
        <f t="shared" si="136"/>
        <v>#N/A</v>
      </c>
      <c r="AF501" s="1" t="e">
        <f t="shared" si="137"/>
        <v>#N/A</v>
      </c>
      <c r="AG501" s="1" t="e">
        <f t="shared" si="138"/>
        <v>#N/A</v>
      </c>
      <c r="AH501" s="1" t="e">
        <f t="shared" si="139"/>
        <v>#N/A</v>
      </c>
      <c r="AI501" s="1" t="str">
        <f>TRIM(LEFT(AP501,FIND(Sheet1!$E$16,AP501)-1))</f>
        <v>duration</v>
      </c>
      <c r="AJ501" s="1" t="str">
        <f>TRIM(LEFT(AQ501,FIND(Sheet1!$E$16,AQ501)-1))</f>
        <v>effectIds</v>
      </c>
      <c r="AK501" s="1" t="e">
        <f>TRIM(LEFT(AR501,FIND(Sheet1!$E$16,AR501)-1))</f>
        <v>#VALUE!</v>
      </c>
      <c r="AL501" s="1" t="e">
        <f>TRIM(LEFT(AS501,FIND(Sheet1!$E$16,AS501)-1))</f>
        <v>#VALUE!</v>
      </c>
      <c r="AM501" s="1" t="e">
        <f>TRIM(LEFT(AT501,FIND(Sheet1!$E$16,AT501)-1))</f>
        <v>#VALUE!</v>
      </c>
      <c r="AN501" s="1" t="e">
        <f>TRIM(LEFT(AU501,FIND(Sheet1!$E$16,AU501)-1))</f>
        <v>#VALUE!</v>
      </c>
      <c r="AO501" s="1" t="e">
        <f>TRIM(LEFT(AV501,FIND(Sheet1!$E$16,AV501)-1))</f>
        <v>#VALUE!</v>
      </c>
      <c r="AP501" s="14" t="s">
        <v>185</v>
      </c>
      <c r="AQ501" s="14" t="s">
        <v>423</v>
      </c>
      <c r="AX501" s="1">
        <v>2000451003</v>
      </c>
      <c r="AY501" s="1" t="s">
        <v>88</v>
      </c>
      <c r="AZ501" s="1" t="str">
        <f t="shared" si="140"/>
        <v>2000451003加buff</v>
      </c>
      <c r="BA501" s="1">
        <f>COUNTIFS($AZ$2:AZ501,AZ501,$AZ$2:AZ501,"&gt;&lt;")</f>
        <v>1</v>
      </c>
      <c r="BB501" t="b">
        <f>IFERROR(AND(VLOOKUP(AX501,[2]英雄技能定义!$A:$F,6,0)="普攻",AY501=$AY$2),FALSE)</f>
        <v>0</v>
      </c>
    </row>
    <row r="502" spans="1:54">
      <c r="A502" s="1" t="e">
        <f>#REF!</f>
        <v>#REF!</v>
      </c>
      <c r="B502" s="1" t="e">
        <f>#REF!</f>
        <v>#REF!</v>
      </c>
      <c r="C502" s="1" t="e">
        <f>#REF!</f>
        <v>#REF!</v>
      </c>
      <c r="D502" s="1" t="s">
        <v>88</v>
      </c>
      <c r="E502" s="1" t="e">
        <f>#REF!</f>
        <v>#REF!</v>
      </c>
      <c r="F502" s="1" t="e">
        <f t="shared" si="141"/>
        <v>#REF!</v>
      </c>
      <c r="G502" s="1">
        <f>SUMIFS(Sheet1!$F$17:$F$30,Sheet1!$E$17:$E$30,D502)</f>
        <v>2</v>
      </c>
      <c r="H502" s="1" t="e">
        <f>ROUND(ABS(SUMIFS(#REF!,#REF!,$C502,#REF!,#REF!,#REF!,$E502)),)</f>
        <v>#REF!</v>
      </c>
      <c r="I502" s="1" t="e">
        <f>_xlfn.IFS(OR(B502=#REF!,B502=#REF!,B502=#REF!),ROUND(#REF!,3),TRUE,0)</f>
        <v>#REF!</v>
      </c>
      <c r="J502" s="1">
        <v>0</v>
      </c>
      <c r="K502" s="1" t="e">
        <f>ROUND(ABS(SUMIFS(#REF!,#REF!,$C502,#REF!,#REF!,#REF!,$E502,#REF!,#REF!)),3)</f>
        <v>#REF!</v>
      </c>
      <c r="L502" s="1" t="e">
        <f>ROUND(ABS(SUMIFS(#REF!,#REF!,$C502,#REF!,#REF!,#REF!,$E502,#REF!,#REF!)),3)</f>
        <v>#REF!</v>
      </c>
      <c r="M502" s="1">
        <v>0</v>
      </c>
      <c r="N502" s="1" t="e">
        <f>ROUND(ABS(SUMIFS(#REF!,#REF!,$C502,#REF!,#REF!,#REF!,$E502,#REF!,#REF!)),3)</f>
        <v>#REF!</v>
      </c>
      <c r="O502" s="1" t="e">
        <f>ABS(SUMIFS(#REF!,#REF!,$C502,#REF!,$E502,#REF!,#REF!))</f>
        <v>#REF!</v>
      </c>
      <c r="P502" s="1" t="e">
        <f>#REF!</f>
        <v>#REF!</v>
      </c>
      <c r="Q502" s="1" t="e">
        <f>_xlfn.IFS(OR(B502=#REF!,B502=#REF!),#REF!*100,TRUE,0)</f>
        <v>#REF!</v>
      </c>
      <c r="S502" s="14" t="str">
        <f t="shared" si="125"/>
        <v>2000451004受击光效1</v>
      </c>
      <c r="T502" s="14" t="str">
        <f ca="1">IF(OFFSET($BB$1,MATCH($S502,S:S,0)-1,),$BC$1,
_xlfn.TEXTJOIN(Sheet1!$D$16,1,U502:AA502))</f>
        <v>1</v>
      </c>
      <c r="U502" s="14" t="str">
        <f t="shared" ca="1" si="126"/>
        <v>1</v>
      </c>
      <c r="V502" s="14" t="str">
        <f t="shared" ca="1" si="127"/>
        <v/>
      </c>
      <c r="W502" s="14" t="str">
        <f t="shared" ca="1" si="128"/>
        <v/>
      </c>
      <c r="X502" s="14" t="str">
        <f t="shared" ca="1" si="129"/>
        <v/>
      </c>
      <c r="Y502" s="14" t="str">
        <f t="shared" ca="1" si="130"/>
        <v/>
      </c>
      <c r="Z502" s="14" t="str">
        <f t="shared" ca="1" si="131"/>
        <v/>
      </c>
      <c r="AA502" s="14" t="str">
        <f t="shared" ca="1" si="132"/>
        <v/>
      </c>
      <c r="AB502" s="1">
        <f t="shared" si="133"/>
        <v>1</v>
      </c>
      <c r="AC502" s="1" t="e">
        <f t="shared" si="134"/>
        <v>#N/A</v>
      </c>
      <c r="AD502" s="1" t="e">
        <f t="shared" si="135"/>
        <v>#N/A</v>
      </c>
      <c r="AE502" s="1" t="e">
        <f t="shared" si="136"/>
        <v>#N/A</v>
      </c>
      <c r="AF502" s="1" t="e">
        <f t="shared" si="137"/>
        <v>#N/A</v>
      </c>
      <c r="AG502" s="1" t="e">
        <f t="shared" si="138"/>
        <v>#N/A</v>
      </c>
      <c r="AH502" s="1" t="e">
        <f t="shared" si="139"/>
        <v>#N/A</v>
      </c>
      <c r="AI502" s="1" t="e">
        <f>TRIM(LEFT(AP502,FIND(Sheet1!$E$16,AP502)-1))</f>
        <v>#VALUE!</v>
      </c>
      <c r="AJ502" s="1" t="e">
        <f>TRIM(LEFT(AQ502,FIND(Sheet1!$E$16,AQ502)-1))</f>
        <v>#VALUE!</v>
      </c>
      <c r="AK502" s="1" t="e">
        <f>TRIM(LEFT(AR502,FIND(Sheet1!$E$16,AR502)-1))</f>
        <v>#VALUE!</v>
      </c>
      <c r="AL502" s="1" t="e">
        <f>TRIM(LEFT(AS502,FIND(Sheet1!$E$16,AS502)-1))</f>
        <v>#VALUE!</v>
      </c>
      <c r="AM502" s="1" t="e">
        <f>TRIM(LEFT(AT502,FIND(Sheet1!$E$16,AT502)-1))</f>
        <v>#VALUE!</v>
      </c>
      <c r="AN502" s="1" t="e">
        <f>TRIM(LEFT(AU502,FIND(Sheet1!$E$16,AU502)-1))</f>
        <v>#VALUE!</v>
      </c>
      <c r="AO502" s="1" t="e">
        <f>TRIM(LEFT(AV502,FIND(Sheet1!$E$16,AV502)-1))</f>
        <v>#VALUE!</v>
      </c>
      <c r="AP502" s="14">
        <v>1</v>
      </c>
      <c r="AX502" s="1">
        <v>2000451004</v>
      </c>
      <c r="AY502" s="1" t="s">
        <v>91</v>
      </c>
      <c r="AZ502" s="1" t="str">
        <f t="shared" si="140"/>
        <v>2000451004受击光效</v>
      </c>
      <c r="BA502" s="1">
        <f>COUNTIFS($AZ$2:AZ502,AZ502,$AZ$2:AZ502,"&gt;&lt;")</f>
        <v>1</v>
      </c>
      <c r="BB502" t="b">
        <f>IFERROR(AND(VLOOKUP(AX502,[2]英雄技能定义!$A:$F,6,0)="普攻",AY502=$AY$2),FALSE)</f>
        <v>0</v>
      </c>
    </row>
    <row r="503" spans="1:54">
      <c r="A503" s="1" t="e">
        <f>#REF!</f>
        <v>#REF!</v>
      </c>
      <c r="B503" s="1" t="e">
        <f>#REF!</f>
        <v>#REF!</v>
      </c>
      <c r="C503" s="1" t="e">
        <f>#REF!</f>
        <v>#REF!</v>
      </c>
      <c r="D503" s="1" t="s">
        <v>86</v>
      </c>
      <c r="E503" s="1" t="e">
        <f>#REF!</f>
        <v>#REF!</v>
      </c>
      <c r="F503" s="1" t="e">
        <f t="shared" si="141"/>
        <v>#REF!</v>
      </c>
      <c r="G503" s="1">
        <f>SUMIFS(Sheet1!$F$17:$F$30,Sheet1!$E$17:$E$30,D503)</f>
        <v>1</v>
      </c>
      <c r="H503" s="1" t="e">
        <f>ROUND(ABS(SUMIFS(#REF!,#REF!,$C503,#REF!,#REF!,#REF!,$E503)),)</f>
        <v>#REF!</v>
      </c>
      <c r="I503" s="1" t="e">
        <f>_xlfn.IFS(OR(B503=#REF!,B503=#REF!,B503=#REF!),ROUND(#REF!,3),TRUE,0)</f>
        <v>#REF!</v>
      </c>
      <c r="J503" s="1">
        <v>0</v>
      </c>
      <c r="K503" s="1" t="e">
        <f>ROUND(ABS(SUMIFS(#REF!,#REF!,$C503,#REF!,#REF!,#REF!,$E503,#REF!,#REF!)),3)</f>
        <v>#REF!</v>
      </c>
      <c r="L503" s="1" t="e">
        <f>ROUND(ABS(SUMIFS(#REF!,#REF!,$C503,#REF!,#REF!,#REF!,$E503,#REF!,#REF!)),3)</f>
        <v>#REF!</v>
      </c>
      <c r="M503" s="1">
        <v>0</v>
      </c>
      <c r="N503" s="1" t="e">
        <f>ROUND(ABS(SUMIFS(#REF!,#REF!,$C503,#REF!,#REF!,#REF!,$E503,#REF!,#REF!)),3)</f>
        <v>#REF!</v>
      </c>
      <c r="O503" s="1" t="e">
        <f>ABS(SUMIFS(#REF!,#REF!,$C503,#REF!,$E503,#REF!,#REF!))</f>
        <v>#REF!</v>
      </c>
      <c r="P503" s="1" t="e">
        <f>#REF!</f>
        <v>#REF!</v>
      </c>
      <c r="Q503" s="1" t="e">
        <f>_xlfn.IFS(OR(B503=#REF!,B503=#REF!),#REF!*100,TRUE,0)</f>
        <v>#REF!</v>
      </c>
      <c r="S503" s="14" t="str">
        <f t="shared" si="125"/>
        <v>2000451004伤血1</v>
      </c>
      <c r="T503" s="14" t="str">
        <f ca="1">IF(OFFSET($BB$1,MATCH($S503,S:S,0)-1,),$BC$1,
_xlfn.TEXTJOIN(Sheet1!$D$16,1,U503:AA503))</f>
        <v>ratio=0.85+attackerParams('extreasure2a')+attackerParams('step10a'),fixed=100</v>
      </c>
      <c r="U503" s="14" t="str">
        <f t="shared" ca="1" si="126"/>
        <v>ratio=0.85+attackerParams('extreasure2a')+attackerParams('step10a')</v>
      </c>
      <c r="V503" s="14" t="str">
        <f t="shared" ca="1" si="127"/>
        <v>fixed=100</v>
      </c>
      <c r="W503" s="14" t="str">
        <f t="shared" ca="1" si="128"/>
        <v/>
      </c>
      <c r="X503" s="14" t="str">
        <f t="shared" ca="1" si="129"/>
        <v/>
      </c>
      <c r="Y503" s="14" t="str">
        <f t="shared" ca="1" si="130"/>
        <v/>
      </c>
      <c r="Z503" s="14" t="str">
        <f t="shared" ca="1" si="131"/>
        <v/>
      </c>
      <c r="AA503" s="14" t="str">
        <f t="shared" ca="1" si="132"/>
        <v/>
      </c>
      <c r="AB503" s="1">
        <f t="shared" si="133"/>
        <v>0.85</v>
      </c>
      <c r="AC503" s="1">
        <f t="shared" si="134"/>
        <v>100</v>
      </c>
      <c r="AD503" s="1" t="e">
        <f t="shared" si="135"/>
        <v>#N/A</v>
      </c>
      <c r="AE503" s="1" t="e">
        <f t="shared" si="136"/>
        <v>#N/A</v>
      </c>
      <c r="AF503" s="1" t="e">
        <f t="shared" si="137"/>
        <v>#N/A</v>
      </c>
      <c r="AG503" s="1" t="e">
        <f t="shared" si="138"/>
        <v>#N/A</v>
      </c>
      <c r="AH503" s="1" t="e">
        <f t="shared" si="139"/>
        <v>#N/A</v>
      </c>
      <c r="AI503" s="1" t="str">
        <f>TRIM(LEFT(AP503,FIND(Sheet1!$E$16,AP503)-1))</f>
        <v>ratio</v>
      </c>
      <c r="AJ503" s="1" t="str">
        <f>TRIM(LEFT(AQ503,FIND(Sheet1!$E$16,AQ503)-1))</f>
        <v>fixed</v>
      </c>
      <c r="AK503" s="1" t="e">
        <f>TRIM(LEFT(AR503,FIND(Sheet1!$E$16,AR503)-1))</f>
        <v>#VALUE!</v>
      </c>
      <c r="AL503" s="1" t="e">
        <f>TRIM(LEFT(AS503,FIND(Sheet1!$E$16,AS503)-1))</f>
        <v>#VALUE!</v>
      </c>
      <c r="AM503" s="1" t="e">
        <f>TRIM(LEFT(AT503,FIND(Sheet1!$E$16,AT503)-1))</f>
        <v>#VALUE!</v>
      </c>
      <c r="AN503" s="1" t="e">
        <f>TRIM(LEFT(AU503,FIND(Sheet1!$E$16,AU503)-1))</f>
        <v>#VALUE!</v>
      </c>
      <c r="AO503" s="1" t="e">
        <f>TRIM(LEFT(AV503,FIND(Sheet1!$E$16,AV503)-1))</f>
        <v>#VALUE!</v>
      </c>
      <c r="AP503" s="14" t="s">
        <v>365</v>
      </c>
      <c r="AQ503" s="14" t="s">
        <v>170</v>
      </c>
      <c r="AX503" s="1">
        <v>2000451004</v>
      </c>
      <c r="AY503" s="1" t="s">
        <v>86</v>
      </c>
      <c r="AZ503" s="1" t="str">
        <f t="shared" si="140"/>
        <v>2000451004伤血</v>
      </c>
      <c r="BA503" s="1">
        <f>COUNTIFS($AZ$2:AZ503,AZ503,$AZ$2:AZ503,"&gt;&lt;")</f>
        <v>1</v>
      </c>
      <c r="BB503" t="b">
        <f>IFERROR(AND(VLOOKUP(AX503,[2]英雄技能定义!$A:$F,6,0)="普攻",AY503=$AY$2),FALSE)</f>
        <v>0</v>
      </c>
    </row>
    <row r="504" spans="1:54">
      <c r="A504" s="1" t="e">
        <f>#REF!</f>
        <v>#REF!</v>
      </c>
      <c r="B504" s="1" t="e">
        <f>#REF!</f>
        <v>#REF!</v>
      </c>
      <c r="C504" s="1" t="e">
        <f>#REF!</f>
        <v>#REF!</v>
      </c>
      <c r="D504" s="1" t="s">
        <v>86</v>
      </c>
      <c r="E504" s="1" t="e">
        <f>#REF!</f>
        <v>#REF!</v>
      </c>
      <c r="F504" s="1" t="e">
        <f t="shared" si="141"/>
        <v>#REF!</v>
      </c>
      <c r="G504" s="1">
        <f>SUMIFS(Sheet1!$F$17:$F$30,Sheet1!$E$17:$E$30,D504)</f>
        <v>1</v>
      </c>
      <c r="H504" s="1" t="e">
        <f>ROUND(ABS(SUMIFS(#REF!,#REF!,$C504,#REF!,#REF!,#REF!,$E504)),)</f>
        <v>#REF!</v>
      </c>
      <c r="I504" s="1" t="e">
        <f>_xlfn.IFS(OR(B504=#REF!,B504=#REF!,B504=#REF!),ROUND(#REF!,3),TRUE,0)</f>
        <v>#REF!</v>
      </c>
      <c r="J504" s="1">
        <v>0</v>
      </c>
      <c r="K504" s="1" t="e">
        <f>ROUND(ABS(SUMIFS(#REF!,#REF!,$C504,#REF!,#REF!,#REF!,$E504,#REF!,#REF!)),3)</f>
        <v>#REF!</v>
      </c>
      <c r="L504" s="1" t="e">
        <f>ROUND(ABS(SUMIFS(#REF!,#REF!,$C504,#REF!,#REF!,#REF!,$E504,#REF!,#REF!)),3)</f>
        <v>#REF!</v>
      </c>
      <c r="M504" s="1">
        <v>0</v>
      </c>
      <c r="N504" s="1" t="e">
        <f>ROUND(ABS(SUMIFS(#REF!,#REF!,$C504,#REF!,#REF!,#REF!,$E504,#REF!,#REF!)),3)</f>
        <v>#REF!</v>
      </c>
      <c r="O504" s="1" t="e">
        <f>ABS(SUMIFS(#REF!,#REF!,$C504,#REF!,$E504,#REF!,#REF!))</f>
        <v>#REF!</v>
      </c>
      <c r="P504" s="1" t="e">
        <f>#REF!</f>
        <v>#REF!</v>
      </c>
      <c r="Q504" s="1" t="e">
        <f>_xlfn.IFS(OR(B504=#REF!,B504=#REF!),#REF!*100,TRUE,0)</f>
        <v>#REF!</v>
      </c>
      <c r="S504" s="14" t="str">
        <f t="shared" si="125"/>
        <v>2000451004击飞1</v>
      </c>
      <c r="T504" s="14" t="str">
        <f ca="1">IF(OFFSET($BB$1,MATCH($S504,S:S,0)-1,),$BC$1,
_xlfn.TEXTJOIN(Sheet1!$D$16,1,U504:AA504))</f>
        <v>speed=300,duration=0.5</v>
      </c>
      <c r="U504" s="14" t="str">
        <f t="shared" ca="1" si="126"/>
        <v>speed=300</v>
      </c>
      <c r="V504" s="14" t="str">
        <f t="shared" ca="1" si="127"/>
        <v>duration=0.5</v>
      </c>
      <c r="W504" s="14" t="str">
        <f t="shared" ca="1" si="128"/>
        <v/>
      </c>
      <c r="X504" s="14" t="str">
        <f t="shared" ca="1" si="129"/>
        <v/>
      </c>
      <c r="Y504" s="14" t="str">
        <f t="shared" ca="1" si="130"/>
        <v/>
      </c>
      <c r="Z504" s="14" t="str">
        <f t="shared" ca="1" si="131"/>
        <v/>
      </c>
      <c r="AA504" s="14" t="str">
        <f t="shared" ca="1" si="132"/>
        <v/>
      </c>
      <c r="AB504" s="1">
        <f t="shared" si="133"/>
        <v>300</v>
      </c>
      <c r="AC504" s="1">
        <f t="shared" si="134"/>
        <v>0.5</v>
      </c>
      <c r="AD504" s="1" t="e">
        <f t="shared" si="135"/>
        <v>#N/A</v>
      </c>
      <c r="AE504" s="1" t="e">
        <f t="shared" si="136"/>
        <v>#N/A</v>
      </c>
      <c r="AF504" s="1" t="e">
        <f t="shared" si="137"/>
        <v>#N/A</v>
      </c>
      <c r="AG504" s="1" t="e">
        <f t="shared" si="138"/>
        <v>#N/A</v>
      </c>
      <c r="AH504" s="1" t="e">
        <f t="shared" si="139"/>
        <v>#N/A</v>
      </c>
      <c r="AI504" s="1" t="str">
        <f>TRIM(LEFT(AP504,FIND(Sheet1!$E$16,AP504)-1))</f>
        <v>speed</v>
      </c>
      <c r="AJ504" s="1" t="str">
        <f>TRIM(LEFT(AQ504,FIND(Sheet1!$E$16,AQ504)-1))</f>
        <v>duration</v>
      </c>
      <c r="AK504" s="1" t="e">
        <f>TRIM(LEFT(AR504,FIND(Sheet1!$E$16,AR504)-1))</f>
        <v>#VALUE!</v>
      </c>
      <c r="AL504" s="1" t="e">
        <f>TRIM(LEFT(AS504,FIND(Sheet1!$E$16,AS504)-1))</f>
        <v>#VALUE!</v>
      </c>
      <c r="AM504" s="1" t="e">
        <f>TRIM(LEFT(AT504,FIND(Sheet1!$E$16,AT504)-1))</f>
        <v>#VALUE!</v>
      </c>
      <c r="AN504" s="1" t="e">
        <f>TRIM(LEFT(AU504,FIND(Sheet1!$E$16,AU504)-1))</f>
        <v>#VALUE!</v>
      </c>
      <c r="AO504" s="1" t="e">
        <f>TRIM(LEFT(AV504,FIND(Sheet1!$E$16,AV504)-1))</f>
        <v>#VALUE!</v>
      </c>
      <c r="AP504" s="14" t="s">
        <v>187</v>
      </c>
      <c r="AQ504" s="14" t="s">
        <v>188</v>
      </c>
      <c r="AX504" s="1">
        <v>2000451004</v>
      </c>
      <c r="AY504" s="1" t="s">
        <v>96</v>
      </c>
      <c r="AZ504" s="1" t="str">
        <f t="shared" si="140"/>
        <v>2000451004击飞</v>
      </c>
      <c r="BA504" s="1">
        <f>COUNTIFS($AZ$2:AZ504,AZ504,$AZ$2:AZ504,"&gt;&lt;")</f>
        <v>1</v>
      </c>
      <c r="BB504" t="b">
        <f>IFERROR(AND(VLOOKUP(AX504,[2]英雄技能定义!$A:$F,6,0)="普攻",AY504=$AY$2),FALSE)</f>
        <v>0</v>
      </c>
    </row>
    <row r="505" spans="1:54">
      <c r="A505" s="1" t="e">
        <f>#REF!</f>
        <v>#REF!</v>
      </c>
      <c r="B505" s="1" t="e">
        <f>#REF!</f>
        <v>#REF!</v>
      </c>
      <c r="C505" s="1" t="e">
        <f>#REF!</f>
        <v>#REF!</v>
      </c>
      <c r="D505" s="1" t="s">
        <v>88</v>
      </c>
      <c r="E505" s="1" t="e">
        <f>#REF!</f>
        <v>#REF!</v>
      </c>
      <c r="F505" s="1" t="e">
        <f t="shared" si="141"/>
        <v>#REF!</v>
      </c>
      <c r="G505" s="1">
        <f>SUMIFS(Sheet1!$F$17:$F$30,Sheet1!$E$17:$E$30,D505)</f>
        <v>2</v>
      </c>
      <c r="H505" s="1" t="e">
        <f>ROUND(ABS(SUMIFS(#REF!,#REF!,$C505,#REF!,#REF!,#REF!,$E505)),)</f>
        <v>#REF!</v>
      </c>
      <c r="I505" s="1" t="e">
        <f>_xlfn.IFS(OR(B505=#REF!,B505=#REF!,B505=#REF!),ROUND(#REF!,3),TRUE,0)</f>
        <v>#REF!</v>
      </c>
      <c r="J505" s="1">
        <v>0</v>
      </c>
      <c r="K505" s="1" t="e">
        <f>ROUND(ABS(SUMIFS(#REF!,#REF!,$C505,#REF!,#REF!,#REF!,$E505,#REF!,#REF!)),3)</f>
        <v>#REF!</v>
      </c>
      <c r="L505" s="1" t="e">
        <f>ROUND(ABS(SUMIFS(#REF!,#REF!,$C505,#REF!,#REF!,#REF!,$E505,#REF!,#REF!)),3)</f>
        <v>#REF!</v>
      </c>
      <c r="M505" s="1">
        <v>0</v>
      </c>
      <c r="N505" s="1" t="e">
        <f>ROUND(ABS(SUMIFS(#REF!,#REF!,$C505,#REF!,#REF!,#REF!,$E505,#REF!,#REF!)),3)</f>
        <v>#REF!</v>
      </c>
      <c r="O505" s="1" t="e">
        <f>ABS(SUMIFS(#REF!,#REF!,$C505,#REF!,$E505,#REF!,#REF!))</f>
        <v>#REF!</v>
      </c>
      <c r="P505" s="1" t="e">
        <f>#REF!</f>
        <v>#REF!</v>
      </c>
      <c r="Q505" s="1" t="e">
        <f>_xlfn.IFS(OR(B505=#REF!,B505=#REF!),#REF!*100,TRUE,0)</f>
        <v>#REF!</v>
      </c>
      <c r="S505" s="14" t="str">
        <f t="shared" si="125"/>
        <v>2000451004加buff1</v>
      </c>
      <c r="T505" s="14" t="str">
        <f ca="1">IF(OFFSET($BB$1,MATCH($S505,S:S,0)-1,),$BC$1,
_xlfn.TEXTJOIN(Sheet1!$D$16,1,U505:AA505))</f>
        <v>duration=2,effectIds={1000089}</v>
      </c>
      <c r="U505" s="14" t="str">
        <f t="shared" ca="1" si="126"/>
        <v>duration=2</v>
      </c>
      <c r="V505" s="14" t="str">
        <f t="shared" ca="1" si="127"/>
        <v>effectIds={1000089}</v>
      </c>
      <c r="W505" s="14" t="str">
        <f t="shared" ca="1" si="128"/>
        <v/>
      </c>
      <c r="X505" s="14" t="str">
        <f t="shared" ca="1" si="129"/>
        <v/>
      </c>
      <c r="Y505" s="14" t="str">
        <f t="shared" ca="1" si="130"/>
        <v/>
      </c>
      <c r="Z505" s="14" t="str">
        <f t="shared" ca="1" si="131"/>
        <v/>
      </c>
      <c r="AA505" s="14" t="str">
        <f t="shared" ca="1" si="132"/>
        <v/>
      </c>
      <c r="AB505" s="1">
        <f t="shared" si="133"/>
        <v>2</v>
      </c>
      <c r="AC505" s="1" t="e">
        <f t="shared" si="134"/>
        <v>#N/A</v>
      </c>
      <c r="AD505" s="1" t="e">
        <f t="shared" si="135"/>
        <v>#N/A</v>
      </c>
      <c r="AE505" s="1" t="e">
        <f t="shared" si="136"/>
        <v>#N/A</v>
      </c>
      <c r="AF505" s="1" t="e">
        <f t="shared" si="137"/>
        <v>#N/A</v>
      </c>
      <c r="AG505" s="1" t="e">
        <f t="shared" si="138"/>
        <v>#N/A</v>
      </c>
      <c r="AH505" s="1" t="e">
        <f t="shared" si="139"/>
        <v>#N/A</v>
      </c>
      <c r="AI505" s="1" t="str">
        <f>TRIM(LEFT(AP505,FIND(Sheet1!$E$16,AP505)-1))</f>
        <v>duration</v>
      </c>
      <c r="AJ505" s="1" t="str">
        <f>TRIM(LEFT(AQ505,FIND(Sheet1!$E$16,AQ505)-1))</f>
        <v>effectIds</v>
      </c>
      <c r="AK505" s="1" t="e">
        <f>TRIM(LEFT(AR505,FIND(Sheet1!$E$16,AR505)-1))</f>
        <v>#VALUE!</v>
      </c>
      <c r="AL505" s="1" t="e">
        <f>TRIM(LEFT(AS505,FIND(Sheet1!$E$16,AS505)-1))</f>
        <v>#VALUE!</v>
      </c>
      <c r="AM505" s="1" t="e">
        <f>TRIM(LEFT(AT505,FIND(Sheet1!$E$16,AT505)-1))</f>
        <v>#VALUE!</v>
      </c>
      <c r="AN505" s="1" t="e">
        <f>TRIM(LEFT(AU505,FIND(Sheet1!$E$16,AU505)-1))</f>
        <v>#VALUE!</v>
      </c>
      <c r="AO505" s="1" t="e">
        <f>TRIM(LEFT(AV505,FIND(Sheet1!$E$16,AV505)-1))</f>
        <v>#VALUE!</v>
      </c>
      <c r="AP505" s="14" t="s">
        <v>249</v>
      </c>
      <c r="AQ505" s="14" t="s">
        <v>424</v>
      </c>
      <c r="AX505" s="1">
        <v>2000451004</v>
      </c>
      <c r="AY505" s="1" t="s">
        <v>88</v>
      </c>
      <c r="AZ505" s="1" t="str">
        <f t="shared" si="140"/>
        <v>2000451004加buff</v>
      </c>
      <c r="BA505" s="1">
        <f>COUNTIFS($AZ$2:AZ505,AZ505,$AZ$2:AZ505,"&gt;&lt;")</f>
        <v>1</v>
      </c>
      <c r="BB505" t="b">
        <f>IFERROR(AND(VLOOKUP(AX505,[2]英雄技能定义!$A:$F,6,0)="普攻",AY505=$AY$2),FALSE)</f>
        <v>0</v>
      </c>
    </row>
    <row r="506" spans="1:54">
      <c r="A506" s="1" t="e">
        <f>#REF!</f>
        <v>#REF!</v>
      </c>
      <c r="B506" s="1" t="e">
        <f>#REF!</f>
        <v>#REF!</v>
      </c>
      <c r="C506" s="1" t="e">
        <f>#REF!</f>
        <v>#REF!</v>
      </c>
      <c r="D506" s="1" t="s">
        <v>86</v>
      </c>
      <c r="E506" s="1" t="e">
        <f>#REF!</f>
        <v>#REF!</v>
      </c>
      <c r="F506" s="1" t="e">
        <f t="shared" si="141"/>
        <v>#REF!</v>
      </c>
      <c r="G506" s="1">
        <f>SUMIFS(Sheet1!$F$17:$F$30,Sheet1!$E$17:$E$30,D506)</f>
        <v>1</v>
      </c>
      <c r="H506" s="1" t="e">
        <f>ROUND(ABS(SUMIFS(#REF!,#REF!,$C506,#REF!,#REF!,#REF!,$E506)),)</f>
        <v>#REF!</v>
      </c>
      <c r="I506" s="1" t="e">
        <f>_xlfn.IFS(OR(B506=#REF!,B506=#REF!,B506=#REF!),ROUND(#REF!,3),TRUE,0)</f>
        <v>#REF!</v>
      </c>
      <c r="J506" s="1">
        <v>0</v>
      </c>
      <c r="K506" s="1" t="e">
        <f>ROUND(ABS(SUMIFS(#REF!,#REF!,$C506,#REF!,#REF!,#REF!,$E506,#REF!,#REF!)),3)</f>
        <v>#REF!</v>
      </c>
      <c r="L506" s="1" t="e">
        <f>ROUND(ABS(SUMIFS(#REF!,#REF!,$C506,#REF!,#REF!,#REF!,$E506,#REF!,#REF!)),3)</f>
        <v>#REF!</v>
      </c>
      <c r="M506" s="1">
        <v>0</v>
      </c>
      <c r="N506" s="1" t="e">
        <f>ROUND(ABS(SUMIFS(#REF!,#REF!,$C506,#REF!,#REF!,#REF!,$E506,#REF!,#REF!)),3)</f>
        <v>#REF!</v>
      </c>
      <c r="O506" s="1" t="e">
        <f>ABS(SUMIFS(#REF!,#REF!,$C506,#REF!,$E506,#REF!,#REF!))</f>
        <v>#REF!</v>
      </c>
      <c r="P506" s="1" t="e">
        <f>#REF!</f>
        <v>#REF!</v>
      </c>
      <c r="Q506" s="1" t="e">
        <f>_xlfn.IFS(OR(B506=#REF!,B506=#REF!),#REF!*100,TRUE,0)</f>
        <v>#REF!</v>
      </c>
      <c r="S506" s="14" t="str">
        <f t="shared" si="125"/>
        <v>2000451004加buff2</v>
      </c>
      <c r="T506" s="14" t="str">
        <f ca="1">IF(OFFSET($BB$1,MATCH($S506,S:S,0)-1,),$BC$1,
_xlfn.TEXTJOIN(Sheet1!$D$16,1,U506:AA506))</f>
        <v>duration=6+attackerParams('extreasure1b'),effectIds={1000090}</v>
      </c>
      <c r="U506" s="14" t="str">
        <f t="shared" ca="1" si="126"/>
        <v>duration=6+attackerParams('extreasure1b')</v>
      </c>
      <c r="V506" s="14" t="str">
        <f t="shared" ca="1" si="127"/>
        <v>effectIds={1000090}</v>
      </c>
      <c r="W506" s="14" t="str">
        <f t="shared" ca="1" si="128"/>
        <v/>
      </c>
      <c r="X506" s="14" t="str">
        <f t="shared" ca="1" si="129"/>
        <v/>
      </c>
      <c r="Y506" s="14" t="str">
        <f t="shared" ca="1" si="130"/>
        <v/>
      </c>
      <c r="Z506" s="14" t="str">
        <f t="shared" ca="1" si="131"/>
        <v/>
      </c>
      <c r="AA506" s="14" t="str">
        <f t="shared" ca="1" si="132"/>
        <v/>
      </c>
      <c r="AB506" s="1">
        <f t="shared" si="133"/>
        <v>6</v>
      </c>
      <c r="AC506" s="1" t="e">
        <f t="shared" si="134"/>
        <v>#N/A</v>
      </c>
      <c r="AD506" s="1" t="e">
        <f t="shared" si="135"/>
        <v>#N/A</v>
      </c>
      <c r="AE506" s="1" t="e">
        <f t="shared" si="136"/>
        <v>#N/A</v>
      </c>
      <c r="AF506" s="1" t="e">
        <f t="shared" si="137"/>
        <v>#N/A</v>
      </c>
      <c r="AG506" s="1" t="e">
        <f t="shared" si="138"/>
        <v>#N/A</v>
      </c>
      <c r="AH506" s="1" t="e">
        <f t="shared" si="139"/>
        <v>#N/A</v>
      </c>
      <c r="AI506" s="1" t="str">
        <f>TRIM(LEFT(AP506,FIND(Sheet1!$E$16,AP506)-1))</f>
        <v>duration</v>
      </c>
      <c r="AJ506" s="1" t="str">
        <f>TRIM(LEFT(AQ506,FIND(Sheet1!$E$16,AQ506)-1))</f>
        <v>effectIds</v>
      </c>
      <c r="AK506" s="1" t="e">
        <f>TRIM(LEFT(AR506,FIND(Sheet1!$E$16,AR506)-1))</f>
        <v>#VALUE!</v>
      </c>
      <c r="AL506" s="1" t="e">
        <f>TRIM(LEFT(AS506,FIND(Sheet1!$E$16,AS506)-1))</f>
        <v>#VALUE!</v>
      </c>
      <c r="AM506" s="1" t="e">
        <f>TRIM(LEFT(AT506,FIND(Sheet1!$E$16,AT506)-1))</f>
        <v>#VALUE!</v>
      </c>
      <c r="AN506" s="1" t="e">
        <f>TRIM(LEFT(AU506,FIND(Sheet1!$E$16,AU506)-1))</f>
        <v>#VALUE!</v>
      </c>
      <c r="AO506" s="1" t="e">
        <f>TRIM(LEFT(AV506,FIND(Sheet1!$E$16,AV506)-1))</f>
        <v>#VALUE!</v>
      </c>
      <c r="AP506" s="14" t="s">
        <v>379</v>
      </c>
      <c r="AQ506" s="14" t="s">
        <v>425</v>
      </c>
      <c r="AX506" s="1">
        <v>2000451004</v>
      </c>
      <c r="AY506" s="1" t="s">
        <v>88</v>
      </c>
      <c r="AZ506" s="1" t="str">
        <f t="shared" si="140"/>
        <v>2000451004加buff</v>
      </c>
      <c r="BA506" s="1">
        <f>COUNTIFS($AZ$2:AZ506,AZ506,$AZ$2:AZ506,"&gt;&lt;")</f>
        <v>2</v>
      </c>
      <c r="BB506" t="b">
        <f>IFERROR(AND(VLOOKUP(AX506,[2]英雄技能定义!$A:$F,6,0)="普攻",AY506=$AY$2),FALSE)</f>
        <v>0</v>
      </c>
    </row>
    <row r="507" spans="1:54">
      <c r="A507" s="1" t="e">
        <f>#REF!</f>
        <v>#REF!</v>
      </c>
      <c r="B507" s="1" t="e">
        <f>#REF!</f>
        <v>#REF!</v>
      </c>
      <c r="C507" s="1" t="e">
        <f>#REF!</f>
        <v>#REF!</v>
      </c>
      <c r="D507" s="1" t="s">
        <v>88</v>
      </c>
      <c r="E507" s="1" t="e">
        <f>#REF!</f>
        <v>#REF!</v>
      </c>
      <c r="F507" s="1" t="e">
        <f t="shared" si="141"/>
        <v>#REF!</v>
      </c>
      <c r="G507" s="1">
        <f>SUMIFS(Sheet1!$F$17:$F$30,Sheet1!$E$17:$E$30,D507)</f>
        <v>2</v>
      </c>
      <c r="H507" s="1" t="e">
        <f>ROUND(ABS(SUMIFS(#REF!,#REF!,$C507,#REF!,#REF!,#REF!,$E507)),)</f>
        <v>#REF!</v>
      </c>
      <c r="I507" s="1" t="e">
        <f>_xlfn.IFS(OR(B507=#REF!,B507=#REF!,B507=#REF!),ROUND(#REF!,3),TRUE,0)</f>
        <v>#REF!</v>
      </c>
      <c r="J507" s="1">
        <v>0</v>
      </c>
      <c r="K507" s="1" t="e">
        <f>ROUND(ABS(SUMIFS(#REF!,#REF!,$C507,#REF!,#REF!,#REF!,$E507,#REF!,#REF!)),3)</f>
        <v>#REF!</v>
      </c>
      <c r="L507" s="1" t="e">
        <f>ROUND(ABS(SUMIFS(#REF!,#REF!,$C507,#REF!,#REF!,#REF!,$E507,#REF!,#REF!)),3)</f>
        <v>#REF!</v>
      </c>
      <c r="M507" s="1">
        <v>0</v>
      </c>
      <c r="N507" s="1" t="e">
        <f>ROUND(ABS(SUMIFS(#REF!,#REF!,$C507,#REF!,#REF!,#REF!,$E507,#REF!,#REF!)),3)</f>
        <v>#REF!</v>
      </c>
      <c r="O507" s="1" t="e">
        <f>ABS(SUMIFS(#REF!,#REF!,$C507,#REF!,$E507,#REF!,#REF!))</f>
        <v>#REF!</v>
      </c>
      <c r="P507" s="1" t="e">
        <f>#REF!</f>
        <v>#REF!</v>
      </c>
      <c r="Q507" s="1" t="e">
        <f>_xlfn.IFS(OR(B507=#REF!,B507=#REF!),#REF!*100,TRUE,0)</f>
        <v>#REF!</v>
      </c>
      <c r="S507" s="14" t="str">
        <f t="shared" si="125"/>
        <v>2000250801伤血1</v>
      </c>
      <c r="T507" s="14" t="str">
        <f ca="1">IF(OFFSET($BB$1,MATCH($S507,S:S,0)-1,),$BC$1,
_xlfn.TEXTJOIN(Sheet1!$D$16,1,U507:AA507))</f>
        <v>ratio=0.4,fixed=0</v>
      </c>
      <c r="U507" s="14" t="str">
        <f t="shared" ca="1" si="126"/>
        <v>ratio=0.4</v>
      </c>
      <c r="V507" s="14" t="str">
        <f t="shared" ca="1" si="127"/>
        <v>fixed=10</v>
      </c>
      <c r="W507" s="14" t="str">
        <f t="shared" ca="1" si="128"/>
        <v/>
      </c>
      <c r="X507" s="14" t="str">
        <f t="shared" ca="1" si="129"/>
        <v/>
      </c>
      <c r="Y507" s="14" t="str">
        <f t="shared" ca="1" si="130"/>
        <v/>
      </c>
      <c r="Z507" s="14" t="str">
        <f t="shared" ca="1" si="131"/>
        <v/>
      </c>
      <c r="AA507" s="14" t="str">
        <f t="shared" ca="1" si="132"/>
        <v/>
      </c>
      <c r="AB507" s="1">
        <f t="shared" si="133"/>
        <v>0.4</v>
      </c>
      <c r="AC507" s="1">
        <f t="shared" si="134"/>
        <v>10</v>
      </c>
      <c r="AD507" s="1" t="e">
        <f t="shared" si="135"/>
        <v>#N/A</v>
      </c>
      <c r="AE507" s="1" t="e">
        <f t="shared" si="136"/>
        <v>#N/A</v>
      </c>
      <c r="AF507" s="1" t="e">
        <f t="shared" si="137"/>
        <v>#N/A</v>
      </c>
      <c r="AG507" s="1" t="e">
        <f t="shared" si="138"/>
        <v>#N/A</v>
      </c>
      <c r="AH507" s="1" t="e">
        <f t="shared" si="139"/>
        <v>#N/A</v>
      </c>
      <c r="AI507" s="1" t="str">
        <f>TRIM(LEFT(AP507,FIND(Sheet1!$E$16,AP507)-1))</f>
        <v>ratio</v>
      </c>
      <c r="AJ507" s="1" t="str">
        <f>TRIM(LEFT(AQ507,FIND(Sheet1!$E$16,AQ507)-1))</f>
        <v>fixed</v>
      </c>
      <c r="AK507" s="1" t="e">
        <f>TRIM(LEFT(AR507,FIND(Sheet1!$E$16,AR507)-1))</f>
        <v>#VALUE!</v>
      </c>
      <c r="AL507" s="1" t="e">
        <f>TRIM(LEFT(AS507,FIND(Sheet1!$E$16,AS507)-1))</f>
        <v>#VALUE!</v>
      </c>
      <c r="AM507" s="1" t="e">
        <f>TRIM(LEFT(AT507,FIND(Sheet1!$E$16,AT507)-1))</f>
        <v>#VALUE!</v>
      </c>
      <c r="AN507" s="1" t="e">
        <f>TRIM(LEFT(AU507,FIND(Sheet1!$E$16,AU507)-1))</f>
        <v>#VALUE!</v>
      </c>
      <c r="AO507" s="1" t="e">
        <f>TRIM(LEFT(AV507,FIND(Sheet1!$E$16,AV507)-1))</f>
        <v>#VALUE!</v>
      </c>
      <c r="AP507" s="14" t="s">
        <v>167</v>
      </c>
      <c r="AQ507" s="14" t="s">
        <v>168</v>
      </c>
      <c r="AX507" s="1">
        <v>2000250801</v>
      </c>
      <c r="AY507" s="1" t="s">
        <v>86</v>
      </c>
      <c r="AZ507" s="1" t="str">
        <f t="shared" si="140"/>
        <v>2000250801伤血</v>
      </c>
      <c r="BA507" s="1">
        <f>COUNTIFS($AZ$2:AZ507,AZ507,$AZ$2:AZ507,"&gt;&lt;")</f>
        <v>1</v>
      </c>
      <c r="BB507" t="b">
        <f>IFERROR(AND(VLOOKUP(AX507,[2]英雄技能定义!$A:$F,6,0)="普攻",AY507=$AY$2),FALSE)</f>
        <v>1</v>
      </c>
    </row>
    <row r="508" spans="1:54">
      <c r="A508" s="1" t="e">
        <f>#REF!</f>
        <v>#REF!</v>
      </c>
      <c r="B508" s="1" t="e">
        <f>#REF!</f>
        <v>#REF!</v>
      </c>
      <c r="C508" s="1" t="e">
        <f>#REF!</f>
        <v>#REF!</v>
      </c>
      <c r="D508" s="1" t="s">
        <v>86</v>
      </c>
      <c r="E508" s="1" t="e">
        <f>#REF!</f>
        <v>#REF!</v>
      </c>
      <c r="F508" s="1" t="e">
        <f t="shared" si="141"/>
        <v>#REF!</v>
      </c>
      <c r="G508" s="1">
        <f>SUMIFS(Sheet1!$F$17:$F$30,Sheet1!$E$17:$E$30,D508)</f>
        <v>1</v>
      </c>
      <c r="H508" s="1" t="e">
        <f>ROUND(ABS(SUMIFS(#REF!,#REF!,$C508,#REF!,#REF!,#REF!,$E508)),)</f>
        <v>#REF!</v>
      </c>
      <c r="I508" s="1" t="e">
        <f>_xlfn.IFS(OR(B508=#REF!,B508=#REF!,B508=#REF!),ROUND(#REF!,3),TRUE,0)</f>
        <v>#REF!</v>
      </c>
      <c r="J508" s="1">
        <v>0</v>
      </c>
      <c r="K508" s="1" t="e">
        <f>ROUND(ABS(SUMIFS(#REF!,#REF!,$C508,#REF!,#REF!,#REF!,$E508,#REF!,#REF!)),3)</f>
        <v>#REF!</v>
      </c>
      <c r="L508" s="1" t="e">
        <f>ROUND(ABS(SUMIFS(#REF!,#REF!,$C508,#REF!,#REF!,#REF!,$E508,#REF!,#REF!)),3)</f>
        <v>#REF!</v>
      </c>
      <c r="M508" s="1">
        <v>0</v>
      </c>
      <c r="N508" s="1" t="e">
        <f>ROUND(ABS(SUMIFS(#REF!,#REF!,$C508,#REF!,#REF!,#REF!,$E508,#REF!,#REF!)),3)</f>
        <v>#REF!</v>
      </c>
      <c r="O508" s="1" t="e">
        <f>ABS(SUMIFS(#REF!,#REF!,$C508,#REF!,$E508,#REF!,#REF!))</f>
        <v>#REF!</v>
      </c>
      <c r="P508" s="1" t="e">
        <f>#REF!</f>
        <v>#REF!</v>
      </c>
      <c r="Q508" s="1" t="e">
        <f>_xlfn.IFS(OR(B508=#REF!,B508=#REF!),#REF!*100,TRUE,0)</f>
        <v>#REF!</v>
      </c>
      <c r="S508" s="14" t="str">
        <f t="shared" si="125"/>
        <v>2000250801受击光效1</v>
      </c>
      <c r="T508" s="14" t="str">
        <f ca="1">IF(OFFSET($BB$1,MATCH($S508,S:S,0)-1,),$BC$1,
_xlfn.TEXTJOIN(Sheet1!$D$16,1,U508:AA508))</f>
        <v>1</v>
      </c>
      <c r="U508" s="14" t="str">
        <f t="shared" ca="1" si="126"/>
        <v>1</v>
      </c>
      <c r="V508" s="14" t="str">
        <f t="shared" ca="1" si="127"/>
        <v/>
      </c>
      <c r="W508" s="14" t="str">
        <f t="shared" ca="1" si="128"/>
        <v/>
      </c>
      <c r="X508" s="14" t="str">
        <f t="shared" ca="1" si="129"/>
        <v/>
      </c>
      <c r="Y508" s="14" t="str">
        <f t="shared" ca="1" si="130"/>
        <v/>
      </c>
      <c r="Z508" s="14" t="str">
        <f t="shared" ca="1" si="131"/>
        <v/>
      </c>
      <c r="AA508" s="14" t="str">
        <f t="shared" ca="1" si="132"/>
        <v/>
      </c>
      <c r="AB508" s="1">
        <f t="shared" si="133"/>
        <v>1</v>
      </c>
      <c r="AC508" s="1" t="e">
        <f t="shared" si="134"/>
        <v>#N/A</v>
      </c>
      <c r="AD508" s="1" t="e">
        <f t="shared" si="135"/>
        <v>#N/A</v>
      </c>
      <c r="AE508" s="1" t="e">
        <f t="shared" si="136"/>
        <v>#N/A</v>
      </c>
      <c r="AF508" s="1" t="e">
        <f t="shared" si="137"/>
        <v>#N/A</v>
      </c>
      <c r="AG508" s="1" t="e">
        <f t="shared" si="138"/>
        <v>#N/A</v>
      </c>
      <c r="AH508" s="1" t="e">
        <f t="shared" si="139"/>
        <v>#N/A</v>
      </c>
      <c r="AI508" s="1" t="e">
        <f>TRIM(LEFT(AP508,FIND(Sheet1!$E$16,AP508)-1))</f>
        <v>#VALUE!</v>
      </c>
      <c r="AJ508" s="1" t="e">
        <f>TRIM(LEFT(AQ508,FIND(Sheet1!$E$16,AQ508)-1))</f>
        <v>#VALUE!</v>
      </c>
      <c r="AK508" s="1" t="e">
        <f>TRIM(LEFT(AR508,FIND(Sheet1!$E$16,AR508)-1))</f>
        <v>#VALUE!</v>
      </c>
      <c r="AL508" s="1" t="e">
        <f>TRIM(LEFT(AS508,FIND(Sheet1!$E$16,AS508)-1))</f>
        <v>#VALUE!</v>
      </c>
      <c r="AM508" s="1" t="e">
        <f>TRIM(LEFT(AT508,FIND(Sheet1!$E$16,AT508)-1))</f>
        <v>#VALUE!</v>
      </c>
      <c r="AN508" s="1" t="e">
        <f>TRIM(LEFT(AU508,FIND(Sheet1!$E$16,AU508)-1))</f>
        <v>#VALUE!</v>
      </c>
      <c r="AO508" s="1" t="e">
        <f>TRIM(LEFT(AV508,FIND(Sheet1!$E$16,AV508)-1))</f>
        <v>#VALUE!</v>
      </c>
      <c r="AP508" s="14">
        <v>1</v>
      </c>
      <c r="AX508" s="1">
        <v>2000250801</v>
      </c>
      <c r="AY508" s="1" t="s">
        <v>91</v>
      </c>
      <c r="AZ508" s="1" t="str">
        <f t="shared" si="140"/>
        <v>2000250801受击光效</v>
      </c>
      <c r="BA508" s="1">
        <f>COUNTIFS($AZ$2:AZ508,AZ508,$AZ$2:AZ508,"&gt;&lt;")</f>
        <v>1</v>
      </c>
      <c r="BB508" t="b">
        <f>IFERROR(AND(VLOOKUP(AX508,[2]英雄技能定义!$A:$F,6,0)="普攻",AY508=$AY$2),FALSE)</f>
        <v>0</v>
      </c>
    </row>
    <row r="509" spans="1:54">
      <c r="A509" s="1" t="e">
        <f>#REF!</f>
        <v>#REF!</v>
      </c>
      <c r="B509" s="1" t="e">
        <f>#REF!</f>
        <v>#REF!</v>
      </c>
      <c r="C509" s="1" t="e">
        <f>#REF!</f>
        <v>#REF!</v>
      </c>
      <c r="D509" s="1" t="s">
        <v>88</v>
      </c>
      <c r="E509" s="1" t="e">
        <f>#REF!</f>
        <v>#REF!</v>
      </c>
      <c r="F509" s="1" t="e">
        <f t="shared" si="141"/>
        <v>#REF!</v>
      </c>
      <c r="G509" s="1">
        <f>SUMIFS(Sheet1!$F$17:$F$30,Sheet1!$E$17:$E$30,D509)</f>
        <v>2</v>
      </c>
      <c r="H509" s="1" t="e">
        <f>ROUND(ABS(SUMIFS(#REF!,#REF!,$C509,#REF!,#REF!,#REF!,$E509)),)</f>
        <v>#REF!</v>
      </c>
      <c r="I509" s="1" t="e">
        <f>_xlfn.IFS(OR(B509=#REF!,B509=#REF!,B509=#REF!),ROUND(#REF!,3),TRUE,0)</f>
        <v>#REF!</v>
      </c>
      <c r="J509" s="1">
        <v>0</v>
      </c>
      <c r="K509" s="1" t="e">
        <f>ROUND(ABS(SUMIFS(#REF!,#REF!,$C509,#REF!,#REF!,#REF!,$E509,#REF!,#REF!)),3)</f>
        <v>#REF!</v>
      </c>
      <c r="L509" s="1" t="e">
        <f>ROUND(ABS(SUMIFS(#REF!,#REF!,$C509,#REF!,#REF!,#REF!,$E509,#REF!,#REF!)),3)</f>
        <v>#REF!</v>
      </c>
      <c r="M509" s="1">
        <v>0</v>
      </c>
      <c r="N509" s="1" t="e">
        <f>ROUND(ABS(SUMIFS(#REF!,#REF!,$C509,#REF!,#REF!,#REF!,$E509,#REF!,#REF!)),3)</f>
        <v>#REF!</v>
      </c>
      <c r="O509" s="1" t="e">
        <f>ABS(SUMIFS(#REF!,#REF!,$C509,#REF!,$E509,#REF!,#REF!))</f>
        <v>#REF!</v>
      </c>
      <c r="P509" s="1" t="e">
        <f>#REF!</f>
        <v>#REF!</v>
      </c>
      <c r="Q509" s="1" t="e">
        <f>_xlfn.IFS(OR(B509=#REF!,B509=#REF!),#REF!*100,TRUE,0)</f>
        <v>#REF!</v>
      </c>
      <c r="S509" s="14" t="str">
        <f t="shared" si="125"/>
        <v>2000250802伤血1</v>
      </c>
      <c r="T509" s="14" t="str">
        <f ca="1">IF(OFFSET($BB$1,MATCH($S509,S:S,0)-1,),$BC$1,
_xlfn.TEXTJOIN(Sheet1!$D$16,1,U509:AA509))</f>
        <v>ratio=1.13,fixed=100</v>
      </c>
      <c r="U509" s="14" t="str">
        <f t="shared" ca="1" si="126"/>
        <v>ratio=1.13</v>
      </c>
      <c r="V509" s="14" t="str">
        <f t="shared" ca="1" si="127"/>
        <v>fixed=100</v>
      </c>
      <c r="W509" s="14" t="str">
        <f t="shared" ca="1" si="128"/>
        <v/>
      </c>
      <c r="X509" s="14" t="str">
        <f t="shared" ca="1" si="129"/>
        <v/>
      </c>
      <c r="Y509" s="14" t="str">
        <f t="shared" ca="1" si="130"/>
        <v/>
      </c>
      <c r="Z509" s="14" t="str">
        <f t="shared" ca="1" si="131"/>
        <v/>
      </c>
      <c r="AA509" s="14" t="str">
        <f t="shared" ca="1" si="132"/>
        <v/>
      </c>
      <c r="AB509" s="1">
        <f t="shared" si="133"/>
        <v>1.1299999999999999</v>
      </c>
      <c r="AC509" s="1">
        <f t="shared" si="134"/>
        <v>100</v>
      </c>
      <c r="AD509" s="1" t="e">
        <f t="shared" si="135"/>
        <v>#N/A</v>
      </c>
      <c r="AE509" s="1" t="e">
        <f t="shared" si="136"/>
        <v>#N/A</v>
      </c>
      <c r="AF509" s="1" t="e">
        <f t="shared" si="137"/>
        <v>#N/A</v>
      </c>
      <c r="AG509" s="1" t="e">
        <f t="shared" si="138"/>
        <v>#N/A</v>
      </c>
      <c r="AH509" s="1" t="e">
        <f t="shared" si="139"/>
        <v>#N/A</v>
      </c>
      <c r="AI509" s="1" t="str">
        <f>TRIM(LEFT(AP509,FIND(Sheet1!$E$16,AP509)-1))</f>
        <v>ratio</v>
      </c>
      <c r="AJ509" s="1" t="str">
        <f>TRIM(LEFT(AQ509,FIND(Sheet1!$E$16,AQ509)-1))</f>
        <v>fixed</v>
      </c>
      <c r="AK509" s="1" t="e">
        <f>TRIM(LEFT(AR509,FIND(Sheet1!$E$16,AR509)-1))</f>
        <v>#VALUE!</v>
      </c>
      <c r="AL509" s="1" t="e">
        <f>TRIM(LEFT(AS509,FIND(Sheet1!$E$16,AS509)-1))</f>
        <v>#VALUE!</v>
      </c>
      <c r="AM509" s="1" t="e">
        <f>TRIM(LEFT(AT509,FIND(Sheet1!$E$16,AT509)-1))</f>
        <v>#VALUE!</v>
      </c>
      <c r="AN509" s="1" t="e">
        <f>TRIM(LEFT(AU509,FIND(Sheet1!$E$16,AU509)-1))</f>
        <v>#VALUE!</v>
      </c>
      <c r="AO509" s="1" t="e">
        <f>TRIM(LEFT(AV509,FIND(Sheet1!$E$16,AV509)-1))</f>
        <v>#VALUE!</v>
      </c>
      <c r="AP509" s="14" t="s">
        <v>392</v>
      </c>
      <c r="AQ509" s="14" t="s">
        <v>170</v>
      </c>
      <c r="AX509" s="1">
        <v>2000250802</v>
      </c>
      <c r="AY509" s="1" t="s">
        <v>86</v>
      </c>
      <c r="AZ509" s="1" t="str">
        <f t="shared" si="140"/>
        <v>2000250802伤血</v>
      </c>
      <c r="BA509" s="1">
        <f>COUNTIFS($AZ$2:AZ509,AZ509,$AZ$2:AZ509,"&gt;&lt;")</f>
        <v>1</v>
      </c>
      <c r="BB509" t="b">
        <f>IFERROR(AND(VLOOKUP(AX509,[2]英雄技能定义!$A:$F,6,0)="普攻",AY509=$AY$2),FALSE)</f>
        <v>0</v>
      </c>
    </row>
    <row r="510" spans="1:54">
      <c r="A510" s="1" t="e">
        <f>#REF!</f>
        <v>#REF!</v>
      </c>
      <c r="B510" s="1" t="e">
        <f>#REF!</f>
        <v>#REF!</v>
      </c>
      <c r="C510" s="1" t="e">
        <f>#REF!</f>
        <v>#REF!</v>
      </c>
      <c r="D510" s="1" t="s">
        <v>86</v>
      </c>
      <c r="E510" s="1" t="e">
        <f>#REF!</f>
        <v>#REF!</v>
      </c>
      <c r="F510" s="1" t="e">
        <f t="shared" si="141"/>
        <v>#REF!</v>
      </c>
      <c r="G510" s="1">
        <f>SUMIFS(Sheet1!$F$17:$F$30,Sheet1!$E$17:$E$30,D510)</f>
        <v>1</v>
      </c>
      <c r="H510" s="1" t="e">
        <f>ROUND(ABS(SUMIFS(#REF!,#REF!,$C510,#REF!,#REF!,#REF!,$E510)),)</f>
        <v>#REF!</v>
      </c>
      <c r="I510" s="1" t="e">
        <f>_xlfn.IFS(OR(B510=#REF!,B510=#REF!,B510=#REF!),ROUND(#REF!,3),TRUE,0)</f>
        <v>#REF!</v>
      </c>
      <c r="J510" s="1">
        <v>0</v>
      </c>
      <c r="K510" s="1" t="e">
        <f>ROUND(ABS(SUMIFS(#REF!,#REF!,$C510,#REF!,#REF!,#REF!,$E510,#REF!,#REF!)),3)</f>
        <v>#REF!</v>
      </c>
      <c r="L510" s="1" t="e">
        <f>ROUND(ABS(SUMIFS(#REF!,#REF!,$C510,#REF!,#REF!,#REF!,$E510,#REF!,#REF!)),3)</f>
        <v>#REF!</v>
      </c>
      <c r="M510" s="1">
        <v>0</v>
      </c>
      <c r="N510" s="1" t="e">
        <f>ROUND(ABS(SUMIFS(#REF!,#REF!,$C510,#REF!,#REF!,#REF!,$E510,#REF!,#REF!)),3)</f>
        <v>#REF!</v>
      </c>
      <c r="O510" s="1" t="e">
        <f>ABS(SUMIFS(#REF!,#REF!,$C510,#REF!,$E510,#REF!,#REF!))</f>
        <v>#REF!</v>
      </c>
      <c r="P510" s="1" t="e">
        <f>#REF!</f>
        <v>#REF!</v>
      </c>
      <c r="Q510" s="1" t="e">
        <f>_xlfn.IFS(OR(B510=#REF!,B510=#REF!),#REF!*100,TRUE,0)</f>
        <v>#REF!</v>
      </c>
      <c r="S510" s="14" t="str">
        <f t="shared" si="125"/>
        <v>2000250802受击光效1</v>
      </c>
      <c r="T510" s="14" t="str">
        <f ca="1">IF(OFFSET($BB$1,MATCH($S510,S:S,0)-1,),$BC$1,
_xlfn.TEXTJOIN(Sheet1!$D$16,1,U510:AA510))</f>
        <v>1</v>
      </c>
      <c r="U510" s="14" t="str">
        <f t="shared" ca="1" si="126"/>
        <v>1</v>
      </c>
      <c r="V510" s="14" t="str">
        <f t="shared" ca="1" si="127"/>
        <v/>
      </c>
      <c r="W510" s="14" t="str">
        <f t="shared" ca="1" si="128"/>
        <v/>
      </c>
      <c r="X510" s="14" t="str">
        <f t="shared" ca="1" si="129"/>
        <v/>
      </c>
      <c r="Y510" s="14" t="str">
        <f t="shared" ca="1" si="130"/>
        <v/>
      </c>
      <c r="Z510" s="14" t="str">
        <f t="shared" ca="1" si="131"/>
        <v/>
      </c>
      <c r="AA510" s="14" t="str">
        <f t="shared" ca="1" si="132"/>
        <v/>
      </c>
      <c r="AB510" s="1">
        <f t="shared" si="133"/>
        <v>1</v>
      </c>
      <c r="AC510" s="1" t="e">
        <f t="shared" si="134"/>
        <v>#N/A</v>
      </c>
      <c r="AD510" s="1" t="e">
        <f t="shared" si="135"/>
        <v>#N/A</v>
      </c>
      <c r="AE510" s="1" t="e">
        <f t="shared" si="136"/>
        <v>#N/A</v>
      </c>
      <c r="AF510" s="1" t="e">
        <f t="shared" si="137"/>
        <v>#N/A</v>
      </c>
      <c r="AG510" s="1" t="e">
        <f t="shared" si="138"/>
        <v>#N/A</v>
      </c>
      <c r="AH510" s="1" t="e">
        <f t="shared" si="139"/>
        <v>#N/A</v>
      </c>
      <c r="AI510" s="1" t="e">
        <f>TRIM(LEFT(AP510,FIND(Sheet1!$E$16,AP510)-1))</f>
        <v>#VALUE!</v>
      </c>
      <c r="AJ510" s="1" t="e">
        <f>TRIM(LEFT(AQ510,FIND(Sheet1!$E$16,AQ510)-1))</f>
        <v>#VALUE!</v>
      </c>
      <c r="AK510" s="1" t="e">
        <f>TRIM(LEFT(AR510,FIND(Sheet1!$E$16,AR510)-1))</f>
        <v>#VALUE!</v>
      </c>
      <c r="AL510" s="1" t="e">
        <f>TRIM(LEFT(AS510,FIND(Sheet1!$E$16,AS510)-1))</f>
        <v>#VALUE!</v>
      </c>
      <c r="AM510" s="1" t="e">
        <f>TRIM(LEFT(AT510,FIND(Sheet1!$E$16,AT510)-1))</f>
        <v>#VALUE!</v>
      </c>
      <c r="AN510" s="1" t="e">
        <f>TRIM(LEFT(AU510,FIND(Sheet1!$E$16,AU510)-1))</f>
        <v>#VALUE!</v>
      </c>
      <c r="AO510" s="1" t="e">
        <f>TRIM(LEFT(AV510,FIND(Sheet1!$E$16,AV510)-1))</f>
        <v>#VALUE!</v>
      </c>
      <c r="AP510" s="14">
        <v>1</v>
      </c>
      <c r="AX510" s="1">
        <v>2000250802</v>
      </c>
      <c r="AY510" s="1" t="s">
        <v>91</v>
      </c>
      <c r="AZ510" s="1" t="str">
        <f t="shared" si="140"/>
        <v>2000250802受击光效</v>
      </c>
      <c r="BA510" s="1">
        <f>COUNTIFS($AZ$2:AZ510,AZ510,$AZ$2:AZ510,"&gt;&lt;")</f>
        <v>1</v>
      </c>
      <c r="BB510" t="b">
        <f>IFERROR(AND(VLOOKUP(AX510,[2]英雄技能定义!$A:$F,6,0)="普攻",AY510=$AY$2),FALSE)</f>
        <v>0</v>
      </c>
    </row>
    <row r="511" spans="1:54">
      <c r="A511" s="1" t="e">
        <f>#REF!</f>
        <v>#REF!</v>
      </c>
      <c r="B511" s="1" t="e">
        <f>#REF!</f>
        <v>#REF!</v>
      </c>
      <c r="C511" s="1" t="e">
        <f>#REF!</f>
        <v>#REF!</v>
      </c>
      <c r="D511" s="1" t="s">
        <v>86</v>
      </c>
      <c r="E511" s="1" t="e">
        <f>#REF!</f>
        <v>#REF!</v>
      </c>
      <c r="F511" s="1" t="e">
        <f t="shared" si="141"/>
        <v>#REF!</v>
      </c>
      <c r="G511" s="1">
        <f>SUMIFS(Sheet1!$F$17:$F$30,Sheet1!$E$17:$E$30,D511)</f>
        <v>1</v>
      </c>
      <c r="H511" s="1" t="e">
        <f>ROUND(ABS(SUMIFS(#REF!,#REF!,$C511,#REF!,#REF!,#REF!,$E511)),)</f>
        <v>#REF!</v>
      </c>
      <c r="I511" s="1" t="e">
        <f>_xlfn.IFS(OR(B511=#REF!,B511=#REF!,B511=#REF!),ROUND(#REF!,3),TRUE,0)</f>
        <v>#REF!</v>
      </c>
      <c r="J511" s="1">
        <v>0</v>
      </c>
      <c r="K511" s="1" t="e">
        <f>ROUND(ABS(SUMIFS(#REF!,#REF!,$C511,#REF!,#REF!,#REF!,$E511,#REF!,#REF!)),3)</f>
        <v>#REF!</v>
      </c>
      <c r="L511" s="1" t="e">
        <f>ROUND(ABS(SUMIFS(#REF!,#REF!,$C511,#REF!,#REF!,#REF!,$E511,#REF!,#REF!)),3)</f>
        <v>#REF!</v>
      </c>
      <c r="M511" s="1">
        <v>0</v>
      </c>
      <c r="N511" s="1" t="e">
        <f>ROUND(ABS(SUMIFS(#REF!,#REF!,$C511,#REF!,#REF!,#REF!,$E511,#REF!,#REF!)),3)</f>
        <v>#REF!</v>
      </c>
      <c r="O511" s="1" t="e">
        <f>ABS(SUMIFS(#REF!,#REF!,$C511,#REF!,$E511,#REF!,#REF!))</f>
        <v>#REF!</v>
      </c>
      <c r="P511" s="1" t="e">
        <f>#REF!</f>
        <v>#REF!</v>
      </c>
      <c r="Q511" s="1" t="e">
        <f>_xlfn.IFS(OR(B511=#REF!,B511=#REF!),#REF!*100,TRUE,0)</f>
        <v>#REF!</v>
      </c>
      <c r="S511" s="14" t="str">
        <f t="shared" si="125"/>
        <v>2000250802击退1</v>
      </c>
      <c r="T511" s="14" t="str">
        <f ca="1">IF(OFFSET($BB$1,MATCH($S511,S:S,0)-1,),$BC$1,
_xlfn.TEXTJOIN(Sheet1!$D$16,1,U511:AA511))</f>
        <v>speed=1000,duration=0.05</v>
      </c>
      <c r="U511" s="14" t="str">
        <f t="shared" ca="1" si="126"/>
        <v>speed=1000</v>
      </c>
      <c r="V511" s="14" t="str">
        <f t="shared" ca="1" si="127"/>
        <v>duration=0.05</v>
      </c>
      <c r="W511" s="14" t="str">
        <f t="shared" ca="1" si="128"/>
        <v/>
      </c>
      <c r="X511" s="14" t="str">
        <f t="shared" ca="1" si="129"/>
        <v/>
      </c>
      <c r="Y511" s="14" t="str">
        <f t="shared" ca="1" si="130"/>
        <v/>
      </c>
      <c r="Z511" s="14" t="str">
        <f t="shared" ca="1" si="131"/>
        <v/>
      </c>
      <c r="AA511" s="14" t="str">
        <f t="shared" ca="1" si="132"/>
        <v/>
      </c>
      <c r="AB511" s="1">
        <f t="shared" si="133"/>
        <v>1000</v>
      </c>
      <c r="AC511" s="1">
        <f t="shared" si="134"/>
        <v>0.05</v>
      </c>
      <c r="AD511" s="1" t="e">
        <f t="shared" si="135"/>
        <v>#N/A</v>
      </c>
      <c r="AE511" s="1" t="e">
        <f t="shared" si="136"/>
        <v>#N/A</v>
      </c>
      <c r="AF511" s="1" t="e">
        <f t="shared" si="137"/>
        <v>#N/A</v>
      </c>
      <c r="AG511" s="1" t="e">
        <f t="shared" si="138"/>
        <v>#N/A</v>
      </c>
      <c r="AH511" s="1" t="e">
        <f t="shared" si="139"/>
        <v>#N/A</v>
      </c>
      <c r="AI511" s="1" t="str">
        <f>TRIM(LEFT(AP511,FIND(Sheet1!$E$16,AP511)-1))</f>
        <v>speed</v>
      </c>
      <c r="AJ511" s="1" t="str">
        <f>TRIM(LEFT(AQ511,FIND(Sheet1!$E$16,AQ511)-1))</f>
        <v>duration</v>
      </c>
      <c r="AK511" s="1" t="e">
        <f>TRIM(LEFT(AR511,FIND(Sheet1!$E$16,AR511)-1))</f>
        <v>#VALUE!</v>
      </c>
      <c r="AL511" s="1" t="e">
        <f>TRIM(LEFT(AS511,FIND(Sheet1!$E$16,AS511)-1))</f>
        <v>#VALUE!</v>
      </c>
      <c r="AM511" s="1" t="e">
        <f>TRIM(LEFT(AT511,FIND(Sheet1!$E$16,AT511)-1))</f>
        <v>#VALUE!</v>
      </c>
      <c r="AN511" s="1" t="e">
        <f>TRIM(LEFT(AU511,FIND(Sheet1!$E$16,AU511)-1))</f>
        <v>#VALUE!</v>
      </c>
      <c r="AO511" s="1" t="e">
        <f>TRIM(LEFT(AV511,FIND(Sheet1!$E$16,AV511)-1))</f>
        <v>#VALUE!</v>
      </c>
      <c r="AP511" s="14" t="s">
        <v>182</v>
      </c>
      <c r="AQ511" s="14" t="s">
        <v>214</v>
      </c>
      <c r="AX511" s="1">
        <v>2000250802</v>
      </c>
      <c r="AY511" s="1" t="s">
        <v>47</v>
      </c>
      <c r="AZ511" s="1" t="str">
        <f t="shared" si="140"/>
        <v>2000250802击退</v>
      </c>
      <c r="BA511" s="1">
        <f>COUNTIFS($AZ$2:AZ511,AZ511,$AZ$2:AZ511,"&gt;&lt;")</f>
        <v>1</v>
      </c>
      <c r="BB511" t="b">
        <f>IFERROR(AND(VLOOKUP(AX511,[2]英雄技能定义!$A:$F,6,0)="普攻",AY511=$AY$2),FALSE)</f>
        <v>0</v>
      </c>
    </row>
    <row r="512" spans="1:54">
      <c r="A512" s="1" t="e">
        <f>#REF!</f>
        <v>#REF!</v>
      </c>
      <c r="B512" s="1" t="e">
        <f>#REF!</f>
        <v>#REF!</v>
      </c>
      <c r="C512" s="1" t="e">
        <f>#REF!</f>
        <v>#REF!</v>
      </c>
      <c r="D512" s="1" t="s">
        <v>88</v>
      </c>
      <c r="E512" s="1" t="e">
        <f>#REF!</f>
        <v>#REF!</v>
      </c>
      <c r="F512" s="1" t="e">
        <f t="shared" si="141"/>
        <v>#REF!</v>
      </c>
      <c r="G512" s="1">
        <f>SUMIFS(Sheet1!$F$17:$F$30,Sheet1!$E$17:$E$30,D512)</f>
        <v>2</v>
      </c>
      <c r="H512" s="1" t="e">
        <f>ROUND(ABS(SUMIFS(#REF!,#REF!,$C512,#REF!,#REF!,#REF!,$E512)),)</f>
        <v>#REF!</v>
      </c>
      <c r="I512" s="1" t="e">
        <f>_xlfn.IFS(OR(B512=#REF!,B512=#REF!,B512=#REF!),ROUND(#REF!,3),TRUE,0)</f>
        <v>#REF!</v>
      </c>
      <c r="J512" s="1">
        <v>0</v>
      </c>
      <c r="K512" s="1" t="e">
        <f>ROUND(ABS(SUMIFS(#REF!,#REF!,$C512,#REF!,#REF!,#REF!,$E512,#REF!,#REF!)),3)</f>
        <v>#REF!</v>
      </c>
      <c r="L512" s="1" t="e">
        <f>ROUND(ABS(SUMIFS(#REF!,#REF!,$C512,#REF!,#REF!,#REF!,$E512,#REF!,#REF!)),3)</f>
        <v>#REF!</v>
      </c>
      <c r="M512" s="1">
        <v>0</v>
      </c>
      <c r="N512" s="1" t="e">
        <f>ROUND(ABS(SUMIFS(#REF!,#REF!,$C512,#REF!,#REF!,#REF!,$E512,#REF!,#REF!)),3)</f>
        <v>#REF!</v>
      </c>
      <c r="O512" s="1" t="e">
        <f>ABS(SUMIFS(#REF!,#REF!,$C512,#REF!,$E512,#REF!,#REF!))</f>
        <v>#REF!</v>
      </c>
      <c r="P512" s="1" t="e">
        <f>#REF!</f>
        <v>#REF!</v>
      </c>
      <c r="Q512" s="1" t="e">
        <f>_xlfn.IFS(OR(B512=#REF!,B512=#REF!),#REF!*100,TRUE,0)</f>
        <v>#REF!</v>
      </c>
      <c r="S512" s="14" t="str">
        <f t="shared" si="125"/>
        <v>2000250802加buff1</v>
      </c>
      <c r="T512" s="14" t="str">
        <f ca="1">IF(OFFSET($BB$1,MATCH($S512,S:S,0)-1,),$BC$1,
_xlfn.TEXTJOIN(Sheet1!$D$16,1,U512:AA512))</f>
        <v>duration=6,effectIds={1000091}</v>
      </c>
      <c r="U512" s="14" t="str">
        <f t="shared" ca="1" si="126"/>
        <v>duration=6</v>
      </c>
      <c r="V512" s="14" t="str">
        <f t="shared" ca="1" si="127"/>
        <v>effectIds={1000091}</v>
      </c>
      <c r="W512" s="14" t="str">
        <f t="shared" ca="1" si="128"/>
        <v/>
      </c>
      <c r="X512" s="14" t="str">
        <f t="shared" ca="1" si="129"/>
        <v/>
      </c>
      <c r="Y512" s="14" t="str">
        <f t="shared" ca="1" si="130"/>
        <v/>
      </c>
      <c r="Z512" s="14" t="str">
        <f t="shared" ca="1" si="131"/>
        <v/>
      </c>
      <c r="AA512" s="14" t="str">
        <f t="shared" ca="1" si="132"/>
        <v/>
      </c>
      <c r="AB512" s="1">
        <f t="shared" si="133"/>
        <v>6</v>
      </c>
      <c r="AC512" s="1" t="e">
        <f t="shared" si="134"/>
        <v>#N/A</v>
      </c>
      <c r="AD512" s="1" t="e">
        <f t="shared" si="135"/>
        <v>#N/A</v>
      </c>
      <c r="AE512" s="1" t="e">
        <f t="shared" si="136"/>
        <v>#N/A</v>
      </c>
      <c r="AF512" s="1" t="e">
        <f t="shared" si="137"/>
        <v>#N/A</v>
      </c>
      <c r="AG512" s="1" t="e">
        <f t="shared" si="138"/>
        <v>#N/A</v>
      </c>
      <c r="AH512" s="1" t="e">
        <f t="shared" si="139"/>
        <v>#N/A</v>
      </c>
      <c r="AI512" s="1" t="str">
        <f>TRIM(LEFT(AP512,FIND(Sheet1!$E$16,AP512)-1))</f>
        <v>duration</v>
      </c>
      <c r="AJ512" s="1" t="str">
        <f>TRIM(LEFT(AQ512,FIND(Sheet1!$E$16,AQ512)-1))</f>
        <v>effectIds</v>
      </c>
      <c r="AK512" s="1" t="e">
        <f>TRIM(LEFT(AR512,FIND(Sheet1!$E$16,AR512)-1))</f>
        <v>#VALUE!</v>
      </c>
      <c r="AL512" s="1" t="e">
        <f>TRIM(LEFT(AS512,FIND(Sheet1!$E$16,AS512)-1))</f>
        <v>#VALUE!</v>
      </c>
      <c r="AM512" s="1" t="e">
        <f>TRIM(LEFT(AT512,FIND(Sheet1!$E$16,AT512)-1))</f>
        <v>#VALUE!</v>
      </c>
      <c r="AN512" s="1" t="e">
        <f>TRIM(LEFT(AU512,FIND(Sheet1!$E$16,AU512)-1))</f>
        <v>#VALUE!</v>
      </c>
      <c r="AO512" s="1" t="e">
        <f>TRIM(LEFT(AV512,FIND(Sheet1!$E$16,AV512)-1))</f>
        <v>#VALUE!</v>
      </c>
      <c r="AP512" s="14" t="s">
        <v>185</v>
      </c>
      <c r="AQ512" s="14" t="s">
        <v>426</v>
      </c>
      <c r="AX512" s="1">
        <v>2000250802</v>
      </c>
      <c r="AY512" s="1" t="s">
        <v>88</v>
      </c>
      <c r="AZ512" s="1" t="str">
        <f t="shared" si="140"/>
        <v>2000250802加buff</v>
      </c>
      <c r="BA512" s="1">
        <f>COUNTIFS($AZ$2:AZ512,AZ512,$AZ$2:AZ512,"&gt;&lt;")</f>
        <v>1</v>
      </c>
      <c r="BB512" t="b">
        <f>IFERROR(AND(VLOOKUP(AX512,[2]英雄技能定义!$A:$F,6,0)="普攻",AY512=$AY$2),FALSE)</f>
        <v>0</v>
      </c>
    </row>
    <row r="513" spans="1:54">
      <c r="A513" s="1" t="e">
        <f>#REF!</f>
        <v>#REF!</v>
      </c>
      <c r="B513" s="1" t="e">
        <f>#REF!</f>
        <v>#REF!</v>
      </c>
      <c r="C513" s="1" t="e">
        <f>#REF!</f>
        <v>#REF!</v>
      </c>
      <c r="D513" s="1" t="s">
        <v>86</v>
      </c>
      <c r="E513" s="1" t="e">
        <f>#REF!</f>
        <v>#REF!</v>
      </c>
      <c r="F513" s="1" t="e">
        <f t="shared" si="141"/>
        <v>#REF!</v>
      </c>
      <c r="G513" s="1">
        <f>SUMIFS(Sheet1!$F$17:$F$30,Sheet1!$E$17:$E$30,D513)</f>
        <v>1</v>
      </c>
      <c r="H513" s="1" t="e">
        <f>ROUND(ABS(SUMIFS(#REF!,#REF!,$C513,#REF!,#REF!,#REF!,$E513)),)</f>
        <v>#REF!</v>
      </c>
      <c r="I513" s="1" t="e">
        <f>_xlfn.IFS(OR(B513=#REF!,B513=#REF!,B513=#REF!),ROUND(#REF!,3),TRUE,0)</f>
        <v>#REF!</v>
      </c>
      <c r="J513" s="1">
        <v>0</v>
      </c>
      <c r="K513" s="1" t="e">
        <f>ROUND(ABS(SUMIFS(#REF!,#REF!,$C513,#REF!,#REF!,#REF!,$E513,#REF!,#REF!)),3)</f>
        <v>#REF!</v>
      </c>
      <c r="L513" s="1" t="e">
        <f>ROUND(ABS(SUMIFS(#REF!,#REF!,$C513,#REF!,#REF!,#REF!,$E513,#REF!,#REF!)),3)</f>
        <v>#REF!</v>
      </c>
      <c r="M513" s="1">
        <v>0</v>
      </c>
      <c r="N513" s="1" t="e">
        <f>ROUND(ABS(SUMIFS(#REF!,#REF!,$C513,#REF!,#REF!,#REF!,$E513,#REF!,#REF!)),3)</f>
        <v>#REF!</v>
      </c>
      <c r="O513" s="1" t="e">
        <f>ABS(SUMIFS(#REF!,#REF!,$C513,#REF!,$E513,#REF!,#REF!))</f>
        <v>#REF!</v>
      </c>
      <c r="P513" s="1" t="e">
        <f>#REF!</f>
        <v>#REF!</v>
      </c>
      <c r="Q513" s="1" t="e">
        <f>_xlfn.IFS(OR(B513=#REF!,B513=#REF!),#REF!*100,TRUE,0)</f>
        <v>#REF!</v>
      </c>
      <c r="S513" s="14" t="str">
        <f t="shared" si="125"/>
        <v>2000250802伤血2</v>
      </c>
      <c r="T513" s="14" t="str">
        <f ca="1">IF(OFFSET($BB$1,MATCH($S513,S:S,0)-1,),$BC$1,
_xlfn.TEXTJOIN(Sheet1!$D$16,1,U513:AA513))</f>
        <v>ratio=1.13,fixed=100</v>
      </c>
      <c r="U513" s="14" t="str">
        <f t="shared" ca="1" si="126"/>
        <v>ratio=1.13</v>
      </c>
      <c r="V513" s="14" t="str">
        <f t="shared" ca="1" si="127"/>
        <v>fixed=100</v>
      </c>
      <c r="W513" s="14" t="str">
        <f t="shared" ca="1" si="128"/>
        <v/>
      </c>
      <c r="X513" s="14" t="str">
        <f t="shared" ca="1" si="129"/>
        <v/>
      </c>
      <c r="Y513" s="14" t="str">
        <f t="shared" ca="1" si="130"/>
        <v/>
      </c>
      <c r="Z513" s="14" t="str">
        <f t="shared" ca="1" si="131"/>
        <v/>
      </c>
      <c r="AA513" s="14" t="str">
        <f t="shared" ca="1" si="132"/>
        <v/>
      </c>
      <c r="AB513" s="1">
        <f t="shared" si="133"/>
        <v>1.1299999999999999</v>
      </c>
      <c r="AC513" s="1">
        <f t="shared" si="134"/>
        <v>100</v>
      </c>
      <c r="AD513" s="1" t="e">
        <f t="shared" si="135"/>
        <v>#N/A</v>
      </c>
      <c r="AE513" s="1" t="e">
        <f t="shared" si="136"/>
        <v>#N/A</v>
      </c>
      <c r="AF513" s="1" t="e">
        <f t="shared" si="137"/>
        <v>#N/A</v>
      </c>
      <c r="AG513" s="1" t="e">
        <f t="shared" si="138"/>
        <v>#N/A</v>
      </c>
      <c r="AH513" s="1" t="e">
        <f t="shared" si="139"/>
        <v>#N/A</v>
      </c>
      <c r="AI513" s="1" t="str">
        <f>TRIM(LEFT(AP513,FIND(Sheet1!$E$16,AP513)-1))</f>
        <v>ratio</v>
      </c>
      <c r="AJ513" s="1" t="str">
        <f>TRIM(LEFT(AQ513,FIND(Sheet1!$E$16,AQ513)-1))</f>
        <v>fixed</v>
      </c>
      <c r="AK513" s="1" t="e">
        <f>TRIM(LEFT(AR513,FIND(Sheet1!$E$16,AR513)-1))</f>
        <v>#VALUE!</v>
      </c>
      <c r="AL513" s="1" t="e">
        <f>TRIM(LEFT(AS513,FIND(Sheet1!$E$16,AS513)-1))</f>
        <v>#VALUE!</v>
      </c>
      <c r="AM513" s="1" t="e">
        <f>TRIM(LEFT(AT513,FIND(Sheet1!$E$16,AT513)-1))</f>
        <v>#VALUE!</v>
      </c>
      <c r="AN513" s="1" t="e">
        <f>TRIM(LEFT(AU513,FIND(Sheet1!$E$16,AU513)-1))</f>
        <v>#VALUE!</v>
      </c>
      <c r="AO513" s="1" t="e">
        <f>TRIM(LEFT(AV513,FIND(Sheet1!$E$16,AV513)-1))</f>
        <v>#VALUE!</v>
      </c>
      <c r="AP513" s="14" t="s">
        <v>392</v>
      </c>
      <c r="AQ513" s="14" t="s">
        <v>170</v>
      </c>
      <c r="AX513" s="1">
        <v>2000250802</v>
      </c>
      <c r="AY513" s="1" t="s">
        <v>86</v>
      </c>
      <c r="AZ513" s="1" t="str">
        <f t="shared" si="140"/>
        <v>2000250802伤血</v>
      </c>
      <c r="BA513" s="1">
        <f>COUNTIFS($AZ$2:AZ513,AZ513,$AZ$2:AZ513,"&gt;&lt;")</f>
        <v>2</v>
      </c>
      <c r="BB513" t="b">
        <f>IFERROR(AND(VLOOKUP(AX513,[2]英雄技能定义!$A:$F,6,0)="普攻",AY513=$AY$2),FALSE)</f>
        <v>0</v>
      </c>
    </row>
    <row r="514" spans="1:54">
      <c r="A514" s="1" t="e">
        <f>#REF!</f>
        <v>#REF!</v>
      </c>
      <c r="B514" s="1" t="e">
        <f>#REF!</f>
        <v>#REF!</v>
      </c>
      <c r="C514" s="1" t="e">
        <f>#REF!</f>
        <v>#REF!</v>
      </c>
      <c r="D514" s="1" t="s">
        <v>86</v>
      </c>
      <c r="E514" s="1" t="e">
        <f>#REF!</f>
        <v>#REF!</v>
      </c>
      <c r="F514" s="1" t="e">
        <f t="shared" si="141"/>
        <v>#REF!</v>
      </c>
      <c r="G514" s="1">
        <f>SUMIFS(Sheet1!$F$17:$F$30,Sheet1!$E$17:$E$30,D514)</f>
        <v>1</v>
      </c>
      <c r="H514" s="1" t="e">
        <f>ROUND(ABS(SUMIFS(#REF!,#REF!,$C514,#REF!,#REF!,#REF!,$E514)),)</f>
        <v>#REF!</v>
      </c>
      <c r="I514" s="1" t="e">
        <f>_xlfn.IFS(OR(B514=#REF!,B514=#REF!,B514=#REF!),ROUND(#REF!,3),TRUE,0)</f>
        <v>#REF!</v>
      </c>
      <c r="J514" s="1">
        <v>0</v>
      </c>
      <c r="K514" s="1" t="e">
        <f>ROUND(ABS(SUMIFS(#REF!,#REF!,$C514,#REF!,#REF!,#REF!,$E514,#REF!,#REF!)),3)</f>
        <v>#REF!</v>
      </c>
      <c r="L514" s="1" t="e">
        <f>ROUND(ABS(SUMIFS(#REF!,#REF!,$C514,#REF!,#REF!,#REF!,$E514,#REF!,#REF!)),3)</f>
        <v>#REF!</v>
      </c>
      <c r="M514" s="1">
        <v>0</v>
      </c>
      <c r="N514" s="1" t="e">
        <f>ROUND(ABS(SUMIFS(#REF!,#REF!,$C514,#REF!,#REF!,#REF!,$E514,#REF!,#REF!)),3)</f>
        <v>#REF!</v>
      </c>
      <c r="O514" s="1" t="e">
        <f>ABS(SUMIFS(#REF!,#REF!,$C514,#REF!,$E514,#REF!,#REF!))</f>
        <v>#REF!</v>
      </c>
      <c r="P514" s="1" t="e">
        <f>#REF!</f>
        <v>#REF!</v>
      </c>
      <c r="Q514" s="1" t="e">
        <f>_xlfn.IFS(OR(B514=#REF!,B514=#REF!),#REF!*100,TRUE,0)</f>
        <v>#REF!</v>
      </c>
      <c r="S514" s="14" t="str">
        <f t="shared" ref="S514:S577" si="142">AZ514&amp;BA514</f>
        <v>2000250802受击光效2</v>
      </c>
      <c r="T514" s="14" t="str">
        <f ca="1">IF(OFFSET($BB$1,MATCH($S514,S:S,0)-1,),$BC$1,
_xlfn.TEXTJOIN(Sheet1!$D$16,1,U514:AA514))</f>
        <v>1</v>
      </c>
      <c r="U514" s="14" t="str">
        <f t="shared" ref="U514:U577" ca="1" si="143">IFERROR(SUBSTITUTE(AP514,AB514,INDEX(OFFSET($H$1:$Q$1,MATCH($S514,$F:$F,0)-1,0),MATCH(AI514,$H$1:$Q$1,0))),AP514&amp;"")</f>
        <v>1</v>
      </c>
      <c r="V514" s="14" t="str">
        <f t="shared" ref="V514:V577" ca="1" si="144">IFERROR(SUBSTITUTE(AQ514,AC514,INDEX(OFFSET($H$1:$Q$1,MATCH($S514,$F:$F,0)-1,0),MATCH(AJ514,$H$1:$Q$1,0))),AQ514&amp;"")</f>
        <v/>
      </c>
      <c r="W514" s="14" t="str">
        <f t="shared" ref="W514:W577" ca="1" si="145">IFERROR(SUBSTITUTE(AR514,AD514,INDEX(OFFSET($H$1:$Q$1,MATCH($S514,$F:$F,0)-1,0),MATCH(AK514,$H$1:$Q$1,0))),AR514&amp;"")</f>
        <v/>
      </c>
      <c r="X514" s="14" t="str">
        <f t="shared" ref="X514:X577" ca="1" si="146">IFERROR(SUBSTITUTE(AS514,AE514,INDEX(OFFSET($H$1:$Q$1,MATCH($S514,$F:$F,0)-1,0),MATCH(AL514,$H$1:$Q$1,0))),AS514&amp;"")</f>
        <v/>
      </c>
      <c r="Y514" s="14" t="str">
        <f t="shared" ref="Y514:Y577" ca="1" si="147">IFERROR(SUBSTITUTE(AT514,AF514,INDEX(OFFSET($H$1:$Q$1,MATCH($S514,$F:$F,0)-1,0),MATCH(AM514,$H$1:$Q$1,0))),AT514&amp;"")</f>
        <v/>
      </c>
      <c r="Z514" s="14" t="str">
        <f t="shared" ref="Z514:Z577" ca="1" si="148">IFERROR(SUBSTITUTE(AU514,AG514,INDEX(OFFSET($H$1:$Q$1,MATCH($S514,$F:$F,0)-1,0),MATCH(AN514,$H$1:$Q$1,0))),AU514&amp;"")</f>
        <v/>
      </c>
      <c r="AA514" s="14" t="str">
        <f t="shared" ref="AA514:AA577" ca="1" si="149">IFERROR(SUBSTITUTE(AV514,AH514,INDEX(OFFSET($H$1:$Q$1,MATCH($S514,$F:$F,0)-1,0),MATCH(AO514,$H$1:$Q$1,0))),AV514&amp;"")</f>
        <v/>
      </c>
      <c r="AB514" s="1">
        <f t="shared" ref="AB514:AB577" si="150">LOOKUP(9E+307,(--(TRIM(MID(SUBSTITUTE(SUBSTITUTE(SUBSTITUTE(SUBSTITUTE(SUBSTITUTE(AP514,"=","+"),"*","+"),"/","+"),"-","+"),"+",REPT(" ",99)),ROW($1:$100)*99-98,99)))))</f>
        <v>1</v>
      </c>
      <c r="AC514" s="1" t="e">
        <f t="shared" ref="AC514:AC577" si="151">LOOKUP(9E+307,(--(TRIM(MID(SUBSTITUTE(SUBSTITUTE(SUBSTITUTE(SUBSTITUTE(SUBSTITUTE(AQ514,"=","+"),"*","+"),"/","+"),"-","+"),"+",REPT(" ",99)),ROW($1:$100)*99-98,99)))))</f>
        <v>#N/A</v>
      </c>
      <c r="AD514" s="1" t="e">
        <f t="shared" ref="AD514:AD577" si="152">LOOKUP(9E+307,(--(TRIM(MID(SUBSTITUTE(SUBSTITUTE(SUBSTITUTE(SUBSTITUTE(SUBSTITUTE(AR514,"=","+"),"*","+"),"/","+"),"-","+"),"+",REPT(" ",99)),ROW($1:$100)*99-98,99)))))</f>
        <v>#N/A</v>
      </c>
      <c r="AE514" s="1" t="e">
        <f t="shared" ref="AE514:AE577" si="153">LOOKUP(9E+307,(--(TRIM(MID(SUBSTITUTE(SUBSTITUTE(SUBSTITUTE(SUBSTITUTE(SUBSTITUTE(AS514,"=","+"),"*","+"),"/","+"),"-","+"),"+",REPT(" ",99)),ROW($1:$100)*99-98,99)))))</f>
        <v>#N/A</v>
      </c>
      <c r="AF514" s="1" t="e">
        <f t="shared" ref="AF514:AF577" si="154">LOOKUP(9E+307,(--(TRIM(MID(SUBSTITUTE(SUBSTITUTE(SUBSTITUTE(SUBSTITUTE(SUBSTITUTE(AT514,"=","+"),"*","+"),"/","+"),"-","+"),"+",REPT(" ",99)),ROW($1:$100)*99-98,99)))))</f>
        <v>#N/A</v>
      </c>
      <c r="AG514" s="1" t="e">
        <f t="shared" ref="AG514:AG577" si="155">LOOKUP(9E+307,(--(TRIM(MID(SUBSTITUTE(SUBSTITUTE(SUBSTITUTE(SUBSTITUTE(SUBSTITUTE(AU514,"=","+"),"*","+"),"/","+"),"-","+"),"+",REPT(" ",99)),ROW($1:$100)*99-98,99)))))</f>
        <v>#N/A</v>
      </c>
      <c r="AH514" s="1" t="e">
        <f t="shared" ref="AH514:AH577" si="156">LOOKUP(9E+307,(--(TRIM(MID(SUBSTITUTE(SUBSTITUTE(SUBSTITUTE(SUBSTITUTE(SUBSTITUTE(AV514,"=","+"),"*","+"),"/","+"),"-","+"),"+",REPT(" ",99)),ROW($1:$100)*99-98,99)))))</f>
        <v>#N/A</v>
      </c>
      <c r="AI514" s="1" t="e">
        <f>TRIM(LEFT(AP514,FIND(Sheet1!$E$16,AP514)-1))</f>
        <v>#VALUE!</v>
      </c>
      <c r="AJ514" s="1" t="e">
        <f>TRIM(LEFT(AQ514,FIND(Sheet1!$E$16,AQ514)-1))</f>
        <v>#VALUE!</v>
      </c>
      <c r="AK514" s="1" t="e">
        <f>TRIM(LEFT(AR514,FIND(Sheet1!$E$16,AR514)-1))</f>
        <v>#VALUE!</v>
      </c>
      <c r="AL514" s="1" t="e">
        <f>TRIM(LEFT(AS514,FIND(Sheet1!$E$16,AS514)-1))</f>
        <v>#VALUE!</v>
      </c>
      <c r="AM514" s="1" t="e">
        <f>TRIM(LEFT(AT514,FIND(Sheet1!$E$16,AT514)-1))</f>
        <v>#VALUE!</v>
      </c>
      <c r="AN514" s="1" t="e">
        <f>TRIM(LEFT(AU514,FIND(Sheet1!$E$16,AU514)-1))</f>
        <v>#VALUE!</v>
      </c>
      <c r="AO514" s="1" t="e">
        <f>TRIM(LEFT(AV514,FIND(Sheet1!$E$16,AV514)-1))</f>
        <v>#VALUE!</v>
      </c>
      <c r="AP514" s="14">
        <v>1</v>
      </c>
      <c r="AX514" s="1">
        <v>2000250802</v>
      </c>
      <c r="AY514" s="1" t="s">
        <v>91</v>
      </c>
      <c r="AZ514" s="1" t="str">
        <f t="shared" si="140"/>
        <v>2000250802受击光效</v>
      </c>
      <c r="BA514" s="1">
        <f>COUNTIFS($AZ$2:AZ514,AZ514,$AZ$2:AZ514,"&gt;&lt;")</f>
        <v>2</v>
      </c>
      <c r="BB514" t="b">
        <f>IFERROR(AND(VLOOKUP(AX514,[2]英雄技能定义!$A:$F,6,0)="普攻",AY514=$AY$2),FALSE)</f>
        <v>0</v>
      </c>
    </row>
    <row r="515" spans="1:54">
      <c r="A515" s="1" t="e">
        <f>#REF!</f>
        <v>#REF!</v>
      </c>
      <c r="B515" s="1" t="e">
        <f>#REF!</f>
        <v>#REF!</v>
      </c>
      <c r="C515" s="1" t="e">
        <f>#REF!</f>
        <v>#REF!</v>
      </c>
      <c r="D515" s="1" t="s">
        <v>88</v>
      </c>
      <c r="E515" s="1" t="e">
        <f>#REF!</f>
        <v>#REF!</v>
      </c>
      <c r="F515" s="1" t="e">
        <f t="shared" si="141"/>
        <v>#REF!</v>
      </c>
      <c r="G515" s="1">
        <f>SUMIFS(Sheet1!$F$17:$F$30,Sheet1!$E$17:$E$30,D515)</f>
        <v>2</v>
      </c>
      <c r="H515" s="1" t="e">
        <f>ROUND(ABS(SUMIFS(#REF!,#REF!,$C515,#REF!,#REF!,#REF!,$E515)),)</f>
        <v>#REF!</v>
      </c>
      <c r="I515" s="1" t="e">
        <f>_xlfn.IFS(OR(B515=#REF!,B515=#REF!,B515=#REF!),ROUND(#REF!,3),TRUE,0)</f>
        <v>#REF!</v>
      </c>
      <c r="J515" s="1">
        <v>0</v>
      </c>
      <c r="K515" s="1" t="e">
        <f>ROUND(ABS(SUMIFS(#REF!,#REF!,$C515,#REF!,#REF!,#REF!,$E515,#REF!,#REF!)),3)</f>
        <v>#REF!</v>
      </c>
      <c r="L515" s="1" t="e">
        <f>ROUND(ABS(SUMIFS(#REF!,#REF!,$C515,#REF!,#REF!,#REF!,$E515,#REF!,#REF!)),3)</f>
        <v>#REF!</v>
      </c>
      <c r="M515" s="1">
        <v>0</v>
      </c>
      <c r="N515" s="1" t="e">
        <f>ROUND(ABS(SUMIFS(#REF!,#REF!,$C515,#REF!,#REF!,#REF!,$E515,#REF!,#REF!)),3)</f>
        <v>#REF!</v>
      </c>
      <c r="O515" s="1" t="e">
        <f>ABS(SUMIFS(#REF!,#REF!,$C515,#REF!,$E515,#REF!,#REF!))</f>
        <v>#REF!</v>
      </c>
      <c r="P515" s="1" t="e">
        <f>#REF!</f>
        <v>#REF!</v>
      </c>
      <c r="Q515" s="1" t="e">
        <f>_xlfn.IFS(OR(B515=#REF!,B515=#REF!),#REF!*100,TRUE,0)</f>
        <v>#REF!</v>
      </c>
      <c r="S515" s="14" t="str">
        <f t="shared" si="142"/>
        <v>2000250802击退2</v>
      </c>
      <c r="T515" s="14" t="str">
        <f ca="1">IF(OFFSET($BB$1,MATCH($S515,S:S,0)-1,),$BC$1,
_xlfn.TEXTJOIN(Sheet1!$D$16,1,U515:AA515))</f>
        <v>speed=1000,duration=0.1</v>
      </c>
      <c r="U515" s="14" t="str">
        <f t="shared" ca="1" si="143"/>
        <v>speed=1000</v>
      </c>
      <c r="V515" s="14" t="str">
        <f t="shared" ca="1" si="144"/>
        <v>duration=0.1</v>
      </c>
      <c r="W515" s="14" t="str">
        <f t="shared" ca="1" si="145"/>
        <v/>
      </c>
      <c r="X515" s="14" t="str">
        <f t="shared" ca="1" si="146"/>
        <v/>
      </c>
      <c r="Y515" s="14" t="str">
        <f t="shared" ca="1" si="147"/>
        <v/>
      </c>
      <c r="Z515" s="14" t="str">
        <f t="shared" ca="1" si="148"/>
        <v/>
      </c>
      <c r="AA515" s="14" t="str">
        <f t="shared" ca="1" si="149"/>
        <v/>
      </c>
      <c r="AB515" s="1">
        <f t="shared" si="150"/>
        <v>1000</v>
      </c>
      <c r="AC515" s="1">
        <f t="shared" si="151"/>
        <v>0.1</v>
      </c>
      <c r="AD515" s="1" t="e">
        <f t="shared" si="152"/>
        <v>#N/A</v>
      </c>
      <c r="AE515" s="1" t="e">
        <f t="shared" si="153"/>
        <v>#N/A</v>
      </c>
      <c r="AF515" s="1" t="e">
        <f t="shared" si="154"/>
        <v>#N/A</v>
      </c>
      <c r="AG515" s="1" t="e">
        <f t="shared" si="155"/>
        <v>#N/A</v>
      </c>
      <c r="AH515" s="1" t="e">
        <f t="shared" si="156"/>
        <v>#N/A</v>
      </c>
      <c r="AI515" s="1" t="str">
        <f>TRIM(LEFT(AP515,FIND(Sheet1!$E$16,AP515)-1))</f>
        <v>speed</v>
      </c>
      <c r="AJ515" s="1" t="str">
        <f>TRIM(LEFT(AQ515,FIND(Sheet1!$E$16,AQ515)-1))</f>
        <v>duration</v>
      </c>
      <c r="AK515" s="1" t="e">
        <f>TRIM(LEFT(AR515,FIND(Sheet1!$E$16,AR515)-1))</f>
        <v>#VALUE!</v>
      </c>
      <c r="AL515" s="1" t="e">
        <f>TRIM(LEFT(AS515,FIND(Sheet1!$E$16,AS515)-1))</f>
        <v>#VALUE!</v>
      </c>
      <c r="AM515" s="1" t="e">
        <f>TRIM(LEFT(AT515,FIND(Sheet1!$E$16,AT515)-1))</f>
        <v>#VALUE!</v>
      </c>
      <c r="AN515" s="1" t="e">
        <f>TRIM(LEFT(AU515,FIND(Sheet1!$E$16,AU515)-1))</f>
        <v>#VALUE!</v>
      </c>
      <c r="AO515" s="1" t="e">
        <f>TRIM(LEFT(AV515,FIND(Sheet1!$E$16,AV515)-1))</f>
        <v>#VALUE!</v>
      </c>
      <c r="AP515" s="14" t="s">
        <v>182</v>
      </c>
      <c r="AQ515" s="14" t="s">
        <v>183</v>
      </c>
      <c r="AX515" s="1">
        <v>2000250802</v>
      </c>
      <c r="AY515" s="1" t="s">
        <v>47</v>
      </c>
      <c r="AZ515" s="1" t="str">
        <f t="shared" ref="AZ515:AZ578" si="157">AX515&amp;AY515</f>
        <v>2000250802击退</v>
      </c>
      <c r="BA515" s="1">
        <f>COUNTIFS($AZ$2:AZ515,AZ515,$AZ$2:AZ515,"&gt;&lt;")</f>
        <v>2</v>
      </c>
      <c r="BB515" t="b">
        <f>IFERROR(AND(VLOOKUP(AX515,[2]英雄技能定义!$A:$F,6,0)="普攻",AY515=$AY$2),FALSE)</f>
        <v>0</v>
      </c>
    </row>
    <row r="516" spans="1:54">
      <c r="A516" s="1" t="e">
        <f>#REF!</f>
        <v>#REF!</v>
      </c>
      <c r="B516" s="1" t="e">
        <f>#REF!</f>
        <v>#REF!</v>
      </c>
      <c r="C516" s="1" t="e">
        <f>#REF!</f>
        <v>#REF!</v>
      </c>
      <c r="D516" s="1" t="s">
        <v>86</v>
      </c>
      <c r="E516" s="1" t="e">
        <f>#REF!</f>
        <v>#REF!</v>
      </c>
      <c r="F516" s="1" t="e">
        <f t="shared" si="141"/>
        <v>#REF!</v>
      </c>
      <c r="G516" s="1">
        <f>SUMIFS(Sheet1!$F$17:$F$30,Sheet1!$E$17:$E$30,D516)</f>
        <v>1</v>
      </c>
      <c r="H516" s="1" t="e">
        <f>ROUND(ABS(SUMIFS(#REF!,#REF!,$C516,#REF!,#REF!,#REF!,$E516)),)</f>
        <v>#REF!</v>
      </c>
      <c r="I516" s="1" t="e">
        <f>_xlfn.IFS(OR(B516=#REF!,B516=#REF!,B516=#REF!),ROUND(#REF!,3),TRUE,0)</f>
        <v>#REF!</v>
      </c>
      <c r="J516" s="1">
        <v>0</v>
      </c>
      <c r="K516" s="1" t="e">
        <f>ROUND(ABS(SUMIFS(#REF!,#REF!,$C516,#REF!,#REF!,#REF!,$E516,#REF!,#REF!)),3)</f>
        <v>#REF!</v>
      </c>
      <c r="L516" s="1" t="e">
        <f>ROUND(ABS(SUMIFS(#REF!,#REF!,$C516,#REF!,#REF!,#REF!,$E516,#REF!,#REF!)),3)</f>
        <v>#REF!</v>
      </c>
      <c r="M516" s="1">
        <v>0</v>
      </c>
      <c r="N516" s="1" t="e">
        <f>ROUND(ABS(SUMIFS(#REF!,#REF!,$C516,#REF!,#REF!,#REF!,$E516,#REF!,#REF!)),3)</f>
        <v>#REF!</v>
      </c>
      <c r="O516" s="1" t="e">
        <f>ABS(SUMIFS(#REF!,#REF!,$C516,#REF!,$E516,#REF!,#REF!))</f>
        <v>#REF!</v>
      </c>
      <c r="P516" s="1" t="e">
        <f>#REF!</f>
        <v>#REF!</v>
      </c>
      <c r="Q516" s="1" t="e">
        <f>_xlfn.IFS(OR(B516=#REF!,B516=#REF!),#REF!*100,TRUE,0)</f>
        <v>#REF!</v>
      </c>
      <c r="S516" s="14" t="str">
        <f t="shared" si="142"/>
        <v>2000250803加buff1</v>
      </c>
      <c r="T516" s="14" t="str">
        <f ca="1">IF(OFFSET($BB$1,MATCH($S516,S:S,0)-1,),$BC$1,
_xlfn.TEXTJOIN(Sheet1!$D$16,1,U516:AA516))</f>
        <v>duration=4,lightEffects={25},effectIds={1000092},overlayLimit=3</v>
      </c>
      <c r="U516" s="14" t="str">
        <f t="shared" ca="1" si="143"/>
        <v>duration=4</v>
      </c>
      <c r="V516" s="14" t="str">
        <f t="shared" ca="1" si="144"/>
        <v>lightEffects={25}</v>
      </c>
      <c r="W516" s="14" t="str">
        <f t="shared" ca="1" si="145"/>
        <v>effectIds={1000092}</v>
      </c>
      <c r="X516" s="14" t="str">
        <f t="shared" ca="1" si="146"/>
        <v>overlayLimit=3</v>
      </c>
      <c r="Y516" s="14" t="str">
        <f t="shared" ca="1" si="147"/>
        <v/>
      </c>
      <c r="Z516" s="14" t="str">
        <f t="shared" ca="1" si="148"/>
        <v/>
      </c>
      <c r="AA516" s="14" t="str">
        <f t="shared" ca="1" si="149"/>
        <v/>
      </c>
      <c r="AB516" s="1">
        <f t="shared" si="150"/>
        <v>4</v>
      </c>
      <c r="AC516" s="1" t="e">
        <f t="shared" si="151"/>
        <v>#N/A</v>
      </c>
      <c r="AD516" s="1" t="e">
        <f t="shared" si="152"/>
        <v>#N/A</v>
      </c>
      <c r="AE516" s="1">
        <f t="shared" si="153"/>
        <v>3</v>
      </c>
      <c r="AF516" s="1" t="e">
        <f t="shared" si="154"/>
        <v>#N/A</v>
      </c>
      <c r="AG516" s="1" t="e">
        <f t="shared" si="155"/>
        <v>#N/A</v>
      </c>
      <c r="AH516" s="1" t="e">
        <f t="shared" si="156"/>
        <v>#N/A</v>
      </c>
      <c r="AI516" s="1" t="str">
        <f>TRIM(LEFT(AP516,FIND(Sheet1!$E$16,AP516)-1))</f>
        <v>duration</v>
      </c>
      <c r="AJ516" s="1" t="str">
        <f>TRIM(LEFT(AQ516,FIND(Sheet1!$E$16,AQ516)-1))</f>
        <v>lightEffects</v>
      </c>
      <c r="AK516" s="1" t="str">
        <f>TRIM(LEFT(AR516,FIND(Sheet1!$E$16,AR516)-1))</f>
        <v>effectIds</v>
      </c>
      <c r="AL516" s="1" t="str">
        <f>TRIM(LEFT(AS516,FIND(Sheet1!$E$16,AS516)-1))</f>
        <v>overlayLimit</v>
      </c>
      <c r="AM516" s="1" t="e">
        <f>TRIM(LEFT(AT516,FIND(Sheet1!$E$16,AT516)-1))</f>
        <v>#VALUE!</v>
      </c>
      <c r="AN516" s="1" t="e">
        <f>TRIM(LEFT(AU516,FIND(Sheet1!$E$16,AU516)-1))</f>
        <v>#VALUE!</v>
      </c>
      <c r="AO516" s="1" t="e">
        <f>TRIM(LEFT(AV516,FIND(Sheet1!$E$16,AV516)-1))</f>
        <v>#VALUE!</v>
      </c>
      <c r="AP516" s="14" t="s">
        <v>207</v>
      </c>
      <c r="AQ516" s="14" t="s">
        <v>427</v>
      </c>
      <c r="AR516" s="14" t="s">
        <v>428</v>
      </c>
      <c r="AS516" s="14" t="s">
        <v>429</v>
      </c>
      <c r="AX516" s="1">
        <v>2000250803</v>
      </c>
      <c r="AY516" s="1" t="s">
        <v>88</v>
      </c>
      <c r="AZ516" s="1" t="str">
        <f t="shared" si="157"/>
        <v>2000250803加buff</v>
      </c>
      <c r="BA516" s="1">
        <f>COUNTIFS($AZ$2:AZ516,AZ516,$AZ$2:AZ516,"&gt;&lt;")</f>
        <v>1</v>
      </c>
      <c r="BB516" t="b">
        <f>IFERROR(AND(VLOOKUP(AX516,[2]英雄技能定义!$A:$F,6,0)="普攻",AY516=$AY$2),FALSE)</f>
        <v>0</v>
      </c>
    </row>
    <row r="517" spans="1:54">
      <c r="A517" s="1" t="e">
        <f>#REF!</f>
        <v>#REF!</v>
      </c>
      <c r="B517" s="1" t="e">
        <f>#REF!</f>
        <v>#REF!</v>
      </c>
      <c r="C517" s="1" t="e">
        <f>#REF!</f>
        <v>#REF!</v>
      </c>
      <c r="D517" s="1" t="s">
        <v>86</v>
      </c>
      <c r="E517" s="1" t="e">
        <f>#REF!</f>
        <v>#REF!</v>
      </c>
      <c r="F517" s="1" t="e">
        <f t="shared" si="141"/>
        <v>#REF!</v>
      </c>
      <c r="G517" s="1">
        <f>SUMIFS(Sheet1!$F$17:$F$30,Sheet1!$E$17:$E$30,D517)</f>
        <v>1</v>
      </c>
      <c r="H517" s="1" t="e">
        <f>ROUND(ABS(SUMIFS(#REF!,#REF!,$C517,#REF!,#REF!,#REF!,$E517)),)</f>
        <v>#REF!</v>
      </c>
      <c r="I517" s="1" t="e">
        <f>_xlfn.IFS(OR(B517=#REF!,B517=#REF!,B517=#REF!),ROUND(#REF!,3),TRUE,0)</f>
        <v>#REF!</v>
      </c>
      <c r="J517" s="1">
        <v>0</v>
      </c>
      <c r="K517" s="1" t="e">
        <f>ROUND(ABS(SUMIFS(#REF!,#REF!,$C517,#REF!,#REF!,#REF!,$E517,#REF!,#REF!)),3)</f>
        <v>#REF!</v>
      </c>
      <c r="L517" s="1" t="e">
        <f>ROUND(ABS(SUMIFS(#REF!,#REF!,$C517,#REF!,#REF!,#REF!,$E517,#REF!,#REF!)),3)</f>
        <v>#REF!</v>
      </c>
      <c r="M517" s="1">
        <v>0</v>
      </c>
      <c r="N517" s="1" t="e">
        <f>ROUND(ABS(SUMIFS(#REF!,#REF!,$C517,#REF!,#REF!,#REF!,$E517,#REF!,#REF!)),3)</f>
        <v>#REF!</v>
      </c>
      <c r="O517" s="1" t="e">
        <f>ABS(SUMIFS(#REF!,#REF!,$C517,#REF!,$E517,#REF!,#REF!))</f>
        <v>#REF!</v>
      </c>
      <c r="P517" s="1" t="e">
        <f>#REF!</f>
        <v>#REF!</v>
      </c>
      <c r="Q517" s="1" t="e">
        <f>_xlfn.IFS(OR(B517=#REF!,B517=#REF!),#REF!*100,TRUE,0)</f>
        <v>#REF!</v>
      </c>
      <c r="S517" s="14" t="str">
        <f t="shared" si="142"/>
        <v>2000250804受击光效1</v>
      </c>
      <c r="T517" s="14" t="str">
        <f ca="1">IF(OFFSET($BB$1,MATCH($S517,S:S,0)-1,),$BC$1,
_xlfn.TEXTJOIN(Sheet1!$D$16,1,U517:AA517))</f>
        <v>1</v>
      </c>
      <c r="U517" s="14" t="str">
        <f t="shared" ca="1" si="143"/>
        <v>1</v>
      </c>
      <c r="V517" s="14" t="str">
        <f t="shared" ca="1" si="144"/>
        <v/>
      </c>
      <c r="W517" s="14" t="str">
        <f t="shared" ca="1" si="145"/>
        <v/>
      </c>
      <c r="X517" s="14" t="str">
        <f t="shared" ca="1" si="146"/>
        <v/>
      </c>
      <c r="Y517" s="14" t="str">
        <f t="shared" ca="1" si="147"/>
        <v/>
      </c>
      <c r="Z517" s="14" t="str">
        <f t="shared" ca="1" si="148"/>
        <v/>
      </c>
      <c r="AA517" s="14" t="str">
        <f t="shared" ca="1" si="149"/>
        <v/>
      </c>
      <c r="AB517" s="1">
        <f t="shared" si="150"/>
        <v>1</v>
      </c>
      <c r="AC517" s="1" t="e">
        <f t="shared" si="151"/>
        <v>#N/A</v>
      </c>
      <c r="AD517" s="1" t="e">
        <f t="shared" si="152"/>
        <v>#N/A</v>
      </c>
      <c r="AE517" s="1" t="e">
        <f t="shared" si="153"/>
        <v>#N/A</v>
      </c>
      <c r="AF517" s="1" t="e">
        <f t="shared" si="154"/>
        <v>#N/A</v>
      </c>
      <c r="AG517" s="1" t="e">
        <f t="shared" si="155"/>
        <v>#N/A</v>
      </c>
      <c r="AH517" s="1" t="e">
        <f t="shared" si="156"/>
        <v>#N/A</v>
      </c>
      <c r="AI517" s="1" t="e">
        <f>TRIM(LEFT(AP517,FIND(Sheet1!$E$16,AP517)-1))</f>
        <v>#VALUE!</v>
      </c>
      <c r="AJ517" s="1" t="e">
        <f>TRIM(LEFT(AQ517,FIND(Sheet1!$E$16,AQ517)-1))</f>
        <v>#VALUE!</v>
      </c>
      <c r="AK517" s="1" t="e">
        <f>TRIM(LEFT(AR517,FIND(Sheet1!$E$16,AR517)-1))</f>
        <v>#VALUE!</v>
      </c>
      <c r="AL517" s="1" t="e">
        <f>TRIM(LEFT(AS517,FIND(Sheet1!$E$16,AS517)-1))</f>
        <v>#VALUE!</v>
      </c>
      <c r="AM517" s="1" t="e">
        <f>TRIM(LEFT(AT517,FIND(Sheet1!$E$16,AT517)-1))</f>
        <v>#VALUE!</v>
      </c>
      <c r="AN517" s="1" t="e">
        <f>TRIM(LEFT(AU517,FIND(Sheet1!$E$16,AU517)-1))</f>
        <v>#VALUE!</v>
      </c>
      <c r="AO517" s="1" t="e">
        <f>TRIM(LEFT(AV517,FIND(Sheet1!$E$16,AV517)-1))</f>
        <v>#VALUE!</v>
      </c>
      <c r="AP517" s="14">
        <v>1</v>
      </c>
      <c r="AX517" s="1">
        <v>2000250804</v>
      </c>
      <c r="AY517" s="1" t="s">
        <v>91</v>
      </c>
      <c r="AZ517" s="1" t="str">
        <f t="shared" si="157"/>
        <v>2000250804受击光效</v>
      </c>
      <c r="BA517" s="1">
        <f>COUNTIFS($AZ$2:AZ517,AZ517,$AZ$2:AZ517,"&gt;&lt;")</f>
        <v>1</v>
      </c>
      <c r="BB517" t="b">
        <f>IFERROR(AND(VLOOKUP(AX517,[2]英雄技能定义!$A:$F,6,0)="普攻",AY517=$AY$2),FALSE)</f>
        <v>0</v>
      </c>
    </row>
    <row r="518" spans="1:54">
      <c r="A518" s="1" t="e">
        <f>#REF!</f>
        <v>#REF!</v>
      </c>
      <c r="B518" s="1" t="e">
        <f>#REF!</f>
        <v>#REF!</v>
      </c>
      <c r="C518" s="1" t="e">
        <f>#REF!</f>
        <v>#REF!</v>
      </c>
      <c r="D518" s="1" t="s">
        <v>86</v>
      </c>
      <c r="E518" s="1" t="e">
        <f>#REF!</f>
        <v>#REF!</v>
      </c>
      <c r="F518" s="1" t="e">
        <f t="shared" si="141"/>
        <v>#REF!</v>
      </c>
      <c r="G518" s="1">
        <f>SUMIFS(Sheet1!$F$17:$F$30,Sheet1!$E$17:$E$30,D518)</f>
        <v>1</v>
      </c>
      <c r="H518" s="1" t="e">
        <f>ROUND(ABS(SUMIFS(#REF!,#REF!,$C518,#REF!,#REF!,#REF!,$E518)),)</f>
        <v>#REF!</v>
      </c>
      <c r="I518" s="1" t="e">
        <f>_xlfn.IFS(OR(B518=#REF!,B518=#REF!,B518=#REF!),ROUND(#REF!,3),TRUE,0)</f>
        <v>#REF!</v>
      </c>
      <c r="J518" s="1">
        <v>0</v>
      </c>
      <c r="K518" s="1" t="e">
        <f>ROUND(ABS(SUMIFS(#REF!,#REF!,$C518,#REF!,#REF!,#REF!,$E518,#REF!,#REF!)),3)</f>
        <v>#REF!</v>
      </c>
      <c r="L518" s="1" t="e">
        <f>ROUND(ABS(SUMIFS(#REF!,#REF!,$C518,#REF!,#REF!,#REF!,$E518,#REF!,#REF!)),3)</f>
        <v>#REF!</v>
      </c>
      <c r="M518" s="1">
        <v>0</v>
      </c>
      <c r="N518" s="1" t="e">
        <f>ROUND(ABS(SUMIFS(#REF!,#REF!,$C518,#REF!,#REF!,#REF!,$E518,#REF!,#REF!)),3)</f>
        <v>#REF!</v>
      </c>
      <c r="O518" s="1" t="e">
        <f>ABS(SUMIFS(#REF!,#REF!,$C518,#REF!,$E518,#REF!,#REF!))</f>
        <v>#REF!</v>
      </c>
      <c r="P518" s="1" t="e">
        <f>#REF!</f>
        <v>#REF!</v>
      </c>
      <c r="Q518" s="1" t="e">
        <f>_xlfn.IFS(OR(B518=#REF!,B518=#REF!),#REF!*100,TRUE,0)</f>
        <v>#REF!</v>
      </c>
      <c r="S518" s="14" t="str">
        <f t="shared" si="142"/>
        <v>2000250804伤血1</v>
      </c>
      <c r="T518" s="14" t="str">
        <f ca="1">IF(OFFSET($BB$1,MATCH($S518,S:S,0)-1,),$BC$1,
_xlfn.TEXTJOIN(Sheet1!$D$16,1,U518:AA518))</f>
        <v>ratio=0.34+attackerParams('extreasure2')+attackerParams('step10a'),fixed=100,finalAddP=(defenderCurHp()/defenderProperty('生命上限')&lt;0.5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518" s="14" t="str">
        <f t="shared" ca="1" si="143"/>
        <v>ratio=0.34+attackerParams('extreasure2')+attackerParams('step10a')</v>
      </c>
      <c r="V518" s="14" t="str">
        <f t="shared" ca="1" si="144"/>
        <v>fixed=100</v>
      </c>
      <c r="W518" s="14" t="str">
        <f t="shared" ca="1" si="145"/>
        <v>finalAddP=(defenderCurHp()/defenderProperty('生命上限')&lt;0.5 or attackerParams('extreasure3')&gt;0) and 0.15+attackerParams('extreasure1a') or 0</v>
      </c>
      <c r="X518" s="14" t="str">
        <f t="shared" ca="1" si="146"/>
        <v>extCritP=(defenderCurHp()/defenderProperty('生命上限')&gt;0.5 or attackerParams('extreasure3')&gt;0) and 0.3+attackerParams('step10b')+attackerParams('extreasure1b') or 0</v>
      </c>
      <c r="Y518" s="14" t="str">
        <f t="shared" ca="1" si="147"/>
        <v/>
      </c>
      <c r="Z518" s="14" t="str">
        <f t="shared" ca="1" si="148"/>
        <v/>
      </c>
      <c r="AA518" s="14" t="str">
        <f t="shared" ca="1" si="149"/>
        <v/>
      </c>
      <c r="AB518" s="1">
        <f t="shared" si="150"/>
        <v>0.34</v>
      </c>
      <c r="AC518" s="1">
        <f t="shared" si="151"/>
        <v>100</v>
      </c>
      <c r="AD518" s="1" t="e">
        <f t="shared" si="152"/>
        <v>#N/A</v>
      </c>
      <c r="AE518" s="1" t="e">
        <f t="shared" si="153"/>
        <v>#N/A</v>
      </c>
      <c r="AF518" s="1" t="e">
        <f t="shared" si="154"/>
        <v>#N/A</v>
      </c>
      <c r="AG518" s="1" t="e">
        <f t="shared" si="155"/>
        <v>#N/A</v>
      </c>
      <c r="AH518" s="1" t="e">
        <f t="shared" si="156"/>
        <v>#N/A</v>
      </c>
      <c r="AI518" s="1" t="str">
        <f>TRIM(LEFT(AP518,FIND(Sheet1!$E$16,AP518)-1))</f>
        <v>ratio</v>
      </c>
      <c r="AJ518" s="1" t="str">
        <f>TRIM(LEFT(AQ518,FIND(Sheet1!$E$16,AQ518)-1))</f>
        <v>fixed</v>
      </c>
      <c r="AK518" s="1" t="str">
        <f>TRIM(LEFT(AR518,FIND(Sheet1!$E$16,AR518)-1))</f>
        <v>finalAddP</v>
      </c>
      <c r="AL518" s="1" t="str">
        <f>TRIM(LEFT(AS518,FIND(Sheet1!$E$16,AS518)-1))</f>
        <v>extCritP</v>
      </c>
      <c r="AM518" s="1" t="e">
        <f>TRIM(LEFT(AT518,FIND(Sheet1!$E$16,AT518)-1))</f>
        <v>#VALUE!</v>
      </c>
      <c r="AN518" s="1" t="e">
        <f>TRIM(LEFT(AU518,FIND(Sheet1!$E$16,AU518)-1))</f>
        <v>#VALUE!</v>
      </c>
      <c r="AO518" s="1" t="e">
        <f>TRIM(LEFT(AV518,FIND(Sheet1!$E$16,AV518)-1))</f>
        <v>#VALUE!</v>
      </c>
      <c r="AP518" s="14" t="s">
        <v>430</v>
      </c>
      <c r="AQ518" s="14" t="s">
        <v>170</v>
      </c>
      <c r="AR518" s="14" t="s">
        <v>431</v>
      </c>
      <c r="AS518" s="14" t="s">
        <v>432</v>
      </c>
      <c r="AX518" s="1">
        <v>2000250804</v>
      </c>
      <c r="AY518" s="1" t="s">
        <v>86</v>
      </c>
      <c r="AZ518" s="1" t="str">
        <f t="shared" si="157"/>
        <v>2000250804伤血</v>
      </c>
      <c r="BA518" s="1">
        <f>COUNTIFS($AZ$2:AZ518,AZ518,$AZ$2:AZ518,"&gt;&lt;")</f>
        <v>1</v>
      </c>
      <c r="BB518" t="b">
        <f>IFERROR(AND(VLOOKUP(AX518,[2]英雄技能定义!$A:$F,6,0)="普攻",AY518=$AY$2),FALSE)</f>
        <v>0</v>
      </c>
    </row>
    <row r="519" spans="1:54">
      <c r="A519" s="1" t="e">
        <f>#REF!</f>
        <v>#REF!</v>
      </c>
      <c r="B519" s="1" t="e">
        <f>#REF!</f>
        <v>#REF!</v>
      </c>
      <c r="C519" s="1" t="e">
        <f>#REF!</f>
        <v>#REF!</v>
      </c>
      <c r="D519" s="1" t="s">
        <v>86</v>
      </c>
      <c r="E519" s="1" t="e">
        <f>#REF!</f>
        <v>#REF!</v>
      </c>
      <c r="F519" s="1" t="e">
        <f t="shared" si="141"/>
        <v>#REF!</v>
      </c>
      <c r="G519" s="1">
        <f>SUMIFS(Sheet1!$F$17:$F$30,Sheet1!$E$17:$E$30,D519)</f>
        <v>1</v>
      </c>
      <c r="H519" s="1" t="e">
        <f>ROUND(ABS(SUMIFS(#REF!,#REF!,$C519,#REF!,#REF!,#REF!,$E519)),)</f>
        <v>#REF!</v>
      </c>
      <c r="I519" s="1" t="e">
        <f>_xlfn.IFS(OR(B519=#REF!,B519=#REF!,B519=#REF!),ROUND(#REF!,3),TRUE,0)</f>
        <v>#REF!</v>
      </c>
      <c r="J519" s="1">
        <v>0</v>
      </c>
      <c r="K519" s="1" t="e">
        <f>ROUND(ABS(SUMIFS(#REF!,#REF!,$C519,#REF!,#REF!,#REF!,$E519,#REF!,#REF!)),3)</f>
        <v>#REF!</v>
      </c>
      <c r="L519" s="1" t="e">
        <f>ROUND(ABS(SUMIFS(#REF!,#REF!,$C519,#REF!,#REF!,#REF!,$E519,#REF!,#REF!)),3)</f>
        <v>#REF!</v>
      </c>
      <c r="M519" s="1">
        <v>0</v>
      </c>
      <c r="N519" s="1" t="e">
        <f>ROUND(ABS(SUMIFS(#REF!,#REF!,$C519,#REF!,#REF!,#REF!,$E519,#REF!,#REF!)),3)</f>
        <v>#REF!</v>
      </c>
      <c r="O519" s="1" t="e">
        <f>ABS(SUMIFS(#REF!,#REF!,$C519,#REF!,$E519,#REF!,#REF!))</f>
        <v>#REF!</v>
      </c>
      <c r="P519" s="1" t="e">
        <f>#REF!</f>
        <v>#REF!</v>
      </c>
      <c r="Q519" s="1" t="e">
        <f>_xlfn.IFS(OR(B519=#REF!,B519=#REF!),#REF!*100,TRUE,0)</f>
        <v>#REF!</v>
      </c>
      <c r="S519" s="14" t="str">
        <f t="shared" si="142"/>
        <v>2000250804受击光效2</v>
      </c>
      <c r="T519" s="14" t="str">
        <f ca="1">IF(OFFSET($BB$1,MATCH($S519,S:S,0)-1,),$BC$1,
_xlfn.TEXTJOIN(Sheet1!$D$16,1,U519:AA519))</f>
        <v>1</v>
      </c>
      <c r="U519" s="14" t="str">
        <f t="shared" ca="1" si="143"/>
        <v>1</v>
      </c>
      <c r="V519" s="14" t="str">
        <f t="shared" ca="1" si="144"/>
        <v/>
      </c>
      <c r="W519" s="14" t="str">
        <f t="shared" ca="1" si="145"/>
        <v/>
      </c>
      <c r="X519" s="14" t="str">
        <f t="shared" ca="1" si="146"/>
        <v/>
      </c>
      <c r="Y519" s="14" t="str">
        <f t="shared" ca="1" si="147"/>
        <v/>
      </c>
      <c r="Z519" s="14" t="str">
        <f t="shared" ca="1" si="148"/>
        <v/>
      </c>
      <c r="AA519" s="14" t="str">
        <f t="shared" ca="1" si="149"/>
        <v/>
      </c>
      <c r="AB519" s="1">
        <f t="shared" si="150"/>
        <v>1</v>
      </c>
      <c r="AC519" s="1" t="e">
        <f t="shared" si="151"/>
        <v>#N/A</v>
      </c>
      <c r="AD519" s="1" t="e">
        <f t="shared" si="152"/>
        <v>#N/A</v>
      </c>
      <c r="AE519" s="1" t="e">
        <f t="shared" si="153"/>
        <v>#N/A</v>
      </c>
      <c r="AF519" s="1" t="e">
        <f t="shared" si="154"/>
        <v>#N/A</v>
      </c>
      <c r="AG519" s="1" t="e">
        <f t="shared" si="155"/>
        <v>#N/A</v>
      </c>
      <c r="AH519" s="1" t="e">
        <f t="shared" si="156"/>
        <v>#N/A</v>
      </c>
      <c r="AI519" s="1" t="e">
        <f>TRIM(LEFT(AP519,FIND(Sheet1!$E$16,AP519)-1))</f>
        <v>#VALUE!</v>
      </c>
      <c r="AJ519" s="1" t="e">
        <f>TRIM(LEFT(AQ519,FIND(Sheet1!$E$16,AQ519)-1))</f>
        <v>#VALUE!</v>
      </c>
      <c r="AK519" s="1" t="e">
        <f>TRIM(LEFT(AR519,FIND(Sheet1!$E$16,AR519)-1))</f>
        <v>#VALUE!</v>
      </c>
      <c r="AL519" s="1" t="e">
        <f>TRIM(LEFT(AS519,FIND(Sheet1!$E$16,AS519)-1))</f>
        <v>#VALUE!</v>
      </c>
      <c r="AM519" s="1" t="e">
        <f>TRIM(LEFT(AT519,FIND(Sheet1!$E$16,AT519)-1))</f>
        <v>#VALUE!</v>
      </c>
      <c r="AN519" s="1" t="e">
        <f>TRIM(LEFT(AU519,FIND(Sheet1!$E$16,AU519)-1))</f>
        <v>#VALUE!</v>
      </c>
      <c r="AO519" s="1" t="e">
        <f>TRIM(LEFT(AV519,FIND(Sheet1!$E$16,AV519)-1))</f>
        <v>#VALUE!</v>
      </c>
      <c r="AP519" s="14">
        <v>1</v>
      </c>
      <c r="AX519" s="1">
        <v>2000250804</v>
      </c>
      <c r="AY519" s="1" t="s">
        <v>91</v>
      </c>
      <c r="AZ519" s="1" t="str">
        <f t="shared" si="157"/>
        <v>2000250804受击光效</v>
      </c>
      <c r="BA519" s="1">
        <f>COUNTIFS($AZ$2:AZ519,AZ519,$AZ$2:AZ519,"&gt;&lt;")</f>
        <v>2</v>
      </c>
      <c r="BB519" t="b">
        <f>IFERROR(AND(VLOOKUP(AX519,[2]英雄技能定义!$A:$F,6,0)="普攻",AY519=$AY$2),FALSE)</f>
        <v>0</v>
      </c>
    </row>
    <row r="520" spans="1:54">
      <c r="A520" s="1" t="e">
        <f>#REF!</f>
        <v>#REF!</v>
      </c>
      <c r="B520" s="1" t="e">
        <f>#REF!</f>
        <v>#REF!</v>
      </c>
      <c r="C520" s="1" t="e">
        <f>#REF!</f>
        <v>#REF!</v>
      </c>
      <c r="D520" s="1" t="s">
        <v>88</v>
      </c>
      <c r="E520" s="1" t="e">
        <f>#REF!</f>
        <v>#REF!</v>
      </c>
      <c r="F520" s="1" t="e">
        <f t="shared" si="141"/>
        <v>#REF!</v>
      </c>
      <c r="G520" s="1">
        <f>SUMIFS(Sheet1!$F$17:$F$30,Sheet1!$E$17:$E$30,D520)</f>
        <v>2</v>
      </c>
      <c r="H520" s="1" t="e">
        <f>ROUND(ABS(SUMIFS(#REF!,#REF!,$C520,#REF!,#REF!,#REF!,$E520)),)</f>
        <v>#REF!</v>
      </c>
      <c r="I520" s="1" t="e">
        <f>_xlfn.IFS(OR(B520=#REF!,B520=#REF!,B520=#REF!),ROUND(#REF!,3),TRUE,0)</f>
        <v>#REF!</v>
      </c>
      <c r="J520" s="1">
        <v>0</v>
      </c>
      <c r="K520" s="1" t="e">
        <f>ROUND(ABS(SUMIFS(#REF!,#REF!,$C520,#REF!,#REF!,#REF!,$E520,#REF!,#REF!)),3)</f>
        <v>#REF!</v>
      </c>
      <c r="L520" s="1" t="e">
        <f>ROUND(ABS(SUMIFS(#REF!,#REF!,$C520,#REF!,#REF!,#REF!,$E520,#REF!,#REF!)),3)</f>
        <v>#REF!</v>
      </c>
      <c r="M520" s="1">
        <v>0</v>
      </c>
      <c r="N520" s="1" t="e">
        <f>ROUND(ABS(SUMIFS(#REF!,#REF!,$C520,#REF!,#REF!,#REF!,$E520,#REF!,#REF!)),3)</f>
        <v>#REF!</v>
      </c>
      <c r="O520" s="1" t="e">
        <f>ABS(SUMIFS(#REF!,#REF!,$C520,#REF!,$E520,#REF!,#REF!))</f>
        <v>#REF!</v>
      </c>
      <c r="P520" s="1" t="e">
        <f>#REF!</f>
        <v>#REF!</v>
      </c>
      <c r="Q520" s="1" t="e">
        <f>_xlfn.IFS(OR(B520=#REF!,B520=#REF!),#REF!*100,TRUE,0)</f>
        <v>#REF!</v>
      </c>
      <c r="S520" s="14" t="str">
        <f t="shared" si="142"/>
        <v>2000250804伤血2</v>
      </c>
      <c r="T520" s="14" t="str">
        <f ca="1">IF(OFFSET($BB$1,MATCH($S520,S:S,0)-1,),$BC$1,
_xlfn.TEXTJOIN(Sheet1!$D$16,1,U520:AA520))</f>
        <v>ratio=0.34+attackerParams('extreasure2')+attackerParams('step10a'),fixed=100,finalAddP=(defenderCurHp()/defenderProperty('生命上限')&lt;0.5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520" s="14" t="str">
        <f t="shared" ca="1" si="143"/>
        <v>ratio=0.34+attackerParams('extreasure2')+attackerParams('step10a')</v>
      </c>
      <c r="V520" s="14" t="str">
        <f t="shared" ca="1" si="144"/>
        <v>fixed=100</v>
      </c>
      <c r="W520" s="14" t="str">
        <f t="shared" ca="1" si="145"/>
        <v>finalAddP=(defenderCurHp()/defenderProperty('生命上限')&lt;0.5 or attackerParams('extreasure3')&gt;0) and 0.15+attackerParams('extreasure1a') or 0</v>
      </c>
      <c r="X520" s="14" t="str">
        <f t="shared" ca="1" si="146"/>
        <v>extCritP=(defenderCurHp()/defenderProperty('生命上限')&gt;0.5 or attackerParams('extreasure3')&gt;0) and 0.3+attackerParams('step10b')+attackerParams('extreasure1b') or 0</v>
      </c>
      <c r="Y520" s="14" t="str">
        <f t="shared" ca="1" si="147"/>
        <v/>
      </c>
      <c r="Z520" s="14" t="str">
        <f t="shared" ca="1" si="148"/>
        <v/>
      </c>
      <c r="AA520" s="14" t="str">
        <f t="shared" ca="1" si="149"/>
        <v/>
      </c>
      <c r="AB520" s="1">
        <f t="shared" si="150"/>
        <v>0.34</v>
      </c>
      <c r="AC520" s="1">
        <f t="shared" si="151"/>
        <v>100</v>
      </c>
      <c r="AD520" s="1" t="e">
        <f t="shared" si="152"/>
        <v>#N/A</v>
      </c>
      <c r="AE520" s="1" t="e">
        <f t="shared" si="153"/>
        <v>#N/A</v>
      </c>
      <c r="AF520" s="1" t="e">
        <f t="shared" si="154"/>
        <v>#N/A</v>
      </c>
      <c r="AG520" s="1" t="e">
        <f t="shared" si="155"/>
        <v>#N/A</v>
      </c>
      <c r="AH520" s="1" t="e">
        <f t="shared" si="156"/>
        <v>#N/A</v>
      </c>
      <c r="AI520" s="1" t="str">
        <f>TRIM(LEFT(AP520,FIND(Sheet1!$E$16,AP520)-1))</f>
        <v>ratio</v>
      </c>
      <c r="AJ520" s="1" t="str">
        <f>TRIM(LEFT(AQ520,FIND(Sheet1!$E$16,AQ520)-1))</f>
        <v>fixed</v>
      </c>
      <c r="AK520" s="1" t="str">
        <f>TRIM(LEFT(AR520,FIND(Sheet1!$E$16,AR520)-1))</f>
        <v>finalAddP</v>
      </c>
      <c r="AL520" s="1" t="str">
        <f>TRIM(LEFT(AS520,FIND(Sheet1!$E$16,AS520)-1))</f>
        <v>extCritP</v>
      </c>
      <c r="AM520" s="1" t="e">
        <f>TRIM(LEFT(AT520,FIND(Sheet1!$E$16,AT520)-1))</f>
        <v>#VALUE!</v>
      </c>
      <c r="AN520" s="1" t="e">
        <f>TRIM(LEFT(AU520,FIND(Sheet1!$E$16,AU520)-1))</f>
        <v>#VALUE!</v>
      </c>
      <c r="AO520" s="1" t="e">
        <f>TRIM(LEFT(AV520,FIND(Sheet1!$E$16,AV520)-1))</f>
        <v>#VALUE!</v>
      </c>
      <c r="AP520" s="14" t="s">
        <v>430</v>
      </c>
      <c r="AQ520" s="14" t="s">
        <v>170</v>
      </c>
      <c r="AR520" s="14" t="s">
        <v>431</v>
      </c>
      <c r="AS520" s="14" t="s">
        <v>432</v>
      </c>
      <c r="AX520" s="1">
        <v>2000250804</v>
      </c>
      <c r="AY520" s="1" t="s">
        <v>86</v>
      </c>
      <c r="AZ520" s="1" t="str">
        <f t="shared" si="157"/>
        <v>2000250804伤血</v>
      </c>
      <c r="BA520" s="1">
        <f>COUNTIFS($AZ$2:AZ520,AZ520,$AZ$2:AZ520,"&gt;&lt;")</f>
        <v>2</v>
      </c>
      <c r="BB520" t="b">
        <f>IFERROR(AND(VLOOKUP(AX520,[2]英雄技能定义!$A:$F,6,0)="普攻",AY520=$AY$2),FALSE)</f>
        <v>0</v>
      </c>
    </row>
    <row r="521" spans="1:54">
      <c r="A521" s="1" t="e">
        <f>#REF!</f>
        <v>#REF!</v>
      </c>
      <c r="B521" s="1" t="e">
        <f>#REF!</f>
        <v>#REF!</v>
      </c>
      <c r="C521" s="1" t="e">
        <f>#REF!</f>
        <v>#REF!</v>
      </c>
      <c r="D521" s="1" t="s">
        <v>86</v>
      </c>
      <c r="E521" s="1" t="e">
        <f>#REF!</f>
        <v>#REF!</v>
      </c>
      <c r="F521" s="1" t="e">
        <f t="shared" si="141"/>
        <v>#REF!</v>
      </c>
      <c r="G521" s="1">
        <f>SUMIFS(Sheet1!$F$17:$F$30,Sheet1!$E$17:$E$30,D521)</f>
        <v>1</v>
      </c>
      <c r="H521" s="1" t="e">
        <f>ROUND(ABS(SUMIFS(#REF!,#REF!,$C521,#REF!,#REF!,#REF!,$E521)),)</f>
        <v>#REF!</v>
      </c>
      <c r="I521" s="1" t="e">
        <f>_xlfn.IFS(OR(B521=#REF!,B521=#REF!,B521=#REF!),ROUND(#REF!,3),TRUE,0)</f>
        <v>#REF!</v>
      </c>
      <c r="J521" s="1">
        <v>0</v>
      </c>
      <c r="K521" s="1" t="e">
        <f>ROUND(ABS(SUMIFS(#REF!,#REF!,$C521,#REF!,#REF!,#REF!,$E521,#REF!,#REF!)),3)</f>
        <v>#REF!</v>
      </c>
      <c r="L521" s="1" t="e">
        <f>ROUND(ABS(SUMIFS(#REF!,#REF!,$C521,#REF!,#REF!,#REF!,$E521,#REF!,#REF!)),3)</f>
        <v>#REF!</v>
      </c>
      <c r="M521" s="1">
        <v>0</v>
      </c>
      <c r="N521" s="1" t="e">
        <f>ROUND(ABS(SUMIFS(#REF!,#REF!,$C521,#REF!,#REF!,#REF!,$E521,#REF!,#REF!)),3)</f>
        <v>#REF!</v>
      </c>
      <c r="O521" s="1" t="e">
        <f>ABS(SUMIFS(#REF!,#REF!,$C521,#REF!,$E521,#REF!,#REF!))</f>
        <v>#REF!</v>
      </c>
      <c r="P521" s="1" t="e">
        <f>#REF!</f>
        <v>#REF!</v>
      </c>
      <c r="Q521" s="1" t="e">
        <f>_xlfn.IFS(OR(B521=#REF!,B521=#REF!),#REF!*100,TRUE,0)</f>
        <v>#REF!</v>
      </c>
      <c r="S521" s="14" t="str">
        <f t="shared" si="142"/>
        <v>2000250804击飞1</v>
      </c>
      <c r="T521" s="14" t="str">
        <f ca="1">IF(OFFSET($BB$1,MATCH($S521,S:S,0)-1,),$BC$1,
_xlfn.TEXTJOIN(Sheet1!$D$16,1,U521:AA521))</f>
        <v>speed=500,duration=0.2</v>
      </c>
      <c r="U521" s="14" t="str">
        <f t="shared" ca="1" si="143"/>
        <v>speed=500</v>
      </c>
      <c r="V521" s="14" t="str">
        <f t="shared" ca="1" si="144"/>
        <v>duration=0.2</v>
      </c>
      <c r="W521" s="14" t="str">
        <f t="shared" ca="1" si="145"/>
        <v/>
      </c>
      <c r="X521" s="14" t="str">
        <f t="shared" ca="1" si="146"/>
        <v/>
      </c>
      <c r="Y521" s="14" t="str">
        <f t="shared" ca="1" si="147"/>
        <v/>
      </c>
      <c r="Z521" s="14" t="str">
        <f t="shared" ca="1" si="148"/>
        <v/>
      </c>
      <c r="AA521" s="14" t="str">
        <f t="shared" ca="1" si="149"/>
        <v/>
      </c>
      <c r="AB521" s="1">
        <f t="shared" si="150"/>
        <v>500</v>
      </c>
      <c r="AC521" s="1">
        <f t="shared" si="151"/>
        <v>0.2</v>
      </c>
      <c r="AD521" s="1" t="e">
        <f t="shared" si="152"/>
        <v>#N/A</v>
      </c>
      <c r="AE521" s="1" t="e">
        <f t="shared" si="153"/>
        <v>#N/A</v>
      </c>
      <c r="AF521" s="1" t="e">
        <f t="shared" si="154"/>
        <v>#N/A</v>
      </c>
      <c r="AG521" s="1" t="e">
        <f t="shared" si="155"/>
        <v>#N/A</v>
      </c>
      <c r="AH521" s="1" t="e">
        <f t="shared" si="156"/>
        <v>#N/A</v>
      </c>
      <c r="AI521" s="1" t="str">
        <f>TRIM(LEFT(AP521,FIND(Sheet1!$E$16,AP521)-1))</f>
        <v>speed</v>
      </c>
      <c r="AJ521" s="1" t="str">
        <f>TRIM(LEFT(AQ521,FIND(Sheet1!$E$16,AQ521)-1))</f>
        <v>duration</v>
      </c>
      <c r="AK521" s="1" t="e">
        <f>TRIM(LEFT(AR521,FIND(Sheet1!$E$16,AR521)-1))</f>
        <v>#VALUE!</v>
      </c>
      <c r="AL521" s="1" t="e">
        <f>TRIM(LEFT(AS521,FIND(Sheet1!$E$16,AS521)-1))</f>
        <v>#VALUE!</v>
      </c>
      <c r="AM521" s="1" t="e">
        <f>TRIM(LEFT(AT521,FIND(Sheet1!$E$16,AT521)-1))</f>
        <v>#VALUE!</v>
      </c>
      <c r="AN521" s="1" t="e">
        <f>TRIM(LEFT(AU521,FIND(Sheet1!$E$16,AU521)-1))</f>
        <v>#VALUE!</v>
      </c>
      <c r="AO521" s="1" t="e">
        <f>TRIM(LEFT(AV521,FIND(Sheet1!$E$16,AV521)-1))</f>
        <v>#VALUE!</v>
      </c>
      <c r="AP521" s="14" t="s">
        <v>304</v>
      </c>
      <c r="AQ521" s="14" t="s">
        <v>174</v>
      </c>
      <c r="AX521" s="1">
        <v>2000250804</v>
      </c>
      <c r="AY521" s="1" t="s">
        <v>96</v>
      </c>
      <c r="AZ521" s="1" t="str">
        <f t="shared" si="157"/>
        <v>2000250804击飞</v>
      </c>
      <c r="BA521" s="1">
        <f>COUNTIFS($AZ$2:AZ521,AZ521,$AZ$2:AZ521,"&gt;&lt;")</f>
        <v>1</v>
      </c>
      <c r="BB521" t="b">
        <f>IFERROR(AND(VLOOKUP(AX521,[2]英雄技能定义!$A:$F,6,0)="普攻",AY521=$AY$2),FALSE)</f>
        <v>0</v>
      </c>
    </row>
    <row r="522" spans="1:54">
      <c r="A522" s="1" t="e">
        <f>#REF!</f>
        <v>#REF!</v>
      </c>
      <c r="B522" s="1" t="e">
        <f>#REF!</f>
        <v>#REF!</v>
      </c>
      <c r="C522" s="1" t="e">
        <f>#REF!</f>
        <v>#REF!</v>
      </c>
      <c r="D522" s="1" t="s">
        <v>86</v>
      </c>
      <c r="E522" s="1" t="e">
        <f>#REF!</f>
        <v>#REF!</v>
      </c>
      <c r="F522" s="1" t="e">
        <f t="shared" si="141"/>
        <v>#REF!</v>
      </c>
      <c r="G522" s="1">
        <f>SUMIFS(Sheet1!$F$17:$F$30,Sheet1!$E$17:$E$30,D522)</f>
        <v>1</v>
      </c>
      <c r="H522" s="1" t="e">
        <f>ROUND(ABS(SUMIFS(#REF!,#REF!,$C522,#REF!,#REF!,#REF!,$E522)),)</f>
        <v>#REF!</v>
      </c>
      <c r="I522" s="1" t="e">
        <f>_xlfn.IFS(OR(B522=#REF!,B522=#REF!,B522=#REF!),ROUND(#REF!,3),TRUE,0)</f>
        <v>#REF!</v>
      </c>
      <c r="J522" s="1">
        <v>0</v>
      </c>
      <c r="K522" s="1" t="e">
        <f>ROUND(ABS(SUMIFS(#REF!,#REF!,$C522,#REF!,#REF!,#REF!,$E522,#REF!,#REF!)),3)</f>
        <v>#REF!</v>
      </c>
      <c r="L522" s="1" t="e">
        <f>ROUND(ABS(SUMIFS(#REF!,#REF!,$C522,#REF!,#REF!,#REF!,$E522,#REF!,#REF!)),3)</f>
        <v>#REF!</v>
      </c>
      <c r="M522" s="1">
        <v>0</v>
      </c>
      <c r="N522" s="1" t="e">
        <f>ROUND(ABS(SUMIFS(#REF!,#REF!,$C522,#REF!,#REF!,#REF!,$E522,#REF!,#REF!)),3)</f>
        <v>#REF!</v>
      </c>
      <c r="O522" s="1" t="e">
        <f>ABS(SUMIFS(#REF!,#REF!,$C522,#REF!,$E522,#REF!,#REF!))</f>
        <v>#REF!</v>
      </c>
      <c r="P522" s="1" t="e">
        <f>#REF!</f>
        <v>#REF!</v>
      </c>
      <c r="Q522" s="1" t="e">
        <f>_xlfn.IFS(OR(B522=#REF!,B522=#REF!),#REF!*100,TRUE,0)</f>
        <v>#REF!</v>
      </c>
      <c r="S522" s="14" t="str">
        <f t="shared" si="142"/>
        <v>2000250805受击光效1</v>
      </c>
      <c r="T522" s="14" t="str">
        <f ca="1">IF(OFFSET($BB$1,MATCH($S522,S:S,0)-1,),$BC$1,
_xlfn.TEXTJOIN(Sheet1!$D$16,1,U522:AA522))</f>
        <v>1</v>
      </c>
      <c r="U522" s="14" t="str">
        <f t="shared" ca="1" si="143"/>
        <v>1</v>
      </c>
      <c r="V522" s="14" t="str">
        <f t="shared" ca="1" si="144"/>
        <v/>
      </c>
      <c r="W522" s="14" t="str">
        <f t="shared" ca="1" si="145"/>
        <v/>
      </c>
      <c r="X522" s="14" t="str">
        <f t="shared" ca="1" si="146"/>
        <v/>
      </c>
      <c r="Y522" s="14" t="str">
        <f t="shared" ca="1" si="147"/>
        <v/>
      </c>
      <c r="Z522" s="14" t="str">
        <f t="shared" ca="1" si="148"/>
        <v/>
      </c>
      <c r="AA522" s="14" t="str">
        <f t="shared" ca="1" si="149"/>
        <v/>
      </c>
      <c r="AB522" s="1">
        <f t="shared" si="150"/>
        <v>1</v>
      </c>
      <c r="AC522" s="1" t="e">
        <f t="shared" si="151"/>
        <v>#N/A</v>
      </c>
      <c r="AD522" s="1" t="e">
        <f t="shared" si="152"/>
        <v>#N/A</v>
      </c>
      <c r="AE522" s="1" t="e">
        <f t="shared" si="153"/>
        <v>#N/A</v>
      </c>
      <c r="AF522" s="1" t="e">
        <f t="shared" si="154"/>
        <v>#N/A</v>
      </c>
      <c r="AG522" s="1" t="e">
        <f t="shared" si="155"/>
        <v>#N/A</v>
      </c>
      <c r="AH522" s="1" t="e">
        <f t="shared" si="156"/>
        <v>#N/A</v>
      </c>
      <c r="AI522" s="1" t="e">
        <f>TRIM(LEFT(AP522,FIND(Sheet1!$E$16,AP522)-1))</f>
        <v>#VALUE!</v>
      </c>
      <c r="AJ522" s="1" t="e">
        <f>TRIM(LEFT(AQ522,FIND(Sheet1!$E$16,AQ522)-1))</f>
        <v>#VALUE!</v>
      </c>
      <c r="AK522" s="1" t="e">
        <f>TRIM(LEFT(AR522,FIND(Sheet1!$E$16,AR522)-1))</f>
        <v>#VALUE!</v>
      </c>
      <c r="AL522" s="1" t="e">
        <f>TRIM(LEFT(AS522,FIND(Sheet1!$E$16,AS522)-1))</f>
        <v>#VALUE!</v>
      </c>
      <c r="AM522" s="1" t="e">
        <f>TRIM(LEFT(AT522,FIND(Sheet1!$E$16,AT522)-1))</f>
        <v>#VALUE!</v>
      </c>
      <c r="AN522" s="1" t="e">
        <f>TRIM(LEFT(AU522,FIND(Sheet1!$E$16,AU522)-1))</f>
        <v>#VALUE!</v>
      </c>
      <c r="AO522" s="1" t="e">
        <f>TRIM(LEFT(AV522,FIND(Sheet1!$E$16,AV522)-1))</f>
        <v>#VALUE!</v>
      </c>
      <c r="AP522" s="14">
        <v>1</v>
      </c>
      <c r="AX522" s="1">
        <v>2000250805</v>
      </c>
      <c r="AY522" s="1" t="s">
        <v>91</v>
      </c>
      <c r="AZ522" s="1" t="str">
        <f t="shared" si="157"/>
        <v>2000250805受击光效</v>
      </c>
      <c r="BA522" s="1">
        <f>COUNTIFS($AZ$2:AZ522,AZ522,$AZ$2:AZ522,"&gt;&lt;")</f>
        <v>1</v>
      </c>
      <c r="BB522" t="b">
        <f>IFERROR(AND(VLOOKUP(AX522,[2]英雄技能定义!$A:$F,6,0)="普攻",AY522=$AY$2),FALSE)</f>
        <v>0</v>
      </c>
    </row>
    <row r="523" spans="1:54">
      <c r="A523" s="1" t="e">
        <f>#REF!</f>
        <v>#REF!</v>
      </c>
      <c r="B523" s="1" t="e">
        <f>#REF!</f>
        <v>#REF!</v>
      </c>
      <c r="C523" s="1" t="e">
        <f>#REF!</f>
        <v>#REF!</v>
      </c>
      <c r="D523" s="1" t="s">
        <v>88</v>
      </c>
      <c r="E523" s="1" t="e">
        <f>#REF!</f>
        <v>#REF!</v>
      </c>
      <c r="F523" s="1" t="e">
        <f t="shared" si="141"/>
        <v>#REF!</v>
      </c>
      <c r="G523" s="1">
        <f>SUMIFS(Sheet1!$F$17:$F$30,Sheet1!$E$17:$E$30,D523)</f>
        <v>2</v>
      </c>
      <c r="H523" s="1" t="e">
        <f>ROUND(ABS(SUMIFS(#REF!,#REF!,$C523,#REF!,#REF!,#REF!,$E523)),)</f>
        <v>#REF!</v>
      </c>
      <c r="I523" s="1" t="e">
        <f>_xlfn.IFS(OR(B523=#REF!,B523=#REF!,B523=#REF!),ROUND(#REF!,3),TRUE,0)</f>
        <v>#REF!</v>
      </c>
      <c r="J523" s="1">
        <v>0</v>
      </c>
      <c r="K523" s="1" t="e">
        <f>ROUND(ABS(SUMIFS(#REF!,#REF!,$C523,#REF!,#REF!,#REF!,$E523,#REF!,#REF!)),3)</f>
        <v>#REF!</v>
      </c>
      <c r="L523" s="1" t="e">
        <f>ROUND(ABS(SUMIFS(#REF!,#REF!,$C523,#REF!,#REF!,#REF!,$E523,#REF!,#REF!)),3)</f>
        <v>#REF!</v>
      </c>
      <c r="M523" s="1">
        <v>0</v>
      </c>
      <c r="N523" s="1" t="e">
        <f>ROUND(ABS(SUMIFS(#REF!,#REF!,$C523,#REF!,#REF!,#REF!,$E523,#REF!,#REF!)),3)</f>
        <v>#REF!</v>
      </c>
      <c r="O523" s="1" t="e">
        <f>ABS(SUMIFS(#REF!,#REF!,$C523,#REF!,$E523,#REF!,#REF!))</f>
        <v>#REF!</v>
      </c>
      <c r="P523" s="1" t="e">
        <f>#REF!</f>
        <v>#REF!</v>
      </c>
      <c r="Q523" s="1" t="e">
        <f>_xlfn.IFS(OR(B523=#REF!,B523=#REF!),#REF!*100,TRUE,0)</f>
        <v>#REF!</v>
      </c>
      <c r="S523" s="14" t="str">
        <f t="shared" si="142"/>
        <v>2000250805伤血1</v>
      </c>
      <c r="T523" s="14" t="str">
        <f ca="1">IF(OFFSET($BB$1,MATCH($S523,S:S,0)-1,),$BC$1,
_xlfn.TEXTJOIN(Sheet1!$D$16,1,U523:AA523))</f>
        <v>ratio=0.42+attackerParams('extreasure2')+attackerParams('step10a'),fixed=100,finalAddP=(defenderCurHp()/defenderProperty('生命上限')&lt;0.5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523" s="14" t="str">
        <f t="shared" ca="1" si="143"/>
        <v>ratio=0.42+attackerParams('extreasure2')+attackerParams('step10a')</v>
      </c>
      <c r="V523" s="14" t="str">
        <f t="shared" ca="1" si="144"/>
        <v>fixed=100</v>
      </c>
      <c r="W523" s="14" t="str">
        <f t="shared" ca="1" si="145"/>
        <v>finalAddP=(defenderCurHp()/defenderProperty('生命上限')&lt;0.5 or attackerParams('extreasure3')&gt;0) and 0.15+attackerParams('extreasure1a') or 0</v>
      </c>
      <c r="X523" s="14" t="str">
        <f t="shared" ca="1" si="146"/>
        <v>extCritP=(defenderCurHp()/defenderProperty('生命上限')&gt;0.5 or attackerParams('extreasure3')&gt;0) and 0.3+attackerParams('step10b')+attackerParams('extreasure1b') or 0</v>
      </c>
      <c r="Y523" s="14" t="str">
        <f t="shared" ca="1" si="147"/>
        <v/>
      </c>
      <c r="Z523" s="14" t="str">
        <f t="shared" ca="1" si="148"/>
        <v/>
      </c>
      <c r="AA523" s="14" t="str">
        <f t="shared" ca="1" si="149"/>
        <v/>
      </c>
      <c r="AB523" s="1">
        <f t="shared" si="150"/>
        <v>0.42</v>
      </c>
      <c r="AC523" s="1">
        <f t="shared" si="151"/>
        <v>100</v>
      </c>
      <c r="AD523" s="1" t="e">
        <f t="shared" si="152"/>
        <v>#N/A</v>
      </c>
      <c r="AE523" s="1" t="e">
        <f t="shared" si="153"/>
        <v>#N/A</v>
      </c>
      <c r="AF523" s="1" t="e">
        <f t="shared" si="154"/>
        <v>#N/A</v>
      </c>
      <c r="AG523" s="1" t="e">
        <f t="shared" si="155"/>
        <v>#N/A</v>
      </c>
      <c r="AH523" s="1" t="e">
        <f t="shared" si="156"/>
        <v>#N/A</v>
      </c>
      <c r="AI523" s="1" t="str">
        <f>TRIM(LEFT(AP523,FIND(Sheet1!$E$16,AP523)-1))</f>
        <v>ratio</v>
      </c>
      <c r="AJ523" s="1" t="str">
        <f>TRIM(LEFT(AQ523,FIND(Sheet1!$E$16,AQ523)-1))</f>
        <v>fixed</v>
      </c>
      <c r="AK523" s="1" t="str">
        <f>TRIM(LEFT(AR523,FIND(Sheet1!$E$16,AR523)-1))</f>
        <v>finalAddP</v>
      </c>
      <c r="AL523" s="1" t="str">
        <f>TRIM(LEFT(AS523,FIND(Sheet1!$E$16,AS523)-1))</f>
        <v>extCritP</v>
      </c>
      <c r="AM523" s="1" t="e">
        <f>TRIM(LEFT(AT523,FIND(Sheet1!$E$16,AT523)-1))</f>
        <v>#VALUE!</v>
      </c>
      <c r="AN523" s="1" t="e">
        <f>TRIM(LEFT(AU523,FIND(Sheet1!$E$16,AU523)-1))</f>
        <v>#VALUE!</v>
      </c>
      <c r="AO523" s="1" t="e">
        <f>TRIM(LEFT(AV523,FIND(Sheet1!$E$16,AV523)-1))</f>
        <v>#VALUE!</v>
      </c>
      <c r="AP523" s="14" t="s">
        <v>433</v>
      </c>
      <c r="AQ523" s="14" t="s">
        <v>170</v>
      </c>
      <c r="AR523" s="14" t="s">
        <v>431</v>
      </c>
      <c r="AS523" s="14" t="s">
        <v>432</v>
      </c>
      <c r="AX523" s="1">
        <v>2000250805</v>
      </c>
      <c r="AY523" s="1" t="s">
        <v>86</v>
      </c>
      <c r="AZ523" s="1" t="str">
        <f t="shared" si="157"/>
        <v>2000250805伤血</v>
      </c>
      <c r="BA523" s="1">
        <f>COUNTIFS($AZ$2:AZ523,AZ523,$AZ$2:AZ523,"&gt;&lt;")</f>
        <v>1</v>
      </c>
      <c r="BB523" t="b">
        <f>IFERROR(AND(VLOOKUP(AX523,[2]英雄技能定义!$A:$F,6,0)="普攻",AY523=$AY$2),FALSE)</f>
        <v>0</v>
      </c>
    </row>
    <row r="524" spans="1:54">
      <c r="A524" s="1" t="e">
        <f>#REF!</f>
        <v>#REF!</v>
      </c>
      <c r="B524" s="1" t="e">
        <f>#REF!</f>
        <v>#REF!</v>
      </c>
      <c r="C524" s="1" t="e">
        <f>#REF!</f>
        <v>#REF!</v>
      </c>
      <c r="D524" s="1" t="s">
        <v>86</v>
      </c>
      <c r="E524" s="1" t="e">
        <f>#REF!</f>
        <v>#REF!</v>
      </c>
      <c r="F524" s="1" t="e">
        <f t="shared" si="141"/>
        <v>#REF!</v>
      </c>
      <c r="G524" s="1">
        <f>SUMIFS(Sheet1!$F$17:$F$30,Sheet1!$E$17:$E$30,D524)</f>
        <v>1</v>
      </c>
      <c r="H524" s="1" t="e">
        <f>ROUND(ABS(SUMIFS(#REF!,#REF!,$C524,#REF!,#REF!,#REF!,$E524)),)</f>
        <v>#REF!</v>
      </c>
      <c r="I524" s="1" t="e">
        <f>_xlfn.IFS(OR(B524=#REF!,B524=#REF!,B524=#REF!),ROUND(#REF!,3),TRUE,0)</f>
        <v>#REF!</v>
      </c>
      <c r="J524" s="1">
        <v>0</v>
      </c>
      <c r="K524" s="1" t="e">
        <f>ROUND(ABS(SUMIFS(#REF!,#REF!,$C524,#REF!,#REF!,#REF!,$E524,#REF!,#REF!)),3)</f>
        <v>#REF!</v>
      </c>
      <c r="L524" s="1" t="e">
        <f>ROUND(ABS(SUMIFS(#REF!,#REF!,$C524,#REF!,#REF!,#REF!,$E524,#REF!,#REF!)),3)</f>
        <v>#REF!</v>
      </c>
      <c r="M524" s="1">
        <v>0</v>
      </c>
      <c r="N524" s="1" t="e">
        <f>ROUND(ABS(SUMIFS(#REF!,#REF!,$C524,#REF!,#REF!,#REF!,$E524,#REF!,#REF!)),3)</f>
        <v>#REF!</v>
      </c>
      <c r="O524" s="1" t="e">
        <f>ABS(SUMIFS(#REF!,#REF!,$C524,#REF!,$E524,#REF!,#REF!))</f>
        <v>#REF!</v>
      </c>
      <c r="P524" s="1" t="e">
        <f>#REF!</f>
        <v>#REF!</v>
      </c>
      <c r="Q524" s="1" t="e">
        <f>_xlfn.IFS(OR(B524=#REF!,B524=#REF!),#REF!*100,TRUE,0)</f>
        <v>#REF!</v>
      </c>
      <c r="S524" s="14" t="str">
        <f t="shared" si="142"/>
        <v>2000250805受击光效2</v>
      </c>
      <c r="T524" s="14" t="str">
        <f ca="1">IF(OFFSET($BB$1,MATCH($S524,S:S,0)-1,),$BC$1,
_xlfn.TEXTJOIN(Sheet1!$D$16,1,U524:AA524))</f>
        <v>1</v>
      </c>
      <c r="U524" s="14" t="str">
        <f t="shared" ca="1" si="143"/>
        <v>1</v>
      </c>
      <c r="V524" s="14" t="str">
        <f t="shared" ca="1" si="144"/>
        <v/>
      </c>
      <c r="W524" s="14" t="str">
        <f t="shared" ca="1" si="145"/>
        <v/>
      </c>
      <c r="X524" s="14" t="str">
        <f t="shared" ca="1" si="146"/>
        <v/>
      </c>
      <c r="Y524" s="14" t="str">
        <f t="shared" ca="1" si="147"/>
        <v/>
      </c>
      <c r="Z524" s="14" t="str">
        <f t="shared" ca="1" si="148"/>
        <v/>
      </c>
      <c r="AA524" s="14" t="str">
        <f t="shared" ca="1" si="149"/>
        <v/>
      </c>
      <c r="AB524" s="1">
        <f t="shared" si="150"/>
        <v>1</v>
      </c>
      <c r="AC524" s="1" t="e">
        <f t="shared" si="151"/>
        <v>#N/A</v>
      </c>
      <c r="AD524" s="1" t="e">
        <f t="shared" si="152"/>
        <v>#N/A</v>
      </c>
      <c r="AE524" s="1" t="e">
        <f t="shared" si="153"/>
        <v>#N/A</v>
      </c>
      <c r="AF524" s="1" t="e">
        <f t="shared" si="154"/>
        <v>#N/A</v>
      </c>
      <c r="AG524" s="1" t="e">
        <f t="shared" si="155"/>
        <v>#N/A</v>
      </c>
      <c r="AH524" s="1" t="e">
        <f t="shared" si="156"/>
        <v>#N/A</v>
      </c>
      <c r="AI524" s="1" t="e">
        <f>TRIM(LEFT(AP524,FIND(Sheet1!$E$16,AP524)-1))</f>
        <v>#VALUE!</v>
      </c>
      <c r="AJ524" s="1" t="e">
        <f>TRIM(LEFT(AQ524,FIND(Sheet1!$E$16,AQ524)-1))</f>
        <v>#VALUE!</v>
      </c>
      <c r="AK524" s="1" t="e">
        <f>TRIM(LEFT(AR524,FIND(Sheet1!$E$16,AR524)-1))</f>
        <v>#VALUE!</v>
      </c>
      <c r="AL524" s="1" t="e">
        <f>TRIM(LEFT(AS524,FIND(Sheet1!$E$16,AS524)-1))</f>
        <v>#VALUE!</v>
      </c>
      <c r="AM524" s="1" t="e">
        <f>TRIM(LEFT(AT524,FIND(Sheet1!$E$16,AT524)-1))</f>
        <v>#VALUE!</v>
      </c>
      <c r="AN524" s="1" t="e">
        <f>TRIM(LEFT(AU524,FIND(Sheet1!$E$16,AU524)-1))</f>
        <v>#VALUE!</v>
      </c>
      <c r="AO524" s="1" t="e">
        <f>TRIM(LEFT(AV524,FIND(Sheet1!$E$16,AV524)-1))</f>
        <v>#VALUE!</v>
      </c>
      <c r="AP524" s="14">
        <v>1</v>
      </c>
      <c r="AX524" s="1">
        <v>2000250805</v>
      </c>
      <c r="AY524" s="1" t="s">
        <v>91</v>
      </c>
      <c r="AZ524" s="1" t="str">
        <f t="shared" si="157"/>
        <v>2000250805受击光效</v>
      </c>
      <c r="BA524" s="1">
        <f>COUNTIFS($AZ$2:AZ524,AZ524,$AZ$2:AZ524,"&gt;&lt;")</f>
        <v>2</v>
      </c>
      <c r="BB524" t="b">
        <f>IFERROR(AND(VLOOKUP(AX524,[2]英雄技能定义!$A:$F,6,0)="普攻",AY524=$AY$2),FALSE)</f>
        <v>0</v>
      </c>
    </row>
    <row r="525" spans="1:54">
      <c r="A525" s="1" t="e">
        <f>#REF!</f>
        <v>#REF!</v>
      </c>
      <c r="B525" s="1" t="e">
        <f>#REF!</f>
        <v>#REF!</v>
      </c>
      <c r="C525" s="1" t="e">
        <f>#REF!</f>
        <v>#REF!</v>
      </c>
      <c r="D525" s="1" t="s">
        <v>86</v>
      </c>
      <c r="E525" s="1" t="e">
        <f>#REF!</f>
        <v>#REF!</v>
      </c>
      <c r="F525" s="1" t="e">
        <f t="shared" si="141"/>
        <v>#REF!</v>
      </c>
      <c r="G525" s="1">
        <f>SUMIFS(Sheet1!$F$17:$F$30,Sheet1!$E$17:$E$30,D525)</f>
        <v>1</v>
      </c>
      <c r="H525" s="1" t="e">
        <f>ROUND(ABS(SUMIFS(#REF!,#REF!,$C525,#REF!,#REF!,#REF!,$E525)),)</f>
        <v>#REF!</v>
      </c>
      <c r="I525" s="1" t="e">
        <f>_xlfn.IFS(OR(B525=#REF!,B525=#REF!,B525=#REF!),ROUND(#REF!,3),TRUE,0)</f>
        <v>#REF!</v>
      </c>
      <c r="J525" s="1">
        <v>0</v>
      </c>
      <c r="K525" s="1" t="e">
        <f>ROUND(ABS(SUMIFS(#REF!,#REF!,$C525,#REF!,#REF!,#REF!,$E525,#REF!,#REF!)),3)</f>
        <v>#REF!</v>
      </c>
      <c r="L525" s="1" t="e">
        <f>ROUND(ABS(SUMIFS(#REF!,#REF!,$C525,#REF!,#REF!,#REF!,$E525,#REF!,#REF!)),3)</f>
        <v>#REF!</v>
      </c>
      <c r="M525" s="1">
        <v>0</v>
      </c>
      <c r="N525" s="1" t="e">
        <f>ROUND(ABS(SUMIFS(#REF!,#REF!,$C525,#REF!,#REF!,#REF!,$E525,#REF!,#REF!)),3)</f>
        <v>#REF!</v>
      </c>
      <c r="O525" s="1" t="e">
        <f>ABS(SUMIFS(#REF!,#REF!,$C525,#REF!,$E525,#REF!,#REF!))</f>
        <v>#REF!</v>
      </c>
      <c r="P525" s="1" t="e">
        <f>#REF!</f>
        <v>#REF!</v>
      </c>
      <c r="Q525" s="1" t="e">
        <f>_xlfn.IFS(OR(B525=#REF!,B525=#REF!),#REF!*100,TRUE,0)</f>
        <v>#REF!</v>
      </c>
      <c r="S525" s="14" t="str">
        <f t="shared" si="142"/>
        <v>2000250805伤血2</v>
      </c>
      <c r="T525" s="14" t="str">
        <f ca="1">IF(OFFSET($BB$1,MATCH($S525,S:S,0)-1,),$BC$1,
_xlfn.TEXTJOIN(Sheet1!$D$16,1,U525:AA525))</f>
        <v>ratio=0.42+attackerParams('extreasure2')+attackerParams('step10a'),fixed=100,finalAddP=(defenderCurHp()/defenderProperty('生命上限')&lt;0.5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525" s="14" t="str">
        <f t="shared" ca="1" si="143"/>
        <v>ratio=0.42+attackerParams('extreasure2')+attackerParams('step10a')</v>
      </c>
      <c r="V525" s="14" t="str">
        <f t="shared" ca="1" si="144"/>
        <v>fixed=100</v>
      </c>
      <c r="W525" s="14" t="str">
        <f t="shared" ca="1" si="145"/>
        <v>finalAddP=(defenderCurHp()/defenderProperty('生命上限')&lt;0.5 or attackerParams('extreasure3')&gt;0) and 0.15+attackerParams('extreasure1a') or 0</v>
      </c>
      <c r="X525" s="14" t="str">
        <f t="shared" ca="1" si="146"/>
        <v>extCritP=(defenderCurHp()/defenderProperty('生命上限')&gt;0.5 or attackerParams('extreasure3')&gt;0) and 0.3+attackerParams('step10b')+attackerParams('extreasure1b') or 0</v>
      </c>
      <c r="Y525" s="14" t="str">
        <f t="shared" ca="1" si="147"/>
        <v/>
      </c>
      <c r="Z525" s="14" t="str">
        <f t="shared" ca="1" si="148"/>
        <v/>
      </c>
      <c r="AA525" s="14" t="str">
        <f t="shared" ca="1" si="149"/>
        <v/>
      </c>
      <c r="AB525" s="1">
        <f t="shared" si="150"/>
        <v>0.42</v>
      </c>
      <c r="AC525" s="1">
        <f t="shared" si="151"/>
        <v>100</v>
      </c>
      <c r="AD525" s="1" t="e">
        <f t="shared" si="152"/>
        <v>#N/A</v>
      </c>
      <c r="AE525" s="1" t="e">
        <f t="shared" si="153"/>
        <v>#N/A</v>
      </c>
      <c r="AF525" s="1" t="e">
        <f t="shared" si="154"/>
        <v>#N/A</v>
      </c>
      <c r="AG525" s="1" t="e">
        <f t="shared" si="155"/>
        <v>#N/A</v>
      </c>
      <c r="AH525" s="1" t="e">
        <f t="shared" si="156"/>
        <v>#N/A</v>
      </c>
      <c r="AI525" s="1" t="str">
        <f>TRIM(LEFT(AP525,FIND(Sheet1!$E$16,AP525)-1))</f>
        <v>ratio</v>
      </c>
      <c r="AJ525" s="1" t="str">
        <f>TRIM(LEFT(AQ525,FIND(Sheet1!$E$16,AQ525)-1))</f>
        <v>fixed</v>
      </c>
      <c r="AK525" s="1" t="str">
        <f>TRIM(LEFT(AR525,FIND(Sheet1!$E$16,AR525)-1))</f>
        <v>finalAddP</v>
      </c>
      <c r="AL525" s="1" t="str">
        <f>TRIM(LEFT(AS525,FIND(Sheet1!$E$16,AS525)-1))</f>
        <v>extCritP</v>
      </c>
      <c r="AM525" s="1" t="e">
        <f>TRIM(LEFT(AT525,FIND(Sheet1!$E$16,AT525)-1))</f>
        <v>#VALUE!</v>
      </c>
      <c r="AN525" s="1" t="e">
        <f>TRIM(LEFT(AU525,FIND(Sheet1!$E$16,AU525)-1))</f>
        <v>#VALUE!</v>
      </c>
      <c r="AO525" s="1" t="e">
        <f>TRIM(LEFT(AV525,FIND(Sheet1!$E$16,AV525)-1))</f>
        <v>#VALUE!</v>
      </c>
      <c r="AP525" s="14" t="s">
        <v>433</v>
      </c>
      <c r="AQ525" s="14" t="s">
        <v>170</v>
      </c>
      <c r="AR525" s="14" t="s">
        <v>431</v>
      </c>
      <c r="AS525" s="14" t="s">
        <v>432</v>
      </c>
      <c r="AX525" s="1">
        <v>2000250805</v>
      </c>
      <c r="AY525" s="1" t="s">
        <v>86</v>
      </c>
      <c r="AZ525" s="1" t="str">
        <f t="shared" si="157"/>
        <v>2000250805伤血</v>
      </c>
      <c r="BA525" s="1">
        <f>COUNTIFS($AZ$2:AZ525,AZ525,$AZ$2:AZ525,"&gt;&lt;")</f>
        <v>2</v>
      </c>
      <c r="BB525" t="b">
        <f>IFERROR(AND(VLOOKUP(AX525,[2]英雄技能定义!$A:$F,6,0)="普攻",AY525=$AY$2),FALSE)</f>
        <v>0</v>
      </c>
    </row>
    <row r="526" spans="1:54">
      <c r="A526" s="1" t="e">
        <f>#REF!</f>
        <v>#REF!</v>
      </c>
      <c r="B526" s="1" t="e">
        <f>#REF!</f>
        <v>#REF!</v>
      </c>
      <c r="C526" s="1" t="e">
        <f>#REF!</f>
        <v>#REF!</v>
      </c>
      <c r="D526" s="1" t="s">
        <v>86</v>
      </c>
      <c r="E526" s="1" t="e">
        <f>#REF!</f>
        <v>#REF!</v>
      </c>
      <c r="F526" s="1" t="e">
        <f t="shared" si="141"/>
        <v>#REF!</v>
      </c>
      <c r="G526" s="1">
        <f>SUMIFS(Sheet1!$F$17:$F$30,Sheet1!$E$17:$E$30,D526)</f>
        <v>1</v>
      </c>
      <c r="H526" s="1" t="e">
        <f>ROUND(ABS(SUMIFS(#REF!,#REF!,$C526,#REF!,#REF!,#REF!,$E526)),)</f>
        <v>#REF!</v>
      </c>
      <c r="I526" s="1" t="e">
        <f>_xlfn.IFS(OR(B526=#REF!,B526=#REF!,B526=#REF!),ROUND(#REF!,3),TRUE,0)</f>
        <v>#REF!</v>
      </c>
      <c r="J526" s="1">
        <v>0</v>
      </c>
      <c r="K526" s="1" t="e">
        <f>ROUND(ABS(SUMIFS(#REF!,#REF!,$C526,#REF!,#REF!,#REF!,$E526,#REF!,#REF!)),3)</f>
        <v>#REF!</v>
      </c>
      <c r="L526" s="1" t="e">
        <f>ROUND(ABS(SUMIFS(#REF!,#REF!,$C526,#REF!,#REF!,#REF!,$E526,#REF!,#REF!)),3)</f>
        <v>#REF!</v>
      </c>
      <c r="M526" s="1">
        <v>0</v>
      </c>
      <c r="N526" s="1" t="e">
        <f>ROUND(ABS(SUMIFS(#REF!,#REF!,$C526,#REF!,#REF!,#REF!,$E526,#REF!,#REF!)),3)</f>
        <v>#REF!</v>
      </c>
      <c r="O526" s="1" t="e">
        <f>ABS(SUMIFS(#REF!,#REF!,$C526,#REF!,$E526,#REF!,#REF!))</f>
        <v>#REF!</v>
      </c>
      <c r="P526" s="1" t="e">
        <f>#REF!</f>
        <v>#REF!</v>
      </c>
      <c r="Q526" s="1" t="e">
        <f>_xlfn.IFS(OR(B526=#REF!,B526=#REF!),#REF!*100,TRUE,0)</f>
        <v>#REF!</v>
      </c>
      <c r="S526" s="14" t="str">
        <f t="shared" si="142"/>
        <v>2000250805击飞1</v>
      </c>
      <c r="T526" s="14" t="str">
        <f ca="1">IF(OFFSET($BB$1,MATCH($S526,S:S,0)-1,),$BC$1,
_xlfn.TEXTJOIN(Sheet1!$D$16,1,U526:AA526))</f>
        <v>speed=500,duration=0.2</v>
      </c>
      <c r="U526" s="14" t="str">
        <f t="shared" ca="1" si="143"/>
        <v>speed=500</v>
      </c>
      <c r="V526" s="14" t="str">
        <f t="shared" ca="1" si="144"/>
        <v>duration=0.2</v>
      </c>
      <c r="W526" s="14" t="str">
        <f t="shared" ca="1" si="145"/>
        <v/>
      </c>
      <c r="X526" s="14" t="str">
        <f t="shared" ca="1" si="146"/>
        <v/>
      </c>
      <c r="Y526" s="14" t="str">
        <f t="shared" ca="1" si="147"/>
        <v/>
      </c>
      <c r="Z526" s="14" t="str">
        <f t="shared" ca="1" si="148"/>
        <v/>
      </c>
      <c r="AA526" s="14" t="str">
        <f t="shared" ca="1" si="149"/>
        <v/>
      </c>
      <c r="AB526" s="1">
        <f t="shared" si="150"/>
        <v>500</v>
      </c>
      <c r="AC526" s="1">
        <f t="shared" si="151"/>
        <v>0.2</v>
      </c>
      <c r="AD526" s="1" t="e">
        <f t="shared" si="152"/>
        <v>#N/A</v>
      </c>
      <c r="AE526" s="1" t="e">
        <f t="shared" si="153"/>
        <v>#N/A</v>
      </c>
      <c r="AF526" s="1" t="e">
        <f t="shared" si="154"/>
        <v>#N/A</v>
      </c>
      <c r="AG526" s="1" t="e">
        <f t="shared" si="155"/>
        <v>#N/A</v>
      </c>
      <c r="AH526" s="1" t="e">
        <f t="shared" si="156"/>
        <v>#N/A</v>
      </c>
      <c r="AI526" s="1" t="str">
        <f>TRIM(LEFT(AP526,FIND(Sheet1!$E$16,AP526)-1))</f>
        <v>speed</v>
      </c>
      <c r="AJ526" s="1" t="str">
        <f>TRIM(LEFT(AQ526,FIND(Sheet1!$E$16,AQ526)-1))</f>
        <v>duration</v>
      </c>
      <c r="AK526" s="1" t="e">
        <f>TRIM(LEFT(AR526,FIND(Sheet1!$E$16,AR526)-1))</f>
        <v>#VALUE!</v>
      </c>
      <c r="AL526" s="1" t="e">
        <f>TRIM(LEFT(AS526,FIND(Sheet1!$E$16,AS526)-1))</f>
        <v>#VALUE!</v>
      </c>
      <c r="AM526" s="1" t="e">
        <f>TRIM(LEFT(AT526,FIND(Sheet1!$E$16,AT526)-1))</f>
        <v>#VALUE!</v>
      </c>
      <c r="AN526" s="1" t="e">
        <f>TRIM(LEFT(AU526,FIND(Sheet1!$E$16,AU526)-1))</f>
        <v>#VALUE!</v>
      </c>
      <c r="AO526" s="1" t="e">
        <f>TRIM(LEFT(AV526,FIND(Sheet1!$E$16,AV526)-1))</f>
        <v>#VALUE!</v>
      </c>
      <c r="AP526" s="14" t="s">
        <v>304</v>
      </c>
      <c r="AQ526" s="14" t="s">
        <v>174</v>
      </c>
      <c r="AX526" s="1">
        <v>2000250805</v>
      </c>
      <c r="AY526" s="1" t="s">
        <v>96</v>
      </c>
      <c r="AZ526" s="1" t="str">
        <f t="shared" si="157"/>
        <v>2000250805击飞</v>
      </c>
      <c r="BA526" s="1">
        <f>COUNTIFS($AZ$2:AZ526,AZ526,$AZ$2:AZ526,"&gt;&lt;")</f>
        <v>1</v>
      </c>
      <c r="BB526" t="b">
        <f>IFERROR(AND(VLOOKUP(AX526,[2]英雄技能定义!$A:$F,6,0)="普攻",AY526=$AY$2),FALSE)</f>
        <v>0</v>
      </c>
    </row>
    <row r="527" spans="1:54">
      <c r="A527" s="1" t="e">
        <f>#REF!</f>
        <v>#REF!</v>
      </c>
      <c r="B527" s="1" t="e">
        <f>#REF!</f>
        <v>#REF!</v>
      </c>
      <c r="C527" s="1" t="e">
        <f>#REF!</f>
        <v>#REF!</v>
      </c>
      <c r="D527" s="1" t="s">
        <v>86</v>
      </c>
      <c r="E527" s="1" t="e">
        <f>#REF!</f>
        <v>#REF!</v>
      </c>
      <c r="F527" s="1" t="e">
        <f t="shared" si="141"/>
        <v>#REF!</v>
      </c>
      <c r="G527" s="1">
        <f>SUMIFS(Sheet1!$F$17:$F$30,Sheet1!$E$17:$E$30,D527)</f>
        <v>1</v>
      </c>
      <c r="H527" s="1" t="e">
        <f>ROUND(ABS(SUMIFS(#REF!,#REF!,$C527,#REF!,#REF!,#REF!,$E527)),)</f>
        <v>#REF!</v>
      </c>
      <c r="I527" s="1" t="e">
        <f>_xlfn.IFS(OR(B527=#REF!,B527=#REF!,B527=#REF!),ROUND(#REF!,3),TRUE,0)</f>
        <v>#REF!</v>
      </c>
      <c r="J527" s="1">
        <v>0</v>
      </c>
      <c r="K527" s="1" t="e">
        <f>ROUND(ABS(SUMIFS(#REF!,#REF!,$C527,#REF!,#REF!,#REF!,$E527,#REF!,#REF!)),3)</f>
        <v>#REF!</v>
      </c>
      <c r="L527" s="1" t="e">
        <f>ROUND(ABS(SUMIFS(#REF!,#REF!,$C527,#REF!,#REF!,#REF!,$E527,#REF!,#REF!)),3)</f>
        <v>#REF!</v>
      </c>
      <c r="M527" s="1">
        <v>0</v>
      </c>
      <c r="N527" s="1" t="e">
        <f>ROUND(ABS(SUMIFS(#REF!,#REF!,$C527,#REF!,#REF!,#REF!,$E527,#REF!,#REF!)),3)</f>
        <v>#REF!</v>
      </c>
      <c r="O527" s="1" t="e">
        <f>ABS(SUMIFS(#REF!,#REF!,$C527,#REF!,$E527,#REF!,#REF!))</f>
        <v>#REF!</v>
      </c>
      <c r="P527" s="1" t="e">
        <f>#REF!</f>
        <v>#REF!</v>
      </c>
      <c r="Q527" s="1" t="e">
        <f>_xlfn.IFS(OR(B527=#REF!,B527=#REF!),#REF!*100,TRUE,0)</f>
        <v>#REF!</v>
      </c>
      <c r="S527" s="14" t="str">
        <f t="shared" si="142"/>
        <v>2000250901伤血1</v>
      </c>
      <c r="T527" s="14" t="str">
        <f ca="1">IF(OFFSET($BB$1,MATCH($S527,S:S,0)-1,),$BC$1,
_xlfn.TEXTJOIN(Sheet1!$D$16,1,U527:AA527))</f>
        <v>ratio=0.4,fixed=0</v>
      </c>
      <c r="U527" s="14" t="str">
        <f t="shared" ca="1" si="143"/>
        <v>ratio=0.4</v>
      </c>
      <c r="V527" s="14" t="str">
        <f t="shared" ca="1" si="144"/>
        <v>fixed=10</v>
      </c>
      <c r="W527" s="14" t="str">
        <f t="shared" ca="1" si="145"/>
        <v/>
      </c>
      <c r="X527" s="14" t="str">
        <f t="shared" ca="1" si="146"/>
        <v/>
      </c>
      <c r="Y527" s="14" t="str">
        <f t="shared" ca="1" si="147"/>
        <v/>
      </c>
      <c r="Z527" s="14" t="str">
        <f t="shared" ca="1" si="148"/>
        <v/>
      </c>
      <c r="AA527" s="14" t="str">
        <f t="shared" ca="1" si="149"/>
        <v/>
      </c>
      <c r="AB527" s="1">
        <f t="shared" si="150"/>
        <v>0.4</v>
      </c>
      <c r="AC527" s="1">
        <f t="shared" si="151"/>
        <v>10</v>
      </c>
      <c r="AD527" s="1" t="e">
        <f t="shared" si="152"/>
        <v>#N/A</v>
      </c>
      <c r="AE527" s="1" t="e">
        <f t="shared" si="153"/>
        <v>#N/A</v>
      </c>
      <c r="AF527" s="1" t="e">
        <f t="shared" si="154"/>
        <v>#N/A</v>
      </c>
      <c r="AG527" s="1" t="e">
        <f t="shared" si="155"/>
        <v>#N/A</v>
      </c>
      <c r="AH527" s="1" t="e">
        <f t="shared" si="156"/>
        <v>#N/A</v>
      </c>
      <c r="AI527" s="1" t="str">
        <f>TRIM(LEFT(AP527,FIND(Sheet1!$E$16,AP527)-1))</f>
        <v>ratio</v>
      </c>
      <c r="AJ527" s="1" t="str">
        <f>TRIM(LEFT(AQ527,FIND(Sheet1!$E$16,AQ527)-1))</f>
        <v>fixed</v>
      </c>
      <c r="AK527" s="1" t="e">
        <f>TRIM(LEFT(AR527,FIND(Sheet1!$E$16,AR527)-1))</f>
        <v>#VALUE!</v>
      </c>
      <c r="AL527" s="1" t="e">
        <f>TRIM(LEFT(AS527,FIND(Sheet1!$E$16,AS527)-1))</f>
        <v>#VALUE!</v>
      </c>
      <c r="AM527" s="1" t="e">
        <f>TRIM(LEFT(AT527,FIND(Sheet1!$E$16,AT527)-1))</f>
        <v>#VALUE!</v>
      </c>
      <c r="AN527" s="1" t="e">
        <f>TRIM(LEFT(AU527,FIND(Sheet1!$E$16,AU527)-1))</f>
        <v>#VALUE!</v>
      </c>
      <c r="AO527" s="1" t="e">
        <f>TRIM(LEFT(AV527,FIND(Sheet1!$E$16,AV527)-1))</f>
        <v>#VALUE!</v>
      </c>
      <c r="AP527" s="14" t="s">
        <v>167</v>
      </c>
      <c r="AQ527" s="14" t="s">
        <v>168</v>
      </c>
      <c r="AX527" s="1">
        <v>2000250901</v>
      </c>
      <c r="AY527" s="1" t="s">
        <v>86</v>
      </c>
      <c r="AZ527" s="1" t="str">
        <f t="shared" si="157"/>
        <v>2000250901伤血</v>
      </c>
      <c r="BA527" s="1">
        <f>COUNTIFS($AZ$2:AZ527,AZ527,$AZ$2:AZ527,"&gt;&lt;")</f>
        <v>1</v>
      </c>
      <c r="BB527" t="b">
        <f>IFERROR(AND(VLOOKUP(AX527,[2]英雄技能定义!$A:$F,6,0)="普攻",AY527=$AY$2),FALSE)</f>
        <v>1</v>
      </c>
    </row>
    <row r="528" spans="1:54">
      <c r="A528" s="1" t="e">
        <f>#REF!</f>
        <v>#REF!</v>
      </c>
      <c r="B528" s="1" t="e">
        <f>#REF!</f>
        <v>#REF!</v>
      </c>
      <c r="C528" s="1" t="e">
        <f>#REF!</f>
        <v>#REF!</v>
      </c>
      <c r="D528" s="1" t="s">
        <v>88</v>
      </c>
      <c r="E528" s="1" t="e">
        <f>#REF!</f>
        <v>#REF!</v>
      </c>
      <c r="F528" s="1" t="e">
        <f t="shared" si="141"/>
        <v>#REF!</v>
      </c>
      <c r="G528" s="1">
        <f>SUMIFS(Sheet1!$F$17:$F$30,Sheet1!$E$17:$E$30,D528)</f>
        <v>2</v>
      </c>
      <c r="H528" s="1" t="e">
        <f>ROUND(ABS(SUMIFS(#REF!,#REF!,$C528,#REF!,#REF!,#REF!,$E528)),)</f>
        <v>#REF!</v>
      </c>
      <c r="I528" s="1" t="e">
        <f>_xlfn.IFS(OR(B528=#REF!,B528=#REF!,B528=#REF!),ROUND(#REF!,3),TRUE,0)</f>
        <v>#REF!</v>
      </c>
      <c r="J528" s="1">
        <v>0</v>
      </c>
      <c r="K528" s="1" t="e">
        <f>ROUND(ABS(SUMIFS(#REF!,#REF!,$C528,#REF!,#REF!,#REF!,$E528,#REF!,#REF!)),3)</f>
        <v>#REF!</v>
      </c>
      <c r="L528" s="1" t="e">
        <f>ROUND(ABS(SUMIFS(#REF!,#REF!,$C528,#REF!,#REF!,#REF!,$E528,#REF!,#REF!)),3)</f>
        <v>#REF!</v>
      </c>
      <c r="M528" s="1">
        <v>0</v>
      </c>
      <c r="N528" s="1" t="e">
        <f>ROUND(ABS(SUMIFS(#REF!,#REF!,$C528,#REF!,#REF!,#REF!,$E528,#REF!,#REF!)),3)</f>
        <v>#REF!</v>
      </c>
      <c r="O528" s="1" t="e">
        <f>ABS(SUMIFS(#REF!,#REF!,$C528,#REF!,$E528,#REF!,#REF!))</f>
        <v>#REF!</v>
      </c>
      <c r="P528" s="1" t="e">
        <f>#REF!</f>
        <v>#REF!</v>
      </c>
      <c r="Q528" s="1" t="e">
        <f>_xlfn.IFS(OR(B528=#REF!,B528=#REF!),#REF!*100,TRUE,0)</f>
        <v>#REF!</v>
      </c>
      <c r="S528" s="14" t="str">
        <f t="shared" si="142"/>
        <v>2000250902加buff1</v>
      </c>
      <c r="T528" s="14" t="str">
        <f ca="1">IF(OFFSET($BB$1,MATCH($S528,S:S,0)-1,),$BC$1,
_xlfn.TEXTJOIN(Sheet1!$D$16,1,U528:AA528))</f>
        <v>duration=6,effectIds={1000093}</v>
      </c>
      <c r="U528" s="14" t="str">
        <f t="shared" ca="1" si="143"/>
        <v>duration=6</v>
      </c>
      <c r="V528" s="14" t="str">
        <f t="shared" ca="1" si="144"/>
        <v>effectIds={1000093}</v>
      </c>
      <c r="W528" s="14" t="str">
        <f t="shared" ca="1" si="145"/>
        <v/>
      </c>
      <c r="X528" s="14" t="str">
        <f t="shared" ca="1" si="146"/>
        <v/>
      </c>
      <c r="Y528" s="14" t="str">
        <f t="shared" ca="1" si="147"/>
        <v/>
      </c>
      <c r="Z528" s="14" t="str">
        <f t="shared" ca="1" si="148"/>
        <v/>
      </c>
      <c r="AA528" s="14" t="str">
        <f t="shared" ca="1" si="149"/>
        <v/>
      </c>
      <c r="AB528" s="1">
        <f t="shared" si="150"/>
        <v>6</v>
      </c>
      <c r="AC528" s="1" t="e">
        <f t="shared" si="151"/>
        <v>#N/A</v>
      </c>
      <c r="AD528" s="1" t="e">
        <f t="shared" si="152"/>
        <v>#N/A</v>
      </c>
      <c r="AE528" s="1" t="e">
        <f t="shared" si="153"/>
        <v>#N/A</v>
      </c>
      <c r="AF528" s="1" t="e">
        <f t="shared" si="154"/>
        <v>#N/A</v>
      </c>
      <c r="AG528" s="1" t="e">
        <f t="shared" si="155"/>
        <v>#N/A</v>
      </c>
      <c r="AH528" s="1" t="e">
        <f t="shared" si="156"/>
        <v>#N/A</v>
      </c>
      <c r="AI528" s="1" t="str">
        <f>TRIM(LEFT(AP528,FIND(Sheet1!$E$16,AP528)-1))</f>
        <v>duration</v>
      </c>
      <c r="AJ528" s="1" t="str">
        <f>TRIM(LEFT(AQ528,FIND(Sheet1!$E$16,AQ528)-1))</f>
        <v>effectIds</v>
      </c>
      <c r="AK528" s="1" t="e">
        <f>TRIM(LEFT(AR528,FIND(Sheet1!$E$16,AR528)-1))</f>
        <v>#VALUE!</v>
      </c>
      <c r="AL528" s="1" t="e">
        <f>TRIM(LEFT(AS528,FIND(Sheet1!$E$16,AS528)-1))</f>
        <v>#VALUE!</v>
      </c>
      <c r="AM528" s="1" t="e">
        <f>TRIM(LEFT(AT528,FIND(Sheet1!$E$16,AT528)-1))</f>
        <v>#VALUE!</v>
      </c>
      <c r="AN528" s="1" t="e">
        <f>TRIM(LEFT(AU528,FIND(Sheet1!$E$16,AU528)-1))</f>
        <v>#VALUE!</v>
      </c>
      <c r="AO528" s="1" t="e">
        <f>TRIM(LEFT(AV528,FIND(Sheet1!$E$16,AV528)-1))</f>
        <v>#VALUE!</v>
      </c>
      <c r="AP528" s="14" t="s">
        <v>185</v>
      </c>
      <c r="AQ528" s="14" t="s">
        <v>434</v>
      </c>
      <c r="AX528" s="1">
        <v>2000250902</v>
      </c>
      <c r="AY528" s="1" t="s">
        <v>88</v>
      </c>
      <c r="AZ528" s="1" t="str">
        <f t="shared" si="157"/>
        <v>2000250902加buff</v>
      </c>
      <c r="BA528" s="1">
        <f>COUNTIFS($AZ$2:AZ528,AZ528,$AZ$2:AZ528,"&gt;&lt;")</f>
        <v>1</v>
      </c>
      <c r="BB528" t="b">
        <f>IFERROR(AND(VLOOKUP(AX528,[2]英雄技能定义!$A:$F,6,0)="普攻",AY528=$AY$2),FALSE)</f>
        <v>0</v>
      </c>
    </row>
    <row r="529" spans="1:54">
      <c r="A529" s="1" t="e">
        <f>#REF!</f>
        <v>#REF!</v>
      </c>
      <c r="B529" s="1" t="e">
        <f>#REF!</f>
        <v>#REF!</v>
      </c>
      <c r="C529" s="1" t="e">
        <f>#REF!</f>
        <v>#REF!</v>
      </c>
      <c r="D529" s="1" t="s">
        <v>86</v>
      </c>
      <c r="E529" s="1" t="e">
        <f>#REF!</f>
        <v>#REF!</v>
      </c>
      <c r="F529" s="1" t="e">
        <f t="shared" si="141"/>
        <v>#REF!</v>
      </c>
      <c r="G529" s="1">
        <f>SUMIFS(Sheet1!$F$17:$F$30,Sheet1!$E$17:$E$30,D529)</f>
        <v>1</v>
      </c>
      <c r="H529" s="1" t="e">
        <f>ROUND(ABS(SUMIFS(#REF!,#REF!,$C529,#REF!,#REF!,#REF!,$E529)),)</f>
        <v>#REF!</v>
      </c>
      <c r="I529" s="1" t="e">
        <f>_xlfn.IFS(OR(B529=#REF!,B529=#REF!,B529=#REF!),ROUND(#REF!,3),TRUE,0)</f>
        <v>#REF!</v>
      </c>
      <c r="J529" s="1">
        <v>0</v>
      </c>
      <c r="K529" s="1" t="e">
        <f>ROUND(ABS(SUMIFS(#REF!,#REF!,$C529,#REF!,#REF!,#REF!,$E529,#REF!,#REF!)),3)</f>
        <v>#REF!</v>
      </c>
      <c r="L529" s="1" t="e">
        <f>ROUND(ABS(SUMIFS(#REF!,#REF!,$C529,#REF!,#REF!,#REF!,$E529,#REF!,#REF!)),3)</f>
        <v>#REF!</v>
      </c>
      <c r="M529" s="1">
        <v>0</v>
      </c>
      <c r="N529" s="1" t="e">
        <f>ROUND(ABS(SUMIFS(#REF!,#REF!,$C529,#REF!,#REF!,#REF!,$E529,#REF!,#REF!)),3)</f>
        <v>#REF!</v>
      </c>
      <c r="O529" s="1" t="e">
        <f>ABS(SUMIFS(#REF!,#REF!,$C529,#REF!,$E529,#REF!,#REF!))</f>
        <v>#REF!</v>
      </c>
      <c r="P529" s="1" t="e">
        <f>#REF!</f>
        <v>#REF!</v>
      </c>
      <c r="Q529" s="1" t="e">
        <f>_xlfn.IFS(OR(B529=#REF!,B529=#REF!),#REF!*100,TRUE,0)</f>
        <v>#REF!</v>
      </c>
      <c r="S529" s="14" t="str">
        <f t="shared" si="142"/>
        <v>2000250902恢复血量1</v>
      </c>
      <c r="T529" s="14" t="str">
        <f ca="1">IF(OFFSET($BB$1,MATCH($S529,S:S,0)-1,),$BC$1,
_xlfn.TEXTJOIN(Sheet1!$D$16,1,U529:AA529))</f>
        <v>ratio=1.18,fixed=100</v>
      </c>
      <c r="U529" s="14" t="str">
        <f t="shared" ca="1" si="143"/>
        <v>ratio=1.18</v>
      </c>
      <c r="V529" s="14" t="str">
        <f t="shared" ca="1" si="144"/>
        <v>fixed=100</v>
      </c>
      <c r="W529" s="14" t="str">
        <f t="shared" ca="1" si="145"/>
        <v/>
      </c>
      <c r="X529" s="14" t="str">
        <f t="shared" ca="1" si="146"/>
        <v/>
      </c>
      <c r="Y529" s="14" t="str">
        <f t="shared" ca="1" si="147"/>
        <v/>
      </c>
      <c r="Z529" s="14" t="str">
        <f t="shared" ca="1" si="148"/>
        <v/>
      </c>
      <c r="AA529" s="14" t="str">
        <f t="shared" ca="1" si="149"/>
        <v/>
      </c>
      <c r="AB529" s="1">
        <f t="shared" si="150"/>
        <v>1.18</v>
      </c>
      <c r="AC529" s="1">
        <f t="shared" si="151"/>
        <v>100</v>
      </c>
      <c r="AD529" s="1" t="e">
        <f t="shared" si="152"/>
        <v>#N/A</v>
      </c>
      <c r="AE529" s="1" t="e">
        <f t="shared" si="153"/>
        <v>#N/A</v>
      </c>
      <c r="AF529" s="1" t="e">
        <f t="shared" si="154"/>
        <v>#N/A</v>
      </c>
      <c r="AG529" s="1" t="e">
        <f t="shared" si="155"/>
        <v>#N/A</v>
      </c>
      <c r="AH529" s="1" t="e">
        <f t="shared" si="156"/>
        <v>#N/A</v>
      </c>
      <c r="AI529" s="1" t="str">
        <f>TRIM(LEFT(AP529,FIND(Sheet1!$E$16,AP529)-1))</f>
        <v>ratio</v>
      </c>
      <c r="AJ529" s="1" t="str">
        <f>TRIM(LEFT(AQ529,FIND(Sheet1!$E$16,AQ529)-1))</f>
        <v>fixed</v>
      </c>
      <c r="AK529" s="1" t="e">
        <f>TRIM(LEFT(AR529,FIND(Sheet1!$E$16,AR529)-1))</f>
        <v>#VALUE!</v>
      </c>
      <c r="AL529" s="1" t="e">
        <f>TRIM(LEFT(AS529,FIND(Sheet1!$E$16,AS529)-1))</f>
        <v>#VALUE!</v>
      </c>
      <c r="AM529" s="1" t="e">
        <f>TRIM(LEFT(AT529,FIND(Sheet1!$E$16,AT529)-1))</f>
        <v>#VALUE!</v>
      </c>
      <c r="AN529" s="1" t="e">
        <f>TRIM(LEFT(AU529,FIND(Sheet1!$E$16,AU529)-1))</f>
        <v>#VALUE!</v>
      </c>
      <c r="AO529" s="1" t="e">
        <f>TRIM(LEFT(AV529,FIND(Sheet1!$E$16,AV529)-1))</f>
        <v>#VALUE!</v>
      </c>
      <c r="AP529" s="14" t="s">
        <v>370</v>
      </c>
      <c r="AQ529" s="14" t="s">
        <v>170</v>
      </c>
      <c r="AX529" s="1">
        <v>2000250902</v>
      </c>
      <c r="AY529" s="1" t="s">
        <v>92</v>
      </c>
      <c r="AZ529" s="1" t="str">
        <f t="shared" si="157"/>
        <v>2000250902恢复血量</v>
      </c>
      <c r="BA529" s="1">
        <f>COUNTIFS($AZ$2:AZ529,AZ529,$AZ$2:AZ529,"&gt;&lt;")</f>
        <v>1</v>
      </c>
      <c r="BB529" t="b">
        <f>IFERROR(AND(VLOOKUP(AX529,[2]英雄技能定义!$A:$F,6,0)="普攻",AY529=$AY$2),FALSE)</f>
        <v>0</v>
      </c>
    </row>
    <row r="530" spans="1:54">
      <c r="A530" s="1" t="e">
        <f>#REF!</f>
        <v>#REF!</v>
      </c>
      <c r="B530" s="1" t="e">
        <f>#REF!</f>
        <v>#REF!</v>
      </c>
      <c r="C530" s="1" t="e">
        <f>#REF!</f>
        <v>#REF!</v>
      </c>
      <c r="D530" s="1" t="s">
        <v>86</v>
      </c>
      <c r="E530" s="1" t="e">
        <f>#REF!</f>
        <v>#REF!</v>
      </c>
      <c r="F530" s="1" t="e">
        <f t="shared" si="141"/>
        <v>#REF!</v>
      </c>
      <c r="G530" s="1">
        <f>SUMIFS(Sheet1!$F$17:$F$30,Sheet1!$E$17:$E$30,D530)</f>
        <v>1</v>
      </c>
      <c r="H530" s="1" t="e">
        <f>ROUND(ABS(SUMIFS(#REF!,#REF!,$C530,#REF!,#REF!,#REF!,$E530)),)</f>
        <v>#REF!</v>
      </c>
      <c r="I530" s="1" t="e">
        <f>_xlfn.IFS(OR(B530=#REF!,B530=#REF!,B530=#REF!),ROUND(#REF!,3),TRUE,0)</f>
        <v>#REF!</v>
      </c>
      <c r="J530" s="1">
        <v>0</v>
      </c>
      <c r="K530" s="1" t="e">
        <f>ROUND(ABS(SUMIFS(#REF!,#REF!,$C530,#REF!,#REF!,#REF!,$E530,#REF!,#REF!)),3)</f>
        <v>#REF!</v>
      </c>
      <c r="L530" s="1" t="e">
        <f>ROUND(ABS(SUMIFS(#REF!,#REF!,$C530,#REF!,#REF!,#REF!,$E530,#REF!,#REF!)),3)</f>
        <v>#REF!</v>
      </c>
      <c r="M530" s="1">
        <v>0</v>
      </c>
      <c r="N530" s="1" t="e">
        <f>ROUND(ABS(SUMIFS(#REF!,#REF!,$C530,#REF!,#REF!,#REF!,$E530,#REF!,#REF!)),3)</f>
        <v>#REF!</v>
      </c>
      <c r="O530" s="1" t="e">
        <f>ABS(SUMIFS(#REF!,#REF!,$C530,#REF!,$E530,#REF!,#REF!))</f>
        <v>#REF!</v>
      </c>
      <c r="P530" s="1" t="e">
        <f>#REF!</f>
        <v>#REF!</v>
      </c>
      <c r="Q530" s="1" t="e">
        <f>_xlfn.IFS(OR(B530=#REF!,B530=#REF!),#REF!*100,TRUE,0)</f>
        <v>#REF!</v>
      </c>
      <c r="S530" s="14" t="str">
        <f t="shared" si="142"/>
        <v>2000250902受击光效1</v>
      </c>
      <c r="T530" s="14" t="str">
        <f ca="1">IF(OFFSET($BB$1,MATCH($S530,S:S,0)-1,),$BC$1,
_xlfn.TEXTJOIN(Sheet1!$D$16,1,U530:AA530))</f>
        <v>46,47</v>
      </c>
      <c r="U530" s="14" t="str">
        <f t="shared" ca="1" si="143"/>
        <v>46</v>
      </c>
      <c r="V530" s="14" t="str">
        <f t="shared" ca="1" si="144"/>
        <v>47</v>
      </c>
      <c r="W530" s="14" t="str">
        <f t="shared" ca="1" si="145"/>
        <v/>
      </c>
      <c r="X530" s="14" t="str">
        <f t="shared" ca="1" si="146"/>
        <v/>
      </c>
      <c r="Y530" s="14" t="str">
        <f t="shared" ca="1" si="147"/>
        <v/>
      </c>
      <c r="Z530" s="14" t="str">
        <f t="shared" ca="1" si="148"/>
        <v/>
      </c>
      <c r="AA530" s="14" t="str">
        <f t="shared" ca="1" si="149"/>
        <v/>
      </c>
      <c r="AB530" s="1">
        <f t="shared" si="150"/>
        <v>46</v>
      </c>
      <c r="AC530" s="1">
        <f t="shared" si="151"/>
        <v>47</v>
      </c>
      <c r="AD530" s="1" t="e">
        <f t="shared" si="152"/>
        <v>#N/A</v>
      </c>
      <c r="AE530" s="1" t="e">
        <f t="shared" si="153"/>
        <v>#N/A</v>
      </c>
      <c r="AF530" s="1" t="e">
        <f t="shared" si="154"/>
        <v>#N/A</v>
      </c>
      <c r="AG530" s="1" t="e">
        <f t="shared" si="155"/>
        <v>#N/A</v>
      </c>
      <c r="AH530" s="1" t="e">
        <f t="shared" si="156"/>
        <v>#N/A</v>
      </c>
      <c r="AI530" s="1" t="e">
        <f>TRIM(LEFT(AP530,FIND(Sheet1!$E$16,AP530)-1))</f>
        <v>#VALUE!</v>
      </c>
      <c r="AJ530" s="1" t="e">
        <f>TRIM(LEFT(AQ530,FIND(Sheet1!$E$16,AQ530)-1))</f>
        <v>#VALUE!</v>
      </c>
      <c r="AK530" s="1" t="e">
        <f>TRIM(LEFT(AR530,FIND(Sheet1!$E$16,AR530)-1))</f>
        <v>#VALUE!</v>
      </c>
      <c r="AL530" s="1" t="e">
        <f>TRIM(LEFT(AS530,FIND(Sheet1!$E$16,AS530)-1))</f>
        <v>#VALUE!</v>
      </c>
      <c r="AM530" s="1" t="e">
        <f>TRIM(LEFT(AT530,FIND(Sheet1!$E$16,AT530)-1))</f>
        <v>#VALUE!</v>
      </c>
      <c r="AN530" s="1" t="e">
        <f>TRIM(LEFT(AU530,FIND(Sheet1!$E$16,AU530)-1))</f>
        <v>#VALUE!</v>
      </c>
      <c r="AO530" s="1" t="e">
        <f>TRIM(LEFT(AV530,FIND(Sheet1!$E$16,AV530)-1))</f>
        <v>#VALUE!</v>
      </c>
      <c r="AP530" s="14">
        <v>46</v>
      </c>
      <c r="AQ530" s="14">
        <v>47</v>
      </c>
      <c r="AX530" s="1">
        <v>2000250902</v>
      </c>
      <c r="AY530" s="1" t="s">
        <v>91</v>
      </c>
      <c r="AZ530" s="1" t="str">
        <f t="shared" si="157"/>
        <v>2000250902受击光效</v>
      </c>
      <c r="BA530" s="1">
        <f>COUNTIFS($AZ$2:AZ530,AZ530,$AZ$2:AZ530,"&gt;&lt;")</f>
        <v>1</v>
      </c>
      <c r="BB530" t="b">
        <f>IFERROR(AND(VLOOKUP(AX530,[2]英雄技能定义!$A:$F,6,0)="普攻",AY530=$AY$2),FALSE)</f>
        <v>0</v>
      </c>
    </row>
    <row r="531" spans="1:54">
      <c r="A531" s="1" t="e">
        <f>#REF!</f>
        <v>#REF!</v>
      </c>
      <c r="B531" s="1" t="e">
        <f>#REF!</f>
        <v>#REF!</v>
      </c>
      <c r="C531" s="1" t="e">
        <f>#REF!</f>
        <v>#REF!</v>
      </c>
      <c r="D531" s="1" t="s">
        <v>88</v>
      </c>
      <c r="E531" s="1" t="e">
        <f>#REF!</f>
        <v>#REF!</v>
      </c>
      <c r="F531" s="1" t="e">
        <f t="shared" ref="F531:F594" si="158">_xlfn.CONCAT(C531,D531,E531)</f>
        <v>#REF!</v>
      </c>
      <c r="G531" s="1">
        <f>SUMIFS(Sheet1!$F$17:$F$30,Sheet1!$E$17:$E$30,D531)</f>
        <v>2</v>
      </c>
      <c r="H531" s="1" t="e">
        <f>ROUND(ABS(SUMIFS(#REF!,#REF!,$C531,#REF!,#REF!,#REF!,$E531)),)</f>
        <v>#REF!</v>
      </c>
      <c r="I531" s="1" t="e">
        <f>_xlfn.IFS(OR(B531=#REF!,B531=#REF!,B531=#REF!),ROUND(#REF!,3),TRUE,0)</f>
        <v>#REF!</v>
      </c>
      <c r="J531" s="1">
        <v>0</v>
      </c>
      <c r="K531" s="1" t="e">
        <f>ROUND(ABS(SUMIFS(#REF!,#REF!,$C531,#REF!,#REF!,#REF!,$E531,#REF!,#REF!)),3)</f>
        <v>#REF!</v>
      </c>
      <c r="L531" s="1" t="e">
        <f>ROUND(ABS(SUMIFS(#REF!,#REF!,$C531,#REF!,#REF!,#REF!,$E531,#REF!,#REF!)),3)</f>
        <v>#REF!</v>
      </c>
      <c r="M531" s="1">
        <v>0</v>
      </c>
      <c r="N531" s="1" t="e">
        <f>ROUND(ABS(SUMIFS(#REF!,#REF!,$C531,#REF!,#REF!,#REF!,$E531,#REF!,#REF!)),3)</f>
        <v>#REF!</v>
      </c>
      <c r="O531" s="1" t="e">
        <f>ABS(SUMIFS(#REF!,#REF!,$C531,#REF!,$E531,#REF!,#REF!))</f>
        <v>#REF!</v>
      </c>
      <c r="P531" s="1" t="e">
        <f>#REF!</f>
        <v>#REF!</v>
      </c>
      <c r="Q531" s="1" t="e">
        <f>_xlfn.IFS(OR(B531=#REF!,B531=#REF!),#REF!*100,TRUE,0)</f>
        <v>#REF!</v>
      </c>
      <c r="S531" s="14" t="str">
        <f t="shared" si="142"/>
        <v>2000250903恢复怒气1</v>
      </c>
      <c r="T531" s="14" t="str">
        <f ca="1">IF(OFFSET($BB$1,MATCH($S531,S:S,0)-1,),$BC$1,
_xlfn.TEXTJOIN(Sheet1!$D$16,1,U531:AA531))</f>
        <v>num=50</v>
      </c>
      <c r="U531" s="14" t="str">
        <f t="shared" ca="1" si="143"/>
        <v>num=50</v>
      </c>
      <c r="V531" s="14" t="str">
        <f t="shared" ca="1" si="144"/>
        <v/>
      </c>
      <c r="W531" s="14" t="str">
        <f t="shared" ca="1" si="145"/>
        <v/>
      </c>
      <c r="X531" s="14" t="str">
        <f t="shared" ca="1" si="146"/>
        <v/>
      </c>
      <c r="Y531" s="14" t="str">
        <f t="shared" ca="1" si="147"/>
        <v/>
      </c>
      <c r="Z531" s="14" t="str">
        <f t="shared" ca="1" si="148"/>
        <v/>
      </c>
      <c r="AA531" s="14" t="str">
        <f t="shared" ca="1" si="149"/>
        <v/>
      </c>
      <c r="AB531" s="1">
        <f t="shared" si="150"/>
        <v>50</v>
      </c>
      <c r="AC531" s="1" t="e">
        <f t="shared" si="151"/>
        <v>#N/A</v>
      </c>
      <c r="AD531" s="1" t="e">
        <f t="shared" si="152"/>
        <v>#N/A</v>
      </c>
      <c r="AE531" s="1" t="e">
        <f t="shared" si="153"/>
        <v>#N/A</v>
      </c>
      <c r="AF531" s="1" t="e">
        <f t="shared" si="154"/>
        <v>#N/A</v>
      </c>
      <c r="AG531" s="1" t="e">
        <f t="shared" si="155"/>
        <v>#N/A</v>
      </c>
      <c r="AH531" s="1" t="e">
        <f t="shared" si="156"/>
        <v>#N/A</v>
      </c>
      <c r="AI531" s="1" t="str">
        <f>TRIM(LEFT(AP531,FIND(Sheet1!$E$16,AP531)-1))</f>
        <v>num</v>
      </c>
      <c r="AJ531" s="1" t="e">
        <f>TRIM(LEFT(AQ531,FIND(Sheet1!$E$16,AQ531)-1))</f>
        <v>#VALUE!</v>
      </c>
      <c r="AK531" s="1" t="e">
        <f>TRIM(LEFT(AR531,FIND(Sheet1!$E$16,AR531)-1))</f>
        <v>#VALUE!</v>
      </c>
      <c r="AL531" s="1" t="e">
        <f>TRIM(LEFT(AS531,FIND(Sheet1!$E$16,AS531)-1))</f>
        <v>#VALUE!</v>
      </c>
      <c r="AM531" s="1" t="e">
        <f>TRIM(LEFT(AT531,FIND(Sheet1!$E$16,AT531)-1))</f>
        <v>#VALUE!</v>
      </c>
      <c r="AN531" s="1" t="e">
        <f>TRIM(LEFT(AU531,FIND(Sheet1!$E$16,AU531)-1))</f>
        <v>#VALUE!</v>
      </c>
      <c r="AO531" s="1" t="e">
        <f>TRIM(LEFT(AV531,FIND(Sheet1!$E$16,AV531)-1))</f>
        <v>#VALUE!</v>
      </c>
      <c r="AP531" s="14" t="s">
        <v>160</v>
      </c>
      <c r="AX531" s="1">
        <v>2000250903</v>
      </c>
      <c r="AY531" s="1" t="s">
        <v>95</v>
      </c>
      <c r="AZ531" s="1" t="str">
        <f t="shared" si="157"/>
        <v>2000250903恢复怒气</v>
      </c>
      <c r="BA531" s="1">
        <f>COUNTIFS($AZ$2:AZ531,AZ531,$AZ$2:AZ531,"&gt;&lt;")</f>
        <v>1</v>
      </c>
      <c r="BB531" t="b">
        <f>IFERROR(AND(VLOOKUP(AX531,[2]英雄技能定义!$A:$F,6,0)="普攻",AY531=$AY$2),FALSE)</f>
        <v>0</v>
      </c>
    </row>
    <row r="532" spans="1:54">
      <c r="A532" s="1" t="e">
        <f>#REF!</f>
        <v>#REF!</v>
      </c>
      <c r="B532" s="1" t="e">
        <f>#REF!</f>
        <v>#REF!</v>
      </c>
      <c r="C532" s="1" t="e">
        <f>#REF!</f>
        <v>#REF!</v>
      </c>
      <c r="D532" s="1" t="s">
        <v>86</v>
      </c>
      <c r="E532" s="1" t="e">
        <f>#REF!</f>
        <v>#REF!</v>
      </c>
      <c r="F532" s="1" t="e">
        <f t="shared" si="158"/>
        <v>#REF!</v>
      </c>
      <c r="G532" s="1">
        <f>SUMIFS(Sheet1!$F$17:$F$30,Sheet1!$E$17:$E$30,D532)</f>
        <v>1</v>
      </c>
      <c r="H532" s="1" t="e">
        <f>ROUND(ABS(SUMIFS(#REF!,#REF!,$C532,#REF!,#REF!,#REF!,$E532)),)</f>
        <v>#REF!</v>
      </c>
      <c r="I532" s="1" t="e">
        <f>_xlfn.IFS(OR(B532=#REF!,B532=#REF!,B532=#REF!),ROUND(#REF!,3),TRUE,0)</f>
        <v>#REF!</v>
      </c>
      <c r="J532" s="1">
        <v>0</v>
      </c>
      <c r="K532" s="1" t="e">
        <f>ROUND(ABS(SUMIFS(#REF!,#REF!,$C532,#REF!,#REF!,#REF!,$E532,#REF!,#REF!)),3)</f>
        <v>#REF!</v>
      </c>
      <c r="L532" s="1" t="e">
        <f>ROUND(ABS(SUMIFS(#REF!,#REF!,$C532,#REF!,#REF!,#REF!,$E532,#REF!,#REF!)),3)</f>
        <v>#REF!</v>
      </c>
      <c r="M532" s="1">
        <v>0</v>
      </c>
      <c r="N532" s="1" t="e">
        <f>ROUND(ABS(SUMIFS(#REF!,#REF!,$C532,#REF!,#REF!,#REF!,$E532,#REF!,#REF!)),3)</f>
        <v>#REF!</v>
      </c>
      <c r="O532" s="1" t="e">
        <f>ABS(SUMIFS(#REF!,#REF!,$C532,#REF!,$E532,#REF!,#REF!))</f>
        <v>#REF!</v>
      </c>
      <c r="P532" s="1" t="e">
        <f>#REF!</f>
        <v>#REF!</v>
      </c>
      <c r="Q532" s="1" t="e">
        <f>_xlfn.IFS(OR(B532=#REF!,B532=#REF!),#REF!*100,TRUE,0)</f>
        <v>#REF!</v>
      </c>
      <c r="S532" s="14" t="str">
        <f t="shared" si="142"/>
        <v>2000250903加buff1</v>
      </c>
      <c r="T532" s="14" t="str">
        <f ca="1">IF(OFFSET($BB$1,MATCH($S532,S:S,0)-1,),$BC$1,
_xlfn.TEXTJOIN(Sheet1!$D$16,1,U532:AA532))</f>
        <v>duration=9,effectIds={1000094}</v>
      </c>
      <c r="U532" s="14" t="str">
        <f t="shared" ca="1" si="143"/>
        <v>duration=9</v>
      </c>
      <c r="V532" s="14" t="str">
        <f t="shared" ca="1" si="144"/>
        <v>effectIds={1000094}</v>
      </c>
      <c r="W532" s="14" t="str">
        <f t="shared" ca="1" si="145"/>
        <v/>
      </c>
      <c r="X532" s="14" t="str">
        <f t="shared" ca="1" si="146"/>
        <v/>
      </c>
      <c r="Y532" s="14" t="str">
        <f t="shared" ca="1" si="147"/>
        <v/>
      </c>
      <c r="Z532" s="14" t="str">
        <f t="shared" ca="1" si="148"/>
        <v/>
      </c>
      <c r="AA532" s="14" t="str">
        <f t="shared" ca="1" si="149"/>
        <v/>
      </c>
      <c r="AB532" s="1">
        <f t="shared" si="150"/>
        <v>9</v>
      </c>
      <c r="AC532" s="1" t="e">
        <f t="shared" si="151"/>
        <v>#N/A</v>
      </c>
      <c r="AD532" s="1" t="e">
        <f t="shared" si="152"/>
        <v>#N/A</v>
      </c>
      <c r="AE532" s="1" t="e">
        <f t="shared" si="153"/>
        <v>#N/A</v>
      </c>
      <c r="AF532" s="1" t="e">
        <f t="shared" si="154"/>
        <v>#N/A</v>
      </c>
      <c r="AG532" s="1" t="e">
        <f t="shared" si="155"/>
        <v>#N/A</v>
      </c>
      <c r="AH532" s="1" t="e">
        <f t="shared" si="156"/>
        <v>#N/A</v>
      </c>
      <c r="AI532" s="1" t="str">
        <f>TRIM(LEFT(AP532,FIND(Sheet1!$E$16,AP532)-1))</f>
        <v>duration</v>
      </c>
      <c r="AJ532" s="1" t="str">
        <f>TRIM(LEFT(AQ532,FIND(Sheet1!$E$16,AQ532)-1))</f>
        <v>effectIds</v>
      </c>
      <c r="AK532" s="1" t="e">
        <f>TRIM(LEFT(AR532,FIND(Sheet1!$E$16,AR532)-1))</f>
        <v>#VALUE!</v>
      </c>
      <c r="AL532" s="1" t="e">
        <f>TRIM(LEFT(AS532,FIND(Sheet1!$E$16,AS532)-1))</f>
        <v>#VALUE!</v>
      </c>
      <c r="AM532" s="1" t="e">
        <f>TRIM(LEFT(AT532,FIND(Sheet1!$E$16,AT532)-1))</f>
        <v>#VALUE!</v>
      </c>
      <c r="AN532" s="1" t="e">
        <f>TRIM(LEFT(AU532,FIND(Sheet1!$E$16,AU532)-1))</f>
        <v>#VALUE!</v>
      </c>
      <c r="AO532" s="1" t="e">
        <f>TRIM(LEFT(AV532,FIND(Sheet1!$E$16,AV532)-1))</f>
        <v>#VALUE!</v>
      </c>
      <c r="AP532" s="14" t="s">
        <v>175</v>
      </c>
      <c r="AQ532" s="14" t="s">
        <v>435</v>
      </c>
      <c r="AX532" s="1">
        <v>2000250903</v>
      </c>
      <c r="AY532" s="1" t="s">
        <v>88</v>
      </c>
      <c r="AZ532" s="1" t="str">
        <f t="shared" si="157"/>
        <v>2000250903加buff</v>
      </c>
      <c r="BA532" s="1">
        <f>COUNTIFS($AZ$2:AZ532,AZ532,$AZ$2:AZ532,"&gt;&lt;")</f>
        <v>1</v>
      </c>
      <c r="BB532" t="b">
        <f>IFERROR(AND(VLOOKUP(AX532,[2]英雄技能定义!$A:$F,6,0)="普攻",AY532=$AY$2),FALSE)</f>
        <v>0</v>
      </c>
    </row>
    <row r="533" spans="1:54">
      <c r="A533" s="1" t="e">
        <f>#REF!</f>
        <v>#REF!</v>
      </c>
      <c r="B533" s="1" t="e">
        <f>#REF!</f>
        <v>#REF!</v>
      </c>
      <c r="C533" s="1" t="e">
        <f>#REF!</f>
        <v>#REF!</v>
      </c>
      <c r="D533" s="1" t="s">
        <v>88</v>
      </c>
      <c r="E533" s="1" t="e">
        <f>#REF!</f>
        <v>#REF!</v>
      </c>
      <c r="F533" s="1" t="e">
        <f t="shared" si="158"/>
        <v>#REF!</v>
      </c>
      <c r="G533" s="1">
        <f>SUMIFS(Sheet1!$F$17:$F$30,Sheet1!$E$17:$E$30,D533)</f>
        <v>2</v>
      </c>
      <c r="H533" s="1" t="e">
        <f>ROUND(ABS(SUMIFS(#REF!,#REF!,$C533,#REF!,#REF!,#REF!,$E533)),)</f>
        <v>#REF!</v>
      </c>
      <c r="I533" s="1" t="e">
        <f>_xlfn.IFS(OR(B533=#REF!,B533=#REF!,B533=#REF!),ROUND(#REF!,3),TRUE,0)</f>
        <v>#REF!</v>
      </c>
      <c r="J533" s="1">
        <v>0</v>
      </c>
      <c r="K533" s="1" t="e">
        <f>ROUND(ABS(SUMIFS(#REF!,#REF!,$C533,#REF!,#REF!,#REF!,$E533,#REF!,#REF!)),3)</f>
        <v>#REF!</v>
      </c>
      <c r="L533" s="1" t="e">
        <f>ROUND(ABS(SUMIFS(#REF!,#REF!,$C533,#REF!,#REF!,#REF!,$E533,#REF!,#REF!)),3)</f>
        <v>#REF!</v>
      </c>
      <c r="M533" s="1">
        <v>0</v>
      </c>
      <c r="N533" s="1" t="e">
        <f>ROUND(ABS(SUMIFS(#REF!,#REF!,$C533,#REF!,#REF!,#REF!,$E533,#REF!,#REF!)),3)</f>
        <v>#REF!</v>
      </c>
      <c r="O533" s="1" t="e">
        <f>ABS(SUMIFS(#REF!,#REF!,$C533,#REF!,$E533,#REF!,#REF!))</f>
        <v>#REF!</v>
      </c>
      <c r="P533" s="1" t="e">
        <f>#REF!</f>
        <v>#REF!</v>
      </c>
      <c r="Q533" s="1" t="e">
        <f>_xlfn.IFS(OR(B533=#REF!,B533=#REF!),#REF!*100,TRUE,0)</f>
        <v>#REF!</v>
      </c>
      <c r="S533" s="14" t="str">
        <f t="shared" si="142"/>
        <v>2000250903受击光效1</v>
      </c>
      <c r="T533" s="14" t="str">
        <f ca="1">IF(OFFSET($BB$1,MATCH($S533,S:S,0)-1,),$BC$1,
_xlfn.TEXTJOIN(Sheet1!$D$16,1,U533:AA533))</f>
        <v>48,49</v>
      </c>
      <c r="U533" s="14" t="str">
        <f t="shared" ca="1" si="143"/>
        <v>48</v>
      </c>
      <c r="V533" s="14" t="str">
        <f t="shared" ca="1" si="144"/>
        <v>49</v>
      </c>
      <c r="W533" s="14" t="str">
        <f t="shared" ca="1" si="145"/>
        <v/>
      </c>
      <c r="X533" s="14" t="str">
        <f t="shared" ca="1" si="146"/>
        <v/>
      </c>
      <c r="Y533" s="14" t="str">
        <f t="shared" ca="1" si="147"/>
        <v/>
      </c>
      <c r="Z533" s="14" t="str">
        <f t="shared" ca="1" si="148"/>
        <v/>
      </c>
      <c r="AA533" s="14" t="str">
        <f t="shared" ca="1" si="149"/>
        <v/>
      </c>
      <c r="AB533" s="1">
        <f t="shared" si="150"/>
        <v>48</v>
      </c>
      <c r="AC533" s="1">
        <f t="shared" si="151"/>
        <v>49</v>
      </c>
      <c r="AD533" s="1" t="e">
        <f t="shared" si="152"/>
        <v>#N/A</v>
      </c>
      <c r="AE533" s="1" t="e">
        <f t="shared" si="153"/>
        <v>#N/A</v>
      </c>
      <c r="AF533" s="1" t="e">
        <f t="shared" si="154"/>
        <v>#N/A</v>
      </c>
      <c r="AG533" s="1" t="e">
        <f t="shared" si="155"/>
        <v>#N/A</v>
      </c>
      <c r="AH533" s="1" t="e">
        <f t="shared" si="156"/>
        <v>#N/A</v>
      </c>
      <c r="AI533" s="1" t="e">
        <f>TRIM(LEFT(AP533,FIND(Sheet1!$E$16,AP533)-1))</f>
        <v>#VALUE!</v>
      </c>
      <c r="AJ533" s="1" t="e">
        <f>TRIM(LEFT(AQ533,FIND(Sheet1!$E$16,AQ533)-1))</f>
        <v>#VALUE!</v>
      </c>
      <c r="AK533" s="1" t="e">
        <f>TRIM(LEFT(AR533,FIND(Sheet1!$E$16,AR533)-1))</f>
        <v>#VALUE!</v>
      </c>
      <c r="AL533" s="1" t="e">
        <f>TRIM(LEFT(AS533,FIND(Sheet1!$E$16,AS533)-1))</f>
        <v>#VALUE!</v>
      </c>
      <c r="AM533" s="1" t="e">
        <f>TRIM(LEFT(AT533,FIND(Sheet1!$E$16,AT533)-1))</f>
        <v>#VALUE!</v>
      </c>
      <c r="AN533" s="1" t="e">
        <f>TRIM(LEFT(AU533,FIND(Sheet1!$E$16,AU533)-1))</f>
        <v>#VALUE!</v>
      </c>
      <c r="AO533" s="1" t="e">
        <f>TRIM(LEFT(AV533,FIND(Sheet1!$E$16,AV533)-1))</f>
        <v>#VALUE!</v>
      </c>
      <c r="AP533" s="14">
        <v>48</v>
      </c>
      <c r="AQ533" s="14">
        <v>49</v>
      </c>
      <c r="AX533" s="1">
        <v>2000250903</v>
      </c>
      <c r="AY533" s="1" t="s">
        <v>91</v>
      </c>
      <c r="AZ533" s="1" t="str">
        <f t="shared" si="157"/>
        <v>2000250903受击光效</v>
      </c>
      <c r="BA533" s="1">
        <f>COUNTIFS($AZ$2:AZ533,AZ533,$AZ$2:AZ533,"&gt;&lt;")</f>
        <v>1</v>
      </c>
      <c r="BB533" t="b">
        <f>IFERROR(AND(VLOOKUP(AX533,[2]英雄技能定义!$A:$F,6,0)="普攻",AY533=$AY$2),FALSE)</f>
        <v>0</v>
      </c>
    </row>
    <row r="534" spans="1:54">
      <c r="A534" s="1" t="e">
        <f>#REF!</f>
        <v>#REF!</v>
      </c>
      <c r="B534" s="1" t="e">
        <f>#REF!</f>
        <v>#REF!</v>
      </c>
      <c r="C534" s="1" t="e">
        <f>#REF!</f>
        <v>#REF!</v>
      </c>
      <c r="D534" s="1" t="s">
        <v>88</v>
      </c>
      <c r="E534" s="1" t="e">
        <f>#REF!</f>
        <v>#REF!</v>
      </c>
      <c r="F534" s="1" t="e">
        <f t="shared" si="158"/>
        <v>#REF!</v>
      </c>
      <c r="G534" s="1">
        <f>SUMIFS(Sheet1!$F$17:$F$30,Sheet1!$E$17:$E$30,D534)</f>
        <v>2</v>
      </c>
      <c r="H534" s="1" t="e">
        <f>ROUND(ABS(SUMIFS(#REF!,#REF!,$C534,#REF!,#REF!,#REF!,$E534)),)</f>
        <v>#REF!</v>
      </c>
      <c r="I534" s="1" t="e">
        <f>_xlfn.IFS(OR(B534=#REF!,B534=#REF!,B534=#REF!),ROUND(#REF!,3),TRUE,0)</f>
        <v>#REF!</v>
      </c>
      <c r="J534" s="1">
        <v>0</v>
      </c>
      <c r="K534" s="1" t="e">
        <f>ROUND(ABS(SUMIFS(#REF!,#REF!,$C534,#REF!,#REF!,#REF!,$E534,#REF!,#REF!)),3)</f>
        <v>#REF!</v>
      </c>
      <c r="L534" s="1" t="e">
        <f>ROUND(ABS(SUMIFS(#REF!,#REF!,$C534,#REF!,#REF!,#REF!,$E534,#REF!,#REF!)),3)</f>
        <v>#REF!</v>
      </c>
      <c r="M534" s="1">
        <v>0</v>
      </c>
      <c r="N534" s="1" t="e">
        <f>ROUND(ABS(SUMIFS(#REF!,#REF!,$C534,#REF!,#REF!,#REF!,$E534,#REF!,#REF!)),3)</f>
        <v>#REF!</v>
      </c>
      <c r="O534" s="1" t="e">
        <f>ABS(SUMIFS(#REF!,#REF!,$C534,#REF!,$E534,#REF!,#REF!))</f>
        <v>#REF!</v>
      </c>
      <c r="P534" s="1" t="e">
        <f>#REF!</f>
        <v>#REF!</v>
      </c>
      <c r="Q534" s="1" t="e">
        <f>_xlfn.IFS(OR(B534=#REF!,B534=#REF!),#REF!*100,TRUE,0)</f>
        <v>#REF!</v>
      </c>
      <c r="S534" s="14" t="str">
        <f t="shared" si="142"/>
        <v>2000250904伤血1</v>
      </c>
      <c r="T534" s="14" t="str">
        <f ca="1">IF(OFFSET($BB$1,MATCH($S534,S:S,0)-1,),$BC$1,
_xlfn.TEXTJOIN(Sheet1!$D$16,1,U534:AA534))</f>
        <v>ratio=0.96+attackerParams('extreasure2')+attackerParams('step10a'),fixed=100</v>
      </c>
      <c r="U534" s="14" t="str">
        <f t="shared" ca="1" si="143"/>
        <v>ratio=0.96+attackerParams('extreasure2')+attackerParams('step10a')</v>
      </c>
      <c r="V534" s="14" t="str">
        <f t="shared" ca="1" si="144"/>
        <v>fixed=100</v>
      </c>
      <c r="W534" s="14" t="str">
        <f t="shared" ca="1" si="145"/>
        <v/>
      </c>
      <c r="X534" s="14" t="str">
        <f t="shared" ca="1" si="146"/>
        <v/>
      </c>
      <c r="Y534" s="14" t="str">
        <f t="shared" ca="1" si="147"/>
        <v/>
      </c>
      <c r="Z534" s="14" t="str">
        <f t="shared" ca="1" si="148"/>
        <v/>
      </c>
      <c r="AA534" s="14" t="str">
        <f t="shared" ca="1" si="149"/>
        <v/>
      </c>
      <c r="AB534" s="1">
        <f t="shared" si="150"/>
        <v>0.96</v>
      </c>
      <c r="AC534" s="1">
        <f t="shared" si="151"/>
        <v>100</v>
      </c>
      <c r="AD534" s="1" t="e">
        <f t="shared" si="152"/>
        <v>#N/A</v>
      </c>
      <c r="AE534" s="1" t="e">
        <f t="shared" si="153"/>
        <v>#N/A</v>
      </c>
      <c r="AF534" s="1" t="e">
        <f t="shared" si="154"/>
        <v>#N/A</v>
      </c>
      <c r="AG534" s="1" t="e">
        <f t="shared" si="155"/>
        <v>#N/A</v>
      </c>
      <c r="AH534" s="1" t="e">
        <f t="shared" si="156"/>
        <v>#N/A</v>
      </c>
      <c r="AI534" s="1" t="str">
        <f>TRIM(LEFT(AP534,FIND(Sheet1!$E$16,AP534)-1))</f>
        <v>ratio</v>
      </c>
      <c r="AJ534" s="1" t="str">
        <f>TRIM(LEFT(AQ534,FIND(Sheet1!$E$16,AQ534)-1))</f>
        <v>fixed</v>
      </c>
      <c r="AK534" s="1" t="e">
        <f>TRIM(LEFT(AR534,FIND(Sheet1!$E$16,AR534)-1))</f>
        <v>#VALUE!</v>
      </c>
      <c r="AL534" s="1" t="e">
        <f>TRIM(LEFT(AS534,FIND(Sheet1!$E$16,AS534)-1))</f>
        <v>#VALUE!</v>
      </c>
      <c r="AM534" s="1" t="e">
        <f>TRIM(LEFT(AT534,FIND(Sheet1!$E$16,AT534)-1))</f>
        <v>#VALUE!</v>
      </c>
      <c r="AN534" s="1" t="e">
        <f>TRIM(LEFT(AU534,FIND(Sheet1!$E$16,AU534)-1))</f>
        <v>#VALUE!</v>
      </c>
      <c r="AO534" s="1" t="e">
        <f>TRIM(LEFT(AV534,FIND(Sheet1!$E$16,AV534)-1))</f>
        <v>#VALUE!</v>
      </c>
      <c r="AP534" s="14" t="s">
        <v>436</v>
      </c>
      <c r="AQ534" s="14" t="s">
        <v>170</v>
      </c>
      <c r="AX534" s="1">
        <v>2000250904</v>
      </c>
      <c r="AY534" s="1" t="s">
        <v>86</v>
      </c>
      <c r="AZ534" s="1" t="str">
        <f t="shared" si="157"/>
        <v>2000250904伤血</v>
      </c>
      <c r="BA534" s="1">
        <f>COUNTIFS($AZ$2:AZ534,AZ534,$AZ$2:AZ534,"&gt;&lt;")</f>
        <v>1</v>
      </c>
      <c r="BB534" t="b">
        <f>IFERROR(AND(VLOOKUP(AX534,[2]英雄技能定义!$A:$F,6,0)="普攻",AY534=$AY$2),FALSE)</f>
        <v>0</v>
      </c>
    </row>
    <row r="535" spans="1:54">
      <c r="A535" s="1" t="e">
        <f>#REF!</f>
        <v>#REF!</v>
      </c>
      <c r="B535" s="1" t="e">
        <f>#REF!</f>
        <v>#REF!</v>
      </c>
      <c r="C535" s="1" t="e">
        <f>#REF!</f>
        <v>#REF!</v>
      </c>
      <c r="D535" s="1" t="s">
        <v>88</v>
      </c>
      <c r="E535" s="1" t="e">
        <f>#REF!</f>
        <v>#REF!</v>
      </c>
      <c r="F535" s="1" t="e">
        <f t="shared" si="158"/>
        <v>#REF!</v>
      </c>
      <c r="G535" s="1">
        <f>SUMIFS(Sheet1!$F$17:$F$30,Sheet1!$E$17:$E$30,D535)</f>
        <v>2</v>
      </c>
      <c r="H535" s="1" t="e">
        <f>ROUND(ABS(SUMIFS(#REF!,#REF!,$C535,#REF!,#REF!,#REF!,$E535)),)</f>
        <v>#REF!</v>
      </c>
      <c r="I535" s="1" t="e">
        <f>_xlfn.IFS(OR(B535=#REF!,B535=#REF!,B535=#REF!),ROUND(#REF!,3),TRUE,0)</f>
        <v>#REF!</v>
      </c>
      <c r="J535" s="1">
        <v>0</v>
      </c>
      <c r="K535" s="1" t="e">
        <f>ROUND(ABS(SUMIFS(#REF!,#REF!,$C535,#REF!,#REF!,#REF!,$E535,#REF!,#REF!)),3)</f>
        <v>#REF!</v>
      </c>
      <c r="L535" s="1" t="e">
        <f>ROUND(ABS(SUMIFS(#REF!,#REF!,$C535,#REF!,#REF!,#REF!,$E535,#REF!,#REF!)),3)</f>
        <v>#REF!</v>
      </c>
      <c r="M535" s="1">
        <v>0</v>
      </c>
      <c r="N535" s="1" t="e">
        <f>ROUND(ABS(SUMIFS(#REF!,#REF!,$C535,#REF!,#REF!,#REF!,$E535,#REF!,#REF!)),3)</f>
        <v>#REF!</v>
      </c>
      <c r="O535" s="1" t="e">
        <f>ABS(SUMIFS(#REF!,#REF!,$C535,#REF!,$E535,#REF!,#REF!))</f>
        <v>#REF!</v>
      </c>
      <c r="P535" s="1" t="e">
        <f>#REF!</f>
        <v>#REF!</v>
      </c>
      <c r="Q535" s="1" t="e">
        <f>_xlfn.IFS(OR(B535=#REF!,B535=#REF!),#REF!*100,TRUE,0)</f>
        <v>#REF!</v>
      </c>
      <c r="S535" s="14" t="str">
        <f t="shared" si="142"/>
        <v>2000250904受击光效1</v>
      </c>
      <c r="T535" s="14" t="str">
        <f ca="1">IF(OFFSET($BB$1,MATCH($S535,S:S,0)-1,),$BC$1,
_xlfn.TEXTJOIN(Sheet1!$D$16,1,U535:AA535))</f>
        <v>50</v>
      </c>
      <c r="U535" s="14" t="str">
        <f t="shared" ca="1" si="143"/>
        <v>50</v>
      </c>
      <c r="V535" s="14" t="str">
        <f t="shared" ca="1" si="144"/>
        <v/>
      </c>
      <c r="W535" s="14" t="str">
        <f t="shared" ca="1" si="145"/>
        <v/>
      </c>
      <c r="X535" s="14" t="str">
        <f t="shared" ca="1" si="146"/>
        <v/>
      </c>
      <c r="Y535" s="14" t="str">
        <f t="shared" ca="1" si="147"/>
        <v/>
      </c>
      <c r="Z535" s="14" t="str">
        <f t="shared" ca="1" si="148"/>
        <v/>
      </c>
      <c r="AA535" s="14" t="str">
        <f t="shared" ca="1" si="149"/>
        <v/>
      </c>
      <c r="AB535" s="1">
        <f t="shared" si="150"/>
        <v>50</v>
      </c>
      <c r="AC535" s="1" t="e">
        <f t="shared" si="151"/>
        <v>#N/A</v>
      </c>
      <c r="AD535" s="1" t="e">
        <f t="shared" si="152"/>
        <v>#N/A</v>
      </c>
      <c r="AE535" s="1" t="e">
        <f t="shared" si="153"/>
        <v>#N/A</v>
      </c>
      <c r="AF535" s="1" t="e">
        <f t="shared" si="154"/>
        <v>#N/A</v>
      </c>
      <c r="AG535" s="1" t="e">
        <f t="shared" si="155"/>
        <v>#N/A</v>
      </c>
      <c r="AH535" s="1" t="e">
        <f t="shared" si="156"/>
        <v>#N/A</v>
      </c>
      <c r="AI535" s="1" t="e">
        <f>TRIM(LEFT(AP535,FIND(Sheet1!$E$16,AP535)-1))</f>
        <v>#VALUE!</v>
      </c>
      <c r="AJ535" s="1" t="e">
        <f>TRIM(LEFT(AQ535,FIND(Sheet1!$E$16,AQ535)-1))</f>
        <v>#VALUE!</v>
      </c>
      <c r="AK535" s="1" t="e">
        <f>TRIM(LEFT(AR535,FIND(Sheet1!$E$16,AR535)-1))</f>
        <v>#VALUE!</v>
      </c>
      <c r="AL535" s="1" t="e">
        <f>TRIM(LEFT(AS535,FIND(Sheet1!$E$16,AS535)-1))</f>
        <v>#VALUE!</v>
      </c>
      <c r="AM535" s="1" t="e">
        <f>TRIM(LEFT(AT535,FIND(Sheet1!$E$16,AT535)-1))</f>
        <v>#VALUE!</v>
      </c>
      <c r="AN535" s="1" t="e">
        <f>TRIM(LEFT(AU535,FIND(Sheet1!$E$16,AU535)-1))</f>
        <v>#VALUE!</v>
      </c>
      <c r="AO535" s="1" t="e">
        <f>TRIM(LEFT(AV535,FIND(Sheet1!$E$16,AV535)-1))</f>
        <v>#VALUE!</v>
      </c>
      <c r="AP535" s="14">
        <v>50</v>
      </c>
      <c r="AX535" s="1">
        <v>2000250904</v>
      </c>
      <c r="AY535" s="1" t="s">
        <v>91</v>
      </c>
      <c r="AZ535" s="1" t="str">
        <f t="shared" si="157"/>
        <v>2000250904受击光效</v>
      </c>
      <c r="BA535" s="1">
        <f>COUNTIFS($AZ$2:AZ535,AZ535,$AZ$2:AZ535,"&gt;&lt;")</f>
        <v>1</v>
      </c>
      <c r="BB535" t="b">
        <f>IFERROR(AND(VLOOKUP(AX535,[2]英雄技能定义!$A:$F,6,0)="普攻",AY535=$AY$2),FALSE)</f>
        <v>0</v>
      </c>
    </row>
    <row r="536" spans="1:54">
      <c r="A536" s="1" t="e">
        <f>#REF!</f>
        <v>#REF!</v>
      </c>
      <c r="B536" s="1" t="e">
        <f>#REF!</f>
        <v>#REF!</v>
      </c>
      <c r="C536" s="1" t="e">
        <f>#REF!</f>
        <v>#REF!</v>
      </c>
      <c r="D536" s="1" t="s">
        <v>86</v>
      </c>
      <c r="E536" s="1" t="e">
        <f>#REF!</f>
        <v>#REF!</v>
      </c>
      <c r="F536" s="1" t="e">
        <f t="shared" si="158"/>
        <v>#REF!</v>
      </c>
      <c r="G536" s="1">
        <f>SUMIFS(Sheet1!$F$17:$F$30,Sheet1!$E$17:$E$30,D536)</f>
        <v>1</v>
      </c>
      <c r="H536" s="1" t="e">
        <f>ROUND(ABS(SUMIFS(#REF!,#REF!,$C536,#REF!,#REF!,#REF!,$E536)),)</f>
        <v>#REF!</v>
      </c>
      <c r="I536" s="1" t="e">
        <f>_xlfn.IFS(OR(B536=#REF!,B536=#REF!,B536=#REF!),ROUND(#REF!,3),TRUE,0)</f>
        <v>#REF!</v>
      </c>
      <c r="J536" s="1">
        <v>0</v>
      </c>
      <c r="K536" s="1" t="e">
        <f>ROUND(ABS(SUMIFS(#REF!,#REF!,$C536,#REF!,#REF!,#REF!,$E536,#REF!,#REF!)),3)</f>
        <v>#REF!</v>
      </c>
      <c r="L536" s="1" t="e">
        <f>ROUND(ABS(SUMIFS(#REF!,#REF!,$C536,#REF!,#REF!,#REF!,$E536,#REF!,#REF!)),3)</f>
        <v>#REF!</v>
      </c>
      <c r="M536" s="1">
        <v>0</v>
      </c>
      <c r="N536" s="1" t="e">
        <f>ROUND(ABS(SUMIFS(#REF!,#REF!,$C536,#REF!,#REF!,#REF!,$E536,#REF!,#REF!)),3)</f>
        <v>#REF!</v>
      </c>
      <c r="O536" s="1" t="e">
        <f>ABS(SUMIFS(#REF!,#REF!,$C536,#REF!,$E536,#REF!,#REF!))</f>
        <v>#REF!</v>
      </c>
      <c r="P536" s="1" t="e">
        <f>#REF!</f>
        <v>#REF!</v>
      </c>
      <c r="Q536" s="1" t="e">
        <f>_xlfn.IFS(OR(B536=#REF!,B536=#REF!),#REF!*100,TRUE,0)</f>
        <v>#REF!</v>
      </c>
      <c r="S536" s="14" t="str">
        <f t="shared" si="142"/>
        <v>2000250904加buff1</v>
      </c>
      <c r="T536" s="14" t="str">
        <f ca="1">IF(OFFSET($BB$1,MATCH($S536,S:S,0)-1,),$BC$1,
_xlfn.TEXTJOIN(Sheet1!$D$16,1,U536:AA536))</f>
        <v>duration=6,effectIds={1000095}</v>
      </c>
      <c r="U536" s="14" t="str">
        <f t="shared" ca="1" si="143"/>
        <v>duration=6</v>
      </c>
      <c r="V536" s="14" t="str">
        <f t="shared" ca="1" si="144"/>
        <v>effectIds={1000095}</v>
      </c>
      <c r="W536" s="14" t="str">
        <f t="shared" ca="1" si="145"/>
        <v/>
      </c>
      <c r="X536" s="14" t="str">
        <f t="shared" ca="1" si="146"/>
        <v/>
      </c>
      <c r="Y536" s="14" t="str">
        <f t="shared" ca="1" si="147"/>
        <v/>
      </c>
      <c r="Z536" s="14" t="str">
        <f t="shared" ca="1" si="148"/>
        <v/>
      </c>
      <c r="AA536" s="14" t="str">
        <f t="shared" ca="1" si="149"/>
        <v/>
      </c>
      <c r="AB536" s="1">
        <f t="shared" si="150"/>
        <v>6</v>
      </c>
      <c r="AC536" s="1" t="e">
        <f t="shared" si="151"/>
        <v>#N/A</v>
      </c>
      <c r="AD536" s="1" t="e">
        <f t="shared" si="152"/>
        <v>#N/A</v>
      </c>
      <c r="AE536" s="1" t="e">
        <f t="shared" si="153"/>
        <v>#N/A</v>
      </c>
      <c r="AF536" s="1" t="e">
        <f t="shared" si="154"/>
        <v>#N/A</v>
      </c>
      <c r="AG536" s="1" t="e">
        <f t="shared" si="155"/>
        <v>#N/A</v>
      </c>
      <c r="AH536" s="1" t="e">
        <f t="shared" si="156"/>
        <v>#N/A</v>
      </c>
      <c r="AI536" s="1" t="str">
        <f>TRIM(LEFT(AP536,FIND(Sheet1!$E$16,AP536)-1))</f>
        <v>duration</v>
      </c>
      <c r="AJ536" s="1" t="str">
        <f>TRIM(LEFT(AQ536,FIND(Sheet1!$E$16,AQ536)-1))</f>
        <v>effectIds</v>
      </c>
      <c r="AK536" s="1" t="e">
        <f>TRIM(LEFT(AR536,FIND(Sheet1!$E$16,AR536)-1))</f>
        <v>#VALUE!</v>
      </c>
      <c r="AL536" s="1" t="e">
        <f>TRIM(LEFT(AS536,FIND(Sheet1!$E$16,AS536)-1))</f>
        <v>#VALUE!</v>
      </c>
      <c r="AM536" s="1" t="e">
        <f>TRIM(LEFT(AT536,FIND(Sheet1!$E$16,AT536)-1))</f>
        <v>#VALUE!</v>
      </c>
      <c r="AN536" s="1" t="e">
        <f>TRIM(LEFT(AU536,FIND(Sheet1!$E$16,AU536)-1))</f>
        <v>#VALUE!</v>
      </c>
      <c r="AO536" s="1" t="e">
        <f>TRIM(LEFT(AV536,FIND(Sheet1!$E$16,AV536)-1))</f>
        <v>#VALUE!</v>
      </c>
      <c r="AP536" s="14" t="s">
        <v>185</v>
      </c>
      <c r="AQ536" s="14" t="s">
        <v>437</v>
      </c>
      <c r="AX536" s="1">
        <v>2000250904</v>
      </c>
      <c r="AY536" s="1" t="s">
        <v>88</v>
      </c>
      <c r="AZ536" s="1" t="str">
        <f t="shared" si="157"/>
        <v>2000250904加buff</v>
      </c>
      <c r="BA536" s="1">
        <f>COUNTIFS($AZ$2:AZ536,AZ536,$AZ$2:AZ536,"&gt;&lt;")</f>
        <v>1</v>
      </c>
      <c r="BB536" t="b">
        <f>IFERROR(AND(VLOOKUP(AX536,[2]英雄技能定义!$A:$F,6,0)="普攻",AY536=$AY$2),FALSE)</f>
        <v>0</v>
      </c>
    </row>
    <row r="537" spans="1:54">
      <c r="A537" s="1" t="e">
        <f>#REF!</f>
        <v>#REF!</v>
      </c>
      <c r="B537" s="1" t="e">
        <f>#REF!</f>
        <v>#REF!</v>
      </c>
      <c r="C537" s="1" t="e">
        <f>#REF!</f>
        <v>#REF!</v>
      </c>
      <c r="D537" s="1" t="s">
        <v>86</v>
      </c>
      <c r="E537" s="1" t="e">
        <f>#REF!</f>
        <v>#REF!</v>
      </c>
      <c r="F537" s="1" t="e">
        <f t="shared" si="158"/>
        <v>#REF!</v>
      </c>
      <c r="G537" s="1">
        <f>SUMIFS(Sheet1!$F$17:$F$30,Sheet1!$E$17:$E$30,D537)</f>
        <v>1</v>
      </c>
      <c r="H537" s="1" t="e">
        <f>ROUND(ABS(SUMIFS(#REF!,#REF!,$C537,#REF!,#REF!,#REF!,$E537)),)</f>
        <v>#REF!</v>
      </c>
      <c r="I537" s="1" t="e">
        <f>_xlfn.IFS(OR(B537=#REF!,B537=#REF!,B537=#REF!),ROUND(#REF!,3),TRUE,0)</f>
        <v>#REF!</v>
      </c>
      <c r="J537" s="1">
        <v>0</v>
      </c>
      <c r="K537" s="1" t="e">
        <f>ROUND(ABS(SUMIFS(#REF!,#REF!,$C537,#REF!,#REF!,#REF!,$E537,#REF!,#REF!)),3)</f>
        <v>#REF!</v>
      </c>
      <c r="L537" s="1" t="e">
        <f>ROUND(ABS(SUMIFS(#REF!,#REF!,$C537,#REF!,#REF!,#REF!,$E537,#REF!,#REF!)),3)</f>
        <v>#REF!</v>
      </c>
      <c r="M537" s="1">
        <v>0</v>
      </c>
      <c r="N537" s="1" t="e">
        <f>ROUND(ABS(SUMIFS(#REF!,#REF!,$C537,#REF!,#REF!,#REF!,$E537,#REF!,#REF!)),3)</f>
        <v>#REF!</v>
      </c>
      <c r="O537" s="1" t="e">
        <f>ABS(SUMIFS(#REF!,#REF!,$C537,#REF!,$E537,#REF!,#REF!))</f>
        <v>#REF!</v>
      </c>
      <c r="P537" s="1" t="e">
        <f>#REF!</f>
        <v>#REF!</v>
      </c>
      <c r="Q537" s="1" t="e">
        <f>_xlfn.IFS(OR(B537=#REF!,B537=#REF!),#REF!*100,TRUE,0)</f>
        <v>#REF!</v>
      </c>
      <c r="S537" s="14" t="str">
        <f t="shared" si="142"/>
        <v>2000250904加buff2</v>
      </c>
      <c r="T537" s="14" t="str">
        <f ca="1">IF(OFFSET($BB$1,MATCH($S537,S:S,0)-1,),$BC$1,
_xlfn.TEXTJOIN(Sheet1!$D$16,1,U537:AA537))</f>
        <v>duration=-1,effectIds={1000131}</v>
      </c>
      <c r="U537" s="14" t="str">
        <f t="shared" ca="1" si="143"/>
        <v>duration=-1</v>
      </c>
      <c r="V537" s="14" t="str">
        <f t="shared" ca="1" si="144"/>
        <v>effectIds={1000131}</v>
      </c>
      <c r="W537" s="14" t="str">
        <f t="shared" ca="1" si="145"/>
        <v/>
      </c>
      <c r="X537" s="14" t="str">
        <f t="shared" ca="1" si="146"/>
        <v/>
      </c>
      <c r="Y537" s="14" t="str">
        <f t="shared" ca="1" si="147"/>
        <v/>
      </c>
      <c r="Z537" s="14" t="str">
        <f t="shared" ca="1" si="148"/>
        <v/>
      </c>
      <c r="AA537" s="14" t="str">
        <f t="shared" ca="1" si="149"/>
        <v/>
      </c>
      <c r="AB537" s="1">
        <f t="shared" si="150"/>
        <v>1</v>
      </c>
      <c r="AC537" s="1" t="e">
        <f t="shared" si="151"/>
        <v>#N/A</v>
      </c>
      <c r="AD537" s="1" t="e">
        <f t="shared" si="152"/>
        <v>#N/A</v>
      </c>
      <c r="AE537" s="1" t="e">
        <f t="shared" si="153"/>
        <v>#N/A</v>
      </c>
      <c r="AF537" s="1" t="e">
        <f t="shared" si="154"/>
        <v>#N/A</v>
      </c>
      <c r="AG537" s="1" t="e">
        <f t="shared" si="155"/>
        <v>#N/A</v>
      </c>
      <c r="AH537" s="1" t="e">
        <f t="shared" si="156"/>
        <v>#N/A</v>
      </c>
      <c r="AI537" s="1" t="str">
        <f>TRIM(LEFT(AP537,FIND(Sheet1!$E$16,AP537)-1))</f>
        <v>duration</v>
      </c>
      <c r="AJ537" s="1" t="str">
        <f>TRIM(LEFT(AQ537,FIND(Sheet1!$E$16,AQ537)-1))</f>
        <v>effectIds</v>
      </c>
      <c r="AK537" s="1" t="e">
        <f>TRIM(LEFT(AR537,FIND(Sheet1!$E$16,AR537)-1))</f>
        <v>#VALUE!</v>
      </c>
      <c r="AL537" s="1" t="e">
        <f>TRIM(LEFT(AS537,FIND(Sheet1!$E$16,AS537)-1))</f>
        <v>#VALUE!</v>
      </c>
      <c r="AM537" s="1" t="e">
        <f>TRIM(LEFT(AT537,FIND(Sheet1!$E$16,AT537)-1))</f>
        <v>#VALUE!</v>
      </c>
      <c r="AN537" s="1" t="e">
        <f>TRIM(LEFT(AU537,FIND(Sheet1!$E$16,AU537)-1))</f>
        <v>#VALUE!</v>
      </c>
      <c r="AO537" s="1" t="e">
        <f>TRIM(LEFT(AV537,FIND(Sheet1!$E$16,AV537)-1))</f>
        <v>#VALUE!</v>
      </c>
      <c r="AP537" s="14" t="s">
        <v>417</v>
      </c>
      <c r="AQ537" s="14" t="s">
        <v>438</v>
      </c>
      <c r="AX537" s="1">
        <v>2000250904</v>
      </c>
      <c r="AY537" s="1" t="s">
        <v>88</v>
      </c>
      <c r="AZ537" s="1" t="str">
        <f t="shared" si="157"/>
        <v>2000250904加buff</v>
      </c>
      <c r="BA537" s="1">
        <f>COUNTIFS($AZ$2:AZ537,AZ537,$AZ$2:AZ537,"&gt;&lt;")</f>
        <v>2</v>
      </c>
      <c r="BB537" t="b">
        <f>IFERROR(AND(VLOOKUP(AX537,[2]英雄技能定义!$A:$F,6,0)="普攻",AY537=$AY$2),FALSE)</f>
        <v>0</v>
      </c>
    </row>
    <row r="538" spans="1:54">
      <c r="A538" s="1" t="e">
        <f>#REF!</f>
        <v>#REF!</v>
      </c>
      <c r="B538" s="1" t="e">
        <f>#REF!</f>
        <v>#REF!</v>
      </c>
      <c r="C538" s="1" t="e">
        <f>#REF!</f>
        <v>#REF!</v>
      </c>
      <c r="D538" s="1" t="s">
        <v>86</v>
      </c>
      <c r="E538" s="1" t="e">
        <f>#REF!</f>
        <v>#REF!</v>
      </c>
      <c r="F538" s="1" t="e">
        <f t="shared" si="158"/>
        <v>#REF!</v>
      </c>
      <c r="G538" s="1">
        <f>SUMIFS(Sheet1!$F$17:$F$30,Sheet1!$E$17:$E$30,D538)</f>
        <v>1</v>
      </c>
      <c r="H538" s="1" t="e">
        <f>ROUND(ABS(SUMIFS(#REF!,#REF!,$C538,#REF!,#REF!,#REF!,$E538)),)</f>
        <v>#REF!</v>
      </c>
      <c r="I538" s="1" t="e">
        <f>_xlfn.IFS(OR(B538=#REF!,B538=#REF!,B538=#REF!),ROUND(#REF!,3),TRUE,0)</f>
        <v>#REF!</v>
      </c>
      <c r="J538" s="1">
        <v>0</v>
      </c>
      <c r="K538" s="1" t="e">
        <f>ROUND(ABS(SUMIFS(#REF!,#REF!,$C538,#REF!,#REF!,#REF!,$E538,#REF!,#REF!)),3)</f>
        <v>#REF!</v>
      </c>
      <c r="L538" s="1" t="e">
        <f>ROUND(ABS(SUMIFS(#REF!,#REF!,$C538,#REF!,#REF!,#REF!,$E538,#REF!,#REF!)),3)</f>
        <v>#REF!</v>
      </c>
      <c r="M538" s="1">
        <v>0</v>
      </c>
      <c r="N538" s="1" t="e">
        <f>ROUND(ABS(SUMIFS(#REF!,#REF!,$C538,#REF!,#REF!,#REF!,$E538,#REF!,#REF!)),3)</f>
        <v>#REF!</v>
      </c>
      <c r="O538" s="1" t="e">
        <f>ABS(SUMIFS(#REF!,#REF!,$C538,#REF!,$E538,#REF!,#REF!))</f>
        <v>#REF!</v>
      </c>
      <c r="P538" s="1" t="e">
        <f>#REF!</f>
        <v>#REF!</v>
      </c>
      <c r="Q538" s="1" t="e">
        <f>_xlfn.IFS(OR(B538=#REF!,B538=#REF!),#REF!*100,TRUE,0)</f>
        <v>#REF!</v>
      </c>
      <c r="S538" s="14" t="str">
        <f t="shared" si="142"/>
        <v>2000250904击飞1</v>
      </c>
      <c r="T538" s="14" t="str">
        <f ca="1">IF(OFFSET($BB$1,MATCH($S538,S:S,0)-1,),$BC$1,
_xlfn.TEXTJOIN(Sheet1!$D$16,1,U538:AA538))</f>
        <v>speed=800,duration=0.2</v>
      </c>
      <c r="U538" s="14" t="str">
        <f t="shared" ca="1" si="143"/>
        <v>speed=800</v>
      </c>
      <c r="V538" s="14" t="str">
        <f t="shared" ca="1" si="144"/>
        <v>duration=0.2</v>
      </c>
      <c r="W538" s="14" t="str">
        <f t="shared" ca="1" si="145"/>
        <v/>
      </c>
      <c r="X538" s="14" t="str">
        <f t="shared" ca="1" si="146"/>
        <v/>
      </c>
      <c r="Y538" s="14" t="str">
        <f t="shared" ca="1" si="147"/>
        <v/>
      </c>
      <c r="Z538" s="14" t="str">
        <f t="shared" ca="1" si="148"/>
        <v/>
      </c>
      <c r="AA538" s="14" t="str">
        <f t="shared" ca="1" si="149"/>
        <v/>
      </c>
      <c r="AB538" s="1">
        <f t="shared" si="150"/>
        <v>800</v>
      </c>
      <c r="AC538" s="1">
        <f t="shared" si="151"/>
        <v>0.2</v>
      </c>
      <c r="AD538" s="1" t="e">
        <f t="shared" si="152"/>
        <v>#N/A</v>
      </c>
      <c r="AE538" s="1" t="e">
        <f t="shared" si="153"/>
        <v>#N/A</v>
      </c>
      <c r="AF538" s="1" t="e">
        <f t="shared" si="154"/>
        <v>#N/A</v>
      </c>
      <c r="AG538" s="1" t="e">
        <f t="shared" si="155"/>
        <v>#N/A</v>
      </c>
      <c r="AH538" s="1" t="e">
        <f t="shared" si="156"/>
        <v>#N/A</v>
      </c>
      <c r="AI538" s="1" t="str">
        <f>TRIM(LEFT(AP538,FIND(Sheet1!$E$16,AP538)-1))</f>
        <v>speed</v>
      </c>
      <c r="AJ538" s="1" t="str">
        <f>TRIM(LEFT(AQ538,FIND(Sheet1!$E$16,AQ538)-1))</f>
        <v>duration</v>
      </c>
      <c r="AK538" s="1" t="e">
        <f>TRIM(LEFT(AR538,FIND(Sheet1!$E$16,AR538)-1))</f>
        <v>#VALUE!</v>
      </c>
      <c r="AL538" s="1" t="e">
        <f>TRIM(LEFT(AS538,FIND(Sheet1!$E$16,AS538)-1))</f>
        <v>#VALUE!</v>
      </c>
      <c r="AM538" s="1" t="e">
        <f>TRIM(LEFT(AT538,FIND(Sheet1!$E$16,AT538)-1))</f>
        <v>#VALUE!</v>
      </c>
      <c r="AN538" s="1" t="e">
        <f>TRIM(LEFT(AU538,FIND(Sheet1!$E$16,AU538)-1))</f>
        <v>#VALUE!</v>
      </c>
      <c r="AO538" s="1" t="e">
        <f>TRIM(LEFT(AV538,FIND(Sheet1!$E$16,AV538)-1))</f>
        <v>#VALUE!</v>
      </c>
      <c r="AP538" s="14" t="s">
        <v>329</v>
      </c>
      <c r="AQ538" s="14" t="s">
        <v>174</v>
      </c>
      <c r="AX538" s="1">
        <v>2000250904</v>
      </c>
      <c r="AY538" s="1" t="s">
        <v>96</v>
      </c>
      <c r="AZ538" s="1" t="str">
        <f t="shared" si="157"/>
        <v>2000250904击飞</v>
      </c>
      <c r="BA538" s="1">
        <f>COUNTIFS($AZ$2:AZ538,AZ538,$AZ$2:AZ538,"&gt;&lt;")</f>
        <v>1</v>
      </c>
      <c r="BB538" t="b">
        <f>IFERROR(AND(VLOOKUP(AX538,[2]英雄技能定义!$A:$F,6,0)="普攻",AY538=$AY$2),FALSE)</f>
        <v>0</v>
      </c>
    </row>
    <row r="539" spans="1:54">
      <c r="A539" s="1" t="e">
        <f>#REF!</f>
        <v>#REF!</v>
      </c>
      <c r="B539" s="1" t="e">
        <f>#REF!</f>
        <v>#REF!</v>
      </c>
      <c r="C539" s="1" t="e">
        <f>#REF!</f>
        <v>#REF!</v>
      </c>
      <c r="D539" s="1" t="s">
        <v>86</v>
      </c>
      <c r="E539" s="1" t="e">
        <f>#REF!</f>
        <v>#REF!</v>
      </c>
      <c r="F539" s="1" t="e">
        <f t="shared" si="158"/>
        <v>#REF!</v>
      </c>
      <c r="G539" s="1">
        <f>SUMIFS(Sheet1!$F$17:$F$30,Sheet1!$E$17:$E$30,D539)</f>
        <v>1</v>
      </c>
      <c r="H539" s="1" t="e">
        <f>ROUND(ABS(SUMIFS(#REF!,#REF!,$C539,#REF!,#REF!,#REF!,$E539)),)</f>
        <v>#REF!</v>
      </c>
      <c r="I539" s="1" t="e">
        <f>_xlfn.IFS(OR(B539=#REF!,B539=#REF!,B539=#REF!),ROUND(#REF!,3),TRUE,0)</f>
        <v>#REF!</v>
      </c>
      <c r="J539" s="1">
        <v>0</v>
      </c>
      <c r="K539" s="1" t="e">
        <f>ROUND(ABS(SUMIFS(#REF!,#REF!,$C539,#REF!,#REF!,#REF!,$E539,#REF!,#REF!)),3)</f>
        <v>#REF!</v>
      </c>
      <c r="L539" s="1" t="e">
        <f>ROUND(ABS(SUMIFS(#REF!,#REF!,$C539,#REF!,#REF!,#REF!,$E539,#REF!,#REF!)),3)</f>
        <v>#REF!</v>
      </c>
      <c r="M539" s="1">
        <v>0</v>
      </c>
      <c r="N539" s="1" t="e">
        <f>ROUND(ABS(SUMIFS(#REF!,#REF!,$C539,#REF!,#REF!,#REF!,$E539,#REF!,#REF!)),3)</f>
        <v>#REF!</v>
      </c>
      <c r="O539" s="1" t="e">
        <f>ABS(SUMIFS(#REF!,#REF!,$C539,#REF!,$E539,#REF!,#REF!))</f>
        <v>#REF!</v>
      </c>
      <c r="P539" s="1" t="e">
        <f>#REF!</f>
        <v>#REF!</v>
      </c>
      <c r="Q539" s="1" t="e">
        <f>_xlfn.IFS(OR(B539=#REF!,B539=#REF!),#REF!*100,TRUE,0)</f>
        <v>#REF!</v>
      </c>
      <c r="S539" s="14" t="str">
        <f t="shared" si="142"/>
        <v>2000250904击退1</v>
      </c>
      <c r="T539" s="14" t="str">
        <f ca="1">IF(OFFSET($BB$1,MATCH($S539,S:S,0)-1,),$BC$1,
_xlfn.TEXTJOIN(Sheet1!$D$16,1,U539:AA539))</f>
        <v>speed=800,duration=0.2</v>
      </c>
      <c r="U539" s="14" t="str">
        <f t="shared" ca="1" si="143"/>
        <v>speed=800</v>
      </c>
      <c r="V539" s="14" t="str">
        <f t="shared" ca="1" si="144"/>
        <v>duration=0.2</v>
      </c>
      <c r="W539" s="14" t="str">
        <f t="shared" ca="1" si="145"/>
        <v/>
      </c>
      <c r="X539" s="14" t="str">
        <f t="shared" ca="1" si="146"/>
        <v/>
      </c>
      <c r="Y539" s="14" t="str">
        <f t="shared" ca="1" si="147"/>
        <v/>
      </c>
      <c r="Z539" s="14" t="str">
        <f t="shared" ca="1" si="148"/>
        <v/>
      </c>
      <c r="AA539" s="14" t="str">
        <f t="shared" ca="1" si="149"/>
        <v/>
      </c>
      <c r="AB539" s="1">
        <f t="shared" si="150"/>
        <v>800</v>
      </c>
      <c r="AC539" s="1">
        <f t="shared" si="151"/>
        <v>0.2</v>
      </c>
      <c r="AD539" s="1" t="e">
        <f t="shared" si="152"/>
        <v>#N/A</v>
      </c>
      <c r="AE539" s="1" t="e">
        <f t="shared" si="153"/>
        <v>#N/A</v>
      </c>
      <c r="AF539" s="1" t="e">
        <f t="shared" si="154"/>
        <v>#N/A</v>
      </c>
      <c r="AG539" s="1" t="e">
        <f t="shared" si="155"/>
        <v>#N/A</v>
      </c>
      <c r="AH539" s="1" t="e">
        <f t="shared" si="156"/>
        <v>#N/A</v>
      </c>
      <c r="AI539" s="1" t="str">
        <f>TRIM(LEFT(AP539,FIND(Sheet1!$E$16,AP539)-1))</f>
        <v>speed</v>
      </c>
      <c r="AJ539" s="1" t="str">
        <f>TRIM(LEFT(AQ539,FIND(Sheet1!$E$16,AQ539)-1))</f>
        <v>duration</v>
      </c>
      <c r="AK539" s="1" t="e">
        <f>TRIM(LEFT(AR539,FIND(Sheet1!$E$16,AR539)-1))</f>
        <v>#VALUE!</v>
      </c>
      <c r="AL539" s="1" t="e">
        <f>TRIM(LEFT(AS539,FIND(Sheet1!$E$16,AS539)-1))</f>
        <v>#VALUE!</v>
      </c>
      <c r="AM539" s="1" t="e">
        <f>TRIM(LEFT(AT539,FIND(Sheet1!$E$16,AT539)-1))</f>
        <v>#VALUE!</v>
      </c>
      <c r="AN539" s="1" t="e">
        <f>TRIM(LEFT(AU539,FIND(Sheet1!$E$16,AU539)-1))</f>
        <v>#VALUE!</v>
      </c>
      <c r="AO539" s="1" t="e">
        <f>TRIM(LEFT(AV539,FIND(Sheet1!$E$16,AV539)-1))</f>
        <v>#VALUE!</v>
      </c>
      <c r="AP539" s="14" t="s">
        <v>329</v>
      </c>
      <c r="AQ539" s="14" t="s">
        <v>174</v>
      </c>
      <c r="AX539" s="1">
        <v>2000250904</v>
      </c>
      <c r="AY539" s="1" t="s">
        <v>47</v>
      </c>
      <c r="AZ539" s="1" t="str">
        <f t="shared" si="157"/>
        <v>2000250904击退</v>
      </c>
      <c r="BA539" s="1">
        <f>COUNTIFS($AZ$2:AZ539,AZ539,$AZ$2:AZ539,"&gt;&lt;")</f>
        <v>1</v>
      </c>
      <c r="BB539" t="b">
        <f>IFERROR(AND(VLOOKUP(AX539,[2]英雄技能定义!$A:$F,6,0)="普攻",AY539=$AY$2),FALSE)</f>
        <v>0</v>
      </c>
    </row>
    <row r="540" spans="1:54">
      <c r="A540" s="1" t="e">
        <f>#REF!</f>
        <v>#REF!</v>
      </c>
      <c r="B540" s="1" t="e">
        <f>#REF!</f>
        <v>#REF!</v>
      </c>
      <c r="C540" s="1" t="e">
        <f>#REF!</f>
        <v>#REF!</v>
      </c>
      <c r="D540" s="1" t="s">
        <v>88</v>
      </c>
      <c r="E540" s="1" t="e">
        <f>#REF!</f>
        <v>#REF!</v>
      </c>
      <c r="F540" s="1" t="e">
        <f t="shared" si="158"/>
        <v>#REF!</v>
      </c>
      <c r="G540" s="1">
        <f>SUMIFS(Sheet1!$F$17:$F$30,Sheet1!$E$17:$E$30,D540)</f>
        <v>2</v>
      </c>
      <c r="H540" s="1" t="e">
        <f>ROUND(ABS(SUMIFS(#REF!,#REF!,$C540,#REF!,#REF!,#REF!,$E540)),)</f>
        <v>#REF!</v>
      </c>
      <c r="I540" s="1" t="e">
        <f>_xlfn.IFS(OR(B540=#REF!,B540=#REF!,B540=#REF!),ROUND(#REF!,3),TRUE,0)</f>
        <v>#REF!</v>
      </c>
      <c r="J540" s="1">
        <v>0</v>
      </c>
      <c r="K540" s="1" t="e">
        <f>ROUND(ABS(SUMIFS(#REF!,#REF!,$C540,#REF!,#REF!,#REF!,$E540,#REF!,#REF!)),3)</f>
        <v>#REF!</v>
      </c>
      <c r="L540" s="1" t="e">
        <f>ROUND(ABS(SUMIFS(#REF!,#REF!,$C540,#REF!,#REF!,#REF!,$E540,#REF!,#REF!)),3)</f>
        <v>#REF!</v>
      </c>
      <c r="M540" s="1">
        <v>0</v>
      </c>
      <c r="N540" s="1" t="e">
        <f>ROUND(ABS(SUMIFS(#REF!,#REF!,$C540,#REF!,#REF!,#REF!,$E540,#REF!,#REF!)),3)</f>
        <v>#REF!</v>
      </c>
      <c r="O540" s="1" t="e">
        <f>ABS(SUMIFS(#REF!,#REF!,$C540,#REF!,$E540,#REF!,#REF!))</f>
        <v>#REF!</v>
      </c>
      <c r="P540" s="1" t="e">
        <f>#REF!</f>
        <v>#REF!</v>
      </c>
      <c r="Q540" s="1" t="e">
        <f>_xlfn.IFS(OR(B540=#REF!,B540=#REF!),#REF!*100,TRUE,0)</f>
        <v>#REF!</v>
      </c>
      <c r="S540" s="14" t="str">
        <f t="shared" si="142"/>
        <v>2000251001伤血1</v>
      </c>
      <c r="T540" s="14" t="str">
        <f ca="1">IF(OFFSET($BB$1,MATCH($S540,S:S,0)-1,),$BC$1,
_xlfn.TEXTJOIN(Sheet1!$D$16,1,U540:AA540))</f>
        <v>ratio=0.4,fixed=0</v>
      </c>
      <c r="U540" s="14" t="str">
        <f t="shared" ca="1" si="143"/>
        <v>ratio=0.4</v>
      </c>
      <c r="V540" s="14" t="str">
        <f t="shared" ca="1" si="144"/>
        <v>fixed=10</v>
      </c>
      <c r="W540" s="14" t="str">
        <f t="shared" ca="1" si="145"/>
        <v/>
      </c>
      <c r="X540" s="14" t="str">
        <f t="shared" ca="1" si="146"/>
        <v/>
      </c>
      <c r="Y540" s="14" t="str">
        <f t="shared" ca="1" si="147"/>
        <v/>
      </c>
      <c r="Z540" s="14" t="str">
        <f t="shared" ca="1" si="148"/>
        <v/>
      </c>
      <c r="AA540" s="14" t="str">
        <f t="shared" ca="1" si="149"/>
        <v/>
      </c>
      <c r="AB540" s="1">
        <f t="shared" si="150"/>
        <v>0.4</v>
      </c>
      <c r="AC540" s="1">
        <f t="shared" si="151"/>
        <v>10</v>
      </c>
      <c r="AD540" s="1" t="e">
        <f t="shared" si="152"/>
        <v>#N/A</v>
      </c>
      <c r="AE540" s="1" t="e">
        <f t="shared" si="153"/>
        <v>#N/A</v>
      </c>
      <c r="AF540" s="1" t="e">
        <f t="shared" si="154"/>
        <v>#N/A</v>
      </c>
      <c r="AG540" s="1" t="e">
        <f t="shared" si="155"/>
        <v>#N/A</v>
      </c>
      <c r="AH540" s="1" t="e">
        <f t="shared" si="156"/>
        <v>#N/A</v>
      </c>
      <c r="AI540" s="1" t="str">
        <f>TRIM(LEFT(AP540,FIND(Sheet1!$E$16,AP540)-1))</f>
        <v>ratio</v>
      </c>
      <c r="AJ540" s="1" t="str">
        <f>TRIM(LEFT(AQ540,FIND(Sheet1!$E$16,AQ540)-1))</f>
        <v>fixed</v>
      </c>
      <c r="AK540" s="1" t="e">
        <f>TRIM(LEFT(AR540,FIND(Sheet1!$E$16,AR540)-1))</f>
        <v>#VALUE!</v>
      </c>
      <c r="AL540" s="1" t="e">
        <f>TRIM(LEFT(AS540,FIND(Sheet1!$E$16,AS540)-1))</f>
        <v>#VALUE!</v>
      </c>
      <c r="AM540" s="1" t="e">
        <f>TRIM(LEFT(AT540,FIND(Sheet1!$E$16,AT540)-1))</f>
        <v>#VALUE!</v>
      </c>
      <c r="AN540" s="1" t="e">
        <f>TRIM(LEFT(AU540,FIND(Sheet1!$E$16,AU540)-1))</f>
        <v>#VALUE!</v>
      </c>
      <c r="AO540" s="1" t="e">
        <f>TRIM(LEFT(AV540,FIND(Sheet1!$E$16,AV540)-1))</f>
        <v>#VALUE!</v>
      </c>
      <c r="AP540" s="14" t="s">
        <v>167</v>
      </c>
      <c r="AQ540" s="14" t="s">
        <v>168</v>
      </c>
      <c r="AX540" s="1">
        <v>2000251001</v>
      </c>
      <c r="AY540" s="1" t="s">
        <v>86</v>
      </c>
      <c r="AZ540" s="1" t="str">
        <f t="shared" si="157"/>
        <v>2000251001伤血</v>
      </c>
      <c r="BA540" s="1">
        <f>COUNTIFS($AZ$2:AZ540,AZ540,$AZ$2:AZ540,"&gt;&lt;")</f>
        <v>1</v>
      </c>
      <c r="BB540" t="b">
        <f>IFERROR(AND(VLOOKUP(AX540,[2]英雄技能定义!$A:$F,6,0)="普攻",AY540=$AY$2),FALSE)</f>
        <v>1</v>
      </c>
    </row>
    <row r="541" spans="1:54">
      <c r="A541" s="1" t="e">
        <f>#REF!</f>
        <v>#REF!</v>
      </c>
      <c r="B541" s="1" t="e">
        <f>#REF!</f>
        <v>#REF!</v>
      </c>
      <c r="C541" s="1" t="e">
        <f>#REF!</f>
        <v>#REF!</v>
      </c>
      <c r="D541" s="1" t="s">
        <v>88</v>
      </c>
      <c r="E541" s="1" t="e">
        <f>#REF!</f>
        <v>#REF!</v>
      </c>
      <c r="F541" s="1" t="e">
        <f t="shared" si="158"/>
        <v>#REF!</v>
      </c>
      <c r="G541" s="1">
        <f>SUMIFS(Sheet1!$F$17:$F$30,Sheet1!$E$17:$E$30,D541)</f>
        <v>2</v>
      </c>
      <c r="H541" s="1" t="e">
        <f>ROUND(ABS(SUMIFS(#REF!,#REF!,$C541,#REF!,#REF!,#REF!,$E541)),)</f>
        <v>#REF!</v>
      </c>
      <c r="I541" s="1" t="e">
        <f>_xlfn.IFS(OR(B541=#REF!,B541=#REF!,B541=#REF!),ROUND(#REF!,3),TRUE,0)</f>
        <v>#REF!</v>
      </c>
      <c r="J541" s="1">
        <v>0</v>
      </c>
      <c r="K541" s="1" t="e">
        <f>ROUND(ABS(SUMIFS(#REF!,#REF!,$C541,#REF!,#REF!,#REF!,$E541,#REF!,#REF!)),3)</f>
        <v>#REF!</v>
      </c>
      <c r="L541" s="1" t="e">
        <f>ROUND(ABS(SUMIFS(#REF!,#REF!,$C541,#REF!,#REF!,#REF!,$E541,#REF!,#REF!)),3)</f>
        <v>#REF!</v>
      </c>
      <c r="M541" s="1">
        <v>0</v>
      </c>
      <c r="N541" s="1" t="e">
        <f>ROUND(ABS(SUMIFS(#REF!,#REF!,$C541,#REF!,#REF!,#REF!,$E541,#REF!,#REF!)),3)</f>
        <v>#REF!</v>
      </c>
      <c r="O541" s="1" t="e">
        <f>ABS(SUMIFS(#REF!,#REF!,$C541,#REF!,$E541,#REF!,#REF!))</f>
        <v>#REF!</v>
      </c>
      <c r="P541" s="1" t="e">
        <f>#REF!</f>
        <v>#REF!</v>
      </c>
      <c r="Q541" s="1" t="e">
        <f>_xlfn.IFS(OR(B541=#REF!,B541=#REF!),#REF!*100,TRUE,0)</f>
        <v>#REF!</v>
      </c>
      <c r="S541" s="14" t="str">
        <f t="shared" si="142"/>
        <v>2000251001受击光效1</v>
      </c>
      <c r="T541" s="14" t="str">
        <f ca="1">IF(OFFSET($BB$1,MATCH($S541,S:S,0)-1,),$BC$1,
_xlfn.TEXTJOIN(Sheet1!$D$16,1,U541:AA541))</f>
        <v>51</v>
      </c>
      <c r="U541" s="14" t="str">
        <f t="shared" ca="1" si="143"/>
        <v>51</v>
      </c>
      <c r="V541" s="14" t="str">
        <f t="shared" ca="1" si="144"/>
        <v/>
      </c>
      <c r="W541" s="14" t="str">
        <f t="shared" ca="1" si="145"/>
        <v/>
      </c>
      <c r="X541" s="14" t="str">
        <f t="shared" ca="1" si="146"/>
        <v/>
      </c>
      <c r="Y541" s="14" t="str">
        <f t="shared" ca="1" si="147"/>
        <v/>
      </c>
      <c r="Z541" s="14" t="str">
        <f t="shared" ca="1" si="148"/>
        <v/>
      </c>
      <c r="AA541" s="14" t="str">
        <f t="shared" ca="1" si="149"/>
        <v/>
      </c>
      <c r="AB541" s="1">
        <f t="shared" si="150"/>
        <v>51</v>
      </c>
      <c r="AC541" s="1" t="e">
        <f t="shared" si="151"/>
        <v>#N/A</v>
      </c>
      <c r="AD541" s="1" t="e">
        <f t="shared" si="152"/>
        <v>#N/A</v>
      </c>
      <c r="AE541" s="1" t="e">
        <f t="shared" si="153"/>
        <v>#N/A</v>
      </c>
      <c r="AF541" s="1" t="e">
        <f t="shared" si="154"/>
        <v>#N/A</v>
      </c>
      <c r="AG541" s="1" t="e">
        <f t="shared" si="155"/>
        <v>#N/A</v>
      </c>
      <c r="AH541" s="1" t="e">
        <f t="shared" si="156"/>
        <v>#N/A</v>
      </c>
      <c r="AI541" s="1" t="e">
        <f>TRIM(LEFT(AP541,FIND(Sheet1!$E$16,AP541)-1))</f>
        <v>#VALUE!</v>
      </c>
      <c r="AJ541" s="1" t="e">
        <f>TRIM(LEFT(AQ541,FIND(Sheet1!$E$16,AQ541)-1))</f>
        <v>#VALUE!</v>
      </c>
      <c r="AK541" s="1" t="e">
        <f>TRIM(LEFT(AR541,FIND(Sheet1!$E$16,AR541)-1))</f>
        <v>#VALUE!</v>
      </c>
      <c r="AL541" s="1" t="e">
        <f>TRIM(LEFT(AS541,FIND(Sheet1!$E$16,AS541)-1))</f>
        <v>#VALUE!</v>
      </c>
      <c r="AM541" s="1" t="e">
        <f>TRIM(LEFT(AT541,FIND(Sheet1!$E$16,AT541)-1))</f>
        <v>#VALUE!</v>
      </c>
      <c r="AN541" s="1" t="e">
        <f>TRIM(LEFT(AU541,FIND(Sheet1!$E$16,AU541)-1))</f>
        <v>#VALUE!</v>
      </c>
      <c r="AO541" s="1" t="e">
        <f>TRIM(LEFT(AV541,FIND(Sheet1!$E$16,AV541)-1))</f>
        <v>#VALUE!</v>
      </c>
      <c r="AP541" s="14">
        <v>51</v>
      </c>
      <c r="AX541" s="1">
        <v>2000251001</v>
      </c>
      <c r="AY541" s="1" t="s">
        <v>91</v>
      </c>
      <c r="AZ541" s="1" t="str">
        <f t="shared" si="157"/>
        <v>2000251001受击光效</v>
      </c>
      <c r="BA541" s="1">
        <f>COUNTIFS($AZ$2:AZ541,AZ541,$AZ$2:AZ541,"&gt;&lt;")</f>
        <v>1</v>
      </c>
      <c r="BB541" t="b">
        <f>IFERROR(AND(VLOOKUP(AX541,[2]英雄技能定义!$A:$F,6,0)="普攻",AY541=$AY$2),FALSE)</f>
        <v>0</v>
      </c>
    </row>
    <row r="542" spans="1:54">
      <c r="A542" s="1" t="e">
        <f>#REF!</f>
        <v>#REF!</v>
      </c>
      <c r="B542" s="1" t="e">
        <f>#REF!</f>
        <v>#REF!</v>
      </c>
      <c r="C542" s="1" t="e">
        <f>#REF!</f>
        <v>#REF!</v>
      </c>
      <c r="D542" s="1" t="s">
        <v>88</v>
      </c>
      <c r="E542" s="1" t="e">
        <f>#REF!</f>
        <v>#REF!</v>
      </c>
      <c r="F542" s="1" t="e">
        <f t="shared" si="158"/>
        <v>#REF!</v>
      </c>
      <c r="G542" s="1">
        <f>SUMIFS(Sheet1!$F$17:$F$30,Sheet1!$E$17:$E$30,D542)</f>
        <v>2</v>
      </c>
      <c r="H542" s="1" t="e">
        <f>ROUND(ABS(SUMIFS(#REF!,#REF!,$C542,#REF!,#REF!,#REF!,$E542)),)</f>
        <v>#REF!</v>
      </c>
      <c r="I542" s="1" t="e">
        <f>_xlfn.IFS(OR(B542=#REF!,B542=#REF!,B542=#REF!),ROUND(#REF!,3),TRUE,0)</f>
        <v>#REF!</v>
      </c>
      <c r="J542" s="1">
        <v>0</v>
      </c>
      <c r="K542" s="1" t="e">
        <f>ROUND(ABS(SUMIFS(#REF!,#REF!,$C542,#REF!,#REF!,#REF!,$E542,#REF!,#REF!)),3)</f>
        <v>#REF!</v>
      </c>
      <c r="L542" s="1" t="e">
        <f>ROUND(ABS(SUMIFS(#REF!,#REF!,$C542,#REF!,#REF!,#REF!,$E542,#REF!,#REF!)),3)</f>
        <v>#REF!</v>
      </c>
      <c r="M542" s="1">
        <v>0</v>
      </c>
      <c r="N542" s="1" t="e">
        <f>ROUND(ABS(SUMIFS(#REF!,#REF!,$C542,#REF!,#REF!,#REF!,$E542,#REF!,#REF!)),3)</f>
        <v>#REF!</v>
      </c>
      <c r="O542" s="1" t="e">
        <f>ABS(SUMIFS(#REF!,#REF!,$C542,#REF!,$E542,#REF!,#REF!))</f>
        <v>#REF!</v>
      </c>
      <c r="P542" s="1" t="e">
        <f>#REF!</f>
        <v>#REF!</v>
      </c>
      <c r="Q542" s="1" t="e">
        <f>_xlfn.IFS(OR(B542=#REF!,B542=#REF!),#REF!*100,TRUE,0)</f>
        <v>#REF!</v>
      </c>
      <c r="S542" s="14" t="str">
        <f t="shared" si="142"/>
        <v>2000251001击退1</v>
      </c>
      <c r="T542" s="14" t="str">
        <f ca="1">IF(OFFSET($BB$1,MATCH($S542,S:S,0)-1,),$BC$1,
_xlfn.TEXTJOIN(Sheet1!$D$16,1,U542:AA542))</f>
        <v>speed=1000,duration=0.1</v>
      </c>
      <c r="U542" s="14" t="str">
        <f t="shared" ca="1" si="143"/>
        <v>speed=1000</v>
      </c>
      <c r="V542" s="14" t="str">
        <f t="shared" ca="1" si="144"/>
        <v>duration=0.1</v>
      </c>
      <c r="W542" s="14" t="str">
        <f t="shared" ca="1" si="145"/>
        <v/>
      </c>
      <c r="X542" s="14" t="str">
        <f t="shared" ca="1" si="146"/>
        <v/>
      </c>
      <c r="Y542" s="14" t="str">
        <f t="shared" ca="1" si="147"/>
        <v/>
      </c>
      <c r="Z542" s="14" t="str">
        <f t="shared" ca="1" si="148"/>
        <v/>
      </c>
      <c r="AA542" s="14" t="str">
        <f t="shared" ca="1" si="149"/>
        <v/>
      </c>
      <c r="AB542" s="1">
        <f t="shared" si="150"/>
        <v>1000</v>
      </c>
      <c r="AC542" s="1">
        <f t="shared" si="151"/>
        <v>0.1</v>
      </c>
      <c r="AD542" s="1" t="e">
        <f t="shared" si="152"/>
        <v>#N/A</v>
      </c>
      <c r="AE542" s="1" t="e">
        <f t="shared" si="153"/>
        <v>#N/A</v>
      </c>
      <c r="AF542" s="1" t="e">
        <f t="shared" si="154"/>
        <v>#N/A</v>
      </c>
      <c r="AG542" s="1" t="e">
        <f t="shared" si="155"/>
        <v>#N/A</v>
      </c>
      <c r="AH542" s="1" t="e">
        <f t="shared" si="156"/>
        <v>#N/A</v>
      </c>
      <c r="AI542" s="1" t="str">
        <f>TRIM(LEFT(AP542,FIND(Sheet1!$E$16,AP542)-1))</f>
        <v>speed</v>
      </c>
      <c r="AJ542" s="1" t="str">
        <f>TRIM(LEFT(AQ542,FIND(Sheet1!$E$16,AQ542)-1))</f>
        <v>duration</v>
      </c>
      <c r="AK542" s="1" t="e">
        <f>TRIM(LEFT(AR542,FIND(Sheet1!$E$16,AR542)-1))</f>
        <v>#VALUE!</v>
      </c>
      <c r="AL542" s="1" t="e">
        <f>TRIM(LEFT(AS542,FIND(Sheet1!$E$16,AS542)-1))</f>
        <v>#VALUE!</v>
      </c>
      <c r="AM542" s="1" t="e">
        <f>TRIM(LEFT(AT542,FIND(Sheet1!$E$16,AT542)-1))</f>
        <v>#VALUE!</v>
      </c>
      <c r="AN542" s="1" t="e">
        <f>TRIM(LEFT(AU542,FIND(Sheet1!$E$16,AU542)-1))</f>
        <v>#VALUE!</v>
      </c>
      <c r="AO542" s="1" t="e">
        <f>TRIM(LEFT(AV542,FIND(Sheet1!$E$16,AV542)-1))</f>
        <v>#VALUE!</v>
      </c>
      <c r="AP542" s="14" t="s">
        <v>182</v>
      </c>
      <c r="AQ542" s="14" t="s">
        <v>183</v>
      </c>
      <c r="AX542" s="1">
        <v>2000251001</v>
      </c>
      <c r="AY542" s="1" t="s">
        <v>47</v>
      </c>
      <c r="AZ542" s="1" t="str">
        <f t="shared" si="157"/>
        <v>2000251001击退</v>
      </c>
      <c r="BA542" s="1">
        <f>COUNTIFS($AZ$2:AZ542,AZ542,$AZ$2:AZ542,"&gt;&lt;")</f>
        <v>1</v>
      </c>
      <c r="BB542" t="b">
        <f>IFERROR(AND(VLOOKUP(AX542,[2]英雄技能定义!$A:$F,6,0)="普攻",AY542=$AY$2),FALSE)</f>
        <v>0</v>
      </c>
    </row>
    <row r="543" spans="1:54">
      <c r="A543" s="1" t="e">
        <f>#REF!</f>
        <v>#REF!</v>
      </c>
      <c r="B543" s="1" t="e">
        <f>#REF!</f>
        <v>#REF!</v>
      </c>
      <c r="C543" s="1" t="e">
        <f>#REF!</f>
        <v>#REF!</v>
      </c>
      <c r="D543" s="1" t="s">
        <v>86</v>
      </c>
      <c r="E543" s="1" t="e">
        <f>#REF!</f>
        <v>#REF!</v>
      </c>
      <c r="F543" s="1" t="e">
        <f t="shared" si="158"/>
        <v>#REF!</v>
      </c>
      <c r="G543" s="1">
        <f>SUMIFS(Sheet1!$F$17:$F$30,Sheet1!$E$17:$E$30,D543)</f>
        <v>1</v>
      </c>
      <c r="H543" s="1" t="e">
        <f>ROUND(ABS(SUMIFS(#REF!,#REF!,$C543,#REF!,#REF!,#REF!,$E543)),)</f>
        <v>#REF!</v>
      </c>
      <c r="I543" s="1" t="e">
        <f>_xlfn.IFS(OR(B543=#REF!,B543=#REF!,B543=#REF!),ROUND(#REF!,3),TRUE,0)</f>
        <v>#REF!</v>
      </c>
      <c r="J543" s="1">
        <v>0</v>
      </c>
      <c r="K543" s="1" t="e">
        <f>ROUND(ABS(SUMIFS(#REF!,#REF!,$C543,#REF!,#REF!,#REF!,$E543,#REF!,#REF!)),3)</f>
        <v>#REF!</v>
      </c>
      <c r="L543" s="1" t="e">
        <f>ROUND(ABS(SUMIFS(#REF!,#REF!,$C543,#REF!,#REF!,#REF!,$E543,#REF!,#REF!)),3)</f>
        <v>#REF!</v>
      </c>
      <c r="M543" s="1">
        <v>0</v>
      </c>
      <c r="N543" s="1" t="e">
        <f>ROUND(ABS(SUMIFS(#REF!,#REF!,$C543,#REF!,#REF!,#REF!,$E543,#REF!,#REF!)),3)</f>
        <v>#REF!</v>
      </c>
      <c r="O543" s="1" t="e">
        <f>ABS(SUMIFS(#REF!,#REF!,$C543,#REF!,$E543,#REF!,#REF!))</f>
        <v>#REF!</v>
      </c>
      <c r="P543" s="1" t="e">
        <f>#REF!</f>
        <v>#REF!</v>
      </c>
      <c r="Q543" s="1" t="e">
        <f>_xlfn.IFS(OR(B543=#REF!,B543=#REF!),#REF!*100,TRUE,0)</f>
        <v>#REF!</v>
      </c>
      <c r="S543" s="14" t="str">
        <f t="shared" si="142"/>
        <v>2000251002改变属性1</v>
      </c>
      <c r="T543" s="14" t="str">
        <f ca="1">IF(OFFSET($BB$1,MATCH($S543,S:S,0)-1,),$BC$1,
_xlfn.TEXTJOIN(Sheet1!$D$16,1,U543:AA543))</f>
        <v>ahbp+0.2</v>
      </c>
      <c r="U543" s="14" t="str">
        <f t="shared" ca="1" si="143"/>
        <v>ahbp+0.2</v>
      </c>
      <c r="V543" s="14" t="str">
        <f t="shared" ca="1" si="144"/>
        <v/>
      </c>
      <c r="W543" s="14" t="str">
        <f t="shared" ca="1" si="145"/>
        <v/>
      </c>
      <c r="X543" s="14" t="str">
        <f t="shared" ca="1" si="146"/>
        <v/>
      </c>
      <c r="Y543" s="14" t="str">
        <f t="shared" ca="1" si="147"/>
        <v/>
      </c>
      <c r="Z543" s="14" t="str">
        <f t="shared" ca="1" si="148"/>
        <v/>
      </c>
      <c r="AA543" s="14" t="str">
        <f t="shared" ca="1" si="149"/>
        <v/>
      </c>
      <c r="AB543" s="1">
        <f t="shared" si="150"/>
        <v>0.2</v>
      </c>
      <c r="AC543" s="1" t="e">
        <f t="shared" si="151"/>
        <v>#N/A</v>
      </c>
      <c r="AD543" s="1" t="e">
        <f t="shared" si="152"/>
        <v>#N/A</v>
      </c>
      <c r="AE543" s="1" t="e">
        <f t="shared" si="153"/>
        <v>#N/A</v>
      </c>
      <c r="AF543" s="1" t="e">
        <f t="shared" si="154"/>
        <v>#N/A</v>
      </c>
      <c r="AG543" s="1" t="e">
        <f t="shared" si="155"/>
        <v>#N/A</v>
      </c>
      <c r="AH543" s="1" t="e">
        <f t="shared" si="156"/>
        <v>#N/A</v>
      </c>
      <c r="AI543" s="1" t="e">
        <f>TRIM(LEFT(AP543,FIND(Sheet1!$E$16,AP543)-1))</f>
        <v>#VALUE!</v>
      </c>
      <c r="AJ543" s="1" t="e">
        <f>TRIM(LEFT(AQ543,FIND(Sheet1!$E$16,AQ543)-1))</f>
        <v>#VALUE!</v>
      </c>
      <c r="AK543" s="1" t="e">
        <f>TRIM(LEFT(AR543,FIND(Sheet1!$E$16,AR543)-1))</f>
        <v>#VALUE!</v>
      </c>
      <c r="AL543" s="1" t="e">
        <f>TRIM(LEFT(AS543,FIND(Sheet1!$E$16,AS543)-1))</f>
        <v>#VALUE!</v>
      </c>
      <c r="AM543" s="1" t="e">
        <f>TRIM(LEFT(AT543,FIND(Sheet1!$E$16,AT543)-1))</f>
        <v>#VALUE!</v>
      </c>
      <c r="AN543" s="1" t="e">
        <f>TRIM(LEFT(AU543,FIND(Sheet1!$E$16,AU543)-1))</f>
        <v>#VALUE!</v>
      </c>
      <c r="AO543" s="1" t="e">
        <f>TRIM(LEFT(AV543,FIND(Sheet1!$E$16,AV543)-1))</f>
        <v>#VALUE!</v>
      </c>
      <c r="AP543" s="14" t="s">
        <v>165</v>
      </c>
      <c r="AX543" s="1">
        <v>2000251002</v>
      </c>
      <c r="AY543" s="1" t="s">
        <v>89</v>
      </c>
      <c r="AZ543" s="1" t="str">
        <f t="shared" si="157"/>
        <v>2000251002改变属性</v>
      </c>
      <c r="BA543" s="1">
        <f>COUNTIFS($AZ$2:AZ543,AZ543,$AZ$2:AZ543,"&gt;&lt;")</f>
        <v>1</v>
      </c>
      <c r="BB543" t="b">
        <f>IFERROR(AND(VLOOKUP(AX543,[2]英雄技能定义!$A:$F,6,0)="普攻",AY543=$AY$2),FALSE)</f>
        <v>0</v>
      </c>
    </row>
    <row r="544" spans="1:54">
      <c r="A544" s="1" t="e">
        <f>#REF!</f>
        <v>#REF!</v>
      </c>
      <c r="B544" s="1" t="e">
        <f>#REF!</f>
        <v>#REF!</v>
      </c>
      <c r="C544" s="1" t="e">
        <f>#REF!</f>
        <v>#REF!</v>
      </c>
      <c r="D544" s="1" t="s">
        <v>86</v>
      </c>
      <c r="E544" s="1" t="e">
        <f>#REF!</f>
        <v>#REF!</v>
      </c>
      <c r="F544" s="1" t="e">
        <f t="shared" si="158"/>
        <v>#REF!</v>
      </c>
      <c r="G544" s="1">
        <f>SUMIFS(Sheet1!$F$17:$F$30,Sheet1!$E$17:$E$30,D544)</f>
        <v>1</v>
      </c>
      <c r="H544" s="1" t="e">
        <f>ROUND(ABS(SUMIFS(#REF!,#REF!,$C544,#REF!,#REF!,#REF!,$E544)),)</f>
        <v>#REF!</v>
      </c>
      <c r="I544" s="1" t="e">
        <f>_xlfn.IFS(OR(B544=#REF!,B544=#REF!,B544=#REF!),ROUND(#REF!,3),TRUE,0)</f>
        <v>#REF!</v>
      </c>
      <c r="J544" s="1">
        <v>0</v>
      </c>
      <c r="K544" s="1" t="e">
        <f>ROUND(ABS(SUMIFS(#REF!,#REF!,$C544,#REF!,#REF!,#REF!,$E544,#REF!,#REF!)),3)</f>
        <v>#REF!</v>
      </c>
      <c r="L544" s="1" t="e">
        <f>ROUND(ABS(SUMIFS(#REF!,#REF!,$C544,#REF!,#REF!,#REF!,$E544,#REF!,#REF!)),3)</f>
        <v>#REF!</v>
      </c>
      <c r="M544" s="1">
        <v>0</v>
      </c>
      <c r="N544" s="1" t="e">
        <f>ROUND(ABS(SUMIFS(#REF!,#REF!,$C544,#REF!,#REF!,#REF!,$E544,#REF!,#REF!)),3)</f>
        <v>#REF!</v>
      </c>
      <c r="O544" s="1" t="e">
        <f>ABS(SUMIFS(#REF!,#REF!,$C544,#REF!,$E544,#REF!,#REF!))</f>
        <v>#REF!</v>
      </c>
      <c r="P544" s="1" t="e">
        <f>#REF!</f>
        <v>#REF!</v>
      </c>
      <c r="Q544" s="1" t="e">
        <f>_xlfn.IFS(OR(B544=#REF!,B544=#REF!),#REF!*100,TRUE,0)</f>
        <v>#REF!</v>
      </c>
      <c r="S544" s="14" t="str">
        <f t="shared" si="142"/>
        <v>2000251002加buff1</v>
      </c>
      <c r="T544" s="14" t="str">
        <f ca="1">IF(OFFSET($BB$1,MATCH($S544,S:S,0)-1,),$BC$1,
_xlfn.TEXTJOIN(Sheet1!$D$16,1,U544:AA544))</f>
        <v>duration=4,lightEffects={21},effectIds={1000096},overlayLimit=3</v>
      </c>
      <c r="U544" s="14" t="str">
        <f t="shared" ca="1" si="143"/>
        <v>duration=4</v>
      </c>
      <c r="V544" s="14" t="str">
        <f t="shared" ca="1" si="144"/>
        <v>lightEffects={21}</v>
      </c>
      <c r="W544" s="14" t="str">
        <f t="shared" ca="1" si="145"/>
        <v>effectIds={1000096}</v>
      </c>
      <c r="X544" s="14" t="str">
        <f t="shared" ca="1" si="146"/>
        <v>overlayLimit=3</v>
      </c>
      <c r="Y544" s="14" t="str">
        <f t="shared" ca="1" si="147"/>
        <v/>
      </c>
      <c r="Z544" s="14" t="str">
        <f t="shared" ca="1" si="148"/>
        <v/>
      </c>
      <c r="AA544" s="14" t="str">
        <f t="shared" ca="1" si="149"/>
        <v/>
      </c>
      <c r="AB544" s="1">
        <f t="shared" si="150"/>
        <v>4</v>
      </c>
      <c r="AC544" s="1" t="e">
        <f t="shared" si="151"/>
        <v>#N/A</v>
      </c>
      <c r="AD544" s="1" t="e">
        <f t="shared" si="152"/>
        <v>#N/A</v>
      </c>
      <c r="AE544" s="1">
        <f t="shared" si="153"/>
        <v>3</v>
      </c>
      <c r="AF544" s="1" t="e">
        <f t="shared" si="154"/>
        <v>#N/A</v>
      </c>
      <c r="AG544" s="1" t="e">
        <f t="shared" si="155"/>
        <v>#N/A</v>
      </c>
      <c r="AH544" s="1" t="e">
        <f t="shared" si="156"/>
        <v>#N/A</v>
      </c>
      <c r="AI544" s="1" t="str">
        <f>TRIM(LEFT(AP544,FIND(Sheet1!$E$16,AP544)-1))</f>
        <v>duration</v>
      </c>
      <c r="AJ544" s="1" t="str">
        <f>TRIM(LEFT(AQ544,FIND(Sheet1!$E$16,AQ544)-1))</f>
        <v>lightEffects</v>
      </c>
      <c r="AK544" s="1" t="str">
        <f>TRIM(LEFT(AR544,FIND(Sheet1!$E$16,AR544)-1))</f>
        <v>effectIds</v>
      </c>
      <c r="AL544" s="1" t="str">
        <f>TRIM(LEFT(AS544,FIND(Sheet1!$E$16,AS544)-1))</f>
        <v>overlayLimit</v>
      </c>
      <c r="AM544" s="1" t="e">
        <f>TRIM(LEFT(AT544,FIND(Sheet1!$E$16,AT544)-1))</f>
        <v>#VALUE!</v>
      </c>
      <c r="AN544" s="1" t="e">
        <f>TRIM(LEFT(AU544,FIND(Sheet1!$E$16,AU544)-1))</f>
        <v>#VALUE!</v>
      </c>
      <c r="AO544" s="1" t="e">
        <f>TRIM(LEFT(AV544,FIND(Sheet1!$E$16,AV544)-1))</f>
        <v>#VALUE!</v>
      </c>
      <c r="AP544" s="14" t="s">
        <v>207</v>
      </c>
      <c r="AQ544" s="14" t="s">
        <v>439</v>
      </c>
      <c r="AR544" s="14" t="s">
        <v>440</v>
      </c>
      <c r="AS544" s="14" t="s">
        <v>429</v>
      </c>
      <c r="AX544" s="1">
        <v>2000251002</v>
      </c>
      <c r="AY544" s="1" t="s">
        <v>88</v>
      </c>
      <c r="AZ544" s="1" t="str">
        <f t="shared" si="157"/>
        <v>2000251002加buff</v>
      </c>
      <c r="BA544" s="1">
        <f>COUNTIFS($AZ$2:AZ544,AZ544,$AZ$2:AZ544,"&gt;&lt;")</f>
        <v>1</v>
      </c>
      <c r="BB544" t="b">
        <f>IFERROR(AND(VLOOKUP(AX544,[2]英雄技能定义!$A:$F,6,0)="普攻",AY544=$AY$2),FALSE)</f>
        <v>0</v>
      </c>
    </row>
    <row r="545" spans="1:54">
      <c r="A545" s="1" t="e">
        <f>#REF!</f>
        <v>#REF!</v>
      </c>
      <c r="B545" s="1" t="e">
        <f>#REF!</f>
        <v>#REF!</v>
      </c>
      <c r="C545" s="1" t="e">
        <f>#REF!</f>
        <v>#REF!</v>
      </c>
      <c r="D545" s="1" t="s">
        <v>86</v>
      </c>
      <c r="E545" s="1" t="e">
        <f>#REF!</f>
        <v>#REF!</v>
      </c>
      <c r="F545" s="1" t="e">
        <f t="shared" si="158"/>
        <v>#REF!</v>
      </c>
      <c r="G545" s="1">
        <f>SUMIFS(Sheet1!$F$17:$F$30,Sheet1!$E$17:$E$30,D545)</f>
        <v>1</v>
      </c>
      <c r="H545" s="1" t="e">
        <f>ROUND(ABS(SUMIFS(#REF!,#REF!,$C545,#REF!,#REF!,#REF!,$E545)),)</f>
        <v>#REF!</v>
      </c>
      <c r="I545" s="1" t="e">
        <f>_xlfn.IFS(OR(B545=#REF!,B545=#REF!,B545=#REF!),ROUND(#REF!,3),TRUE,0)</f>
        <v>#REF!</v>
      </c>
      <c r="J545" s="1">
        <v>0</v>
      </c>
      <c r="K545" s="1" t="e">
        <f>ROUND(ABS(SUMIFS(#REF!,#REF!,$C545,#REF!,#REF!,#REF!,$E545,#REF!,#REF!)),3)</f>
        <v>#REF!</v>
      </c>
      <c r="L545" s="1" t="e">
        <f>ROUND(ABS(SUMIFS(#REF!,#REF!,$C545,#REF!,#REF!,#REF!,$E545,#REF!,#REF!)),3)</f>
        <v>#REF!</v>
      </c>
      <c r="M545" s="1">
        <v>0</v>
      </c>
      <c r="N545" s="1" t="e">
        <f>ROUND(ABS(SUMIFS(#REF!,#REF!,$C545,#REF!,#REF!,#REF!,$E545,#REF!,#REF!)),3)</f>
        <v>#REF!</v>
      </c>
      <c r="O545" s="1" t="e">
        <f>ABS(SUMIFS(#REF!,#REF!,$C545,#REF!,$E545,#REF!,#REF!))</f>
        <v>#REF!</v>
      </c>
      <c r="P545" s="1" t="e">
        <f>#REF!</f>
        <v>#REF!</v>
      </c>
      <c r="Q545" s="1" t="e">
        <f>_xlfn.IFS(OR(B545=#REF!,B545=#REF!),#REF!*100,TRUE,0)</f>
        <v>#REF!</v>
      </c>
      <c r="S545" s="14" t="str">
        <f t="shared" si="142"/>
        <v>2000251003加buff1</v>
      </c>
      <c r="T545" s="14" t="str">
        <f ca="1">IF(OFFSET($BB$1,MATCH($S545,S:S,0)-1,),$BC$1,
_xlfn.TEXTJOIN(Sheet1!$D$16,1,U545:AA545))</f>
        <v>duration=9,effectIds={1000097,1000098}</v>
      </c>
      <c r="U545" s="14" t="str">
        <f t="shared" ca="1" si="143"/>
        <v>duration=9</v>
      </c>
      <c r="V545" s="14" t="str">
        <f t="shared" ca="1" si="144"/>
        <v>effectIds={1000097</v>
      </c>
      <c r="W545" s="14" t="str">
        <f t="shared" ca="1" si="145"/>
        <v>1000098}</v>
      </c>
      <c r="X545" s="14" t="str">
        <f t="shared" ca="1" si="146"/>
        <v/>
      </c>
      <c r="Y545" s="14" t="str">
        <f t="shared" ca="1" si="147"/>
        <v/>
      </c>
      <c r="Z545" s="14" t="str">
        <f t="shared" ca="1" si="148"/>
        <v/>
      </c>
      <c r="AA545" s="14" t="str">
        <f t="shared" ca="1" si="149"/>
        <v/>
      </c>
      <c r="AB545" s="1">
        <f t="shared" si="150"/>
        <v>9</v>
      </c>
      <c r="AC545" s="1" t="e">
        <f t="shared" si="151"/>
        <v>#N/A</v>
      </c>
      <c r="AD545" s="1" t="e">
        <f t="shared" si="152"/>
        <v>#N/A</v>
      </c>
      <c r="AE545" s="1" t="e">
        <f t="shared" si="153"/>
        <v>#N/A</v>
      </c>
      <c r="AF545" s="1" t="e">
        <f t="shared" si="154"/>
        <v>#N/A</v>
      </c>
      <c r="AG545" s="1" t="e">
        <f t="shared" si="155"/>
        <v>#N/A</v>
      </c>
      <c r="AH545" s="1" t="e">
        <f t="shared" si="156"/>
        <v>#N/A</v>
      </c>
      <c r="AI545" s="1" t="str">
        <f>TRIM(LEFT(AP545,FIND(Sheet1!$E$16,AP545)-1))</f>
        <v>duration</v>
      </c>
      <c r="AJ545" s="1" t="str">
        <f>TRIM(LEFT(AQ545,FIND(Sheet1!$E$16,AQ545)-1))</f>
        <v>effectIds</v>
      </c>
      <c r="AK545" s="1" t="e">
        <f>TRIM(LEFT(AR545,FIND(Sheet1!$E$16,AR545)-1))</f>
        <v>#VALUE!</v>
      </c>
      <c r="AL545" s="1" t="e">
        <f>TRIM(LEFT(AS545,FIND(Sheet1!$E$16,AS545)-1))</f>
        <v>#VALUE!</v>
      </c>
      <c r="AM545" s="1" t="e">
        <f>TRIM(LEFT(AT545,FIND(Sheet1!$E$16,AT545)-1))</f>
        <v>#VALUE!</v>
      </c>
      <c r="AN545" s="1" t="e">
        <f>TRIM(LEFT(AU545,FIND(Sheet1!$E$16,AU545)-1))</f>
        <v>#VALUE!</v>
      </c>
      <c r="AO545" s="1" t="e">
        <f>TRIM(LEFT(AV545,FIND(Sheet1!$E$16,AV545)-1))</f>
        <v>#VALUE!</v>
      </c>
      <c r="AP545" s="14" t="s">
        <v>175</v>
      </c>
      <c r="AQ545" s="14" t="s">
        <v>441</v>
      </c>
      <c r="AR545" s="14" t="s">
        <v>442</v>
      </c>
      <c r="AX545" s="1">
        <v>2000251003</v>
      </c>
      <c r="AY545" s="1" t="s">
        <v>88</v>
      </c>
      <c r="AZ545" s="1" t="str">
        <f t="shared" si="157"/>
        <v>2000251003加buff</v>
      </c>
      <c r="BA545" s="1">
        <f>COUNTIFS($AZ$2:AZ545,AZ545,$AZ$2:AZ545,"&gt;&lt;")</f>
        <v>1</v>
      </c>
      <c r="BB545" t="b">
        <f>IFERROR(AND(VLOOKUP(AX545,[2]英雄技能定义!$A:$F,6,0)="普攻",AY545=$AY$2),FALSE)</f>
        <v>0</v>
      </c>
    </row>
    <row r="546" spans="1:54">
      <c r="A546" s="1" t="e">
        <f>#REF!</f>
        <v>#REF!</v>
      </c>
      <c r="B546" s="1" t="e">
        <f>#REF!</f>
        <v>#REF!</v>
      </c>
      <c r="C546" s="1" t="e">
        <f>#REF!</f>
        <v>#REF!</v>
      </c>
      <c r="D546" s="1" t="s">
        <v>86</v>
      </c>
      <c r="E546" s="1" t="e">
        <f>#REF!</f>
        <v>#REF!</v>
      </c>
      <c r="F546" s="1" t="e">
        <f t="shared" si="158"/>
        <v>#REF!</v>
      </c>
      <c r="G546" s="1">
        <f>SUMIFS(Sheet1!$F$17:$F$30,Sheet1!$E$17:$E$30,D546)</f>
        <v>1</v>
      </c>
      <c r="H546" s="1" t="e">
        <f>ROUND(ABS(SUMIFS(#REF!,#REF!,$C546,#REF!,#REF!,#REF!,$E546)),)</f>
        <v>#REF!</v>
      </c>
      <c r="I546" s="1" t="e">
        <f>_xlfn.IFS(OR(B546=#REF!,B546=#REF!,B546=#REF!),ROUND(#REF!,3),TRUE,0)</f>
        <v>#REF!</v>
      </c>
      <c r="J546" s="1">
        <v>0</v>
      </c>
      <c r="K546" s="1" t="e">
        <f>ROUND(ABS(SUMIFS(#REF!,#REF!,$C546,#REF!,#REF!,#REF!,$E546,#REF!,#REF!)),3)</f>
        <v>#REF!</v>
      </c>
      <c r="L546" s="1" t="e">
        <f>ROUND(ABS(SUMIFS(#REF!,#REF!,$C546,#REF!,#REF!,#REF!,$E546,#REF!,#REF!)),3)</f>
        <v>#REF!</v>
      </c>
      <c r="M546" s="1">
        <v>0</v>
      </c>
      <c r="N546" s="1" t="e">
        <f>ROUND(ABS(SUMIFS(#REF!,#REF!,$C546,#REF!,#REF!,#REF!,$E546,#REF!,#REF!)),3)</f>
        <v>#REF!</v>
      </c>
      <c r="O546" s="1" t="e">
        <f>ABS(SUMIFS(#REF!,#REF!,$C546,#REF!,$E546,#REF!,#REF!))</f>
        <v>#REF!</v>
      </c>
      <c r="P546" s="1" t="e">
        <f>#REF!</f>
        <v>#REF!</v>
      </c>
      <c r="Q546" s="1" t="e">
        <f>_xlfn.IFS(OR(B546=#REF!,B546=#REF!),#REF!*100,TRUE,0)</f>
        <v>#REF!</v>
      </c>
      <c r="S546" s="14" t="str">
        <f t="shared" si="142"/>
        <v>2000251004伤血1</v>
      </c>
      <c r="T546" s="14" t="str">
        <f ca="1">IF(OFFSET($BB$1,MATCH($S546,S:S,0)-1,),$BC$1,
_xlfn.TEXTJOIN(Sheet1!$D$16,1,U546:AA546))</f>
        <v>ratio=0.85+attackerParams('extreasure2a')+attackerParams('step10a'),fixed=100</v>
      </c>
      <c r="U546" s="14" t="str">
        <f t="shared" ca="1" si="143"/>
        <v>ratio=0.85+attackerParams('extreasure2a')+attackerParams('step10a')</v>
      </c>
      <c r="V546" s="14" t="str">
        <f t="shared" ca="1" si="144"/>
        <v>fixed=100</v>
      </c>
      <c r="W546" s="14" t="str">
        <f t="shared" ca="1" si="145"/>
        <v/>
      </c>
      <c r="X546" s="14" t="str">
        <f t="shared" ca="1" si="146"/>
        <v/>
      </c>
      <c r="Y546" s="14" t="str">
        <f t="shared" ca="1" si="147"/>
        <v/>
      </c>
      <c r="Z546" s="14" t="str">
        <f t="shared" ca="1" si="148"/>
        <v/>
      </c>
      <c r="AA546" s="14" t="str">
        <f t="shared" ca="1" si="149"/>
        <v/>
      </c>
      <c r="AB546" s="1">
        <f t="shared" si="150"/>
        <v>0.85</v>
      </c>
      <c r="AC546" s="1">
        <f t="shared" si="151"/>
        <v>100</v>
      </c>
      <c r="AD546" s="1" t="e">
        <f t="shared" si="152"/>
        <v>#N/A</v>
      </c>
      <c r="AE546" s="1" t="e">
        <f t="shared" si="153"/>
        <v>#N/A</v>
      </c>
      <c r="AF546" s="1" t="e">
        <f t="shared" si="154"/>
        <v>#N/A</v>
      </c>
      <c r="AG546" s="1" t="e">
        <f t="shared" si="155"/>
        <v>#N/A</v>
      </c>
      <c r="AH546" s="1" t="e">
        <f t="shared" si="156"/>
        <v>#N/A</v>
      </c>
      <c r="AI546" s="1" t="str">
        <f>TRIM(LEFT(AP546,FIND(Sheet1!$E$16,AP546)-1))</f>
        <v>ratio</v>
      </c>
      <c r="AJ546" s="1" t="str">
        <f>TRIM(LEFT(AQ546,FIND(Sheet1!$E$16,AQ546)-1))</f>
        <v>fixed</v>
      </c>
      <c r="AK546" s="1" t="e">
        <f>TRIM(LEFT(AR546,FIND(Sheet1!$E$16,AR546)-1))</f>
        <v>#VALUE!</v>
      </c>
      <c r="AL546" s="1" t="e">
        <f>TRIM(LEFT(AS546,FIND(Sheet1!$E$16,AS546)-1))</f>
        <v>#VALUE!</v>
      </c>
      <c r="AM546" s="1" t="e">
        <f>TRIM(LEFT(AT546,FIND(Sheet1!$E$16,AT546)-1))</f>
        <v>#VALUE!</v>
      </c>
      <c r="AN546" s="1" t="e">
        <f>TRIM(LEFT(AU546,FIND(Sheet1!$E$16,AU546)-1))</f>
        <v>#VALUE!</v>
      </c>
      <c r="AO546" s="1" t="e">
        <f>TRIM(LEFT(AV546,FIND(Sheet1!$E$16,AV546)-1))</f>
        <v>#VALUE!</v>
      </c>
      <c r="AP546" s="14" t="s">
        <v>365</v>
      </c>
      <c r="AQ546" s="14" t="s">
        <v>170</v>
      </c>
      <c r="AX546" s="1">
        <v>2000251004</v>
      </c>
      <c r="AY546" s="1" t="s">
        <v>86</v>
      </c>
      <c r="AZ546" s="1" t="str">
        <f t="shared" si="157"/>
        <v>2000251004伤血</v>
      </c>
      <c r="BA546" s="1">
        <f>COUNTIFS($AZ$2:AZ546,AZ546,$AZ$2:AZ546,"&gt;&lt;")</f>
        <v>1</v>
      </c>
      <c r="BB546" t="b">
        <f>IFERROR(AND(VLOOKUP(AX546,[2]英雄技能定义!$A:$F,6,0)="普攻",AY546=$AY$2),FALSE)</f>
        <v>0</v>
      </c>
    </row>
    <row r="547" spans="1:54">
      <c r="A547" s="1" t="e">
        <f>#REF!</f>
        <v>#REF!</v>
      </c>
      <c r="B547" s="1" t="e">
        <f>#REF!</f>
        <v>#REF!</v>
      </c>
      <c r="C547" s="1" t="e">
        <f>#REF!</f>
        <v>#REF!</v>
      </c>
      <c r="D547" s="1" t="s">
        <v>88</v>
      </c>
      <c r="E547" s="1" t="e">
        <f>#REF!</f>
        <v>#REF!</v>
      </c>
      <c r="F547" s="1" t="e">
        <f t="shared" si="158"/>
        <v>#REF!</v>
      </c>
      <c r="G547" s="1">
        <f>SUMIFS(Sheet1!$F$17:$F$30,Sheet1!$E$17:$E$30,D547)</f>
        <v>2</v>
      </c>
      <c r="H547" s="1" t="e">
        <f>ROUND(ABS(SUMIFS(#REF!,#REF!,$C547,#REF!,#REF!,#REF!,$E547)),)</f>
        <v>#REF!</v>
      </c>
      <c r="I547" s="1" t="e">
        <f>_xlfn.IFS(OR(B547=#REF!,B547=#REF!,B547=#REF!),ROUND(#REF!,3),TRUE,0)</f>
        <v>#REF!</v>
      </c>
      <c r="J547" s="1">
        <v>0</v>
      </c>
      <c r="K547" s="1" t="e">
        <f>ROUND(ABS(SUMIFS(#REF!,#REF!,$C547,#REF!,#REF!,#REF!,$E547,#REF!,#REF!)),3)</f>
        <v>#REF!</v>
      </c>
      <c r="L547" s="1" t="e">
        <f>ROUND(ABS(SUMIFS(#REF!,#REF!,$C547,#REF!,#REF!,#REF!,$E547,#REF!,#REF!)),3)</f>
        <v>#REF!</v>
      </c>
      <c r="M547" s="1">
        <v>0</v>
      </c>
      <c r="N547" s="1" t="e">
        <f>ROUND(ABS(SUMIFS(#REF!,#REF!,$C547,#REF!,#REF!,#REF!,$E547,#REF!,#REF!)),3)</f>
        <v>#REF!</v>
      </c>
      <c r="O547" s="1" t="e">
        <f>ABS(SUMIFS(#REF!,#REF!,$C547,#REF!,$E547,#REF!,#REF!))</f>
        <v>#REF!</v>
      </c>
      <c r="P547" s="1" t="e">
        <f>#REF!</f>
        <v>#REF!</v>
      </c>
      <c r="Q547" s="1" t="e">
        <f>_xlfn.IFS(OR(B547=#REF!,B547=#REF!),#REF!*100,TRUE,0)</f>
        <v>#REF!</v>
      </c>
      <c r="S547" s="14" t="str">
        <f t="shared" si="142"/>
        <v>2000251004受击光效1</v>
      </c>
      <c r="T547" s="14" t="str">
        <f ca="1">IF(OFFSET($BB$1,MATCH($S547,S:S,0)-1,),$BC$1,
_xlfn.TEXTJOIN(Sheet1!$D$16,1,U547:AA547))</f>
        <v>51</v>
      </c>
      <c r="U547" s="14" t="str">
        <f t="shared" ca="1" si="143"/>
        <v>51</v>
      </c>
      <c r="V547" s="14" t="str">
        <f t="shared" ca="1" si="144"/>
        <v/>
      </c>
      <c r="W547" s="14" t="str">
        <f t="shared" ca="1" si="145"/>
        <v/>
      </c>
      <c r="X547" s="14" t="str">
        <f t="shared" ca="1" si="146"/>
        <v/>
      </c>
      <c r="Y547" s="14" t="str">
        <f t="shared" ca="1" si="147"/>
        <v/>
      </c>
      <c r="Z547" s="14" t="str">
        <f t="shared" ca="1" si="148"/>
        <v/>
      </c>
      <c r="AA547" s="14" t="str">
        <f t="shared" ca="1" si="149"/>
        <v/>
      </c>
      <c r="AB547" s="1">
        <f t="shared" si="150"/>
        <v>51</v>
      </c>
      <c r="AC547" s="1" t="e">
        <f t="shared" si="151"/>
        <v>#N/A</v>
      </c>
      <c r="AD547" s="1" t="e">
        <f t="shared" si="152"/>
        <v>#N/A</v>
      </c>
      <c r="AE547" s="1" t="e">
        <f t="shared" si="153"/>
        <v>#N/A</v>
      </c>
      <c r="AF547" s="1" t="e">
        <f t="shared" si="154"/>
        <v>#N/A</v>
      </c>
      <c r="AG547" s="1" t="e">
        <f t="shared" si="155"/>
        <v>#N/A</v>
      </c>
      <c r="AH547" s="1" t="e">
        <f t="shared" si="156"/>
        <v>#N/A</v>
      </c>
      <c r="AI547" s="1" t="e">
        <f>TRIM(LEFT(AP547,FIND(Sheet1!$E$16,AP547)-1))</f>
        <v>#VALUE!</v>
      </c>
      <c r="AJ547" s="1" t="e">
        <f>TRIM(LEFT(AQ547,FIND(Sheet1!$E$16,AQ547)-1))</f>
        <v>#VALUE!</v>
      </c>
      <c r="AK547" s="1" t="e">
        <f>TRIM(LEFT(AR547,FIND(Sheet1!$E$16,AR547)-1))</f>
        <v>#VALUE!</v>
      </c>
      <c r="AL547" s="1" t="e">
        <f>TRIM(LEFT(AS547,FIND(Sheet1!$E$16,AS547)-1))</f>
        <v>#VALUE!</v>
      </c>
      <c r="AM547" s="1" t="e">
        <f>TRIM(LEFT(AT547,FIND(Sheet1!$E$16,AT547)-1))</f>
        <v>#VALUE!</v>
      </c>
      <c r="AN547" s="1" t="e">
        <f>TRIM(LEFT(AU547,FIND(Sheet1!$E$16,AU547)-1))</f>
        <v>#VALUE!</v>
      </c>
      <c r="AO547" s="1" t="e">
        <f>TRIM(LEFT(AV547,FIND(Sheet1!$E$16,AV547)-1))</f>
        <v>#VALUE!</v>
      </c>
      <c r="AP547" s="14">
        <v>51</v>
      </c>
      <c r="AX547" s="1">
        <v>2000251004</v>
      </c>
      <c r="AY547" s="1" t="s">
        <v>91</v>
      </c>
      <c r="AZ547" s="1" t="str">
        <f t="shared" si="157"/>
        <v>2000251004受击光效</v>
      </c>
      <c r="BA547" s="1">
        <f>COUNTIFS($AZ$2:AZ547,AZ547,$AZ$2:AZ547,"&gt;&lt;")</f>
        <v>1</v>
      </c>
      <c r="BB547" t="b">
        <f>IFERROR(AND(VLOOKUP(AX547,[2]英雄技能定义!$A:$F,6,0)="普攻",AY547=$AY$2),FALSE)</f>
        <v>0</v>
      </c>
    </row>
    <row r="548" spans="1:54">
      <c r="A548" s="1" t="e">
        <f>#REF!</f>
        <v>#REF!</v>
      </c>
      <c r="B548" s="1" t="e">
        <f>#REF!</f>
        <v>#REF!</v>
      </c>
      <c r="C548" s="1" t="e">
        <f>#REF!</f>
        <v>#REF!</v>
      </c>
      <c r="D548" s="1" t="s">
        <v>86</v>
      </c>
      <c r="E548" s="1" t="e">
        <f>#REF!</f>
        <v>#REF!</v>
      </c>
      <c r="F548" s="1" t="e">
        <f t="shared" si="158"/>
        <v>#REF!</v>
      </c>
      <c r="G548" s="1">
        <f>SUMIFS(Sheet1!$F$17:$F$30,Sheet1!$E$17:$E$30,D548)</f>
        <v>1</v>
      </c>
      <c r="H548" s="1" t="e">
        <f>ROUND(ABS(SUMIFS(#REF!,#REF!,$C548,#REF!,#REF!,#REF!,$E548)),)</f>
        <v>#REF!</v>
      </c>
      <c r="I548" s="1" t="e">
        <f>_xlfn.IFS(OR(B548=#REF!,B548=#REF!,B548=#REF!),ROUND(#REF!,3),TRUE,0)</f>
        <v>#REF!</v>
      </c>
      <c r="J548" s="1">
        <v>0</v>
      </c>
      <c r="K548" s="1" t="e">
        <f>ROUND(ABS(SUMIFS(#REF!,#REF!,$C548,#REF!,#REF!,#REF!,$E548,#REF!,#REF!)),3)</f>
        <v>#REF!</v>
      </c>
      <c r="L548" s="1" t="e">
        <f>ROUND(ABS(SUMIFS(#REF!,#REF!,$C548,#REF!,#REF!,#REF!,$E548,#REF!,#REF!)),3)</f>
        <v>#REF!</v>
      </c>
      <c r="M548" s="1">
        <v>0</v>
      </c>
      <c r="N548" s="1" t="e">
        <f>ROUND(ABS(SUMIFS(#REF!,#REF!,$C548,#REF!,#REF!,#REF!,$E548,#REF!,#REF!)),3)</f>
        <v>#REF!</v>
      </c>
      <c r="O548" s="1" t="e">
        <f>ABS(SUMIFS(#REF!,#REF!,$C548,#REF!,$E548,#REF!,#REF!))</f>
        <v>#REF!</v>
      </c>
      <c r="P548" s="1" t="e">
        <f>#REF!</f>
        <v>#REF!</v>
      </c>
      <c r="Q548" s="1" t="e">
        <f>_xlfn.IFS(OR(B548=#REF!,B548=#REF!),#REF!*100,TRUE,0)</f>
        <v>#REF!</v>
      </c>
      <c r="S548" s="14" t="str">
        <f t="shared" si="142"/>
        <v>2000251004击飞1</v>
      </c>
      <c r="T548" s="14" t="str">
        <f ca="1">IF(OFFSET($BB$1,MATCH($S548,S:S,0)-1,),$BC$1,
_xlfn.TEXTJOIN(Sheet1!$D$16,1,U548:AA548))</f>
        <v>speed=500,duration=0.2</v>
      </c>
      <c r="U548" s="14" t="str">
        <f t="shared" ca="1" si="143"/>
        <v>speed=500</v>
      </c>
      <c r="V548" s="14" t="str">
        <f t="shared" ca="1" si="144"/>
        <v>duration=0.2</v>
      </c>
      <c r="W548" s="14" t="str">
        <f t="shared" ca="1" si="145"/>
        <v/>
      </c>
      <c r="X548" s="14" t="str">
        <f t="shared" ca="1" si="146"/>
        <v/>
      </c>
      <c r="Y548" s="14" t="str">
        <f t="shared" ca="1" si="147"/>
        <v/>
      </c>
      <c r="Z548" s="14" t="str">
        <f t="shared" ca="1" si="148"/>
        <v/>
      </c>
      <c r="AA548" s="14" t="str">
        <f t="shared" ca="1" si="149"/>
        <v/>
      </c>
      <c r="AB548" s="1">
        <f t="shared" si="150"/>
        <v>500</v>
      </c>
      <c r="AC548" s="1">
        <f t="shared" si="151"/>
        <v>0.2</v>
      </c>
      <c r="AD548" s="1" t="e">
        <f t="shared" si="152"/>
        <v>#N/A</v>
      </c>
      <c r="AE548" s="1" t="e">
        <f t="shared" si="153"/>
        <v>#N/A</v>
      </c>
      <c r="AF548" s="1" t="e">
        <f t="shared" si="154"/>
        <v>#N/A</v>
      </c>
      <c r="AG548" s="1" t="e">
        <f t="shared" si="155"/>
        <v>#N/A</v>
      </c>
      <c r="AH548" s="1" t="e">
        <f t="shared" si="156"/>
        <v>#N/A</v>
      </c>
      <c r="AI548" s="1" t="str">
        <f>TRIM(LEFT(AP548,FIND(Sheet1!$E$16,AP548)-1))</f>
        <v>speed</v>
      </c>
      <c r="AJ548" s="1" t="str">
        <f>TRIM(LEFT(AQ548,FIND(Sheet1!$E$16,AQ548)-1))</f>
        <v>duration</v>
      </c>
      <c r="AK548" s="1" t="e">
        <f>TRIM(LEFT(AR548,FIND(Sheet1!$E$16,AR548)-1))</f>
        <v>#VALUE!</v>
      </c>
      <c r="AL548" s="1" t="e">
        <f>TRIM(LEFT(AS548,FIND(Sheet1!$E$16,AS548)-1))</f>
        <v>#VALUE!</v>
      </c>
      <c r="AM548" s="1" t="e">
        <f>TRIM(LEFT(AT548,FIND(Sheet1!$E$16,AT548)-1))</f>
        <v>#VALUE!</v>
      </c>
      <c r="AN548" s="1" t="e">
        <f>TRIM(LEFT(AU548,FIND(Sheet1!$E$16,AU548)-1))</f>
        <v>#VALUE!</v>
      </c>
      <c r="AO548" s="1" t="e">
        <f>TRIM(LEFT(AV548,FIND(Sheet1!$E$16,AV548)-1))</f>
        <v>#VALUE!</v>
      </c>
      <c r="AP548" s="14" t="s">
        <v>304</v>
      </c>
      <c r="AQ548" s="14" t="s">
        <v>174</v>
      </c>
      <c r="AX548" s="1">
        <v>2000251004</v>
      </c>
      <c r="AY548" s="1" t="s">
        <v>96</v>
      </c>
      <c r="AZ548" s="1" t="str">
        <f t="shared" si="157"/>
        <v>2000251004击飞</v>
      </c>
      <c r="BA548" s="1">
        <f>COUNTIFS($AZ$2:AZ548,AZ548,$AZ$2:AZ548,"&gt;&lt;")</f>
        <v>1</v>
      </c>
      <c r="BB548" t="b">
        <f>IFERROR(AND(VLOOKUP(AX548,[2]英雄技能定义!$A:$F,6,0)="普攻",AY548=$AY$2),FALSE)</f>
        <v>0</v>
      </c>
    </row>
    <row r="549" spans="1:54">
      <c r="A549" s="1" t="e">
        <f>#REF!</f>
        <v>#REF!</v>
      </c>
      <c r="B549" s="1" t="e">
        <f>#REF!</f>
        <v>#REF!</v>
      </c>
      <c r="C549" s="1" t="e">
        <f>#REF!</f>
        <v>#REF!</v>
      </c>
      <c r="D549" s="1" t="s">
        <v>88</v>
      </c>
      <c r="E549" s="1" t="e">
        <f>#REF!</f>
        <v>#REF!</v>
      </c>
      <c r="F549" s="1" t="e">
        <f t="shared" si="158"/>
        <v>#REF!</v>
      </c>
      <c r="G549" s="1">
        <f>SUMIFS(Sheet1!$F$17:$F$30,Sheet1!$E$17:$E$30,D549)</f>
        <v>2</v>
      </c>
      <c r="H549" s="1" t="e">
        <f>ROUND(ABS(SUMIFS(#REF!,#REF!,$C549,#REF!,#REF!,#REF!,$E549)),)</f>
        <v>#REF!</v>
      </c>
      <c r="I549" s="1" t="e">
        <f>_xlfn.IFS(OR(B549=#REF!,B549=#REF!,B549=#REF!),ROUND(#REF!,3),TRUE,0)</f>
        <v>#REF!</v>
      </c>
      <c r="J549" s="1">
        <v>0</v>
      </c>
      <c r="K549" s="1" t="e">
        <f>ROUND(ABS(SUMIFS(#REF!,#REF!,$C549,#REF!,#REF!,#REF!,$E549,#REF!,#REF!)),3)</f>
        <v>#REF!</v>
      </c>
      <c r="L549" s="1" t="e">
        <f>ROUND(ABS(SUMIFS(#REF!,#REF!,$C549,#REF!,#REF!,#REF!,$E549,#REF!,#REF!)),3)</f>
        <v>#REF!</v>
      </c>
      <c r="M549" s="1">
        <v>0</v>
      </c>
      <c r="N549" s="1" t="e">
        <f>ROUND(ABS(SUMIFS(#REF!,#REF!,$C549,#REF!,#REF!,#REF!,$E549,#REF!,#REF!)),3)</f>
        <v>#REF!</v>
      </c>
      <c r="O549" s="1" t="e">
        <f>ABS(SUMIFS(#REF!,#REF!,$C549,#REF!,$E549,#REF!,#REF!))</f>
        <v>#REF!</v>
      </c>
      <c r="P549" s="1" t="e">
        <f>#REF!</f>
        <v>#REF!</v>
      </c>
      <c r="Q549" s="1" t="e">
        <f>_xlfn.IFS(OR(B549=#REF!,B549=#REF!),#REF!*100,TRUE,0)</f>
        <v>#REF!</v>
      </c>
      <c r="S549" s="14" t="str">
        <f t="shared" si="142"/>
        <v>2000251004加buff1</v>
      </c>
      <c r="T549" s="14" t="str">
        <f ca="1">IF(OFFSET($BB$1,MATCH($S549,S:S,0)-1,),$BC$1,
_xlfn.TEXTJOIN(Sheet1!$D$16,1,U549:AA549))</f>
        <v>duration=2,effectIds={1000099}</v>
      </c>
      <c r="U549" s="14" t="str">
        <f t="shared" ca="1" si="143"/>
        <v>duration=2</v>
      </c>
      <c r="V549" s="14" t="str">
        <f t="shared" ca="1" si="144"/>
        <v>effectIds={1000099}</v>
      </c>
      <c r="W549" s="14" t="str">
        <f t="shared" ca="1" si="145"/>
        <v/>
      </c>
      <c r="X549" s="14" t="str">
        <f t="shared" ca="1" si="146"/>
        <v/>
      </c>
      <c r="Y549" s="14" t="str">
        <f t="shared" ca="1" si="147"/>
        <v/>
      </c>
      <c r="Z549" s="14" t="str">
        <f t="shared" ca="1" si="148"/>
        <v/>
      </c>
      <c r="AA549" s="14" t="str">
        <f t="shared" ca="1" si="149"/>
        <v/>
      </c>
      <c r="AB549" s="1">
        <f t="shared" si="150"/>
        <v>2</v>
      </c>
      <c r="AC549" s="1" t="e">
        <f t="shared" si="151"/>
        <v>#N/A</v>
      </c>
      <c r="AD549" s="1" t="e">
        <f t="shared" si="152"/>
        <v>#N/A</v>
      </c>
      <c r="AE549" s="1" t="e">
        <f t="shared" si="153"/>
        <v>#N/A</v>
      </c>
      <c r="AF549" s="1" t="e">
        <f t="shared" si="154"/>
        <v>#N/A</v>
      </c>
      <c r="AG549" s="1" t="e">
        <f t="shared" si="155"/>
        <v>#N/A</v>
      </c>
      <c r="AH549" s="1" t="e">
        <f t="shared" si="156"/>
        <v>#N/A</v>
      </c>
      <c r="AI549" s="1" t="str">
        <f>TRIM(LEFT(AP549,FIND(Sheet1!$E$16,AP549)-1))</f>
        <v>duration</v>
      </c>
      <c r="AJ549" s="1" t="str">
        <f>TRIM(LEFT(AQ549,FIND(Sheet1!$E$16,AQ549)-1))</f>
        <v>effectIds</v>
      </c>
      <c r="AK549" s="1" t="e">
        <f>TRIM(LEFT(AR549,FIND(Sheet1!$E$16,AR549)-1))</f>
        <v>#VALUE!</v>
      </c>
      <c r="AL549" s="1" t="e">
        <f>TRIM(LEFT(AS549,FIND(Sheet1!$E$16,AS549)-1))</f>
        <v>#VALUE!</v>
      </c>
      <c r="AM549" s="1" t="e">
        <f>TRIM(LEFT(AT549,FIND(Sheet1!$E$16,AT549)-1))</f>
        <v>#VALUE!</v>
      </c>
      <c r="AN549" s="1" t="e">
        <f>TRIM(LEFT(AU549,FIND(Sheet1!$E$16,AU549)-1))</f>
        <v>#VALUE!</v>
      </c>
      <c r="AO549" s="1" t="e">
        <f>TRIM(LEFT(AV549,FIND(Sheet1!$E$16,AV549)-1))</f>
        <v>#VALUE!</v>
      </c>
      <c r="AP549" s="14" t="s">
        <v>249</v>
      </c>
      <c r="AQ549" s="14" t="s">
        <v>443</v>
      </c>
      <c r="AX549" s="1">
        <v>2000251004</v>
      </c>
      <c r="AY549" s="1" t="s">
        <v>88</v>
      </c>
      <c r="AZ549" s="1" t="str">
        <f t="shared" si="157"/>
        <v>2000251004加buff</v>
      </c>
      <c r="BA549" s="1">
        <f>COUNTIFS($AZ$2:AZ549,AZ549,$AZ$2:AZ549,"&gt;&lt;")</f>
        <v>1</v>
      </c>
      <c r="BB549" t="b">
        <f>IFERROR(AND(VLOOKUP(AX549,[2]英雄技能定义!$A:$F,6,0)="普攻",AY549=$AY$2),FALSE)</f>
        <v>0</v>
      </c>
    </row>
    <row r="550" spans="1:54">
      <c r="A550" s="1" t="e">
        <f>#REF!</f>
        <v>#REF!</v>
      </c>
      <c r="B550" s="1" t="e">
        <f>#REF!</f>
        <v>#REF!</v>
      </c>
      <c r="C550" s="1" t="e">
        <f>#REF!</f>
        <v>#REF!</v>
      </c>
      <c r="D550" s="1" t="s">
        <v>86</v>
      </c>
      <c r="E550" s="1" t="e">
        <f>#REF!</f>
        <v>#REF!</v>
      </c>
      <c r="F550" s="1" t="e">
        <f t="shared" si="158"/>
        <v>#REF!</v>
      </c>
      <c r="G550" s="1">
        <f>SUMIFS(Sheet1!$F$17:$F$30,Sheet1!$E$17:$E$30,D550)</f>
        <v>1</v>
      </c>
      <c r="H550" s="1" t="e">
        <f>ROUND(ABS(SUMIFS(#REF!,#REF!,$C550,#REF!,#REF!,#REF!,$E550)),)</f>
        <v>#REF!</v>
      </c>
      <c r="I550" s="1" t="e">
        <f>_xlfn.IFS(OR(B550=#REF!,B550=#REF!,B550=#REF!),ROUND(#REF!,3),TRUE,0)</f>
        <v>#REF!</v>
      </c>
      <c r="J550" s="1">
        <v>0</v>
      </c>
      <c r="K550" s="1" t="e">
        <f>ROUND(ABS(SUMIFS(#REF!,#REF!,$C550,#REF!,#REF!,#REF!,$E550,#REF!,#REF!)),3)</f>
        <v>#REF!</v>
      </c>
      <c r="L550" s="1" t="e">
        <f>ROUND(ABS(SUMIFS(#REF!,#REF!,$C550,#REF!,#REF!,#REF!,$E550,#REF!,#REF!)),3)</f>
        <v>#REF!</v>
      </c>
      <c r="M550" s="1">
        <v>0</v>
      </c>
      <c r="N550" s="1" t="e">
        <f>ROUND(ABS(SUMIFS(#REF!,#REF!,$C550,#REF!,#REF!,#REF!,$E550,#REF!,#REF!)),3)</f>
        <v>#REF!</v>
      </c>
      <c r="O550" s="1" t="e">
        <f>ABS(SUMIFS(#REF!,#REF!,$C550,#REF!,$E550,#REF!,#REF!))</f>
        <v>#REF!</v>
      </c>
      <c r="P550" s="1" t="e">
        <f>#REF!</f>
        <v>#REF!</v>
      </c>
      <c r="Q550" s="1" t="e">
        <f>_xlfn.IFS(OR(B550=#REF!,B550=#REF!),#REF!*100,TRUE,0)</f>
        <v>#REF!</v>
      </c>
      <c r="S550" s="14" t="str">
        <f t="shared" si="142"/>
        <v>2000251004加buff2</v>
      </c>
      <c r="T550" s="14" t="str">
        <f ca="1">IF(OFFSET($BB$1,MATCH($S550,S:S,0)-1,),$BC$1,
_xlfn.TEXTJOIN(Sheet1!$D$16,1,U550:AA550))</f>
        <v>duration=3,effectIds={1000132}</v>
      </c>
      <c r="U550" s="14" t="str">
        <f t="shared" ca="1" si="143"/>
        <v>duration=3</v>
      </c>
      <c r="V550" s="14" t="str">
        <f t="shared" ca="1" si="144"/>
        <v>effectIds={1000132}</v>
      </c>
      <c r="W550" s="14" t="str">
        <f t="shared" ca="1" si="145"/>
        <v/>
      </c>
      <c r="X550" s="14" t="str">
        <f t="shared" ca="1" si="146"/>
        <v/>
      </c>
      <c r="Y550" s="14" t="str">
        <f t="shared" ca="1" si="147"/>
        <v/>
      </c>
      <c r="Z550" s="14" t="str">
        <f t="shared" ca="1" si="148"/>
        <v/>
      </c>
      <c r="AA550" s="14" t="str">
        <f t="shared" ca="1" si="149"/>
        <v/>
      </c>
      <c r="AB550" s="1">
        <f t="shared" si="150"/>
        <v>3</v>
      </c>
      <c r="AC550" s="1" t="e">
        <f t="shared" si="151"/>
        <v>#N/A</v>
      </c>
      <c r="AD550" s="1" t="e">
        <f t="shared" si="152"/>
        <v>#N/A</v>
      </c>
      <c r="AE550" s="1" t="e">
        <f t="shared" si="153"/>
        <v>#N/A</v>
      </c>
      <c r="AF550" s="1" t="e">
        <f t="shared" si="154"/>
        <v>#N/A</v>
      </c>
      <c r="AG550" s="1" t="e">
        <f t="shared" si="155"/>
        <v>#N/A</v>
      </c>
      <c r="AH550" s="1" t="e">
        <f t="shared" si="156"/>
        <v>#N/A</v>
      </c>
      <c r="AI550" s="1" t="str">
        <f>TRIM(LEFT(AP550,FIND(Sheet1!$E$16,AP550)-1))</f>
        <v>duration</v>
      </c>
      <c r="AJ550" s="1" t="str">
        <f>TRIM(LEFT(AQ550,FIND(Sheet1!$E$16,AQ550)-1))</f>
        <v>effectIds</v>
      </c>
      <c r="AK550" s="1" t="e">
        <f>TRIM(LEFT(AR550,FIND(Sheet1!$E$16,AR550)-1))</f>
        <v>#VALUE!</v>
      </c>
      <c r="AL550" s="1" t="e">
        <f>TRIM(LEFT(AS550,FIND(Sheet1!$E$16,AS550)-1))</f>
        <v>#VALUE!</v>
      </c>
      <c r="AM550" s="1" t="e">
        <f>TRIM(LEFT(AT550,FIND(Sheet1!$E$16,AT550)-1))</f>
        <v>#VALUE!</v>
      </c>
      <c r="AN550" s="1" t="e">
        <f>TRIM(LEFT(AU550,FIND(Sheet1!$E$16,AU550)-1))</f>
        <v>#VALUE!</v>
      </c>
      <c r="AO550" s="1" t="e">
        <f>TRIM(LEFT(AV550,FIND(Sheet1!$E$16,AV550)-1))</f>
        <v>#VALUE!</v>
      </c>
      <c r="AP550" s="14" t="s">
        <v>294</v>
      </c>
      <c r="AQ550" s="14" t="s">
        <v>444</v>
      </c>
      <c r="AX550" s="1">
        <v>2000251004</v>
      </c>
      <c r="AY550" s="1" t="s">
        <v>88</v>
      </c>
      <c r="AZ550" s="1" t="str">
        <f t="shared" si="157"/>
        <v>2000251004加buff</v>
      </c>
      <c r="BA550" s="1">
        <f>COUNTIFS($AZ$2:AZ550,AZ550,$AZ$2:AZ550,"&gt;&lt;")</f>
        <v>2</v>
      </c>
      <c r="BB550" t="b">
        <f>IFERROR(AND(VLOOKUP(AX550,[2]英雄技能定义!$A:$F,6,0)="普攻",AY550=$AY$2),FALSE)</f>
        <v>0</v>
      </c>
    </row>
    <row r="551" spans="1:54">
      <c r="A551" s="1" t="e">
        <f>#REF!</f>
        <v>#REF!</v>
      </c>
      <c r="B551" s="1" t="e">
        <f>#REF!</f>
        <v>#REF!</v>
      </c>
      <c r="C551" s="1" t="e">
        <f>#REF!</f>
        <v>#REF!</v>
      </c>
      <c r="D551" s="1" t="s">
        <v>86</v>
      </c>
      <c r="E551" s="1" t="e">
        <f>#REF!</f>
        <v>#REF!</v>
      </c>
      <c r="F551" s="1" t="e">
        <f t="shared" si="158"/>
        <v>#REF!</v>
      </c>
      <c r="G551" s="1">
        <f>SUMIFS(Sheet1!$F$17:$F$30,Sheet1!$E$17:$E$30,D551)</f>
        <v>1</v>
      </c>
      <c r="H551" s="1" t="e">
        <f>ROUND(ABS(SUMIFS(#REF!,#REF!,$C551,#REF!,#REF!,#REF!,$E551)),)</f>
        <v>#REF!</v>
      </c>
      <c r="I551" s="1" t="e">
        <f>_xlfn.IFS(OR(B551=#REF!,B551=#REF!,B551=#REF!),ROUND(#REF!,3),TRUE,0)</f>
        <v>#REF!</v>
      </c>
      <c r="J551" s="1">
        <v>0</v>
      </c>
      <c r="K551" s="1" t="e">
        <f>ROUND(ABS(SUMIFS(#REF!,#REF!,$C551,#REF!,#REF!,#REF!,$E551,#REF!,#REF!)),3)</f>
        <v>#REF!</v>
      </c>
      <c r="L551" s="1" t="e">
        <f>ROUND(ABS(SUMIFS(#REF!,#REF!,$C551,#REF!,#REF!,#REF!,$E551,#REF!,#REF!)),3)</f>
        <v>#REF!</v>
      </c>
      <c r="M551" s="1">
        <v>0</v>
      </c>
      <c r="N551" s="1" t="e">
        <f>ROUND(ABS(SUMIFS(#REF!,#REF!,$C551,#REF!,#REF!,#REF!,$E551,#REF!,#REF!)),3)</f>
        <v>#REF!</v>
      </c>
      <c r="O551" s="1" t="e">
        <f>ABS(SUMIFS(#REF!,#REF!,$C551,#REF!,$E551,#REF!,#REF!))</f>
        <v>#REF!</v>
      </c>
      <c r="P551" s="1" t="e">
        <f>#REF!</f>
        <v>#REF!</v>
      </c>
      <c r="Q551" s="1" t="e">
        <f>_xlfn.IFS(OR(B551=#REF!,B551=#REF!),#REF!*100,TRUE,0)</f>
        <v>#REF!</v>
      </c>
      <c r="S551" s="14" t="str">
        <f t="shared" si="142"/>
        <v>2000251004加buff3</v>
      </c>
      <c r="T551" s="14" t="str">
        <f ca="1">IF(OFFSET($BB$1,MATCH($S551,S:S,0)-1,),$BC$1,
_xlfn.TEXTJOIN(Sheet1!$D$16,1,U551:AA551))</f>
        <v>duration=9+attackerParams('extreasure1b'),effectIds={1000100,1000133}</v>
      </c>
      <c r="U551" s="14" t="str">
        <f t="shared" ca="1" si="143"/>
        <v>duration=9+attackerParams('extreasure1b')</v>
      </c>
      <c r="V551" s="14" t="str">
        <f t="shared" ca="1" si="144"/>
        <v>effectIds={1000100</v>
      </c>
      <c r="W551" s="14" t="str">
        <f t="shared" ca="1" si="145"/>
        <v>1000133}</v>
      </c>
      <c r="X551" s="14" t="str">
        <f t="shared" ca="1" si="146"/>
        <v/>
      </c>
      <c r="Y551" s="14" t="str">
        <f t="shared" ca="1" si="147"/>
        <v/>
      </c>
      <c r="Z551" s="14" t="str">
        <f t="shared" ca="1" si="148"/>
        <v/>
      </c>
      <c r="AA551" s="14" t="str">
        <f t="shared" ca="1" si="149"/>
        <v/>
      </c>
      <c r="AB551" s="1">
        <f t="shared" si="150"/>
        <v>9</v>
      </c>
      <c r="AC551" s="1" t="e">
        <f t="shared" si="151"/>
        <v>#N/A</v>
      </c>
      <c r="AD551" s="1" t="e">
        <f t="shared" si="152"/>
        <v>#N/A</v>
      </c>
      <c r="AE551" s="1" t="e">
        <f t="shared" si="153"/>
        <v>#N/A</v>
      </c>
      <c r="AF551" s="1" t="e">
        <f t="shared" si="154"/>
        <v>#N/A</v>
      </c>
      <c r="AG551" s="1" t="e">
        <f t="shared" si="155"/>
        <v>#N/A</v>
      </c>
      <c r="AH551" s="1" t="e">
        <f t="shared" si="156"/>
        <v>#N/A</v>
      </c>
      <c r="AI551" s="1" t="str">
        <f>TRIM(LEFT(AP551,FIND(Sheet1!$E$16,AP551)-1))</f>
        <v>duration</v>
      </c>
      <c r="AJ551" s="1" t="str">
        <f>TRIM(LEFT(AQ551,FIND(Sheet1!$E$16,AQ551)-1))</f>
        <v>effectIds</v>
      </c>
      <c r="AK551" s="1" t="e">
        <f>TRIM(LEFT(AR551,FIND(Sheet1!$E$16,AR551)-1))</f>
        <v>#VALUE!</v>
      </c>
      <c r="AL551" s="1" t="e">
        <f>TRIM(LEFT(AS551,FIND(Sheet1!$E$16,AS551)-1))</f>
        <v>#VALUE!</v>
      </c>
      <c r="AM551" s="1" t="e">
        <f>TRIM(LEFT(AT551,FIND(Sheet1!$E$16,AT551)-1))</f>
        <v>#VALUE!</v>
      </c>
      <c r="AN551" s="1" t="e">
        <f>TRIM(LEFT(AU551,FIND(Sheet1!$E$16,AU551)-1))</f>
        <v>#VALUE!</v>
      </c>
      <c r="AO551" s="1" t="e">
        <f>TRIM(LEFT(AV551,FIND(Sheet1!$E$16,AV551)-1))</f>
        <v>#VALUE!</v>
      </c>
      <c r="AP551" s="14" t="s">
        <v>445</v>
      </c>
      <c r="AQ551" s="14" t="s">
        <v>446</v>
      </c>
      <c r="AR551" s="14" t="s">
        <v>447</v>
      </c>
      <c r="AX551" s="1">
        <v>2000251004</v>
      </c>
      <c r="AY551" s="1" t="s">
        <v>88</v>
      </c>
      <c r="AZ551" s="1" t="str">
        <f t="shared" si="157"/>
        <v>2000251004加buff</v>
      </c>
      <c r="BA551" s="1">
        <f>COUNTIFS($AZ$2:AZ551,AZ551,$AZ$2:AZ551,"&gt;&lt;")</f>
        <v>3</v>
      </c>
      <c r="BB551" t="b">
        <f>IFERROR(AND(VLOOKUP(AX551,[2]英雄技能定义!$A:$F,6,0)="普攻",AY551=$AY$2),FALSE)</f>
        <v>0</v>
      </c>
    </row>
    <row r="552" spans="1:54">
      <c r="A552" s="1" t="e">
        <f>#REF!</f>
        <v>#REF!</v>
      </c>
      <c r="B552" s="1" t="e">
        <f>#REF!</f>
        <v>#REF!</v>
      </c>
      <c r="C552" s="1" t="e">
        <f>#REF!</f>
        <v>#REF!</v>
      </c>
      <c r="D552" s="1" t="s">
        <v>86</v>
      </c>
      <c r="E552" s="1" t="e">
        <f>#REF!</f>
        <v>#REF!</v>
      </c>
      <c r="F552" s="1" t="e">
        <f t="shared" si="158"/>
        <v>#REF!</v>
      </c>
      <c r="G552" s="1">
        <f>SUMIFS(Sheet1!$F$17:$F$30,Sheet1!$E$17:$E$30,D552)</f>
        <v>1</v>
      </c>
      <c r="H552" s="1" t="e">
        <f>ROUND(ABS(SUMIFS(#REF!,#REF!,$C552,#REF!,#REF!,#REF!,$E552)),)</f>
        <v>#REF!</v>
      </c>
      <c r="I552" s="1" t="e">
        <f>_xlfn.IFS(OR(B552=#REF!,B552=#REF!,B552=#REF!),ROUND(#REF!,3),TRUE,0)</f>
        <v>#REF!</v>
      </c>
      <c r="J552" s="1">
        <v>0</v>
      </c>
      <c r="K552" s="1" t="e">
        <f>ROUND(ABS(SUMIFS(#REF!,#REF!,$C552,#REF!,#REF!,#REF!,$E552,#REF!,#REF!)),3)</f>
        <v>#REF!</v>
      </c>
      <c r="L552" s="1" t="e">
        <f>ROUND(ABS(SUMIFS(#REF!,#REF!,$C552,#REF!,#REF!,#REF!,$E552,#REF!,#REF!)),3)</f>
        <v>#REF!</v>
      </c>
      <c r="M552" s="1">
        <v>0</v>
      </c>
      <c r="N552" s="1" t="e">
        <f>ROUND(ABS(SUMIFS(#REF!,#REF!,$C552,#REF!,#REF!,#REF!,$E552,#REF!,#REF!)),3)</f>
        <v>#REF!</v>
      </c>
      <c r="O552" s="1" t="e">
        <f>ABS(SUMIFS(#REF!,#REF!,$C552,#REF!,$E552,#REF!,#REF!))</f>
        <v>#REF!</v>
      </c>
      <c r="P552" s="1" t="e">
        <f>#REF!</f>
        <v>#REF!</v>
      </c>
      <c r="Q552" s="1" t="e">
        <f>_xlfn.IFS(OR(B552=#REF!,B552=#REF!),#REF!*100,TRUE,0)</f>
        <v>#REF!</v>
      </c>
      <c r="S552" s="14" t="str">
        <f t="shared" si="142"/>
        <v>2000251004恢复血量1</v>
      </c>
      <c r="T552" s="14" t="str">
        <f ca="1">IF(OFFSET($BB$1,MATCH($S552,S:S,0)-1,),$BC$1,
_xlfn.TEXTJOIN(Sheet1!$D$16,1,U552:AA552))</f>
        <v>fixed=100+sourceSkillBlackboard('dizzy_unit_count',0)*attackerParams('extreasure2b')*attackerProperty('maxHp'),ratio=0</v>
      </c>
      <c r="U552" s="14" t="str">
        <f t="shared" ca="1" si="143"/>
        <v>fixed=100+sourceSkillBlackboard('dizzy_unit_count'</v>
      </c>
      <c r="V552" s="14" t="str">
        <f t="shared" ca="1" si="144"/>
        <v>0)*attackerParams('extreasure2b')*attackerProperty('maxHp')</v>
      </c>
      <c r="W552" s="14" t="str">
        <f t="shared" ca="1" si="145"/>
        <v>ratio=0</v>
      </c>
      <c r="X552" s="14" t="str">
        <f t="shared" ca="1" si="146"/>
        <v/>
      </c>
      <c r="Y552" s="14" t="str">
        <f t="shared" ca="1" si="147"/>
        <v/>
      </c>
      <c r="Z552" s="14" t="str">
        <f t="shared" ca="1" si="148"/>
        <v/>
      </c>
      <c r="AA552" s="14" t="str">
        <f t="shared" ca="1" si="149"/>
        <v/>
      </c>
      <c r="AB552" s="1">
        <f t="shared" si="150"/>
        <v>100</v>
      </c>
      <c r="AC552" s="1" t="e">
        <f t="shared" si="151"/>
        <v>#N/A</v>
      </c>
      <c r="AD552" s="1">
        <f t="shared" si="152"/>
        <v>0</v>
      </c>
      <c r="AE552" s="1" t="e">
        <f t="shared" si="153"/>
        <v>#N/A</v>
      </c>
      <c r="AF552" s="1" t="e">
        <f t="shared" si="154"/>
        <v>#N/A</v>
      </c>
      <c r="AG552" s="1" t="e">
        <f t="shared" si="155"/>
        <v>#N/A</v>
      </c>
      <c r="AH552" s="1" t="e">
        <f t="shared" si="156"/>
        <v>#N/A</v>
      </c>
      <c r="AI552" s="1" t="str">
        <f>TRIM(LEFT(AP552,FIND(Sheet1!$E$16,AP552)-1))</f>
        <v>fixed</v>
      </c>
      <c r="AJ552" s="1" t="e">
        <f>TRIM(LEFT(AQ552,FIND(Sheet1!$E$16,AQ552)-1))</f>
        <v>#VALUE!</v>
      </c>
      <c r="AK552" s="1" t="str">
        <f>TRIM(LEFT(AR552,FIND(Sheet1!$E$16,AR552)-1))</f>
        <v>ratio</v>
      </c>
      <c r="AL552" s="1" t="e">
        <f>TRIM(LEFT(AS552,FIND(Sheet1!$E$16,AS552)-1))</f>
        <v>#VALUE!</v>
      </c>
      <c r="AM552" s="1" t="e">
        <f>TRIM(LEFT(AT552,FIND(Sheet1!$E$16,AT552)-1))</f>
        <v>#VALUE!</v>
      </c>
      <c r="AN552" s="1" t="e">
        <f>TRIM(LEFT(AU552,FIND(Sheet1!$E$16,AU552)-1))</f>
        <v>#VALUE!</v>
      </c>
      <c r="AO552" s="1" t="e">
        <f>TRIM(LEFT(AV552,FIND(Sheet1!$E$16,AV552)-1))</f>
        <v>#VALUE!</v>
      </c>
      <c r="AP552" s="14" t="s">
        <v>448</v>
      </c>
      <c r="AQ552" s="14" t="s">
        <v>449</v>
      </c>
      <c r="AR552" s="14" t="s">
        <v>415</v>
      </c>
      <c r="AX552" s="1">
        <v>2000251004</v>
      </c>
      <c r="AY552" s="1" t="s">
        <v>92</v>
      </c>
      <c r="AZ552" s="1" t="str">
        <f t="shared" si="157"/>
        <v>2000251004恢复血量</v>
      </c>
      <c r="BA552" s="1">
        <f>COUNTIFS($AZ$2:AZ552,AZ552,$AZ$2:AZ552,"&gt;&lt;")</f>
        <v>1</v>
      </c>
      <c r="BB552" t="b">
        <f>IFERROR(AND(VLOOKUP(AX552,[2]英雄技能定义!$A:$F,6,0)="普攻",AY552=$AY$2),FALSE)</f>
        <v>0</v>
      </c>
    </row>
    <row r="553" spans="1:54">
      <c r="A553" s="1" t="e">
        <f>#REF!</f>
        <v>#REF!</v>
      </c>
      <c r="B553" s="1" t="e">
        <f>#REF!</f>
        <v>#REF!</v>
      </c>
      <c r="C553" s="1" t="e">
        <f>#REF!</f>
        <v>#REF!</v>
      </c>
      <c r="D553" s="1" t="s">
        <v>88</v>
      </c>
      <c r="E553" s="1" t="e">
        <f>#REF!</f>
        <v>#REF!</v>
      </c>
      <c r="F553" s="1" t="e">
        <f t="shared" si="158"/>
        <v>#REF!</v>
      </c>
      <c r="G553" s="1">
        <f>SUMIFS(Sheet1!$F$17:$F$30,Sheet1!$E$17:$E$30,D553)</f>
        <v>2</v>
      </c>
      <c r="H553" s="1" t="e">
        <f>ROUND(ABS(SUMIFS(#REF!,#REF!,$C553,#REF!,#REF!,#REF!,$E553)),)</f>
        <v>#REF!</v>
      </c>
      <c r="I553" s="1" t="e">
        <f>_xlfn.IFS(OR(B553=#REF!,B553=#REF!,B553=#REF!),ROUND(#REF!,3),TRUE,0)</f>
        <v>#REF!</v>
      </c>
      <c r="J553" s="1">
        <v>0</v>
      </c>
      <c r="K553" s="1" t="e">
        <f>ROUND(ABS(SUMIFS(#REF!,#REF!,$C553,#REF!,#REF!,#REF!,$E553,#REF!,#REF!)),3)</f>
        <v>#REF!</v>
      </c>
      <c r="L553" s="1" t="e">
        <f>ROUND(ABS(SUMIFS(#REF!,#REF!,$C553,#REF!,#REF!,#REF!,$E553,#REF!,#REF!)),3)</f>
        <v>#REF!</v>
      </c>
      <c r="M553" s="1">
        <v>0</v>
      </c>
      <c r="N553" s="1" t="e">
        <f>ROUND(ABS(SUMIFS(#REF!,#REF!,$C553,#REF!,#REF!,#REF!,$E553,#REF!,#REF!)),3)</f>
        <v>#REF!</v>
      </c>
      <c r="O553" s="1" t="e">
        <f>ABS(SUMIFS(#REF!,#REF!,$C553,#REF!,$E553,#REF!,#REF!))</f>
        <v>#REF!</v>
      </c>
      <c r="P553" s="1" t="e">
        <f>#REF!</f>
        <v>#REF!</v>
      </c>
      <c r="Q553" s="1" t="e">
        <f>_xlfn.IFS(OR(B553=#REF!,B553=#REF!),#REF!*100,TRUE,0)</f>
        <v>#REF!</v>
      </c>
      <c r="S553" s="14" t="str">
        <f t="shared" si="142"/>
        <v>2000251004加buff4</v>
      </c>
      <c r="T553" s="14" t="str">
        <f ca="1">IF(OFFSET($BB$1,MATCH($S553,S:S,0)-1,),$BC$1,
_xlfn.TEXTJOIN(Sheet1!$D$16,1,U553:AA553))</f>
        <v>duration=6,effectIds={1000134}</v>
      </c>
      <c r="U553" s="14" t="str">
        <f t="shared" ca="1" si="143"/>
        <v>duration=6</v>
      </c>
      <c r="V553" s="14" t="str">
        <f t="shared" ca="1" si="144"/>
        <v>effectIds={1000134}</v>
      </c>
      <c r="W553" s="14" t="str">
        <f t="shared" ca="1" si="145"/>
        <v/>
      </c>
      <c r="X553" s="14" t="str">
        <f t="shared" ca="1" si="146"/>
        <v/>
      </c>
      <c r="Y553" s="14" t="str">
        <f t="shared" ca="1" si="147"/>
        <v/>
      </c>
      <c r="Z553" s="14" t="str">
        <f t="shared" ca="1" si="148"/>
        <v/>
      </c>
      <c r="AA553" s="14" t="str">
        <f t="shared" ca="1" si="149"/>
        <v/>
      </c>
      <c r="AB553" s="1">
        <f t="shared" si="150"/>
        <v>6</v>
      </c>
      <c r="AC553" s="1" t="e">
        <f t="shared" si="151"/>
        <v>#N/A</v>
      </c>
      <c r="AD553" s="1" t="e">
        <f t="shared" si="152"/>
        <v>#N/A</v>
      </c>
      <c r="AE553" s="1" t="e">
        <f t="shared" si="153"/>
        <v>#N/A</v>
      </c>
      <c r="AF553" s="1" t="e">
        <f t="shared" si="154"/>
        <v>#N/A</v>
      </c>
      <c r="AG553" s="1" t="e">
        <f t="shared" si="155"/>
        <v>#N/A</v>
      </c>
      <c r="AH553" s="1" t="e">
        <f t="shared" si="156"/>
        <v>#N/A</v>
      </c>
      <c r="AI553" s="1" t="str">
        <f>TRIM(LEFT(AP553,FIND(Sheet1!$E$16,AP553)-1))</f>
        <v>duration</v>
      </c>
      <c r="AJ553" s="1" t="str">
        <f>TRIM(LEFT(AQ553,FIND(Sheet1!$E$16,AQ553)-1))</f>
        <v>effectIds</v>
      </c>
      <c r="AK553" s="1" t="e">
        <f>TRIM(LEFT(AR553,FIND(Sheet1!$E$16,AR553)-1))</f>
        <v>#VALUE!</v>
      </c>
      <c r="AL553" s="1" t="e">
        <f>TRIM(LEFT(AS553,FIND(Sheet1!$E$16,AS553)-1))</f>
        <v>#VALUE!</v>
      </c>
      <c r="AM553" s="1" t="e">
        <f>TRIM(LEFT(AT553,FIND(Sheet1!$E$16,AT553)-1))</f>
        <v>#VALUE!</v>
      </c>
      <c r="AN553" s="1" t="e">
        <f>TRIM(LEFT(AU553,FIND(Sheet1!$E$16,AU553)-1))</f>
        <v>#VALUE!</v>
      </c>
      <c r="AO553" s="1" t="e">
        <f>TRIM(LEFT(AV553,FIND(Sheet1!$E$16,AV553)-1))</f>
        <v>#VALUE!</v>
      </c>
      <c r="AP553" s="14" t="s">
        <v>185</v>
      </c>
      <c r="AQ553" s="14" t="s">
        <v>450</v>
      </c>
      <c r="AX553" s="1">
        <v>2000251004</v>
      </c>
      <c r="AY553" s="1" t="s">
        <v>88</v>
      </c>
      <c r="AZ553" s="1" t="str">
        <f t="shared" si="157"/>
        <v>2000251004加buff</v>
      </c>
      <c r="BA553" s="1">
        <f>COUNTIFS($AZ$2:AZ553,AZ553,$AZ$2:AZ553,"&gt;&lt;")</f>
        <v>4</v>
      </c>
      <c r="BB553" t="b">
        <f>IFERROR(AND(VLOOKUP(AX553,[2]英雄技能定义!$A:$F,6,0)="普攻",AY553=$AY$2),FALSE)</f>
        <v>0</v>
      </c>
    </row>
    <row r="554" spans="1:54">
      <c r="A554" s="1" t="e">
        <f>#REF!</f>
        <v>#REF!</v>
      </c>
      <c r="B554" s="1" t="e">
        <f>#REF!</f>
        <v>#REF!</v>
      </c>
      <c r="C554" s="1" t="e">
        <f>#REF!</f>
        <v>#REF!</v>
      </c>
      <c r="D554" s="1" t="s">
        <v>86</v>
      </c>
      <c r="E554" s="1" t="e">
        <f>#REF!</f>
        <v>#REF!</v>
      </c>
      <c r="F554" s="1" t="e">
        <f t="shared" si="158"/>
        <v>#REF!</v>
      </c>
      <c r="G554" s="1">
        <f>SUMIFS(Sheet1!$F$17:$F$30,Sheet1!$E$17:$E$30,D554)</f>
        <v>1</v>
      </c>
      <c r="H554" s="1" t="e">
        <f>ROUND(ABS(SUMIFS(#REF!,#REF!,$C554,#REF!,#REF!,#REF!,$E554)),)</f>
        <v>#REF!</v>
      </c>
      <c r="I554" s="1" t="e">
        <f>_xlfn.IFS(OR(B554=#REF!,B554=#REF!,B554=#REF!),ROUND(#REF!,3),TRUE,0)</f>
        <v>#REF!</v>
      </c>
      <c r="J554" s="1">
        <v>0</v>
      </c>
      <c r="K554" s="1" t="e">
        <f>ROUND(ABS(SUMIFS(#REF!,#REF!,$C554,#REF!,#REF!,#REF!,$E554,#REF!,#REF!)),3)</f>
        <v>#REF!</v>
      </c>
      <c r="L554" s="1" t="e">
        <f>ROUND(ABS(SUMIFS(#REF!,#REF!,$C554,#REF!,#REF!,#REF!,$E554,#REF!,#REF!)),3)</f>
        <v>#REF!</v>
      </c>
      <c r="M554" s="1">
        <v>0</v>
      </c>
      <c r="N554" s="1" t="e">
        <f>ROUND(ABS(SUMIFS(#REF!,#REF!,$C554,#REF!,#REF!,#REF!,$E554,#REF!,#REF!)),3)</f>
        <v>#REF!</v>
      </c>
      <c r="O554" s="1" t="e">
        <f>ABS(SUMIFS(#REF!,#REF!,$C554,#REF!,$E554,#REF!,#REF!))</f>
        <v>#REF!</v>
      </c>
      <c r="P554" s="1" t="e">
        <f>#REF!</f>
        <v>#REF!</v>
      </c>
      <c r="Q554" s="1" t="e">
        <f>_xlfn.IFS(OR(B554=#REF!,B554=#REF!),#REF!*100,TRUE,0)</f>
        <v>#REF!</v>
      </c>
      <c r="S554" s="14" t="str">
        <f t="shared" si="142"/>
        <v>2000251013伤血1</v>
      </c>
      <c r="T554" s="14" t="str">
        <f ca="1">IF(OFFSET($BB$1,MATCH($S554,S:S,0)-1,),$BC$1,
_xlfn.TEXTJOIN(Sheet1!$D$16,1,U554:AA554))</f>
        <v>ratio=0.42,fixed=100</v>
      </c>
      <c r="U554" s="14" t="str">
        <f t="shared" ca="1" si="143"/>
        <v>ratio=0.42</v>
      </c>
      <c r="V554" s="14" t="str">
        <f t="shared" ca="1" si="144"/>
        <v>fixed=100</v>
      </c>
      <c r="W554" s="14" t="str">
        <f t="shared" ca="1" si="145"/>
        <v/>
      </c>
      <c r="X554" s="14" t="str">
        <f t="shared" ca="1" si="146"/>
        <v/>
      </c>
      <c r="Y554" s="14" t="str">
        <f t="shared" ca="1" si="147"/>
        <v/>
      </c>
      <c r="Z554" s="14" t="str">
        <f t="shared" ca="1" si="148"/>
        <v/>
      </c>
      <c r="AA554" s="14" t="str">
        <f t="shared" ca="1" si="149"/>
        <v/>
      </c>
      <c r="AB554" s="1">
        <f t="shared" si="150"/>
        <v>0.42</v>
      </c>
      <c r="AC554" s="1">
        <f t="shared" si="151"/>
        <v>100</v>
      </c>
      <c r="AD554" s="1" t="e">
        <f t="shared" si="152"/>
        <v>#N/A</v>
      </c>
      <c r="AE554" s="1" t="e">
        <f t="shared" si="153"/>
        <v>#N/A</v>
      </c>
      <c r="AF554" s="1" t="e">
        <f t="shared" si="154"/>
        <v>#N/A</v>
      </c>
      <c r="AG554" s="1" t="e">
        <f t="shared" si="155"/>
        <v>#N/A</v>
      </c>
      <c r="AH554" s="1" t="e">
        <f t="shared" si="156"/>
        <v>#N/A</v>
      </c>
      <c r="AI554" s="1" t="str">
        <f>TRIM(LEFT(AP554,FIND(Sheet1!$E$16,AP554)-1))</f>
        <v>ratio</v>
      </c>
      <c r="AJ554" s="1" t="str">
        <f>TRIM(LEFT(AQ554,FIND(Sheet1!$E$16,AQ554)-1))</f>
        <v>fixed</v>
      </c>
      <c r="AK554" s="1" t="e">
        <f>TRIM(LEFT(AR554,FIND(Sheet1!$E$16,AR554)-1))</f>
        <v>#VALUE!</v>
      </c>
      <c r="AL554" s="1" t="e">
        <f>TRIM(LEFT(AS554,FIND(Sheet1!$E$16,AS554)-1))</f>
        <v>#VALUE!</v>
      </c>
      <c r="AM554" s="1" t="e">
        <f>TRIM(LEFT(AT554,FIND(Sheet1!$E$16,AT554)-1))</f>
        <v>#VALUE!</v>
      </c>
      <c r="AN554" s="1" t="e">
        <f>TRIM(LEFT(AU554,FIND(Sheet1!$E$16,AU554)-1))</f>
        <v>#VALUE!</v>
      </c>
      <c r="AO554" s="1" t="e">
        <f>TRIM(LEFT(AV554,FIND(Sheet1!$E$16,AV554)-1))</f>
        <v>#VALUE!</v>
      </c>
      <c r="AP554" s="14" t="s">
        <v>451</v>
      </c>
      <c r="AQ554" s="14" t="s">
        <v>170</v>
      </c>
      <c r="AX554" s="1">
        <v>2000251013</v>
      </c>
      <c r="AY554" s="1" t="s">
        <v>86</v>
      </c>
      <c r="AZ554" s="1" t="str">
        <f t="shared" si="157"/>
        <v>2000251013伤血</v>
      </c>
      <c r="BA554" s="1">
        <f>COUNTIFS($AZ$2:AZ554,AZ554,$AZ$2:AZ554,"&gt;&lt;")</f>
        <v>1</v>
      </c>
      <c r="BB554" t="b">
        <f>IFERROR(AND(VLOOKUP(AX554,[2]英雄技能定义!$A:$F,6,0)="普攻",AY554=$AY$2),FALSE)</f>
        <v>0</v>
      </c>
    </row>
    <row r="555" spans="1:54">
      <c r="A555" s="1" t="e">
        <f>#REF!</f>
        <v>#REF!</v>
      </c>
      <c r="B555" s="1" t="e">
        <f>#REF!</f>
        <v>#REF!</v>
      </c>
      <c r="C555" s="1" t="e">
        <f>#REF!</f>
        <v>#REF!</v>
      </c>
      <c r="D555" s="1" t="s">
        <v>88</v>
      </c>
      <c r="E555" s="1" t="e">
        <f>#REF!</f>
        <v>#REF!</v>
      </c>
      <c r="F555" s="1" t="e">
        <f t="shared" si="158"/>
        <v>#REF!</v>
      </c>
      <c r="G555" s="1">
        <f>SUMIFS(Sheet1!$F$17:$F$30,Sheet1!$E$17:$E$30,D555)</f>
        <v>2</v>
      </c>
      <c r="H555" s="1" t="e">
        <f>ROUND(ABS(SUMIFS(#REF!,#REF!,$C555,#REF!,#REF!,#REF!,$E555)),)</f>
        <v>#REF!</v>
      </c>
      <c r="I555" s="1" t="e">
        <f>_xlfn.IFS(OR(B555=#REF!,B555=#REF!,B555=#REF!),ROUND(#REF!,3),TRUE,0)</f>
        <v>#REF!</v>
      </c>
      <c r="J555" s="1">
        <v>0</v>
      </c>
      <c r="K555" s="1" t="e">
        <f>ROUND(ABS(SUMIFS(#REF!,#REF!,$C555,#REF!,#REF!,#REF!,$E555,#REF!,#REF!)),3)</f>
        <v>#REF!</v>
      </c>
      <c r="L555" s="1" t="e">
        <f>ROUND(ABS(SUMIFS(#REF!,#REF!,$C555,#REF!,#REF!,#REF!,$E555,#REF!,#REF!)),3)</f>
        <v>#REF!</v>
      </c>
      <c r="M555" s="1">
        <v>0</v>
      </c>
      <c r="N555" s="1" t="e">
        <f>ROUND(ABS(SUMIFS(#REF!,#REF!,$C555,#REF!,#REF!,#REF!,$E555,#REF!,#REF!)),3)</f>
        <v>#REF!</v>
      </c>
      <c r="O555" s="1" t="e">
        <f>ABS(SUMIFS(#REF!,#REF!,$C555,#REF!,$E555,#REF!,#REF!))</f>
        <v>#REF!</v>
      </c>
      <c r="P555" s="1" t="e">
        <f>#REF!</f>
        <v>#REF!</v>
      </c>
      <c r="Q555" s="1" t="e">
        <f>_xlfn.IFS(OR(B555=#REF!,B555=#REF!),#REF!*100,TRUE,0)</f>
        <v>#REF!</v>
      </c>
      <c r="S555" s="14" t="str">
        <f t="shared" si="142"/>
        <v>2000251013击退1</v>
      </c>
      <c r="T555" s="14" t="str">
        <f ca="1">IF(OFFSET($BB$1,MATCH($S555,S:S,0)-1,),$BC$1,
_xlfn.TEXTJOIN(Sheet1!$D$16,1,U555:AA555))</f>
        <v>speed=1000,duration=0.1</v>
      </c>
      <c r="U555" s="14" t="str">
        <f t="shared" ca="1" si="143"/>
        <v>speed=1000</v>
      </c>
      <c r="V555" s="14" t="str">
        <f t="shared" ca="1" si="144"/>
        <v>duration=0.1</v>
      </c>
      <c r="W555" s="14" t="str">
        <f t="shared" ca="1" si="145"/>
        <v/>
      </c>
      <c r="X555" s="14" t="str">
        <f t="shared" ca="1" si="146"/>
        <v/>
      </c>
      <c r="Y555" s="14" t="str">
        <f t="shared" ca="1" si="147"/>
        <v/>
      </c>
      <c r="Z555" s="14" t="str">
        <f t="shared" ca="1" si="148"/>
        <v/>
      </c>
      <c r="AA555" s="14" t="str">
        <f t="shared" ca="1" si="149"/>
        <v/>
      </c>
      <c r="AB555" s="1">
        <f t="shared" si="150"/>
        <v>1000</v>
      </c>
      <c r="AC555" s="1">
        <f t="shared" si="151"/>
        <v>0.1</v>
      </c>
      <c r="AD555" s="1" t="e">
        <f t="shared" si="152"/>
        <v>#N/A</v>
      </c>
      <c r="AE555" s="1" t="e">
        <f t="shared" si="153"/>
        <v>#N/A</v>
      </c>
      <c r="AF555" s="1" t="e">
        <f t="shared" si="154"/>
        <v>#N/A</v>
      </c>
      <c r="AG555" s="1" t="e">
        <f t="shared" si="155"/>
        <v>#N/A</v>
      </c>
      <c r="AH555" s="1" t="e">
        <f t="shared" si="156"/>
        <v>#N/A</v>
      </c>
      <c r="AI555" s="1" t="str">
        <f>TRIM(LEFT(AP555,FIND(Sheet1!$E$16,AP555)-1))</f>
        <v>speed</v>
      </c>
      <c r="AJ555" s="1" t="str">
        <f>TRIM(LEFT(AQ555,FIND(Sheet1!$E$16,AQ555)-1))</f>
        <v>duration</v>
      </c>
      <c r="AK555" s="1" t="e">
        <f>TRIM(LEFT(AR555,FIND(Sheet1!$E$16,AR555)-1))</f>
        <v>#VALUE!</v>
      </c>
      <c r="AL555" s="1" t="e">
        <f>TRIM(LEFT(AS555,FIND(Sheet1!$E$16,AS555)-1))</f>
        <v>#VALUE!</v>
      </c>
      <c r="AM555" s="1" t="e">
        <f>TRIM(LEFT(AT555,FIND(Sheet1!$E$16,AT555)-1))</f>
        <v>#VALUE!</v>
      </c>
      <c r="AN555" s="1" t="e">
        <f>TRIM(LEFT(AU555,FIND(Sheet1!$E$16,AU555)-1))</f>
        <v>#VALUE!</v>
      </c>
      <c r="AO555" s="1" t="e">
        <f>TRIM(LEFT(AV555,FIND(Sheet1!$E$16,AV555)-1))</f>
        <v>#VALUE!</v>
      </c>
      <c r="AP555" s="14" t="s">
        <v>182</v>
      </c>
      <c r="AQ555" s="14" t="s">
        <v>183</v>
      </c>
      <c r="AX555" s="1">
        <v>2000251013</v>
      </c>
      <c r="AY555" s="1" t="s">
        <v>47</v>
      </c>
      <c r="AZ555" s="1" t="str">
        <f t="shared" si="157"/>
        <v>2000251013击退</v>
      </c>
      <c r="BA555" s="1">
        <f>COUNTIFS($AZ$2:AZ555,AZ555,$AZ$2:AZ555,"&gt;&lt;")</f>
        <v>1</v>
      </c>
      <c r="BB555" t="b">
        <f>IFERROR(AND(VLOOKUP(AX555,[2]英雄技能定义!$A:$F,6,0)="普攻",AY555=$AY$2),FALSE)</f>
        <v>0</v>
      </c>
    </row>
    <row r="556" spans="1:54">
      <c r="A556" s="1" t="e">
        <f>#REF!</f>
        <v>#REF!</v>
      </c>
      <c r="B556" s="1" t="e">
        <f>#REF!</f>
        <v>#REF!</v>
      </c>
      <c r="C556" s="1" t="e">
        <f>#REF!</f>
        <v>#REF!</v>
      </c>
      <c r="D556" s="1" t="s">
        <v>86</v>
      </c>
      <c r="E556" s="1" t="e">
        <f>#REF!</f>
        <v>#REF!</v>
      </c>
      <c r="F556" s="1" t="e">
        <f t="shared" si="158"/>
        <v>#REF!</v>
      </c>
      <c r="G556" s="1">
        <f>SUMIFS(Sheet1!$F$17:$F$30,Sheet1!$E$17:$E$30,D556)</f>
        <v>1</v>
      </c>
      <c r="H556" s="1" t="e">
        <f>ROUND(ABS(SUMIFS(#REF!,#REF!,$C556,#REF!,#REF!,#REF!,$E556)),)</f>
        <v>#REF!</v>
      </c>
      <c r="I556" s="1" t="e">
        <f>_xlfn.IFS(OR(B556=#REF!,B556=#REF!,B556=#REF!),ROUND(#REF!,3),TRUE,0)</f>
        <v>#REF!</v>
      </c>
      <c r="J556" s="1">
        <v>0</v>
      </c>
      <c r="K556" s="1" t="e">
        <f>ROUND(ABS(SUMIFS(#REF!,#REF!,$C556,#REF!,#REF!,#REF!,$E556,#REF!,#REF!)),3)</f>
        <v>#REF!</v>
      </c>
      <c r="L556" s="1" t="e">
        <f>ROUND(ABS(SUMIFS(#REF!,#REF!,$C556,#REF!,#REF!,#REF!,$E556,#REF!,#REF!)),3)</f>
        <v>#REF!</v>
      </c>
      <c r="M556" s="1">
        <v>0</v>
      </c>
      <c r="N556" s="1" t="e">
        <f>ROUND(ABS(SUMIFS(#REF!,#REF!,$C556,#REF!,#REF!,#REF!,$E556,#REF!,#REF!)),3)</f>
        <v>#REF!</v>
      </c>
      <c r="O556" s="1" t="e">
        <f>ABS(SUMIFS(#REF!,#REF!,$C556,#REF!,$E556,#REF!,#REF!))</f>
        <v>#REF!</v>
      </c>
      <c r="P556" s="1" t="e">
        <f>#REF!</f>
        <v>#REF!</v>
      </c>
      <c r="Q556" s="1" t="e">
        <f>_xlfn.IFS(OR(B556=#REF!,B556=#REF!),#REF!*100,TRUE,0)</f>
        <v>#REF!</v>
      </c>
      <c r="S556" s="14" t="str">
        <f t="shared" si="142"/>
        <v>2000251013受击光效1</v>
      </c>
      <c r="T556" s="14" t="str">
        <f ca="1">IF(OFFSET($BB$1,MATCH($S556,S:S,0)-1,),$BC$1,
_xlfn.TEXTJOIN(Sheet1!$D$16,1,U556:AA556))</f>
        <v>51</v>
      </c>
      <c r="U556" s="14" t="str">
        <f t="shared" ca="1" si="143"/>
        <v>51</v>
      </c>
      <c r="V556" s="14" t="str">
        <f t="shared" ca="1" si="144"/>
        <v/>
      </c>
      <c r="W556" s="14" t="str">
        <f t="shared" ca="1" si="145"/>
        <v/>
      </c>
      <c r="X556" s="14" t="str">
        <f t="shared" ca="1" si="146"/>
        <v/>
      </c>
      <c r="Y556" s="14" t="str">
        <f t="shared" ca="1" si="147"/>
        <v/>
      </c>
      <c r="Z556" s="14" t="str">
        <f t="shared" ca="1" si="148"/>
        <v/>
      </c>
      <c r="AA556" s="14" t="str">
        <f t="shared" ca="1" si="149"/>
        <v/>
      </c>
      <c r="AB556" s="1">
        <f t="shared" si="150"/>
        <v>51</v>
      </c>
      <c r="AC556" s="1" t="e">
        <f t="shared" si="151"/>
        <v>#N/A</v>
      </c>
      <c r="AD556" s="1" t="e">
        <f t="shared" si="152"/>
        <v>#N/A</v>
      </c>
      <c r="AE556" s="1" t="e">
        <f t="shared" si="153"/>
        <v>#N/A</v>
      </c>
      <c r="AF556" s="1" t="e">
        <f t="shared" si="154"/>
        <v>#N/A</v>
      </c>
      <c r="AG556" s="1" t="e">
        <f t="shared" si="155"/>
        <v>#N/A</v>
      </c>
      <c r="AH556" s="1" t="e">
        <f t="shared" si="156"/>
        <v>#N/A</v>
      </c>
      <c r="AI556" s="1" t="e">
        <f>TRIM(LEFT(AP556,FIND(Sheet1!$E$16,AP556)-1))</f>
        <v>#VALUE!</v>
      </c>
      <c r="AJ556" s="1" t="e">
        <f>TRIM(LEFT(AQ556,FIND(Sheet1!$E$16,AQ556)-1))</f>
        <v>#VALUE!</v>
      </c>
      <c r="AK556" s="1" t="e">
        <f>TRIM(LEFT(AR556,FIND(Sheet1!$E$16,AR556)-1))</f>
        <v>#VALUE!</v>
      </c>
      <c r="AL556" s="1" t="e">
        <f>TRIM(LEFT(AS556,FIND(Sheet1!$E$16,AS556)-1))</f>
        <v>#VALUE!</v>
      </c>
      <c r="AM556" s="1" t="e">
        <f>TRIM(LEFT(AT556,FIND(Sheet1!$E$16,AT556)-1))</f>
        <v>#VALUE!</v>
      </c>
      <c r="AN556" s="1" t="e">
        <f>TRIM(LEFT(AU556,FIND(Sheet1!$E$16,AU556)-1))</f>
        <v>#VALUE!</v>
      </c>
      <c r="AO556" s="1" t="e">
        <f>TRIM(LEFT(AV556,FIND(Sheet1!$E$16,AV556)-1))</f>
        <v>#VALUE!</v>
      </c>
      <c r="AP556" s="14">
        <v>51</v>
      </c>
      <c r="AX556" s="1">
        <v>2000251013</v>
      </c>
      <c r="AY556" s="1" t="s">
        <v>91</v>
      </c>
      <c r="AZ556" s="1" t="str">
        <f t="shared" si="157"/>
        <v>2000251013受击光效</v>
      </c>
      <c r="BA556" s="1">
        <f>COUNTIFS($AZ$2:AZ556,AZ556,$AZ$2:AZ556,"&gt;&lt;")</f>
        <v>1</v>
      </c>
      <c r="BB556" t="b">
        <f>IFERROR(AND(VLOOKUP(AX556,[2]英雄技能定义!$A:$F,6,0)="普攻",AY556=$AY$2),FALSE)</f>
        <v>0</v>
      </c>
    </row>
    <row r="557" spans="1:54">
      <c r="A557" s="1" t="e">
        <f>#REF!</f>
        <v>#REF!</v>
      </c>
      <c r="B557" s="1" t="e">
        <f>#REF!</f>
        <v>#REF!</v>
      </c>
      <c r="C557" s="1" t="e">
        <f>#REF!</f>
        <v>#REF!</v>
      </c>
      <c r="D557" s="1" t="s">
        <v>86</v>
      </c>
      <c r="E557" s="1" t="e">
        <f>#REF!</f>
        <v>#REF!</v>
      </c>
      <c r="F557" s="1" t="e">
        <f t="shared" si="158"/>
        <v>#REF!</v>
      </c>
      <c r="G557" s="1">
        <f>SUMIFS(Sheet1!$F$17:$F$30,Sheet1!$E$17:$E$30,D557)</f>
        <v>1</v>
      </c>
      <c r="H557" s="1" t="e">
        <f>ROUND(ABS(SUMIFS(#REF!,#REF!,$C557,#REF!,#REF!,#REF!,$E557)),)</f>
        <v>#REF!</v>
      </c>
      <c r="I557" s="1" t="e">
        <f>_xlfn.IFS(OR(B557=#REF!,B557=#REF!,B557=#REF!),ROUND(#REF!,3),TRUE,0)</f>
        <v>#REF!</v>
      </c>
      <c r="J557" s="1">
        <v>0</v>
      </c>
      <c r="K557" s="1" t="e">
        <f>ROUND(ABS(SUMIFS(#REF!,#REF!,$C557,#REF!,#REF!,#REF!,$E557,#REF!,#REF!)),3)</f>
        <v>#REF!</v>
      </c>
      <c r="L557" s="1" t="e">
        <f>ROUND(ABS(SUMIFS(#REF!,#REF!,$C557,#REF!,#REF!,#REF!,$E557,#REF!,#REF!)),3)</f>
        <v>#REF!</v>
      </c>
      <c r="M557" s="1">
        <v>0</v>
      </c>
      <c r="N557" s="1" t="e">
        <f>ROUND(ABS(SUMIFS(#REF!,#REF!,$C557,#REF!,#REF!,#REF!,$E557,#REF!,#REF!)),3)</f>
        <v>#REF!</v>
      </c>
      <c r="O557" s="1" t="e">
        <f>ABS(SUMIFS(#REF!,#REF!,$C557,#REF!,$E557,#REF!,#REF!))</f>
        <v>#REF!</v>
      </c>
      <c r="P557" s="1" t="e">
        <f>#REF!</f>
        <v>#REF!</v>
      </c>
      <c r="Q557" s="1" t="e">
        <f>_xlfn.IFS(OR(B557=#REF!,B557=#REF!),#REF!*100,TRUE,0)</f>
        <v>#REF!</v>
      </c>
      <c r="S557" s="14" t="str">
        <f t="shared" si="142"/>
        <v>2000350401伤血1</v>
      </c>
      <c r="T557" s="14" t="str">
        <f ca="1">IF(OFFSET($BB$1,MATCH($S557,S:S,0)-1,),$BC$1,
_xlfn.TEXTJOIN(Sheet1!$D$16,1,U557:AA557))</f>
        <v>ratio=0.4,fixed=0</v>
      </c>
      <c r="U557" s="14" t="str">
        <f t="shared" ca="1" si="143"/>
        <v>ratio=0.4</v>
      </c>
      <c r="V557" s="14" t="str">
        <f t="shared" ca="1" si="144"/>
        <v>fixed=10</v>
      </c>
      <c r="W557" s="14" t="str">
        <f t="shared" ca="1" si="145"/>
        <v/>
      </c>
      <c r="X557" s="14" t="str">
        <f t="shared" ca="1" si="146"/>
        <v/>
      </c>
      <c r="Y557" s="14" t="str">
        <f t="shared" ca="1" si="147"/>
        <v/>
      </c>
      <c r="Z557" s="14" t="str">
        <f t="shared" ca="1" si="148"/>
        <v/>
      </c>
      <c r="AA557" s="14" t="str">
        <f t="shared" ca="1" si="149"/>
        <v/>
      </c>
      <c r="AB557" s="1">
        <f t="shared" si="150"/>
        <v>0.4</v>
      </c>
      <c r="AC557" s="1">
        <f t="shared" si="151"/>
        <v>10</v>
      </c>
      <c r="AD557" s="1" t="e">
        <f t="shared" si="152"/>
        <v>#N/A</v>
      </c>
      <c r="AE557" s="1" t="e">
        <f t="shared" si="153"/>
        <v>#N/A</v>
      </c>
      <c r="AF557" s="1" t="e">
        <f t="shared" si="154"/>
        <v>#N/A</v>
      </c>
      <c r="AG557" s="1" t="e">
        <f t="shared" si="155"/>
        <v>#N/A</v>
      </c>
      <c r="AH557" s="1" t="e">
        <f t="shared" si="156"/>
        <v>#N/A</v>
      </c>
      <c r="AI557" s="1" t="str">
        <f>TRIM(LEFT(AP557,FIND(Sheet1!$E$16,AP557)-1))</f>
        <v>ratio</v>
      </c>
      <c r="AJ557" s="1" t="str">
        <f>TRIM(LEFT(AQ557,FIND(Sheet1!$E$16,AQ557)-1))</f>
        <v>fixed</v>
      </c>
      <c r="AK557" s="1" t="e">
        <f>TRIM(LEFT(AR557,FIND(Sheet1!$E$16,AR557)-1))</f>
        <v>#VALUE!</v>
      </c>
      <c r="AL557" s="1" t="e">
        <f>TRIM(LEFT(AS557,FIND(Sheet1!$E$16,AS557)-1))</f>
        <v>#VALUE!</v>
      </c>
      <c r="AM557" s="1" t="e">
        <f>TRIM(LEFT(AT557,FIND(Sheet1!$E$16,AT557)-1))</f>
        <v>#VALUE!</v>
      </c>
      <c r="AN557" s="1" t="e">
        <f>TRIM(LEFT(AU557,FIND(Sheet1!$E$16,AU557)-1))</f>
        <v>#VALUE!</v>
      </c>
      <c r="AO557" s="1" t="e">
        <f>TRIM(LEFT(AV557,FIND(Sheet1!$E$16,AV557)-1))</f>
        <v>#VALUE!</v>
      </c>
      <c r="AP557" s="14" t="s">
        <v>167</v>
      </c>
      <c r="AQ557" s="14" t="s">
        <v>168</v>
      </c>
      <c r="AX557" s="1">
        <v>2000350401</v>
      </c>
      <c r="AY557" s="1" t="s">
        <v>86</v>
      </c>
      <c r="AZ557" s="1" t="str">
        <f t="shared" si="157"/>
        <v>2000350401伤血</v>
      </c>
      <c r="BA557" s="1">
        <f>COUNTIFS($AZ$2:AZ557,AZ557,$AZ$2:AZ557,"&gt;&lt;")</f>
        <v>1</v>
      </c>
      <c r="BB557" t="b">
        <f>IFERROR(AND(VLOOKUP(AX557,[2]英雄技能定义!$A:$F,6,0)="普攻",AY557=$AY$2),FALSE)</f>
        <v>1</v>
      </c>
    </row>
    <row r="558" spans="1:54">
      <c r="A558" s="1" t="e">
        <f>#REF!</f>
        <v>#REF!</v>
      </c>
      <c r="B558" s="1" t="e">
        <f>#REF!</f>
        <v>#REF!</v>
      </c>
      <c r="C558" s="1" t="e">
        <f>#REF!</f>
        <v>#REF!</v>
      </c>
      <c r="D558" s="1" t="s">
        <v>86</v>
      </c>
      <c r="E558" s="1" t="e">
        <f>#REF!</f>
        <v>#REF!</v>
      </c>
      <c r="F558" s="1" t="e">
        <f t="shared" si="158"/>
        <v>#REF!</v>
      </c>
      <c r="G558" s="1">
        <f>SUMIFS(Sheet1!$F$17:$F$30,Sheet1!$E$17:$E$30,D558)</f>
        <v>1</v>
      </c>
      <c r="H558" s="1" t="e">
        <f>ROUND(ABS(SUMIFS(#REF!,#REF!,$C558,#REF!,#REF!,#REF!,$E558)),)</f>
        <v>#REF!</v>
      </c>
      <c r="I558" s="1" t="e">
        <f>_xlfn.IFS(OR(B558=#REF!,B558=#REF!,B558=#REF!),ROUND(#REF!,3),TRUE,0)</f>
        <v>#REF!</v>
      </c>
      <c r="J558" s="1">
        <v>0</v>
      </c>
      <c r="K558" s="1" t="e">
        <f>ROUND(ABS(SUMIFS(#REF!,#REF!,$C558,#REF!,#REF!,#REF!,$E558,#REF!,#REF!)),3)</f>
        <v>#REF!</v>
      </c>
      <c r="L558" s="1" t="e">
        <f>ROUND(ABS(SUMIFS(#REF!,#REF!,$C558,#REF!,#REF!,#REF!,$E558,#REF!,#REF!)),3)</f>
        <v>#REF!</v>
      </c>
      <c r="M558" s="1">
        <v>0</v>
      </c>
      <c r="N558" s="1" t="e">
        <f>ROUND(ABS(SUMIFS(#REF!,#REF!,$C558,#REF!,#REF!,#REF!,$E558,#REF!,#REF!)),3)</f>
        <v>#REF!</v>
      </c>
      <c r="O558" s="1" t="e">
        <f>ABS(SUMIFS(#REF!,#REF!,$C558,#REF!,$E558,#REF!,#REF!))</f>
        <v>#REF!</v>
      </c>
      <c r="P558" s="1" t="e">
        <f>#REF!</f>
        <v>#REF!</v>
      </c>
      <c r="Q558" s="1" t="e">
        <f>_xlfn.IFS(OR(B558=#REF!,B558=#REF!),#REF!*100,TRUE,0)</f>
        <v>#REF!</v>
      </c>
      <c r="S558" s="14" t="str">
        <f t="shared" si="142"/>
        <v>2000350402伤血1</v>
      </c>
      <c r="T558" s="14" t="str">
        <f ca="1">IF(OFFSET($BB$1,MATCH($S558,S:S,0)-1,),$BC$1,
_xlfn.TEXTJOIN(Sheet1!$D$16,1,U558:AA558))</f>
        <v>ratio=1.15,fixed=100</v>
      </c>
      <c r="U558" s="14" t="str">
        <f t="shared" ca="1" si="143"/>
        <v>ratio=1.15</v>
      </c>
      <c r="V558" s="14" t="str">
        <f t="shared" ca="1" si="144"/>
        <v>fixed=100</v>
      </c>
      <c r="W558" s="14" t="str">
        <f t="shared" ca="1" si="145"/>
        <v/>
      </c>
      <c r="X558" s="14" t="str">
        <f t="shared" ca="1" si="146"/>
        <v/>
      </c>
      <c r="Y558" s="14" t="str">
        <f t="shared" ca="1" si="147"/>
        <v/>
      </c>
      <c r="Z558" s="14" t="str">
        <f t="shared" ca="1" si="148"/>
        <v/>
      </c>
      <c r="AA558" s="14" t="str">
        <f t="shared" ca="1" si="149"/>
        <v/>
      </c>
      <c r="AB558" s="1">
        <f t="shared" si="150"/>
        <v>1.1499999999999999</v>
      </c>
      <c r="AC558" s="1">
        <f t="shared" si="151"/>
        <v>100</v>
      </c>
      <c r="AD558" s="1" t="e">
        <f t="shared" si="152"/>
        <v>#N/A</v>
      </c>
      <c r="AE558" s="1" t="e">
        <f t="shared" si="153"/>
        <v>#N/A</v>
      </c>
      <c r="AF558" s="1" t="e">
        <f t="shared" si="154"/>
        <v>#N/A</v>
      </c>
      <c r="AG558" s="1" t="e">
        <f t="shared" si="155"/>
        <v>#N/A</v>
      </c>
      <c r="AH558" s="1" t="e">
        <f t="shared" si="156"/>
        <v>#N/A</v>
      </c>
      <c r="AI558" s="1" t="str">
        <f>TRIM(LEFT(AP558,FIND(Sheet1!$E$16,AP558)-1))</f>
        <v>ratio</v>
      </c>
      <c r="AJ558" s="1" t="str">
        <f>TRIM(LEFT(AQ558,FIND(Sheet1!$E$16,AQ558)-1))</f>
        <v>fixed</v>
      </c>
      <c r="AK558" s="1" t="e">
        <f>TRIM(LEFT(AR558,FIND(Sheet1!$E$16,AR558)-1))</f>
        <v>#VALUE!</v>
      </c>
      <c r="AL558" s="1" t="e">
        <f>TRIM(LEFT(AS558,FIND(Sheet1!$E$16,AS558)-1))</f>
        <v>#VALUE!</v>
      </c>
      <c r="AM558" s="1" t="e">
        <f>TRIM(LEFT(AT558,FIND(Sheet1!$E$16,AT558)-1))</f>
        <v>#VALUE!</v>
      </c>
      <c r="AN558" s="1" t="e">
        <f>TRIM(LEFT(AU558,FIND(Sheet1!$E$16,AU558)-1))</f>
        <v>#VALUE!</v>
      </c>
      <c r="AO558" s="1" t="e">
        <f>TRIM(LEFT(AV558,FIND(Sheet1!$E$16,AV558)-1))</f>
        <v>#VALUE!</v>
      </c>
      <c r="AP558" s="14" t="s">
        <v>266</v>
      </c>
      <c r="AQ558" s="14" t="s">
        <v>170</v>
      </c>
      <c r="AX558" s="1">
        <v>2000350402</v>
      </c>
      <c r="AY558" s="1" t="s">
        <v>86</v>
      </c>
      <c r="AZ558" s="1" t="str">
        <f t="shared" si="157"/>
        <v>2000350402伤血</v>
      </c>
      <c r="BA558" s="1">
        <f>COUNTIFS($AZ$2:AZ558,AZ558,$AZ$2:AZ558,"&gt;&lt;")</f>
        <v>1</v>
      </c>
      <c r="BB558" t="b">
        <f>IFERROR(AND(VLOOKUP(AX558,[2]英雄技能定义!$A:$F,6,0)="普攻",AY558=$AY$2),FALSE)</f>
        <v>0</v>
      </c>
    </row>
    <row r="559" spans="1:54">
      <c r="A559" s="1" t="e">
        <f>#REF!</f>
        <v>#REF!</v>
      </c>
      <c r="B559" s="1" t="e">
        <f>#REF!</f>
        <v>#REF!</v>
      </c>
      <c r="C559" s="1" t="e">
        <f>#REF!</f>
        <v>#REF!</v>
      </c>
      <c r="D559" s="1" t="s">
        <v>86</v>
      </c>
      <c r="E559" s="1" t="e">
        <f>#REF!</f>
        <v>#REF!</v>
      </c>
      <c r="F559" s="1" t="e">
        <f t="shared" si="158"/>
        <v>#REF!</v>
      </c>
      <c r="G559" s="1">
        <f>SUMIFS(Sheet1!$F$17:$F$30,Sheet1!$E$17:$E$30,D559)</f>
        <v>1</v>
      </c>
      <c r="H559" s="1" t="e">
        <f>ROUND(ABS(SUMIFS(#REF!,#REF!,$C559,#REF!,#REF!,#REF!,$E559)),)</f>
        <v>#REF!</v>
      </c>
      <c r="I559" s="1" t="e">
        <f>_xlfn.IFS(OR(B559=#REF!,B559=#REF!,B559=#REF!),ROUND(#REF!,3),TRUE,0)</f>
        <v>#REF!</v>
      </c>
      <c r="J559" s="1">
        <v>0</v>
      </c>
      <c r="K559" s="1" t="e">
        <f>ROUND(ABS(SUMIFS(#REF!,#REF!,$C559,#REF!,#REF!,#REF!,$E559,#REF!,#REF!)),3)</f>
        <v>#REF!</v>
      </c>
      <c r="L559" s="1" t="e">
        <f>ROUND(ABS(SUMIFS(#REF!,#REF!,$C559,#REF!,#REF!,#REF!,$E559,#REF!,#REF!)),3)</f>
        <v>#REF!</v>
      </c>
      <c r="M559" s="1">
        <v>0</v>
      </c>
      <c r="N559" s="1" t="e">
        <f>ROUND(ABS(SUMIFS(#REF!,#REF!,$C559,#REF!,#REF!,#REF!,$E559,#REF!,#REF!)),3)</f>
        <v>#REF!</v>
      </c>
      <c r="O559" s="1" t="e">
        <f>ABS(SUMIFS(#REF!,#REF!,$C559,#REF!,$E559,#REF!,#REF!))</f>
        <v>#REF!</v>
      </c>
      <c r="P559" s="1" t="e">
        <f>#REF!</f>
        <v>#REF!</v>
      </c>
      <c r="Q559" s="1" t="e">
        <f>_xlfn.IFS(OR(B559=#REF!,B559=#REF!),#REF!*100,TRUE,0)</f>
        <v>#REF!</v>
      </c>
      <c r="S559" s="14" t="str">
        <f t="shared" si="142"/>
        <v>2000350402受击光效1</v>
      </c>
      <c r="T559" s="14" t="str">
        <f ca="1">IF(OFFSET($BB$1,MATCH($S559,S:S,0)-1,),$BC$1,
_xlfn.TEXTJOIN(Sheet1!$D$16,1,U559:AA559))</f>
        <v>52</v>
      </c>
      <c r="U559" s="14" t="str">
        <f t="shared" ca="1" si="143"/>
        <v>52</v>
      </c>
      <c r="V559" s="14" t="str">
        <f t="shared" ca="1" si="144"/>
        <v/>
      </c>
      <c r="W559" s="14" t="str">
        <f t="shared" ca="1" si="145"/>
        <v/>
      </c>
      <c r="X559" s="14" t="str">
        <f t="shared" ca="1" si="146"/>
        <v/>
      </c>
      <c r="Y559" s="14" t="str">
        <f t="shared" ca="1" si="147"/>
        <v/>
      </c>
      <c r="Z559" s="14" t="str">
        <f t="shared" ca="1" si="148"/>
        <v/>
      </c>
      <c r="AA559" s="14" t="str">
        <f t="shared" ca="1" si="149"/>
        <v/>
      </c>
      <c r="AB559" s="1">
        <f t="shared" si="150"/>
        <v>52</v>
      </c>
      <c r="AC559" s="1" t="e">
        <f t="shared" si="151"/>
        <v>#N/A</v>
      </c>
      <c r="AD559" s="1" t="e">
        <f t="shared" si="152"/>
        <v>#N/A</v>
      </c>
      <c r="AE559" s="1" t="e">
        <f t="shared" si="153"/>
        <v>#N/A</v>
      </c>
      <c r="AF559" s="1" t="e">
        <f t="shared" si="154"/>
        <v>#N/A</v>
      </c>
      <c r="AG559" s="1" t="e">
        <f t="shared" si="155"/>
        <v>#N/A</v>
      </c>
      <c r="AH559" s="1" t="e">
        <f t="shared" si="156"/>
        <v>#N/A</v>
      </c>
      <c r="AI559" s="1" t="e">
        <f>TRIM(LEFT(AP559,FIND(Sheet1!$E$16,AP559)-1))</f>
        <v>#VALUE!</v>
      </c>
      <c r="AJ559" s="1" t="e">
        <f>TRIM(LEFT(AQ559,FIND(Sheet1!$E$16,AQ559)-1))</f>
        <v>#VALUE!</v>
      </c>
      <c r="AK559" s="1" t="e">
        <f>TRIM(LEFT(AR559,FIND(Sheet1!$E$16,AR559)-1))</f>
        <v>#VALUE!</v>
      </c>
      <c r="AL559" s="1" t="e">
        <f>TRIM(LEFT(AS559,FIND(Sheet1!$E$16,AS559)-1))</f>
        <v>#VALUE!</v>
      </c>
      <c r="AM559" s="1" t="e">
        <f>TRIM(LEFT(AT559,FIND(Sheet1!$E$16,AT559)-1))</f>
        <v>#VALUE!</v>
      </c>
      <c r="AN559" s="1" t="e">
        <f>TRIM(LEFT(AU559,FIND(Sheet1!$E$16,AU559)-1))</f>
        <v>#VALUE!</v>
      </c>
      <c r="AO559" s="1" t="e">
        <f>TRIM(LEFT(AV559,FIND(Sheet1!$E$16,AV559)-1))</f>
        <v>#VALUE!</v>
      </c>
      <c r="AP559" s="14">
        <v>52</v>
      </c>
      <c r="AX559" s="1">
        <v>2000350402</v>
      </c>
      <c r="AY559" s="1" t="s">
        <v>91</v>
      </c>
      <c r="AZ559" s="1" t="str">
        <f t="shared" si="157"/>
        <v>2000350402受击光效</v>
      </c>
      <c r="BA559" s="1">
        <f>COUNTIFS($AZ$2:AZ559,AZ559,$AZ$2:AZ559,"&gt;&lt;")</f>
        <v>1</v>
      </c>
      <c r="BB559" t="b">
        <f>IFERROR(AND(VLOOKUP(AX559,[2]英雄技能定义!$A:$F,6,0)="普攻",AY559=$AY$2),FALSE)</f>
        <v>0</v>
      </c>
    </row>
    <row r="560" spans="1:54">
      <c r="A560" s="1" t="e">
        <f>#REF!</f>
        <v>#REF!</v>
      </c>
      <c r="B560" s="1" t="e">
        <f>#REF!</f>
        <v>#REF!</v>
      </c>
      <c r="C560" s="1" t="e">
        <f>#REF!</f>
        <v>#REF!</v>
      </c>
      <c r="D560" s="1" t="s">
        <v>86</v>
      </c>
      <c r="E560" s="1" t="e">
        <f>#REF!</f>
        <v>#REF!</v>
      </c>
      <c r="F560" s="1" t="e">
        <f t="shared" si="158"/>
        <v>#REF!</v>
      </c>
      <c r="G560" s="1">
        <f>SUMIFS(Sheet1!$F$17:$F$30,Sheet1!$E$17:$E$30,D560)</f>
        <v>1</v>
      </c>
      <c r="H560" s="1" t="e">
        <f>ROUND(ABS(SUMIFS(#REF!,#REF!,$C560,#REF!,#REF!,#REF!,$E560)),)</f>
        <v>#REF!</v>
      </c>
      <c r="I560" s="1" t="e">
        <f>_xlfn.IFS(OR(B560=#REF!,B560=#REF!,B560=#REF!),ROUND(#REF!,3),TRUE,0)</f>
        <v>#REF!</v>
      </c>
      <c r="J560" s="1">
        <v>0</v>
      </c>
      <c r="K560" s="1" t="e">
        <f>ROUND(ABS(SUMIFS(#REF!,#REF!,$C560,#REF!,#REF!,#REF!,$E560,#REF!,#REF!)),3)</f>
        <v>#REF!</v>
      </c>
      <c r="L560" s="1" t="e">
        <f>ROUND(ABS(SUMIFS(#REF!,#REF!,$C560,#REF!,#REF!,#REF!,$E560,#REF!,#REF!)),3)</f>
        <v>#REF!</v>
      </c>
      <c r="M560" s="1">
        <v>0</v>
      </c>
      <c r="N560" s="1" t="e">
        <f>ROUND(ABS(SUMIFS(#REF!,#REF!,$C560,#REF!,#REF!,#REF!,$E560,#REF!,#REF!)),3)</f>
        <v>#REF!</v>
      </c>
      <c r="O560" s="1" t="e">
        <f>ABS(SUMIFS(#REF!,#REF!,$C560,#REF!,$E560,#REF!,#REF!))</f>
        <v>#REF!</v>
      </c>
      <c r="P560" s="1" t="e">
        <f>#REF!</f>
        <v>#REF!</v>
      </c>
      <c r="Q560" s="1" t="e">
        <f>_xlfn.IFS(OR(B560=#REF!,B560=#REF!),#REF!*100,TRUE,0)</f>
        <v>#REF!</v>
      </c>
      <c r="S560" s="14" t="str">
        <f t="shared" si="142"/>
        <v>2000350402击退1</v>
      </c>
      <c r="T560" s="14" t="str">
        <f ca="1">IF(OFFSET($BB$1,MATCH($S560,S:S,0)-1,),$BC$1,
_xlfn.TEXTJOIN(Sheet1!$D$16,1,U560:AA560))</f>
        <v>speed=1500,duration=0.1</v>
      </c>
      <c r="U560" s="14" t="str">
        <f t="shared" ca="1" si="143"/>
        <v>speed=1500</v>
      </c>
      <c r="V560" s="14" t="str">
        <f t="shared" ca="1" si="144"/>
        <v>duration=0.1</v>
      </c>
      <c r="W560" s="14" t="str">
        <f t="shared" ca="1" si="145"/>
        <v/>
      </c>
      <c r="X560" s="14" t="str">
        <f t="shared" ca="1" si="146"/>
        <v/>
      </c>
      <c r="Y560" s="14" t="str">
        <f t="shared" ca="1" si="147"/>
        <v/>
      </c>
      <c r="Z560" s="14" t="str">
        <f t="shared" ca="1" si="148"/>
        <v/>
      </c>
      <c r="AA560" s="14" t="str">
        <f t="shared" ca="1" si="149"/>
        <v/>
      </c>
      <c r="AB560" s="1">
        <f t="shared" si="150"/>
        <v>1500</v>
      </c>
      <c r="AC560" s="1">
        <f t="shared" si="151"/>
        <v>0.1</v>
      </c>
      <c r="AD560" s="1" t="e">
        <f t="shared" si="152"/>
        <v>#N/A</v>
      </c>
      <c r="AE560" s="1" t="e">
        <f t="shared" si="153"/>
        <v>#N/A</v>
      </c>
      <c r="AF560" s="1" t="e">
        <f t="shared" si="154"/>
        <v>#N/A</v>
      </c>
      <c r="AG560" s="1" t="e">
        <f t="shared" si="155"/>
        <v>#N/A</v>
      </c>
      <c r="AH560" s="1" t="e">
        <f t="shared" si="156"/>
        <v>#N/A</v>
      </c>
      <c r="AI560" s="1" t="str">
        <f>TRIM(LEFT(AP560,FIND(Sheet1!$E$16,AP560)-1))</f>
        <v>speed</v>
      </c>
      <c r="AJ560" s="1" t="str">
        <f>TRIM(LEFT(AQ560,FIND(Sheet1!$E$16,AQ560)-1))</f>
        <v>duration</v>
      </c>
      <c r="AK560" s="1" t="e">
        <f>TRIM(LEFT(AR560,FIND(Sheet1!$E$16,AR560)-1))</f>
        <v>#VALUE!</v>
      </c>
      <c r="AL560" s="1" t="e">
        <f>TRIM(LEFT(AS560,FIND(Sheet1!$E$16,AS560)-1))</f>
        <v>#VALUE!</v>
      </c>
      <c r="AM560" s="1" t="e">
        <f>TRIM(LEFT(AT560,FIND(Sheet1!$E$16,AT560)-1))</f>
        <v>#VALUE!</v>
      </c>
      <c r="AN560" s="1" t="e">
        <f>TRIM(LEFT(AU560,FIND(Sheet1!$E$16,AU560)-1))</f>
        <v>#VALUE!</v>
      </c>
      <c r="AO560" s="1" t="e">
        <f>TRIM(LEFT(AV560,FIND(Sheet1!$E$16,AV560)-1))</f>
        <v>#VALUE!</v>
      </c>
      <c r="AP560" s="14" t="s">
        <v>213</v>
      </c>
      <c r="AQ560" s="14" t="s">
        <v>183</v>
      </c>
      <c r="AX560" s="1">
        <v>2000350402</v>
      </c>
      <c r="AY560" s="1" t="s">
        <v>47</v>
      </c>
      <c r="AZ560" s="1" t="str">
        <f t="shared" si="157"/>
        <v>2000350402击退</v>
      </c>
      <c r="BA560" s="1">
        <f>COUNTIFS($AZ$2:AZ560,AZ560,$AZ$2:AZ560,"&gt;&lt;")</f>
        <v>1</v>
      </c>
      <c r="BB560" t="b">
        <f>IFERROR(AND(VLOOKUP(AX560,[2]英雄技能定义!$A:$F,6,0)="普攻",AY560=$AY$2),FALSE)</f>
        <v>0</v>
      </c>
    </row>
    <row r="561" spans="1:54">
      <c r="A561" s="1" t="e">
        <f>#REF!</f>
        <v>#REF!</v>
      </c>
      <c r="B561" s="1" t="e">
        <f>#REF!</f>
        <v>#REF!</v>
      </c>
      <c r="C561" s="1" t="e">
        <f>#REF!</f>
        <v>#REF!</v>
      </c>
      <c r="D561" s="1" t="s">
        <v>86</v>
      </c>
      <c r="E561" s="1" t="e">
        <f>#REF!</f>
        <v>#REF!</v>
      </c>
      <c r="F561" s="1" t="e">
        <f t="shared" si="158"/>
        <v>#REF!</v>
      </c>
      <c r="G561" s="1">
        <f>SUMIFS(Sheet1!$F$17:$F$30,Sheet1!$E$17:$E$30,D561)</f>
        <v>1</v>
      </c>
      <c r="H561" s="1" t="e">
        <f>ROUND(ABS(SUMIFS(#REF!,#REF!,$C561,#REF!,#REF!,#REF!,$E561)),)</f>
        <v>#REF!</v>
      </c>
      <c r="I561" s="1" t="e">
        <f>_xlfn.IFS(OR(B561=#REF!,B561=#REF!,B561=#REF!),ROUND(#REF!,3),TRUE,0)</f>
        <v>#REF!</v>
      </c>
      <c r="J561" s="1">
        <v>0</v>
      </c>
      <c r="K561" s="1" t="e">
        <f>ROUND(ABS(SUMIFS(#REF!,#REF!,$C561,#REF!,#REF!,#REF!,$E561,#REF!,#REF!)),3)</f>
        <v>#REF!</v>
      </c>
      <c r="L561" s="1" t="e">
        <f>ROUND(ABS(SUMIFS(#REF!,#REF!,$C561,#REF!,#REF!,#REF!,$E561,#REF!,#REF!)),3)</f>
        <v>#REF!</v>
      </c>
      <c r="M561" s="1">
        <v>0</v>
      </c>
      <c r="N561" s="1" t="e">
        <f>ROUND(ABS(SUMIFS(#REF!,#REF!,$C561,#REF!,#REF!,#REF!,$E561,#REF!,#REF!)),3)</f>
        <v>#REF!</v>
      </c>
      <c r="O561" s="1" t="e">
        <f>ABS(SUMIFS(#REF!,#REF!,$C561,#REF!,$E561,#REF!,#REF!))</f>
        <v>#REF!</v>
      </c>
      <c r="P561" s="1" t="e">
        <f>#REF!</f>
        <v>#REF!</v>
      </c>
      <c r="Q561" s="1" t="e">
        <f>_xlfn.IFS(OR(B561=#REF!,B561=#REF!),#REF!*100,TRUE,0)</f>
        <v>#REF!</v>
      </c>
      <c r="S561" s="14" t="str">
        <f t="shared" si="142"/>
        <v>2000350403伤血1</v>
      </c>
      <c r="T561" s="14" t="str">
        <f ca="1">IF(OFFSET($BB$1,MATCH($S561,S:S,0)-1,),$BC$1,
_xlfn.TEXTJOIN(Sheet1!$D$16,1,U561:AA561))</f>
        <v>ratio=2.08,fixed=100</v>
      </c>
      <c r="U561" s="14" t="str">
        <f t="shared" ca="1" si="143"/>
        <v>ratio=2.08</v>
      </c>
      <c r="V561" s="14" t="str">
        <f t="shared" ca="1" si="144"/>
        <v>fixed=100</v>
      </c>
      <c r="W561" s="14" t="str">
        <f t="shared" ca="1" si="145"/>
        <v/>
      </c>
      <c r="X561" s="14" t="str">
        <f t="shared" ca="1" si="146"/>
        <v/>
      </c>
      <c r="Y561" s="14" t="str">
        <f t="shared" ca="1" si="147"/>
        <v/>
      </c>
      <c r="Z561" s="14" t="str">
        <f t="shared" ca="1" si="148"/>
        <v/>
      </c>
      <c r="AA561" s="14" t="str">
        <f t="shared" ca="1" si="149"/>
        <v/>
      </c>
      <c r="AB561" s="1">
        <f t="shared" si="150"/>
        <v>2.08</v>
      </c>
      <c r="AC561" s="1">
        <f t="shared" si="151"/>
        <v>100</v>
      </c>
      <c r="AD561" s="1" t="e">
        <f t="shared" si="152"/>
        <v>#N/A</v>
      </c>
      <c r="AE561" s="1" t="e">
        <f t="shared" si="153"/>
        <v>#N/A</v>
      </c>
      <c r="AF561" s="1" t="e">
        <f t="shared" si="154"/>
        <v>#N/A</v>
      </c>
      <c r="AG561" s="1" t="e">
        <f t="shared" si="155"/>
        <v>#N/A</v>
      </c>
      <c r="AH561" s="1" t="e">
        <f t="shared" si="156"/>
        <v>#N/A</v>
      </c>
      <c r="AI561" s="1" t="str">
        <f>TRIM(LEFT(AP561,FIND(Sheet1!$E$16,AP561)-1))</f>
        <v>ratio</v>
      </c>
      <c r="AJ561" s="1" t="str">
        <f>TRIM(LEFT(AQ561,FIND(Sheet1!$E$16,AQ561)-1))</f>
        <v>fixed</v>
      </c>
      <c r="AK561" s="1" t="e">
        <f>TRIM(LEFT(AR561,FIND(Sheet1!$E$16,AR561)-1))</f>
        <v>#VALUE!</v>
      </c>
      <c r="AL561" s="1" t="e">
        <f>TRIM(LEFT(AS561,FIND(Sheet1!$E$16,AS561)-1))</f>
        <v>#VALUE!</v>
      </c>
      <c r="AM561" s="1" t="e">
        <f>TRIM(LEFT(AT561,FIND(Sheet1!$E$16,AT561)-1))</f>
        <v>#VALUE!</v>
      </c>
      <c r="AN561" s="1" t="e">
        <f>TRIM(LEFT(AU561,FIND(Sheet1!$E$16,AU561)-1))</f>
        <v>#VALUE!</v>
      </c>
      <c r="AO561" s="1" t="e">
        <f>TRIM(LEFT(AV561,FIND(Sheet1!$E$16,AV561)-1))</f>
        <v>#VALUE!</v>
      </c>
      <c r="AP561" s="14" t="s">
        <v>452</v>
      </c>
      <c r="AQ561" s="14" t="s">
        <v>170</v>
      </c>
      <c r="AX561" s="1">
        <v>2000350403</v>
      </c>
      <c r="AY561" s="1" t="s">
        <v>86</v>
      </c>
      <c r="AZ561" s="1" t="str">
        <f t="shared" si="157"/>
        <v>2000350403伤血</v>
      </c>
      <c r="BA561" s="1">
        <f>COUNTIFS($AZ$2:AZ561,AZ561,$AZ$2:AZ561,"&gt;&lt;")</f>
        <v>1</v>
      </c>
      <c r="BB561" t="b">
        <f>IFERROR(AND(VLOOKUP(AX561,[2]英雄技能定义!$A:$F,6,0)="普攻",AY561=$AY$2),FALSE)</f>
        <v>0</v>
      </c>
    </row>
    <row r="562" spans="1:54">
      <c r="A562" s="1" t="e">
        <f>#REF!</f>
        <v>#REF!</v>
      </c>
      <c r="B562" s="1" t="e">
        <f>#REF!</f>
        <v>#REF!</v>
      </c>
      <c r="C562" s="1" t="e">
        <f>#REF!</f>
        <v>#REF!</v>
      </c>
      <c r="D562" s="1" t="s">
        <v>86</v>
      </c>
      <c r="E562" s="1" t="e">
        <f>#REF!</f>
        <v>#REF!</v>
      </c>
      <c r="F562" s="1" t="e">
        <f t="shared" si="158"/>
        <v>#REF!</v>
      </c>
      <c r="G562" s="1">
        <f>SUMIFS(Sheet1!$F$17:$F$30,Sheet1!$E$17:$E$30,D562)</f>
        <v>1</v>
      </c>
      <c r="H562" s="1" t="e">
        <f>ROUND(ABS(SUMIFS(#REF!,#REF!,$C562,#REF!,#REF!,#REF!,$E562)),)</f>
        <v>#REF!</v>
      </c>
      <c r="I562" s="1" t="e">
        <f>_xlfn.IFS(OR(B562=#REF!,B562=#REF!,B562=#REF!),ROUND(#REF!,3),TRUE,0)</f>
        <v>#REF!</v>
      </c>
      <c r="J562" s="1">
        <v>0</v>
      </c>
      <c r="K562" s="1" t="e">
        <f>ROUND(ABS(SUMIFS(#REF!,#REF!,$C562,#REF!,#REF!,#REF!,$E562,#REF!,#REF!)),3)</f>
        <v>#REF!</v>
      </c>
      <c r="L562" s="1" t="e">
        <f>ROUND(ABS(SUMIFS(#REF!,#REF!,$C562,#REF!,#REF!,#REF!,$E562,#REF!,#REF!)),3)</f>
        <v>#REF!</v>
      </c>
      <c r="M562" s="1">
        <v>0</v>
      </c>
      <c r="N562" s="1" t="e">
        <f>ROUND(ABS(SUMIFS(#REF!,#REF!,$C562,#REF!,#REF!,#REF!,$E562,#REF!,#REF!)),3)</f>
        <v>#REF!</v>
      </c>
      <c r="O562" s="1" t="e">
        <f>ABS(SUMIFS(#REF!,#REF!,$C562,#REF!,$E562,#REF!,#REF!))</f>
        <v>#REF!</v>
      </c>
      <c r="P562" s="1" t="e">
        <f>#REF!</f>
        <v>#REF!</v>
      </c>
      <c r="Q562" s="1" t="e">
        <f>_xlfn.IFS(OR(B562=#REF!,B562=#REF!),#REF!*100,TRUE,0)</f>
        <v>#REF!</v>
      </c>
      <c r="S562" s="14" t="str">
        <f t="shared" si="142"/>
        <v>2000350403受击光效1</v>
      </c>
      <c r="T562" s="14" t="str">
        <f ca="1">IF(OFFSET($BB$1,MATCH($S562,S:S,0)-1,),$BC$1,
_xlfn.TEXTJOIN(Sheet1!$D$16,1,U562:AA562))</f>
        <v>1</v>
      </c>
      <c r="U562" s="14" t="str">
        <f t="shared" ca="1" si="143"/>
        <v>1</v>
      </c>
      <c r="V562" s="14" t="str">
        <f t="shared" ca="1" si="144"/>
        <v/>
      </c>
      <c r="W562" s="14" t="str">
        <f t="shared" ca="1" si="145"/>
        <v/>
      </c>
      <c r="X562" s="14" t="str">
        <f t="shared" ca="1" si="146"/>
        <v/>
      </c>
      <c r="Y562" s="14" t="str">
        <f t="shared" ca="1" si="147"/>
        <v/>
      </c>
      <c r="Z562" s="14" t="str">
        <f t="shared" ca="1" si="148"/>
        <v/>
      </c>
      <c r="AA562" s="14" t="str">
        <f t="shared" ca="1" si="149"/>
        <v/>
      </c>
      <c r="AB562" s="1">
        <f t="shared" si="150"/>
        <v>1</v>
      </c>
      <c r="AC562" s="1" t="e">
        <f t="shared" si="151"/>
        <v>#N/A</v>
      </c>
      <c r="AD562" s="1" t="e">
        <f t="shared" si="152"/>
        <v>#N/A</v>
      </c>
      <c r="AE562" s="1" t="e">
        <f t="shared" si="153"/>
        <v>#N/A</v>
      </c>
      <c r="AF562" s="1" t="e">
        <f t="shared" si="154"/>
        <v>#N/A</v>
      </c>
      <c r="AG562" s="1" t="e">
        <f t="shared" si="155"/>
        <v>#N/A</v>
      </c>
      <c r="AH562" s="1" t="e">
        <f t="shared" si="156"/>
        <v>#N/A</v>
      </c>
      <c r="AI562" s="1" t="e">
        <f>TRIM(LEFT(AP562,FIND(Sheet1!$E$16,AP562)-1))</f>
        <v>#VALUE!</v>
      </c>
      <c r="AJ562" s="1" t="e">
        <f>TRIM(LEFT(AQ562,FIND(Sheet1!$E$16,AQ562)-1))</f>
        <v>#VALUE!</v>
      </c>
      <c r="AK562" s="1" t="e">
        <f>TRIM(LEFT(AR562,FIND(Sheet1!$E$16,AR562)-1))</f>
        <v>#VALUE!</v>
      </c>
      <c r="AL562" s="1" t="e">
        <f>TRIM(LEFT(AS562,FIND(Sheet1!$E$16,AS562)-1))</f>
        <v>#VALUE!</v>
      </c>
      <c r="AM562" s="1" t="e">
        <f>TRIM(LEFT(AT562,FIND(Sheet1!$E$16,AT562)-1))</f>
        <v>#VALUE!</v>
      </c>
      <c r="AN562" s="1" t="e">
        <f>TRIM(LEFT(AU562,FIND(Sheet1!$E$16,AU562)-1))</f>
        <v>#VALUE!</v>
      </c>
      <c r="AO562" s="1" t="e">
        <f>TRIM(LEFT(AV562,FIND(Sheet1!$E$16,AV562)-1))</f>
        <v>#VALUE!</v>
      </c>
      <c r="AP562" s="14">
        <v>1</v>
      </c>
      <c r="AX562" s="1">
        <v>2000350403</v>
      </c>
      <c r="AY562" s="1" t="s">
        <v>91</v>
      </c>
      <c r="AZ562" s="1" t="str">
        <f t="shared" si="157"/>
        <v>2000350403受击光效</v>
      </c>
      <c r="BA562" s="1">
        <f>COUNTIFS($AZ$2:AZ562,AZ562,$AZ$2:AZ562,"&gt;&lt;")</f>
        <v>1</v>
      </c>
      <c r="BB562" t="b">
        <f>IFERROR(AND(VLOOKUP(AX562,[2]英雄技能定义!$A:$F,6,0)="普攻",AY562=$AY$2),FALSE)</f>
        <v>0</v>
      </c>
    </row>
    <row r="563" spans="1:54">
      <c r="A563" s="1" t="e">
        <f>#REF!</f>
        <v>#REF!</v>
      </c>
      <c r="B563" s="1" t="e">
        <f>#REF!</f>
        <v>#REF!</v>
      </c>
      <c r="C563" s="1" t="e">
        <f>#REF!</f>
        <v>#REF!</v>
      </c>
      <c r="D563" s="1" t="s">
        <v>88</v>
      </c>
      <c r="E563" s="1" t="e">
        <f>#REF!</f>
        <v>#REF!</v>
      </c>
      <c r="F563" s="1" t="e">
        <f t="shared" si="158"/>
        <v>#REF!</v>
      </c>
      <c r="G563" s="1">
        <f>SUMIFS(Sheet1!$F$17:$F$30,Sheet1!$E$17:$E$30,D563)</f>
        <v>2</v>
      </c>
      <c r="H563" s="1" t="e">
        <f>ROUND(ABS(SUMIFS(#REF!,#REF!,$C563,#REF!,#REF!,#REF!,$E563)),)</f>
        <v>#REF!</v>
      </c>
      <c r="I563" s="1" t="e">
        <f>_xlfn.IFS(OR(B563=#REF!,B563=#REF!,B563=#REF!),ROUND(#REF!,3),TRUE,0)</f>
        <v>#REF!</v>
      </c>
      <c r="J563" s="1">
        <v>0</v>
      </c>
      <c r="K563" s="1" t="e">
        <f>ROUND(ABS(SUMIFS(#REF!,#REF!,$C563,#REF!,#REF!,#REF!,$E563,#REF!,#REF!)),3)</f>
        <v>#REF!</v>
      </c>
      <c r="L563" s="1" t="e">
        <f>ROUND(ABS(SUMIFS(#REF!,#REF!,$C563,#REF!,#REF!,#REF!,$E563,#REF!,#REF!)),3)</f>
        <v>#REF!</v>
      </c>
      <c r="M563" s="1">
        <v>0</v>
      </c>
      <c r="N563" s="1" t="e">
        <f>ROUND(ABS(SUMIFS(#REF!,#REF!,$C563,#REF!,#REF!,#REF!,$E563,#REF!,#REF!)),3)</f>
        <v>#REF!</v>
      </c>
      <c r="O563" s="1" t="e">
        <f>ABS(SUMIFS(#REF!,#REF!,$C563,#REF!,$E563,#REF!,#REF!))</f>
        <v>#REF!</v>
      </c>
      <c r="P563" s="1" t="e">
        <f>#REF!</f>
        <v>#REF!</v>
      </c>
      <c r="Q563" s="1" t="e">
        <f>_xlfn.IFS(OR(B563=#REF!,B563=#REF!),#REF!*100,TRUE,0)</f>
        <v>#REF!</v>
      </c>
      <c r="S563" s="14" t="str">
        <f t="shared" si="142"/>
        <v>2000350403击飞1</v>
      </c>
      <c r="T563" s="14" t="str">
        <f ca="1">IF(OFFSET($BB$1,MATCH($S563,S:S,0)-1,),$BC$1,
_xlfn.TEXTJOIN(Sheet1!$D$16,1,U563:AA563))</f>
        <v>speed=500,duration=0.2</v>
      </c>
      <c r="U563" s="14" t="str">
        <f t="shared" ca="1" si="143"/>
        <v>speed=500</v>
      </c>
      <c r="V563" s="14" t="str">
        <f t="shared" ca="1" si="144"/>
        <v>duration=0.2</v>
      </c>
      <c r="W563" s="14" t="str">
        <f t="shared" ca="1" si="145"/>
        <v/>
      </c>
      <c r="X563" s="14" t="str">
        <f t="shared" ca="1" si="146"/>
        <v/>
      </c>
      <c r="Y563" s="14" t="str">
        <f t="shared" ca="1" si="147"/>
        <v/>
      </c>
      <c r="Z563" s="14" t="str">
        <f t="shared" ca="1" si="148"/>
        <v/>
      </c>
      <c r="AA563" s="14" t="str">
        <f t="shared" ca="1" si="149"/>
        <v/>
      </c>
      <c r="AB563" s="1">
        <f t="shared" si="150"/>
        <v>500</v>
      </c>
      <c r="AC563" s="1">
        <f t="shared" si="151"/>
        <v>0.2</v>
      </c>
      <c r="AD563" s="1" t="e">
        <f t="shared" si="152"/>
        <v>#N/A</v>
      </c>
      <c r="AE563" s="1" t="e">
        <f t="shared" si="153"/>
        <v>#N/A</v>
      </c>
      <c r="AF563" s="1" t="e">
        <f t="shared" si="154"/>
        <v>#N/A</v>
      </c>
      <c r="AG563" s="1" t="e">
        <f t="shared" si="155"/>
        <v>#N/A</v>
      </c>
      <c r="AH563" s="1" t="e">
        <f t="shared" si="156"/>
        <v>#N/A</v>
      </c>
      <c r="AI563" s="1" t="str">
        <f>TRIM(LEFT(AP563,FIND(Sheet1!$E$16,AP563)-1))</f>
        <v>speed</v>
      </c>
      <c r="AJ563" s="1" t="str">
        <f>TRIM(LEFT(AQ563,FIND(Sheet1!$E$16,AQ563)-1))</f>
        <v>duration</v>
      </c>
      <c r="AK563" s="1" t="e">
        <f>TRIM(LEFT(AR563,FIND(Sheet1!$E$16,AR563)-1))</f>
        <v>#VALUE!</v>
      </c>
      <c r="AL563" s="1" t="e">
        <f>TRIM(LEFT(AS563,FIND(Sheet1!$E$16,AS563)-1))</f>
        <v>#VALUE!</v>
      </c>
      <c r="AM563" s="1" t="e">
        <f>TRIM(LEFT(AT563,FIND(Sheet1!$E$16,AT563)-1))</f>
        <v>#VALUE!</v>
      </c>
      <c r="AN563" s="1" t="e">
        <f>TRIM(LEFT(AU563,FIND(Sheet1!$E$16,AU563)-1))</f>
        <v>#VALUE!</v>
      </c>
      <c r="AO563" s="1" t="e">
        <f>TRIM(LEFT(AV563,FIND(Sheet1!$E$16,AV563)-1))</f>
        <v>#VALUE!</v>
      </c>
      <c r="AP563" s="14" t="s">
        <v>304</v>
      </c>
      <c r="AQ563" s="14" t="s">
        <v>174</v>
      </c>
      <c r="AX563" s="1">
        <v>2000350403</v>
      </c>
      <c r="AY563" s="1" t="s">
        <v>96</v>
      </c>
      <c r="AZ563" s="1" t="str">
        <f t="shared" si="157"/>
        <v>2000350403击飞</v>
      </c>
      <c r="BA563" s="1">
        <f>COUNTIFS($AZ$2:AZ563,AZ563,$AZ$2:AZ563,"&gt;&lt;")</f>
        <v>1</v>
      </c>
      <c r="BB563" t="b">
        <f>IFERROR(AND(VLOOKUP(AX563,[2]英雄技能定义!$A:$F,6,0)="普攻",AY563=$AY$2),FALSE)</f>
        <v>0</v>
      </c>
    </row>
    <row r="564" spans="1:54">
      <c r="A564" s="1" t="e">
        <f>#REF!</f>
        <v>#REF!</v>
      </c>
      <c r="B564" s="1" t="e">
        <f>#REF!</f>
        <v>#REF!</v>
      </c>
      <c r="C564" s="1" t="e">
        <f>#REF!</f>
        <v>#REF!</v>
      </c>
      <c r="D564" s="1" t="s">
        <v>86</v>
      </c>
      <c r="E564" s="1" t="e">
        <f>#REF!</f>
        <v>#REF!</v>
      </c>
      <c r="F564" s="1" t="e">
        <f t="shared" si="158"/>
        <v>#REF!</v>
      </c>
      <c r="G564" s="1">
        <f>SUMIFS(Sheet1!$F$17:$F$30,Sheet1!$E$17:$E$30,D564)</f>
        <v>1</v>
      </c>
      <c r="H564" s="1" t="e">
        <f>ROUND(ABS(SUMIFS(#REF!,#REF!,$C564,#REF!,#REF!,#REF!,$E564)),)</f>
        <v>#REF!</v>
      </c>
      <c r="I564" s="1" t="e">
        <f>_xlfn.IFS(OR(B564=#REF!,B564=#REF!,B564=#REF!),ROUND(#REF!,3),TRUE,0)</f>
        <v>#REF!</v>
      </c>
      <c r="J564" s="1">
        <v>0</v>
      </c>
      <c r="K564" s="1" t="e">
        <f>ROUND(ABS(SUMIFS(#REF!,#REF!,$C564,#REF!,#REF!,#REF!,$E564,#REF!,#REF!)),3)</f>
        <v>#REF!</v>
      </c>
      <c r="L564" s="1" t="e">
        <f>ROUND(ABS(SUMIFS(#REF!,#REF!,$C564,#REF!,#REF!,#REF!,$E564,#REF!,#REF!)),3)</f>
        <v>#REF!</v>
      </c>
      <c r="M564" s="1">
        <v>0</v>
      </c>
      <c r="N564" s="1" t="e">
        <f>ROUND(ABS(SUMIFS(#REF!,#REF!,$C564,#REF!,#REF!,#REF!,$E564,#REF!,#REF!)),3)</f>
        <v>#REF!</v>
      </c>
      <c r="O564" s="1" t="e">
        <f>ABS(SUMIFS(#REF!,#REF!,$C564,#REF!,$E564,#REF!,#REF!))</f>
        <v>#REF!</v>
      </c>
      <c r="P564" s="1" t="e">
        <f>#REF!</f>
        <v>#REF!</v>
      </c>
      <c r="Q564" s="1" t="e">
        <f>_xlfn.IFS(OR(B564=#REF!,B564=#REF!),#REF!*100,TRUE,0)</f>
        <v>#REF!</v>
      </c>
      <c r="S564" s="14" t="str">
        <f t="shared" si="142"/>
        <v>2000350404伤血1</v>
      </c>
      <c r="T564" s="14" t="str">
        <f ca="1">IF(OFFSET($BB$1,MATCH($S564,S:S,0)-1,),$BC$1,
_xlfn.TEXTJOIN(Sheet1!$D$16,1,U564:AA564))</f>
        <v>ratio=0.65+attackerParams('extreasure2')+attackerParams('step10a'),fixed=100,extCritP=0.2+attackerParams('extreasure1')+attackerParams('step10b')</v>
      </c>
      <c r="U564" s="14" t="str">
        <f t="shared" ca="1" si="143"/>
        <v>ratio=0.65+attackerParams('extreasure2')+attackerParams('step10a')</v>
      </c>
      <c r="V564" s="14" t="str">
        <f t="shared" ca="1" si="144"/>
        <v>fixed=100</v>
      </c>
      <c r="W564" s="14" t="str">
        <f t="shared" ca="1" si="145"/>
        <v>extCritP=0.2+attackerParams('extreasure1')+attackerParams('step10b')</v>
      </c>
      <c r="X564" s="14" t="str">
        <f t="shared" ca="1" si="146"/>
        <v/>
      </c>
      <c r="Y564" s="14" t="str">
        <f t="shared" ca="1" si="147"/>
        <v/>
      </c>
      <c r="Z564" s="14" t="str">
        <f t="shared" ca="1" si="148"/>
        <v/>
      </c>
      <c r="AA564" s="14" t="str">
        <f t="shared" ca="1" si="149"/>
        <v/>
      </c>
      <c r="AB564" s="1">
        <f t="shared" si="150"/>
        <v>0.65</v>
      </c>
      <c r="AC564" s="1">
        <f t="shared" si="151"/>
        <v>100</v>
      </c>
      <c r="AD564" s="1">
        <f t="shared" si="152"/>
        <v>0.2</v>
      </c>
      <c r="AE564" s="1" t="e">
        <f t="shared" si="153"/>
        <v>#N/A</v>
      </c>
      <c r="AF564" s="1" t="e">
        <f t="shared" si="154"/>
        <v>#N/A</v>
      </c>
      <c r="AG564" s="1" t="e">
        <f t="shared" si="155"/>
        <v>#N/A</v>
      </c>
      <c r="AH564" s="1" t="e">
        <f t="shared" si="156"/>
        <v>#N/A</v>
      </c>
      <c r="AI564" s="1" t="str">
        <f>TRIM(LEFT(AP564,FIND(Sheet1!$E$16,AP564)-1))</f>
        <v>ratio</v>
      </c>
      <c r="AJ564" s="1" t="str">
        <f>TRIM(LEFT(AQ564,FIND(Sheet1!$E$16,AQ564)-1))</f>
        <v>fixed</v>
      </c>
      <c r="AK564" s="1" t="str">
        <f>TRIM(LEFT(AR564,FIND(Sheet1!$E$16,AR564)-1))</f>
        <v>extCritP</v>
      </c>
      <c r="AL564" s="1" t="e">
        <f>TRIM(LEFT(AS564,FIND(Sheet1!$E$16,AS564)-1))</f>
        <v>#VALUE!</v>
      </c>
      <c r="AM564" s="1" t="e">
        <f>TRIM(LEFT(AT564,FIND(Sheet1!$E$16,AT564)-1))</f>
        <v>#VALUE!</v>
      </c>
      <c r="AN564" s="1" t="e">
        <f>TRIM(LEFT(AU564,FIND(Sheet1!$E$16,AU564)-1))</f>
        <v>#VALUE!</v>
      </c>
      <c r="AO564" s="1" t="e">
        <f>TRIM(LEFT(AV564,FIND(Sheet1!$E$16,AV564)-1))</f>
        <v>#VALUE!</v>
      </c>
      <c r="AP564" s="14" t="s">
        <v>453</v>
      </c>
      <c r="AQ564" s="14" t="s">
        <v>170</v>
      </c>
      <c r="AR564" s="14" t="s">
        <v>280</v>
      </c>
      <c r="AX564" s="1">
        <v>2000350404</v>
      </c>
      <c r="AY564" s="1" t="s">
        <v>86</v>
      </c>
      <c r="AZ564" s="1" t="str">
        <f t="shared" si="157"/>
        <v>2000350404伤血</v>
      </c>
      <c r="BA564" s="1">
        <f>COUNTIFS($AZ$2:AZ564,AZ564,$AZ$2:AZ564,"&gt;&lt;")</f>
        <v>1</v>
      </c>
      <c r="BB564" t="b">
        <f>IFERROR(AND(VLOOKUP(AX564,[2]英雄技能定义!$A:$F,6,0)="普攻",AY564=$AY$2),FALSE)</f>
        <v>0</v>
      </c>
    </row>
    <row r="565" spans="1:54">
      <c r="A565" s="1" t="e">
        <f>#REF!</f>
        <v>#REF!</v>
      </c>
      <c r="B565" s="1" t="e">
        <f>#REF!</f>
        <v>#REF!</v>
      </c>
      <c r="C565" s="1" t="e">
        <f>#REF!</f>
        <v>#REF!</v>
      </c>
      <c r="D565" s="1" t="s">
        <v>86</v>
      </c>
      <c r="E565" s="1" t="e">
        <f>#REF!</f>
        <v>#REF!</v>
      </c>
      <c r="F565" s="1" t="e">
        <f t="shared" si="158"/>
        <v>#REF!</v>
      </c>
      <c r="G565" s="1">
        <f>SUMIFS(Sheet1!$F$17:$F$30,Sheet1!$E$17:$E$30,D565)</f>
        <v>1</v>
      </c>
      <c r="H565" s="1" t="e">
        <f>ROUND(ABS(SUMIFS(#REF!,#REF!,$C565,#REF!,#REF!,#REF!,$E565)),)</f>
        <v>#REF!</v>
      </c>
      <c r="I565" s="1" t="e">
        <f>_xlfn.IFS(OR(B565=#REF!,B565=#REF!,B565=#REF!),ROUND(#REF!,3),TRUE,0)</f>
        <v>#REF!</v>
      </c>
      <c r="J565" s="1">
        <v>0</v>
      </c>
      <c r="K565" s="1" t="e">
        <f>ROUND(ABS(SUMIFS(#REF!,#REF!,$C565,#REF!,#REF!,#REF!,$E565,#REF!,#REF!)),3)</f>
        <v>#REF!</v>
      </c>
      <c r="L565" s="1" t="e">
        <f>ROUND(ABS(SUMIFS(#REF!,#REF!,$C565,#REF!,#REF!,#REF!,$E565,#REF!,#REF!)),3)</f>
        <v>#REF!</v>
      </c>
      <c r="M565" s="1">
        <v>0</v>
      </c>
      <c r="N565" s="1" t="e">
        <f>ROUND(ABS(SUMIFS(#REF!,#REF!,$C565,#REF!,#REF!,#REF!,$E565,#REF!,#REF!)),3)</f>
        <v>#REF!</v>
      </c>
      <c r="O565" s="1" t="e">
        <f>ABS(SUMIFS(#REF!,#REF!,$C565,#REF!,$E565,#REF!,#REF!))</f>
        <v>#REF!</v>
      </c>
      <c r="P565" s="1" t="e">
        <f>#REF!</f>
        <v>#REF!</v>
      </c>
      <c r="Q565" s="1" t="e">
        <f>_xlfn.IFS(OR(B565=#REF!,B565=#REF!),#REF!*100,TRUE,0)</f>
        <v>#REF!</v>
      </c>
      <c r="S565" s="14" t="str">
        <f t="shared" si="142"/>
        <v>2000350404受击光效1</v>
      </c>
      <c r="T565" s="14" t="str">
        <f ca="1">IF(OFFSET($BB$1,MATCH($S565,S:S,0)-1,),$BC$1,
_xlfn.TEXTJOIN(Sheet1!$D$16,1,U565:AA565))</f>
        <v>1</v>
      </c>
      <c r="U565" s="14" t="str">
        <f t="shared" ca="1" si="143"/>
        <v>1</v>
      </c>
      <c r="V565" s="14" t="str">
        <f t="shared" ca="1" si="144"/>
        <v/>
      </c>
      <c r="W565" s="14" t="str">
        <f t="shared" ca="1" si="145"/>
        <v/>
      </c>
      <c r="X565" s="14" t="str">
        <f t="shared" ca="1" si="146"/>
        <v/>
      </c>
      <c r="Y565" s="14" t="str">
        <f t="shared" ca="1" si="147"/>
        <v/>
      </c>
      <c r="Z565" s="14" t="str">
        <f t="shared" ca="1" si="148"/>
        <v/>
      </c>
      <c r="AA565" s="14" t="str">
        <f t="shared" ca="1" si="149"/>
        <v/>
      </c>
      <c r="AB565" s="1">
        <f t="shared" si="150"/>
        <v>1</v>
      </c>
      <c r="AC565" s="1" t="e">
        <f t="shared" si="151"/>
        <v>#N/A</v>
      </c>
      <c r="AD565" s="1" t="e">
        <f t="shared" si="152"/>
        <v>#N/A</v>
      </c>
      <c r="AE565" s="1" t="e">
        <f t="shared" si="153"/>
        <v>#N/A</v>
      </c>
      <c r="AF565" s="1" t="e">
        <f t="shared" si="154"/>
        <v>#N/A</v>
      </c>
      <c r="AG565" s="1" t="e">
        <f t="shared" si="155"/>
        <v>#N/A</v>
      </c>
      <c r="AH565" s="1" t="e">
        <f t="shared" si="156"/>
        <v>#N/A</v>
      </c>
      <c r="AI565" s="1" t="e">
        <f>TRIM(LEFT(AP565,FIND(Sheet1!$E$16,AP565)-1))</f>
        <v>#VALUE!</v>
      </c>
      <c r="AJ565" s="1" t="e">
        <f>TRIM(LEFT(AQ565,FIND(Sheet1!$E$16,AQ565)-1))</f>
        <v>#VALUE!</v>
      </c>
      <c r="AK565" s="1" t="e">
        <f>TRIM(LEFT(AR565,FIND(Sheet1!$E$16,AR565)-1))</f>
        <v>#VALUE!</v>
      </c>
      <c r="AL565" s="1" t="e">
        <f>TRIM(LEFT(AS565,FIND(Sheet1!$E$16,AS565)-1))</f>
        <v>#VALUE!</v>
      </c>
      <c r="AM565" s="1" t="e">
        <f>TRIM(LEFT(AT565,FIND(Sheet1!$E$16,AT565)-1))</f>
        <v>#VALUE!</v>
      </c>
      <c r="AN565" s="1" t="e">
        <f>TRIM(LEFT(AU565,FIND(Sheet1!$E$16,AU565)-1))</f>
        <v>#VALUE!</v>
      </c>
      <c r="AO565" s="1" t="e">
        <f>TRIM(LEFT(AV565,FIND(Sheet1!$E$16,AV565)-1))</f>
        <v>#VALUE!</v>
      </c>
      <c r="AP565" s="14">
        <v>1</v>
      </c>
      <c r="AX565" s="1">
        <v>2000350404</v>
      </c>
      <c r="AY565" s="1" t="s">
        <v>91</v>
      </c>
      <c r="AZ565" s="1" t="str">
        <f t="shared" si="157"/>
        <v>2000350404受击光效</v>
      </c>
      <c r="BA565" s="1">
        <f>COUNTIFS($AZ$2:AZ565,AZ565,$AZ$2:AZ565,"&gt;&lt;")</f>
        <v>1</v>
      </c>
      <c r="BB565" t="b">
        <f>IFERROR(AND(VLOOKUP(AX565,[2]英雄技能定义!$A:$F,6,0)="普攻",AY565=$AY$2),FALSE)</f>
        <v>0</v>
      </c>
    </row>
    <row r="566" spans="1:54">
      <c r="A566" s="1" t="e">
        <f>#REF!</f>
        <v>#REF!</v>
      </c>
      <c r="B566" s="1" t="e">
        <f>#REF!</f>
        <v>#REF!</v>
      </c>
      <c r="C566" s="1" t="e">
        <f>#REF!</f>
        <v>#REF!</v>
      </c>
      <c r="D566" s="1" t="s">
        <v>86</v>
      </c>
      <c r="E566" s="1" t="e">
        <f>#REF!</f>
        <v>#REF!</v>
      </c>
      <c r="F566" s="1" t="e">
        <f t="shared" si="158"/>
        <v>#REF!</v>
      </c>
      <c r="G566" s="1">
        <f>SUMIFS(Sheet1!$F$17:$F$30,Sheet1!$E$17:$E$30,D566)</f>
        <v>1</v>
      </c>
      <c r="H566" s="1" t="e">
        <f>ROUND(ABS(SUMIFS(#REF!,#REF!,$C566,#REF!,#REF!,#REF!,$E566)),)</f>
        <v>#REF!</v>
      </c>
      <c r="I566" s="1" t="e">
        <f>_xlfn.IFS(OR(B566=#REF!,B566=#REF!,B566=#REF!),ROUND(#REF!,3),TRUE,0)</f>
        <v>#REF!</v>
      </c>
      <c r="J566" s="1">
        <v>0</v>
      </c>
      <c r="K566" s="1" t="e">
        <f>ROUND(ABS(SUMIFS(#REF!,#REF!,$C566,#REF!,#REF!,#REF!,$E566,#REF!,#REF!)),3)</f>
        <v>#REF!</v>
      </c>
      <c r="L566" s="1" t="e">
        <f>ROUND(ABS(SUMIFS(#REF!,#REF!,$C566,#REF!,#REF!,#REF!,$E566,#REF!,#REF!)),3)</f>
        <v>#REF!</v>
      </c>
      <c r="M566" s="1">
        <v>0</v>
      </c>
      <c r="N566" s="1" t="e">
        <f>ROUND(ABS(SUMIFS(#REF!,#REF!,$C566,#REF!,#REF!,#REF!,$E566,#REF!,#REF!)),3)</f>
        <v>#REF!</v>
      </c>
      <c r="O566" s="1" t="e">
        <f>ABS(SUMIFS(#REF!,#REF!,$C566,#REF!,$E566,#REF!,#REF!))</f>
        <v>#REF!</v>
      </c>
      <c r="P566" s="1" t="e">
        <f>#REF!</f>
        <v>#REF!</v>
      </c>
      <c r="Q566" s="1" t="e">
        <f>_xlfn.IFS(OR(B566=#REF!,B566=#REF!),#REF!*100,TRUE,0)</f>
        <v>#REF!</v>
      </c>
      <c r="S566" s="14" t="str">
        <f t="shared" si="142"/>
        <v>2000350404伤血2</v>
      </c>
      <c r="T566" s="14" t="str">
        <f ca="1">IF(OFFSET($BB$1,MATCH($S566,S:S,0)-1,),$BC$1,
_xlfn.TEXTJOIN(Sheet1!$D$16,1,U566:AA566))</f>
        <v>ratio=0.4,fixed=100</v>
      </c>
      <c r="U566" s="14" t="str">
        <f t="shared" ca="1" si="143"/>
        <v>ratio=0.4</v>
      </c>
      <c r="V566" s="14" t="str">
        <f t="shared" ca="1" si="144"/>
        <v>fixed=100</v>
      </c>
      <c r="W566" s="14" t="str">
        <f t="shared" ca="1" si="145"/>
        <v/>
      </c>
      <c r="X566" s="14" t="str">
        <f t="shared" ca="1" si="146"/>
        <v/>
      </c>
      <c r="Y566" s="14" t="str">
        <f t="shared" ca="1" si="147"/>
        <v/>
      </c>
      <c r="Z566" s="14" t="str">
        <f t="shared" ca="1" si="148"/>
        <v/>
      </c>
      <c r="AA566" s="14" t="str">
        <f t="shared" ca="1" si="149"/>
        <v/>
      </c>
      <c r="AB566" s="1">
        <f t="shared" si="150"/>
        <v>0.4</v>
      </c>
      <c r="AC566" s="1">
        <f t="shared" si="151"/>
        <v>100</v>
      </c>
      <c r="AD566" s="1" t="e">
        <f t="shared" si="152"/>
        <v>#N/A</v>
      </c>
      <c r="AE566" s="1" t="e">
        <f t="shared" si="153"/>
        <v>#N/A</v>
      </c>
      <c r="AF566" s="1" t="e">
        <f t="shared" si="154"/>
        <v>#N/A</v>
      </c>
      <c r="AG566" s="1" t="e">
        <f t="shared" si="155"/>
        <v>#N/A</v>
      </c>
      <c r="AH566" s="1" t="e">
        <f t="shared" si="156"/>
        <v>#N/A</v>
      </c>
      <c r="AI566" s="1" t="str">
        <f>TRIM(LEFT(AP566,FIND(Sheet1!$E$16,AP566)-1))</f>
        <v>ratio</v>
      </c>
      <c r="AJ566" s="1" t="str">
        <f>TRIM(LEFT(AQ566,FIND(Sheet1!$E$16,AQ566)-1))</f>
        <v>fixed</v>
      </c>
      <c r="AK566" s="1" t="e">
        <f>TRIM(LEFT(AR566,FIND(Sheet1!$E$16,AR566)-1))</f>
        <v>#VALUE!</v>
      </c>
      <c r="AL566" s="1" t="e">
        <f>TRIM(LEFT(AS566,FIND(Sheet1!$E$16,AS566)-1))</f>
        <v>#VALUE!</v>
      </c>
      <c r="AM566" s="1" t="e">
        <f>TRIM(LEFT(AT566,FIND(Sheet1!$E$16,AT566)-1))</f>
        <v>#VALUE!</v>
      </c>
      <c r="AN566" s="1" t="e">
        <f>TRIM(LEFT(AU566,FIND(Sheet1!$E$16,AU566)-1))</f>
        <v>#VALUE!</v>
      </c>
      <c r="AO566" s="1" t="e">
        <f>TRIM(LEFT(AV566,FIND(Sheet1!$E$16,AV566)-1))</f>
        <v>#VALUE!</v>
      </c>
      <c r="AP566" s="14" t="s">
        <v>167</v>
      </c>
      <c r="AQ566" s="14" t="s">
        <v>170</v>
      </c>
      <c r="AX566" s="1">
        <v>2000350404</v>
      </c>
      <c r="AY566" s="1" t="s">
        <v>86</v>
      </c>
      <c r="AZ566" s="1" t="str">
        <f t="shared" si="157"/>
        <v>2000350404伤血</v>
      </c>
      <c r="BA566" s="1">
        <f>COUNTIFS($AZ$2:AZ566,AZ566,$AZ$2:AZ566,"&gt;&lt;")</f>
        <v>2</v>
      </c>
      <c r="BB566" t="b">
        <f>IFERROR(AND(VLOOKUP(AX566,[2]英雄技能定义!$A:$F,6,0)="普攻",AY566=$AY$2),FALSE)</f>
        <v>0</v>
      </c>
    </row>
    <row r="567" spans="1:54">
      <c r="A567" s="1" t="e">
        <f>#REF!</f>
        <v>#REF!</v>
      </c>
      <c r="B567" s="1" t="e">
        <f>#REF!</f>
        <v>#REF!</v>
      </c>
      <c r="C567" s="1" t="e">
        <f>#REF!</f>
        <v>#REF!</v>
      </c>
      <c r="D567" s="1" t="s">
        <v>86</v>
      </c>
      <c r="E567" s="1" t="e">
        <f>#REF!</f>
        <v>#REF!</v>
      </c>
      <c r="F567" s="1" t="e">
        <f t="shared" si="158"/>
        <v>#REF!</v>
      </c>
      <c r="G567" s="1">
        <f>SUMIFS(Sheet1!$F$17:$F$30,Sheet1!$E$17:$E$30,D567)</f>
        <v>1</v>
      </c>
      <c r="H567" s="1" t="e">
        <f>ROUND(ABS(SUMIFS(#REF!,#REF!,$C567,#REF!,#REF!,#REF!,$E567)),)</f>
        <v>#REF!</v>
      </c>
      <c r="I567" s="1" t="e">
        <f>_xlfn.IFS(OR(B567=#REF!,B567=#REF!,B567=#REF!),ROUND(#REF!,3),TRUE,0)</f>
        <v>#REF!</v>
      </c>
      <c r="J567" s="1">
        <v>0</v>
      </c>
      <c r="K567" s="1" t="e">
        <f>ROUND(ABS(SUMIFS(#REF!,#REF!,$C567,#REF!,#REF!,#REF!,$E567,#REF!,#REF!)),3)</f>
        <v>#REF!</v>
      </c>
      <c r="L567" s="1" t="e">
        <f>ROUND(ABS(SUMIFS(#REF!,#REF!,$C567,#REF!,#REF!,#REF!,$E567,#REF!,#REF!)),3)</f>
        <v>#REF!</v>
      </c>
      <c r="M567" s="1">
        <v>0</v>
      </c>
      <c r="N567" s="1" t="e">
        <f>ROUND(ABS(SUMIFS(#REF!,#REF!,$C567,#REF!,#REF!,#REF!,$E567,#REF!,#REF!)),3)</f>
        <v>#REF!</v>
      </c>
      <c r="O567" s="1" t="e">
        <f>ABS(SUMIFS(#REF!,#REF!,$C567,#REF!,$E567,#REF!,#REF!))</f>
        <v>#REF!</v>
      </c>
      <c r="P567" s="1" t="e">
        <f>#REF!</f>
        <v>#REF!</v>
      </c>
      <c r="Q567" s="1" t="e">
        <f>_xlfn.IFS(OR(B567=#REF!,B567=#REF!),#REF!*100,TRUE,0)</f>
        <v>#REF!</v>
      </c>
      <c r="S567" s="14" t="str">
        <f t="shared" si="142"/>
        <v>2000351101伤血1</v>
      </c>
      <c r="T567" s="14" t="str">
        <f ca="1">IF(OFFSET($BB$1,MATCH($S567,S:S,0)-1,),$BC$1,
_xlfn.TEXTJOIN(Sheet1!$D$16,1,U567:AA567))</f>
        <v>ratio=0.4,fixed=0</v>
      </c>
      <c r="U567" s="14" t="str">
        <f t="shared" ca="1" si="143"/>
        <v>ratio=0.4</v>
      </c>
      <c r="V567" s="14" t="str">
        <f t="shared" ca="1" si="144"/>
        <v>fixed=10</v>
      </c>
      <c r="W567" s="14" t="str">
        <f t="shared" ca="1" si="145"/>
        <v/>
      </c>
      <c r="X567" s="14" t="str">
        <f t="shared" ca="1" si="146"/>
        <v/>
      </c>
      <c r="Y567" s="14" t="str">
        <f t="shared" ca="1" si="147"/>
        <v/>
      </c>
      <c r="Z567" s="14" t="str">
        <f t="shared" ca="1" si="148"/>
        <v/>
      </c>
      <c r="AA567" s="14" t="str">
        <f t="shared" ca="1" si="149"/>
        <v/>
      </c>
      <c r="AB567" s="1">
        <f t="shared" si="150"/>
        <v>0.4</v>
      </c>
      <c r="AC567" s="1">
        <f t="shared" si="151"/>
        <v>10</v>
      </c>
      <c r="AD567" s="1" t="e">
        <f t="shared" si="152"/>
        <v>#N/A</v>
      </c>
      <c r="AE567" s="1" t="e">
        <f t="shared" si="153"/>
        <v>#N/A</v>
      </c>
      <c r="AF567" s="1" t="e">
        <f t="shared" si="154"/>
        <v>#N/A</v>
      </c>
      <c r="AG567" s="1" t="e">
        <f t="shared" si="155"/>
        <v>#N/A</v>
      </c>
      <c r="AH567" s="1" t="e">
        <f t="shared" si="156"/>
        <v>#N/A</v>
      </c>
      <c r="AI567" s="1" t="str">
        <f>TRIM(LEFT(AP567,FIND(Sheet1!$E$16,AP567)-1))</f>
        <v>ratio</v>
      </c>
      <c r="AJ567" s="1" t="str">
        <f>TRIM(LEFT(AQ567,FIND(Sheet1!$E$16,AQ567)-1))</f>
        <v>fixed</v>
      </c>
      <c r="AK567" s="1" t="e">
        <f>TRIM(LEFT(AR567,FIND(Sheet1!$E$16,AR567)-1))</f>
        <v>#VALUE!</v>
      </c>
      <c r="AL567" s="1" t="e">
        <f>TRIM(LEFT(AS567,FIND(Sheet1!$E$16,AS567)-1))</f>
        <v>#VALUE!</v>
      </c>
      <c r="AM567" s="1" t="e">
        <f>TRIM(LEFT(AT567,FIND(Sheet1!$E$16,AT567)-1))</f>
        <v>#VALUE!</v>
      </c>
      <c r="AN567" s="1" t="e">
        <f>TRIM(LEFT(AU567,FIND(Sheet1!$E$16,AU567)-1))</f>
        <v>#VALUE!</v>
      </c>
      <c r="AO567" s="1" t="e">
        <f>TRIM(LEFT(AV567,FIND(Sheet1!$E$16,AV567)-1))</f>
        <v>#VALUE!</v>
      </c>
      <c r="AP567" s="14" t="s">
        <v>167</v>
      </c>
      <c r="AQ567" s="14" t="s">
        <v>168</v>
      </c>
      <c r="AX567" s="1">
        <v>2000351101</v>
      </c>
      <c r="AY567" s="1" t="s">
        <v>86</v>
      </c>
      <c r="AZ567" s="1" t="str">
        <f t="shared" si="157"/>
        <v>2000351101伤血</v>
      </c>
      <c r="BA567" s="1">
        <f>COUNTIFS($AZ$2:AZ567,AZ567,$AZ$2:AZ567,"&gt;&lt;")</f>
        <v>1</v>
      </c>
      <c r="BB567" t="b">
        <f>IFERROR(AND(VLOOKUP(AX567,[2]英雄技能定义!$A:$F,6,0)="普攻",AY567=$AY$2),FALSE)</f>
        <v>1</v>
      </c>
    </row>
    <row r="568" spans="1:54">
      <c r="A568" s="1" t="e">
        <f>#REF!</f>
        <v>#REF!</v>
      </c>
      <c r="B568" s="1" t="e">
        <f>#REF!</f>
        <v>#REF!</v>
      </c>
      <c r="C568" s="1" t="e">
        <f>#REF!</f>
        <v>#REF!</v>
      </c>
      <c r="D568" s="1" t="s">
        <v>86</v>
      </c>
      <c r="E568" s="1" t="e">
        <f>#REF!</f>
        <v>#REF!</v>
      </c>
      <c r="F568" s="1" t="e">
        <f t="shared" si="158"/>
        <v>#REF!</v>
      </c>
      <c r="G568" s="1">
        <f>SUMIFS(Sheet1!$F$17:$F$30,Sheet1!$E$17:$E$30,D568)</f>
        <v>1</v>
      </c>
      <c r="H568" s="1" t="e">
        <f>ROUND(ABS(SUMIFS(#REF!,#REF!,$C568,#REF!,#REF!,#REF!,$E568)),)</f>
        <v>#REF!</v>
      </c>
      <c r="I568" s="1" t="e">
        <f>_xlfn.IFS(OR(B568=#REF!,B568=#REF!,B568=#REF!),ROUND(#REF!,3),TRUE,0)</f>
        <v>#REF!</v>
      </c>
      <c r="J568" s="1">
        <v>0</v>
      </c>
      <c r="K568" s="1" t="e">
        <f>ROUND(ABS(SUMIFS(#REF!,#REF!,$C568,#REF!,#REF!,#REF!,$E568,#REF!,#REF!)),3)</f>
        <v>#REF!</v>
      </c>
      <c r="L568" s="1" t="e">
        <f>ROUND(ABS(SUMIFS(#REF!,#REF!,$C568,#REF!,#REF!,#REF!,$E568,#REF!,#REF!)),3)</f>
        <v>#REF!</v>
      </c>
      <c r="M568" s="1">
        <v>0</v>
      </c>
      <c r="N568" s="1" t="e">
        <f>ROUND(ABS(SUMIFS(#REF!,#REF!,$C568,#REF!,#REF!,#REF!,$E568,#REF!,#REF!)),3)</f>
        <v>#REF!</v>
      </c>
      <c r="O568" s="1" t="e">
        <f>ABS(SUMIFS(#REF!,#REF!,$C568,#REF!,$E568,#REF!,#REF!))</f>
        <v>#REF!</v>
      </c>
      <c r="P568" s="1" t="e">
        <f>#REF!</f>
        <v>#REF!</v>
      </c>
      <c r="Q568" s="1" t="e">
        <f>_xlfn.IFS(OR(B568=#REF!,B568=#REF!),#REF!*100,TRUE,0)</f>
        <v>#REF!</v>
      </c>
      <c r="S568" s="14" t="str">
        <f t="shared" si="142"/>
        <v>2000351102伤血1</v>
      </c>
      <c r="T568" s="14" t="str">
        <f ca="1">IF(OFFSET($BB$1,MATCH($S568,S:S,0)-1,),$BC$1,
_xlfn.TEXTJOIN(Sheet1!$D$16,1,U568:AA568))</f>
        <v>ratio=3.2,fixed=100</v>
      </c>
      <c r="U568" s="14" t="str">
        <f t="shared" ca="1" si="143"/>
        <v>ratio=3.2</v>
      </c>
      <c r="V568" s="14" t="str">
        <f t="shared" ca="1" si="144"/>
        <v>fixed=100</v>
      </c>
      <c r="W568" s="14" t="str">
        <f t="shared" ca="1" si="145"/>
        <v/>
      </c>
      <c r="X568" s="14" t="str">
        <f t="shared" ca="1" si="146"/>
        <v/>
      </c>
      <c r="Y568" s="14" t="str">
        <f t="shared" ca="1" si="147"/>
        <v/>
      </c>
      <c r="Z568" s="14" t="str">
        <f t="shared" ca="1" si="148"/>
        <v/>
      </c>
      <c r="AA568" s="14" t="str">
        <f t="shared" ca="1" si="149"/>
        <v/>
      </c>
      <c r="AB568" s="1">
        <f t="shared" si="150"/>
        <v>3.2</v>
      </c>
      <c r="AC568" s="1">
        <f t="shared" si="151"/>
        <v>100</v>
      </c>
      <c r="AD568" s="1" t="e">
        <f t="shared" si="152"/>
        <v>#N/A</v>
      </c>
      <c r="AE568" s="1" t="e">
        <f t="shared" si="153"/>
        <v>#N/A</v>
      </c>
      <c r="AF568" s="1" t="e">
        <f t="shared" si="154"/>
        <v>#N/A</v>
      </c>
      <c r="AG568" s="1" t="e">
        <f t="shared" si="155"/>
        <v>#N/A</v>
      </c>
      <c r="AH568" s="1" t="e">
        <f t="shared" si="156"/>
        <v>#N/A</v>
      </c>
      <c r="AI568" s="1" t="str">
        <f>TRIM(LEFT(AP568,FIND(Sheet1!$E$16,AP568)-1))</f>
        <v>ratio</v>
      </c>
      <c r="AJ568" s="1" t="str">
        <f>TRIM(LEFT(AQ568,FIND(Sheet1!$E$16,AQ568)-1))</f>
        <v>fixed</v>
      </c>
      <c r="AK568" s="1" t="e">
        <f>TRIM(LEFT(AR568,FIND(Sheet1!$E$16,AR568)-1))</f>
        <v>#VALUE!</v>
      </c>
      <c r="AL568" s="1" t="e">
        <f>TRIM(LEFT(AS568,FIND(Sheet1!$E$16,AS568)-1))</f>
        <v>#VALUE!</v>
      </c>
      <c r="AM568" s="1" t="e">
        <f>TRIM(LEFT(AT568,FIND(Sheet1!$E$16,AT568)-1))</f>
        <v>#VALUE!</v>
      </c>
      <c r="AN568" s="1" t="e">
        <f>TRIM(LEFT(AU568,FIND(Sheet1!$E$16,AU568)-1))</f>
        <v>#VALUE!</v>
      </c>
      <c r="AO568" s="1" t="e">
        <f>TRIM(LEFT(AV568,FIND(Sheet1!$E$16,AV568)-1))</f>
        <v>#VALUE!</v>
      </c>
      <c r="AP568" s="14" t="s">
        <v>454</v>
      </c>
      <c r="AQ568" s="14" t="s">
        <v>170</v>
      </c>
      <c r="AX568" s="1">
        <v>2000351102</v>
      </c>
      <c r="AY568" s="1" t="s">
        <v>86</v>
      </c>
      <c r="AZ568" s="1" t="str">
        <f t="shared" si="157"/>
        <v>2000351102伤血</v>
      </c>
      <c r="BA568" s="1">
        <f>COUNTIFS($AZ$2:AZ568,AZ568,$AZ$2:AZ568,"&gt;&lt;")</f>
        <v>1</v>
      </c>
      <c r="BB568" t="b">
        <f>IFERROR(AND(VLOOKUP(AX568,[2]英雄技能定义!$A:$F,6,0)="普攻",AY568=$AY$2),FALSE)</f>
        <v>0</v>
      </c>
    </row>
    <row r="569" spans="1:54">
      <c r="A569" s="1" t="e">
        <f>#REF!</f>
        <v>#REF!</v>
      </c>
      <c r="B569" s="1" t="e">
        <f>#REF!</f>
        <v>#REF!</v>
      </c>
      <c r="C569" s="1" t="e">
        <f>#REF!</f>
        <v>#REF!</v>
      </c>
      <c r="D569" s="1" t="s">
        <v>88</v>
      </c>
      <c r="E569" s="1" t="e">
        <f>#REF!</f>
        <v>#REF!</v>
      </c>
      <c r="F569" s="1" t="e">
        <f t="shared" si="158"/>
        <v>#REF!</v>
      </c>
      <c r="G569" s="1">
        <f>SUMIFS(Sheet1!$F$17:$F$30,Sheet1!$E$17:$E$30,D569)</f>
        <v>2</v>
      </c>
      <c r="H569" s="1" t="e">
        <f>ROUND(ABS(SUMIFS(#REF!,#REF!,$C569,#REF!,#REF!,#REF!,$E569)),)</f>
        <v>#REF!</v>
      </c>
      <c r="I569" s="1" t="e">
        <f>_xlfn.IFS(OR(B569=#REF!,B569=#REF!,B569=#REF!),ROUND(#REF!,3),TRUE,0)</f>
        <v>#REF!</v>
      </c>
      <c r="J569" s="1">
        <v>0</v>
      </c>
      <c r="K569" s="1" t="e">
        <f>ROUND(ABS(SUMIFS(#REF!,#REF!,$C569,#REF!,#REF!,#REF!,$E569,#REF!,#REF!)),3)</f>
        <v>#REF!</v>
      </c>
      <c r="L569" s="1" t="e">
        <f>ROUND(ABS(SUMIFS(#REF!,#REF!,$C569,#REF!,#REF!,#REF!,$E569,#REF!,#REF!)),3)</f>
        <v>#REF!</v>
      </c>
      <c r="M569" s="1">
        <v>0</v>
      </c>
      <c r="N569" s="1" t="e">
        <f>ROUND(ABS(SUMIFS(#REF!,#REF!,$C569,#REF!,#REF!,#REF!,$E569,#REF!,#REF!)),3)</f>
        <v>#REF!</v>
      </c>
      <c r="O569" s="1" t="e">
        <f>ABS(SUMIFS(#REF!,#REF!,$C569,#REF!,$E569,#REF!,#REF!))</f>
        <v>#REF!</v>
      </c>
      <c r="P569" s="1" t="e">
        <f>#REF!</f>
        <v>#REF!</v>
      </c>
      <c r="Q569" s="1" t="e">
        <f>_xlfn.IFS(OR(B569=#REF!,B569=#REF!),#REF!*100,TRUE,0)</f>
        <v>#REF!</v>
      </c>
      <c r="S569" s="14" t="str">
        <f t="shared" si="142"/>
        <v>2000351102受击光效1</v>
      </c>
      <c r="T569" s="14" t="str">
        <f ca="1">IF(OFFSET($BB$1,MATCH($S569,S:S,0)-1,),$BC$1,
_xlfn.TEXTJOIN(Sheet1!$D$16,1,U569:AA569))</f>
        <v>1</v>
      </c>
      <c r="U569" s="14" t="str">
        <f t="shared" ca="1" si="143"/>
        <v>1</v>
      </c>
      <c r="V569" s="14" t="str">
        <f t="shared" ca="1" si="144"/>
        <v/>
      </c>
      <c r="W569" s="14" t="str">
        <f t="shared" ca="1" si="145"/>
        <v/>
      </c>
      <c r="X569" s="14" t="str">
        <f t="shared" ca="1" si="146"/>
        <v/>
      </c>
      <c r="Y569" s="14" t="str">
        <f t="shared" ca="1" si="147"/>
        <v/>
      </c>
      <c r="Z569" s="14" t="str">
        <f t="shared" ca="1" si="148"/>
        <v/>
      </c>
      <c r="AA569" s="14" t="str">
        <f t="shared" ca="1" si="149"/>
        <v/>
      </c>
      <c r="AB569" s="1">
        <f t="shared" si="150"/>
        <v>1</v>
      </c>
      <c r="AC569" s="1" t="e">
        <f t="shared" si="151"/>
        <v>#N/A</v>
      </c>
      <c r="AD569" s="1" t="e">
        <f t="shared" si="152"/>
        <v>#N/A</v>
      </c>
      <c r="AE569" s="1" t="e">
        <f t="shared" si="153"/>
        <v>#N/A</v>
      </c>
      <c r="AF569" s="1" t="e">
        <f t="shared" si="154"/>
        <v>#N/A</v>
      </c>
      <c r="AG569" s="1" t="e">
        <f t="shared" si="155"/>
        <v>#N/A</v>
      </c>
      <c r="AH569" s="1" t="e">
        <f t="shared" si="156"/>
        <v>#N/A</v>
      </c>
      <c r="AI569" s="1" t="e">
        <f>TRIM(LEFT(AP569,FIND(Sheet1!$E$16,AP569)-1))</f>
        <v>#VALUE!</v>
      </c>
      <c r="AJ569" s="1" t="e">
        <f>TRIM(LEFT(AQ569,FIND(Sheet1!$E$16,AQ569)-1))</f>
        <v>#VALUE!</v>
      </c>
      <c r="AK569" s="1" t="e">
        <f>TRIM(LEFT(AR569,FIND(Sheet1!$E$16,AR569)-1))</f>
        <v>#VALUE!</v>
      </c>
      <c r="AL569" s="1" t="e">
        <f>TRIM(LEFT(AS569,FIND(Sheet1!$E$16,AS569)-1))</f>
        <v>#VALUE!</v>
      </c>
      <c r="AM569" s="1" t="e">
        <f>TRIM(LEFT(AT569,FIND(Sheet1!$E$16,AT569)-1))</f>
        <v>#VALUE!</v>
      </c>
      <c r="AN569" s="1" t="e">
        <f>TRIM(LEFT(AU569,FIND(Sheet1!$E$16,AU569)-1))</f>
        <v>#VALUE!</v>
      </c>
      <c r="AO569" s="1" t="e">
        <f>TRIM(LEFT(AV569,FIND(Sheet1!$E$16,AV569)-1))</f>
        <v>#VALUE!</v>
      </c>
      <c r="AP569" s="14">
        <v>1</v>
      </c>
      <c r="AX569" s="1">
        <v>2000351102</v>
      </c>
      <c r="AY569" s="1" t="s">
        <v>91</v>
      </c>
      <c r="AZ569" s="1" t="str">
        <f t="shared" si="157"/>
        <v>2000351102受击光效</v>
      </c>
      <c r="BA569" s="1">
        <f>COUNTIFS($AZ$2:AZ569,AZ569,$AZ$2:AZ569,"&gt;&lt;")</f>
        <v>1</v>
      </c>
      <c r="BB569" t="b">
        <f>IFERROR(AND(VLOOKUP(AX569,[2]英雄技能定义!$A:$F,6,0)="普攻",AY569=$AY$2),FALSE)</f>
        <v>0</v>
      </c>
    </row>
    <row r="570" spans="1:54">
      <c r="A570" s="1" t="e">
        <f>#REF!</f>
        <v>#REF!</v>
      </c>
      <c r="B570" s="1" t="e">
        <f>#REF!</f>
        <v>#REF!</v>
      </c>
      <c r="C570" s="1" t="e">
        <f>#REF!</f>
        <v>#REF!</v>
      </c>
      <c r="D570" s="1" t="s">
        <v>86</v>
      </c>
      <c r="E570" s="1" t="e">
        <f>#REF!</f>
        <v>#REF!</v>
      </c>
      <c r="F570" s="1" t="e">
        <f t="shared" si="158"/>
        <v>#REF!</v>
      </c>
      <c r="G570" s="1">
        <f>SUMIFS(Sheet1!$F$17:$F$30,Sheet1!$E$17:$E$30,D570)</f>
        <v>1</v>
      </c>
      <c r="H570" s="1" t="e">
        <f>ROUND(ABS(SUMIFS(#REF!,#REF!,$C570,#REF!,#REF!,#REF!,$E570)),)</f>
        <v>#REF!</v>
      </c>
      <c r="I570" s="1" t="e">
        <f>_xlfn.IFS(OR(B570=#REF!,B570=#REF!,B570=#REF!),ROUND(#REF!,3),TRUE,0)</f>
        <v>#REF!</v>
      </c>
      <c r="J570" s="1">
        <v>0</v>
      </c>
      <c r="K570" s="1" t="e">
        <f>ROUND(ABS(SUMIFS(#REF!,#REF!,$C570,#REF!,#REF!,#REF!,$E570,#REF!,#REF!)),3)</f>
        <v>#REF!</v>
      </c>
      <c r="L570" s="1" t="e">
        <f>ROUND(ABS(SUMIFS(#REF!,#REF!,$C570,#REF!,#REF!,#REF!,$E570,#REF!,#REF!)),3)</f>
        <v>#REF!</v>
      </c>
      <c r="M570" s="1">
        <v>0</v>
      </c>
      <c r="N570" s="1" t="e">
        <f>ROUND(ABS(SUMIFS(#REF!,#REF!,$C570,#REF!,#REF!,#REF!,$E570,#REF!,#REF!)),3)</f>
        <v>#REF!</v>
      </c>
      <c r="O570" s="1" t="e">
        <f>ABS(SUMIFS(#REF!,#REF!,$C570,#REF!,$E570,#REF!,#REF!))</f>
        <v>#REF!</v>
      </c>
      <c r="P570" s="1" t="e">
        <f>#REF!</f>
        <v>#REF!</v>
      </c>
      <c r="Q570" s="1" t="e">
        <f>_xlfn.IFS(OR(B570=#REF!,B570=#REF!),#REF!*100,TRUE,0)</f>
        <v>#REF!</v>
      </c>
      <c r="S570" s="14" t="str">
        <f t="shared" si="142"/>
        <v>2000351102加buff1</v>
      </c>
      <c r="T570" s="14" t="str">
        <f ca="1">IF(OFFSET($BB$1,MATCH($S570,S:S,0)-1,),$BC$1,
_xlfn.TEXTJOIN(Sheet1!$D$16,1,U570:AA570))</f>
        <v>duration=6,effectIds={1000101}</v>
      </c>
      <c r="U570" s="14" t="str">
        <f t="shared" ca="1" si="143"/>
        <v>duration=6</v>
      </c>
      <c r="V570" s="14" t="str">
        <f t="shared" ca="1" si="144"/>
        <v>effectIds={1000101}</v>
      </c>
      <c r="W570" s="14" t="str">
        <f t="shared" ca="1" si="145"/>
        <v/>
      </c>
      <c r="X570" s="14" t="str">
        <f t="shared" ca="1" si="146"/>
        <v/>
      </c>
      <c r="Y570" s="14" t="str">
        <f t="shared" ca="1" si="147"/>
        <v/>
      </c>
      <c r="Z570" s="14" t="str">
        <f t="shared" ca="1" si="148"/>
        <v/>
      </c>
      <c r="AA570" s="14" t="str">
        <f t="shared" ca="1" si="149"/>
        <v/>
      </c>
      <c r="AB570" s="1">
        <f t="shared" si="150"/>
        <v>6</v>
      </c>
      <c r="AC570" s="1" t="e">
        <f t="shared" si="151"/>
        <v>#N/A</v>
      </c>
      <c r="AD570" s="1" t="e">
        <f t="shared" si="152"/>
        <v>#N/A</v>
      </c>
      <c r="AE570" s="1" t="e">
        <f t="shared" si="153"/>
        <v>#N/A</v>
      </c>
      <c r="AF570" s="1" t="e">
        <f t="shared" si="154"/>
        <v>#N/A</v>
      </c>
      <c r="AG570" s="1" t="e">
        <f t="shared" si="155"/>
        <v>#N/A</v>
      </c>
      <c r="AH570" s="1" t="e">
        <f t="shared" si="156"/>
        <v>#N/A</v>
      </c>
      <c r="AI570" s="1" t="str">
        <f>TRIM(LEFT(AP570,FIND(Sheet1!$E$16,AP570)-1))</f>
        <v>duration</v>
      </c>
      <c r="AJ570" s="1" t="str">
        <f>TRIM(LEFT(AQ570,FIND(Sheet1!$E$16,AQ570)-1))</f>
        <v>effectIds</v>
      </c>
      <c r="AK570" s="1" t="e">
        <f>TRIM(LEFT(AR570,FIND(Sheet1!$E$16,AR570)-1))</f>
        <v>#VALUE!</v>
      </c>
      <c r="AL570" s="1" t="e">
        <f>TRIM(LEFT(AS570,FIND(Sheet1!$E$16,AS570)-1))</f>
        <v>#VALUE!</v>
      </c>
      <c r="AM570" s="1" t="e">
        <f>TRIM(LEFT(AT570,FIND(Sheet1!$E$16,AT570)-1))</f>
        <v>#VALUE!</v>
      </c>
      <c r="AN570" s="1" t="e">
        <f>TRIM(LEFT(AU570,FIND(Sheet1!$E$16,AU570)-1))</f>
        <v>#VALUE!</v>
      </c>
      <c r="AO570" s="1" t="e">
        <f>TRIM(LEFT(AV570,FIND(Sheet1!$E$16,AV570)-1))</f>
        <v>#VALUE!</v>
      </c>
      <c r="AP570" s="14" t="s">
        <v>185</v>
      </c>
      <c r="AQ570" s="14" t="s">
        <v>455</v>
      </c>
      <c r="AX570" s="1">
        <v>2000351102</v>
      </c>
      <c r="AY570" s="1" t="s">
        <v>88</v>
      </c>
      <c r="AZ570" s="1" t="str">
        <f t="shared" si="157"/>
        <v>2000351102加buff</v>
      </c>
      <c r="BA570" s="1">
        <f>COUNTIFS($AZ$2:AZ570,AZ570,$AZ$2:AZ570,"&gt;&lt;")</f>
        <v>1</v>
      </c>
      <c r="BB570" t="b">
        <f>IFERROR(AND(VLOOKUP(AX570,[2]英雄技能定义!$A:$F,6,0)="普攻",AY570=$AY$2),FALSE)</f>
        <v>0</v>
      </c>
    </row>
    <row r="571" spans="1:54">
      <c r="A571" s="1" t="e">
        <f>#REF!</f>
        <v>#REF!</v>
      </c>
      <c r="B571" s="1" t="e">
        <f>#REF!</f>
        <v>#REF!</v>
      </c>
      <c r="C571" s="1" t="e">
        <f>#REF!</f>
        <v>#REF!</v>
      </c>
      <c r="D571" s="1" t="s">
        <v>88</v>
      </c>
      <c r="E571" s="1" t="e">
        <f>#REF!</f>
        <v>#REF!</v>
      </c>
      <c r="F571" s="1" t="e">
        <f t="shared" si="158"/>
        <v>#REF!</v>
      </c>
      <c r="G571" s="1">
        <f>SUMIFS(Sheet1!$F$17:$F$30,Sheet1!$E$17:$E$30,D571)</f>
        <v>2</v>
      </c>
      <c r="H571" s="1" t="e">
        <f>ROUND(ABS(SUMIFS(#REF!,#REF!,$C571,#REF!,#REF!,#REF!,$E571)),)</f>
        <v>#REF!</v>
      </c>
      <c r="I571" s="1" t="e">
        <f>_xlfn.IFS(OR(B571=#REF!,B571=#REF!,B571=#REF!),ROUND(#REF!,3),TRUE,0)</f>
        <v>#REF!</v>
      </c>
      <c r="J571" s="1">
        <v>0</v>
      </c>
      <c r="K571" s="1" t="e">
        <f>ROUND(ABS(SUMIFS(#REF!,#REF!,$C571,#REF!,#REF!,#REF!,$E571,#REF!,#REF!)),3)</f>
        <v>#REF!</v>
      </c>
      <c r="L571" s="1" t="e">
        <f>ROUND(ABS(SUMIFS(#REF!,#REF!,$C571,#REF!,#REF!,#REF!,$E571,#REF!,#REF!)),3)</f>
        <v>#REF!</v>
      </c>
      <c r="M571" s="1">
        <v>0</v>
      </c>
      <c r="N571" s="1" t="e">
        <f>ROUND(ABS(SUMIFS(#REF!,#REF!,$C571,#REF!,#REF!,#REF!,$E571,#REF!,#REF!)),3)</f>
        <v>#REF!</v>
      </c>
      <c r="O571" s="1" t="e">
        <f>ABS(SUMIFS(#REF!,#REF!,$C571,#REF!,$E571,#REF!,#REF!))</f>
        <v>#REF!</v>
      </c>
      <c r="P571" s="1" t="e">
        <f>#REF!</f>
        <v>#REF!</v>
      </c>
      <c r="Q571" s="1" t="e">
        <f>_xlfn.IFS(OR(B571=#REF!,B571=#REF!),#REF!*100,TRUE,0)</f>
        <v>#REF!</v>
      </c>
      <c r="S571" s="14" t="str">
        <f t="shared" si="142"/>
        <v>2000351103伤血1</v>
      </c>
      <c r="T571" s="14" t="str">
        <f ca="1">IF(OFFSET($BB$1,MATCH($S571,S:S,0)-1,),$BC$1,
_xlfn.TEXTJOIN(Sheet1!$D$16,1,U571:AA571))</f>
        <v>ratio=1.48,fixed=100</v>
      </c>
      <c r="U571" s="14" t="str">
        <f t="shared" ca="1" si="143"/>
        <v>ratio=1.48</v>
      </c>
      <c r="V571" s="14" t="str">
        <f t="shared" ca="1" si="144"/>
        <v>fixed=100</v>
      </c>
      <c r="W571" s="14" t="str">
        <f t="shared" ca="1" si="145"/>
        <v/>
      </c>
      <c r="X571" s="14" t="str">
        <f t="shared" ca="1" si="146"/>
        <v/>
      </c>
      <c r="Y571" s="14" t="str">
        <f t="shared" ca="1" si="147"/>
        <v/>
      </c>
      <c r="Z571" s="14" t="str">
        <f t="shared" ca="1" si="148"/>
        <v/>
      </c>
      <c r="AA571" s="14" t="str">
        <f t="shared" ca="1" si="149"/>
        <v/>
      </c>
      <c r="AB571" s="1">
        <f t="shared" si="150"/>
        <v>1.48</v>
      </c>
      <c r="AC571" s="1">
        <f t="shared" si="151"/>
        <v>100</v>
      </c>
      <c r="AD571" s="1" t="e">
        <f t="shared" si="152"/>
        <v>#N/A</v>
      </c>
      <c r="AE571" s="1" t="e">
        <f t="shared" si="153"/>
        <v>#N/A</v>
      </c>
      <c r="AF571" s="1" t="e">
        <f t="shared" si="154"/>
        <v>#N/A</v>
      </c>
      <c r="AG571" s="1" t="e">
        <f t="shared" si="155"/>
        <v>#N/A</v>
      </c>
      <c r="AH571" s="1" t="e">
        <f t="shared" si="156"/>
        <v>#N/A</v>
      </c>
      <c r="AI571" s="1" t="str">
        <f>TRIM(LEFT(AP571,FIND(Sheet1!$E$16,AP571)-1))</f>
        <v>ratio</v>
      </c>
      <c r="AJ571" s="1" t="str">
        <f>TRIM(LEFT(AQ571,FIND(Sheet1!$E$16,AQ571)-1))</f>
        <v>fixed</v>
      </c>
      <c r="AK571" s="1" t="e">
        <f>TRIM(LEFT(AR571,FIND(Sheet1!$E$16,AR571)-1))</f>
        <v>#VALUE!</v>
      </c>
      <c r="AL571" s="1" t="e">
        <f>TRIM(LEFT(AS571,FIND(Sheet1!$E$16,AS571)-1))</f>
        <v>#VALUE!</v>
      </c>
      <c r="AM571" s="1" t="e">
        <f>TRIM(LEFT(AT571,FIND(Sheet1!$E$16,AT571)-1))</f>
        <v>#VALUE!</v>
      </c>
      <c r="AN571" s="1" t="e">
        <f>TRIM(LEFT(AU571,FIND(Sheet1!$E$16,AU571)-1))</f>
        <v>#VALUE!</v>
      </c>
      <c r="AO571" s="1" t="e">
        <f>TRIM(LEFT(AV571,FIND(Sheet1!$E$16,AV571)-1))</f>
        <v>#VALUE!</v>
      </c>
      <c r="AP571" s="14" t="s">
        <v>456</v>
      </c>
      <c r="AQ571" s="14" t="s">
        <v>170</v>
      </c>
      <c r="AX571" s="1">
        <v>2000351103</v>
      </c>
      <c r="AY571" s="1" t="s">
        <v>86</v>
      </c>
      <c r="AZ571" s="1" t="str">
        <f t="shared" si="157"/>
        <v>2000351103伤血</v>
      </c>
      <c r="BA571" s="1">
        <f>COUNTIFS($AZ$2:AZ571,AZ571,$AZ$2:AZ571,"&gt;&lt;")</f>
        <v>1</v>
      </c>
      <c r="BB571" t="b">
        <f>IFERROR(AND(VLOOKUP(AX571,[2]英雄技能定义!$A:$F,6,0)="普攻",AY571=$AY$2),FALSE)</f>
        <v>0</v>
      </c>
    </row>
    <row r="572" spans="1:54">
      <c r="A572" s="1" t="e">
        <f>#REF!</f>
        <v>#REF!</v>
      </c>
      <c r="B572" s="1" t="e">
        <f>#REF!</f>
        <v>#REF!</v>
      </c>
      <c r="C572" s="1" t="e">
        <f>#REF!</f>
        <v>#REF!</v>
      </c>
      <c r="D572" s="1" t="s">
        <v>86</v>
      </c>
      <c r="E572" s="1" t="e">
        <f>#REF!</f>
        <v>#REF!</v>
      </c>
      <c r="F572" s="1" t="e">
        <f t="shared" si="158"/>
        <v>#REF!</v>
      </c>
      <c r="G572" s="1">
        <f>SUMIFS(Sheet1!$F$17:$F$30,Sheet1!$E$17:$E$30,D572)</f>
        <v>1</v>
      </c>
      <c r="H572" s="1" t="e">
        <f>ROUND(ABS(SUMIFS(#REF!,#REF!,$C572,#REF!,#REF!,#REF!,$E572)),)</f>
        <v>#REF!</v>
      </c>
      <c r="I572" s="1" t="e">
        <f>_xlfn.IFS(OR(B572=#REF!,B572=#REF!,B572=#REF!),ROUND(#REF!,3),TRUE,0)</f>
        <v>#REF!</v>
      </c>
      <c r="J572" s="1">
        <v>0</v>
      </c>
      <c r="K572" s="1" t="e">
        <f>ROUND(ABS(SUMIFS(#REF!,#REF!,$C572,#REF!,#REF!,#REF!,$E572,#REF!,#REF!)),3)</f>
        <v>#REF!</v>
      </c>
      <c r="L572" s="1" t="e">
        <f>ROUND(ABS(SUMIFS(#REF!,#REF!,$C572,#REF!,#REF!,#REF!,$E572,#REF!,#REF!)),3)</f>
        <v>#REF!</v>
      </c>
      <c r="M572" s="1">
        <v>0</v>
      </c>
      <c r="N572" s="1" t="e">
        <f>ROUND(ABS(SUMIFS(#REF!,#REF!,$C572,#REF!,#REF!,#REF!,$E572,#REF!,#REF!)),3)</f>
        <v>#REF!</v>
      </c>
      <c r="O572" s="1" t="e">
        <f>ABS(SUMIFS(#REF!,#REF!,$C572,#REF!,$E572,#REF!,#REF!))</f>
        <v>#REF!</v>
      </c>
      <c r="P572" s="1" t="e">
        <f>#REF!</f>
        <v>#REF!</v>
      </c>
      <c r="Q572" s="1" t="e">
        <f>_xlfn.IFS(OR(B572=#REF!,B572=#REF!),#REF!*100,TRUE,0)</f>
        <v>#REF!</v>
      </c>
      <c r="S572" s="14" t="str">
        <f t="shared" si="142"/>
        <v>2000351103受击光效1</v>
      </c>
      <c r="T572" s="14" t="str">
        <f ca="1">IF(OFFSET($BB$1,MATCH($S572,S:S,0)-1,),$BC$1,
_xlfn.TEXTJOIN(Sheet1!$D$16,1,U572:AA572))</f>
        <v>1</v>
      </c>
      <c r="U572" s="14" t="str">
        <f t="shared" ca="1" si="143"/>
        <v>1</v>
      </c>
      <c r="V572" s="14" t="str">
        <f t="shared" ca="1" si="144"/>
        <v/>
      </c>
      <c r="W572" s="14" t="str">
        <f t="shared" ca="1" si="145"/>
        <v/>
      </c>
      <c r="X572" s="14" t="str">
        <f t="shared" ca="1" si="146"/>
        <v/>
      </c>
      <c r="Y572" s="14" t="str">
        <f t="shared" ca="1" si="147"/>
        <v/>
      </c>
      <c r="Z572" s="14" t="str">
        <f t="shared" ca="1" si="148"/>
        <v/>
      </c>
      <c r="AA572" s="14" t="str">
        <f t="shared" ca="1" si="149"/>
        <v/>
      </c>
      <c r="AB572" s="1">
        <f t="shared" si="150"/>
        <v>1</v>
      </c>
      <c r="AC572" s="1" t="e">
        <f t="shared" si="151"/>
        <v>#N/A</v>
      </c>
      <c r="AD572" s="1" t="e">
        <f t="shared" si="152"/>
        <v>#N/A</v>
      </c>
      <c r="AE572" s="1" t="e">
        <f t="shared" si="153"/>
        <v>#N/A</v>
      </c>
      <c r="AF572" s="1" t="e">
        <f t="shared" si="154"/>
        <v>#N/A</v>
      </c>
      <c r="AG572" s="1" t="e">
        <f t="shared" si="155"/>
        <v>#N/A</v>
      </c>
      <c r="AH572" s="1" t="e">
        <f t="shared" si="156"/>
        <v>#N/A</v>
      </c>
      <c r="AI572" s="1" t="e">
        <f>TRIM(LEFT(AP572,FIND(Sheet1!$E$16,AP572)-1))</f>
        <v>#VALUE!</v>
      </c>
      <c r="AJ572" s="1" t="e">
        <f>TRIM(LEFT(AQ572,FIND(Sheet1!$E$16,AQ572)-1))</f>
        <v>#VALUE!</v>
      </c>
      <c r="AK572" s="1" t="e">
        <f>TRIM(LEFT(AR572,FIND(Sheet1!$E$16,AR572)-1))</f>
        <v>#VALUE!</v>
      </c>
      <c r="AL572" s="1" t="e">
        <f>TRIM(LEFT(AS572,FIND(Sheet1!$E$16,AS572)-1))</f>
        <v>#VALUE!</v>
      </c>
      <c r="AM572" s="1" t="e">
        <f>TRIM(LEFT(AT572,FIND(Sheet1!$E$16,AT572)-1))</f>
        <v>#VALUE!</v>
      </c>
      <c r="AN572" s="1" t="e">
        <f>TRIM(LEFT(AU572,FIND(Sheet1!$E$16,AU572)-1))</f>
        <v>#VALUE!</v>
      </c>
      <c r="AO572" s="1" t="e">
        <f>TRIM(LEFT(AV572,FIND(Sheet1!$E$16,AV572)-1))</f>
        <v>#VALUE!</v>
      </c>
      <c r="AP572" s="14">
        <v>1</v>
      </c>
      <c r="AX572" s="1">
        <v>2000351103</v>
      </c>
      <c r="AY572" s="1" t="s">
        <v>91</v>
      </c>
      <c r="AZ572" s="1" t="str">
        <f t="shared" si="157"/>
        <v>2000351103受击光效</v>
      </c>
      <c r="BA572" s="1">
        <f>COUNTIFS($AZ$2:AZ572,AZ572,$AZ$2:AZ572,"&gt;&lt;")</f>
        <v>1</v>
      </c>
      <c r="BB572" t="b">
        <f>IFERROR(AND(VLOOKUP(AX572,[2]英雄技能定义!$A:$F,6,0)="普攻",AY572=$AY$2),FALSE)</f>
        <v>0</v>
      </c>
    </row>
    <row r="573" spans="1:54">
      <c r="A573" s="1" t="e">
        <f>#REF!</f>
        <v>#REF!</v>
      </c>
      <c r="B573" s="1" t="e">
        <f>#REF!</f>
        <v>#REF!</v>
      </c>
      <c r="C573" s="1" t="e">
        <f>#REF!</f>
        <v>#REF!</v>
      </c>
      <c r="D573" s="1" t="s">
        <v>88</v>
      </c>
      <c r="E573" s="1" t="e">
        <f>#REF!</f>
        <v>#REF!</v>
      </c>
      <c r="F573" s="1" t="e">
        <f t="shared" si="158"/>
        <v>#REF!</v>
      </c>
      <c r="G573" s="1">
        <f>SUMIFS(Sheet1!$F$17:$F$30,Sheet1!$E$17:$E$30,D573)</f>
        <v>2</v>
      </c>
      <c r="H573" s="1" t="e">
        <f>ROUND(ABS(SUMIFS(#REF!,#REF!,$C573,#REF!,#REF!,#REF!,$E573)),)</f>
        <v>#REF!</v>
      </c>
      <c r="I573" s="1" t="e">
        <f>_xlfn.IFS(OR(B573=#REF!,B573=#REF!,B573=#REF!),ROUND(#REF!,3),TRUE,0)</f>
        <v>#REF!</v>
      </c>
      <c r="J573" s="1">
        <v>0</v>
      </c>
      <c r="K573" s="1" t="e">
        <f>ROUND(ABS(SUMIFS(#REF!,#REF!,$C573,#REF!,#REF!,#REF!,$E573,#REF!,#REF!)),3)</f>
        <v>#REF!</v>
      </c>
      <c r="L573" s="1" t="e">
        <f>ROUND(ABS(SUMIFS(#REF!,#REF!,$C573,#REF!,#REF!,#REF!,$E573,#REF!,#REF!)),3)</f>
        <v>#REF!</v>
      </c>
      <c r="M573" s="1">
        <v>0</v>
      </c>
      <c r="N573" s="1" t="e">
        <f>ROUND(ABS(SUMIFS(#REF!,#REF!,$C573,#REF!,#REF!,#REF!,$E573,#REF!,#REF!)),3)</f>
        <v>#REF!</v>
      </c>
      <c r="O573" s="1" t="e">
        <f>ABS(SUMIFS(#REF!,#REF!,$C573,#REF!,$E573,#REF!,#REF!))</f>
        <v>#REF!</v>
      </c>
      <c r="P573" s="1" t="e">
        <f>#REF!</f>
        <v>#REF!</v>
      </c>
      <c r="Q573" s="1" t="e">
        <f>_xlfn.IFS(OR(B573=#REF!,B573=#REF!),#REF!*100,TRUE,0)</f>
        <v>#REF!</v>
      </c>
      <c r="S573" s="14" t="str">
        <f t="shared" si="142"/>
        <v>2000351103加buff1</v>
      </c>
      <c r="T573" s="14" t="str">
        <f ca="1">IF(OFFSET($BB$1,MATCH($S573,S:S,0)-1,),$BC$1,
_xlfn.TEXTJOIN(Sheet1!$D$16,1,U573:AA573))</f>
        <v>duration=2,effectIds={1000102}</v>
      </c>
      <c r="U573" s="14" t="str">
        <f t="shared" ca="1" si="143"/>
        <v>duration=2</v>
      </c>
      <c r="V573" s="14" t="str">
        <f t="shared" ca="1" si="144"/>
        <v>effectIds={1000102}</v>
      </c>
      <c r="W573" s="14" t="str">
        <f t="shared" ca="1" si="145"/>
        <v/>
      </c>
      <c r="X573" s="14" t="str">
        <f t="shared" ca="1" si="146"/>
        <v/>
      </c>
      <c r="Y573" s="14" t="str">
        <f t="shared" ca="1" si="147"/>
        <v/>
      </c>
      <c r="Z573" s="14" t="str">
        <f t="shared" ca="1" si="148"/>
        <v/>
      </c>
      <c r="AA573" s="14" t="str">
        <f t="shared" ca="1" si="149"/>
        <v/>
      </c>
      <c r="AB573" s="1">
        <f t="shared" si="150"/>
        <v>2</v>
      </c>
      <c r="AC573" s="1" t="e">
        <f t="shared" si="151"/>
        <v>#N/A</v>
      </c>
      <c r="AD573" s="1" t="e">
        <f t="shared" si="152"/>
        <v>#N/A</v>
      </c>
      <c r="AE573" s="1" t="e">
        <f t="shared" si="153"/>
        <v>#N/A</v>
      </c>
      <c r="AF573" s="1" t="e">
        <f t="shared" si="154"/>
        <v>#N/A</v>
      </c>
      <c r="AG573" s="1" t="e">
        <f t="shared" si="155"/>
        <v>#N/A</v>
      </c>
      <c r="AH573" s="1" t="e">
        <f t="shared" si="156"/>
        <v>#N/A</v>
      </c>
      <c r="AI573" s="1" t="str">
        <f>TRIM(LEFT(AP573,FIND(Sheet1!$E$16,AP573)-1))</f>
        <v>duration</v>
      </c>
      <c r="AJ573" s="1" t="str">
        <f>TRIM(LEFT(AQ573,FIND(Sheet1!$E$16,AQ573)-1))</f>
        <v>effectIds</v>
      </c>
      <c r="AK573" s="1" t="e">
        <f>TRIM(LEFT(AR573,FIND(Sheet1!$E$16,AR573)-1))</f>
        <v>#VALUE!</v>
      </c>
      <c r="AL573" s="1" t="e">
        <f>TRIM(LEFT(AS573,FIND(Sheet1!$E$16,AS573)-1))</f>
        <v>#VALUE!</v>
      </c>
      <c r="AM573" s="1" t="e">
        <f>TRIM(LEFT(AT573,FIND(Sheet1!$E$16,AT573)-1))</f>
        <v>#VALUE!</v>
      </c>
      <c r="AN573" s="1" t="e">
        <f>TRIM(LEFT(AU573,FIND(Sheet1!$E$16,AU573)-1))</f>
        <v>#VALUE!</v>
      </c>
      <c r="AO573" s="1" t="e">
        <f>TRIM(LEFT(AV573,FIND(Sheet1!$E$16,AV573)-1))</f>
        <v>#VALUE!</v>
      </c>
      <c r="AP573" s="14" t="s">
        <v>249</v>
      </c>
      <c r="AQ573" s="14" t="s">
        <v>457</v>
      </c>
      <c r="AX573" s="1">
        <v>2000351103</v>
      </c>
      <c r="AY573" s="1" t="s">
        <v>88</v>
      </c>
      <c r="AZ573" s="1" t="str">
        <f t="shared" si="157"/>
        <v>2000351103加buff</v>
      </c>
      <c r="BA573" s="1">
        <f>COUNTIFS($AZ$2:AZ573,AZ573,$AZ$2:AZ573,"&gt;&lt;")</f>
        <v>1</v>
      </c>
      <c r="BB573" t="b">
        <f>IFERROR(AND(VLOOKUP(AX573,[2]英雄技能定义!$A:$F,6,0)="普攻",AY573=$AY$2),FALSE)</f>
        <v>0</v>
      </c>
    </row>
    <row r="574" spans="1:54">
      <c r="A574" s="1" t="e">
        <f>#REF!</f>
        <v>#REF!</v>
      </c>
      <c r="B574" s="1" t="e">
        <f>#REF!</f>
        <v>#REF!</v>
      </c>
      <c r="C574" s="1" t="e">
        <f>#REF!</f>
        <v>#REF!</v>
      </c>
      <c r="D574" s="1" t="s">
        <v>86</v>
      </c>
      <c r="E574" s="1" t="e">
        <f>#REF!</f>
        <v>#REF!</v>
      </c>
      <c r="F574" s="1" t="e">
        <f t="shared" si="158"/>
        <v>#REF!</v>
      </c>
      <c r="G574" s="1">
        <f>SUMIFS(Sheet1!$F$17:$F$30,Sheet1!$E$17:$E$30,D574)</f>
        <v>1</v>
      </c>
      <c r="H574" s="1" t="e">
        <f>ROUND(ABS(SUMIFS(#REF!,#REF!,$C574,#REF!,#REF!,#REF!,$E574)),)</f>
        <v>#REF!</v>
      </c>
      <c r="I574" s="1" t="e">
        <f>_xlfn.IFS(OR(B574=#REF!,B574=#REF!,B574=#REF!),ROUND(#REF!,3),TRUE,0)</f>
        <v>#REF!</v>
      </c>
      <c r="J574" s="1">
        <v>0</v>
      </c>
      <c r="K574" s="1" t="e">
        <f>ROUND(ABS(SUMIFS(#REF!,#REF!,$C574,#REF!,#REF!,#REF!,$E574,#REF!,#REF!)),3)</f>
        <v>#REF!</v>
      </c>
      <c r="L574" s="1" t="e">
        <f>ROUND(ABS(SUMIFS(#REF!,#REF!,$C574,#REF!,#REF!,#REF!,$E574,#REF!,#REF!)),3)</f>
        <v>#REF!</v>
      </c>
      <c r="M574" s="1">
        <v>0</v>
      </c>
      <c r="N574" s="1" t="e">
        <f>ROUND(ABS(SUMIFS(#REF!,#REF!,$C574,#REF!,#REF!,#REF!,$E574,#REF!,#REF!)),3)</f>
        <v>#REF!</v>
      </c>
      <c r="O574" s="1" t="e">
        <f>ABS(SUMIFS(#REF!,#REF!,$C574,#REF!,$E574,#REF!,#REF!))</f>
        <v>#REF!</v>
      </c>
      <c r="P574" s="1" t="e">
        <f>#REF!</f>
        <v>#REF!</v>
      </c>
      <c r="Q574" s="1" t="e">
        <f>_xlfn.IFS(OR(B574=#REF!,B574=#REF!),#REF!*100,TRUE,0)</f>
        <v>#REF!</v>
      </c>
      <c r="S574" s="14" t="str">
        <f t="shared" si="142"/>
        <v>2000351104击退1</v>
      </c>
      <c r="T574" s="14" t="str">
        <f ca="1">IF(OFFSET($BB$1,MATCH($S574,S:S,0)-1,),$BC$1,
_xlfn.TEXTJOIN(Sheet1!$D$16,1,U574:AA574))</f>
        <v>speed=3000,duration=0.01</v>
      </c>
      <c r="U574" s="14" t="str">
        <f t="shared" ca="1" si="143"/>
        <v>speed=3000</v>
      </c>
      <c r="V574" s="14" t="str">
        <f t="shared" ca="1" si="144"/>
        <v>duration=0.01</v>
      </c>
      <c r="W574" s="14" t="str">
        <f t="shared" ca="1" si="145"/>
        <v/>
      </c>
      <c r="X574" s="14" t="str">
        <f t="shared" ca="1" si="146"/>
        <v/>
      </c>
      <c r="Y574" s="14" t="str">
        <f t="shared" ca="1" si="147"/>
        <v/>
      </c>
      <c r="Z574" s="14" t="str">
        <f t="shared" ca="1" si="148"/>
        <v/>
      </c>
      <c r="AA574" s="14" t="str">
        <f t="shared" ca="1" si="149"/>
        <v/>
      </c>
      <c r="AB574" s="1">
        <f t="shared" si="150"/>
        <v>3000</v>
      </c>
      <c r="AC574" s="1">
        <f t="shared" si="151"/>
        <v>0.01</v>
      </c>
      <c r="AD574" s="1" t="e">
        <f t="shared" si="152"/>
        <v>#N/A</v>
      </c>
      <c r="AE574" s="1" t="e">
        <f t="shared" si="153"/>
        <v>#N/A</v>
      </c>
      <c r="AF574" s="1" t="e">
        <f t="shared" si="154"/>
        <v>#N/A</v>
      </c>
      <c r="AG574" s="1" t="e">
        <f t="shared" si="155"/>
        <v>#N/A</v>
      </c>
      <c r="AH574" s="1" t="e">
        <f t="shared" si="156"/>
        <v>#N/A</v>
      </c>
      <c r="AI574" s="1" t="str">
        <f>TRIM(LEFT(AP574,FIND(Sheet1!$E$16,AP574)-1))</f>
        <v>speed</v>
      </c>
      <c r="AJ574" s="1" t="str">
        <f>TRIM(LEFT(AQ574,FIND(Sheet1!$E$16,AQ574)-1))</f>
        <v>duration</v>
      </c>
      <c r="AK574" s="1" t="e">
        <f>TRIM(LEFT(AR574,FIND(Sheet1!$E$16,AR574)-1))</f>
        <v>#VALUE!</v>
      </c>
      <c r="AL574" s="1" t="e">
        <f>TRIM(LEFT(AS574,FIND(Sheet1!$E$16,AS574)-1))</f>
        <v>#VALUE!</v>
      </c>
      <c r="AM574" s="1" t="e">
        <f>TRIM(LEFT(AT574,FIND(Sheet1!$E$16,AT574)-1))</f>
        <v>#VALUE!</v>
      </c>
      <c r="AN574" s="1" t="e">
        <f>TRIM(LEFT(AU574,FIND(Sheet1!$E$16,AU574)-1))</f>
        <v>#VALUE!</v>
      </c>
      <c r="AO574" s="1" t="e">
        <f>TRIM(LEFT(AV574,FIND(Sheet1!$E$16,AV574)-1))</f>
        <v>#VALUE!</v>
      </c>
      <c r="AP574" s="14" t="s">
        <v>171</v>
      </c>
      <c r="AQ574" s="14" t="s">
        <v>333</v>
      </c>
      <c r="AX574" s="1">
        <v>2000351104</v>
      </c>
      <c r="AY574" s="1" t="s">
        <v>47</v>
      </c>
      <c r="AZ574" s="1" t="str">
        <f t="shared" si="157"/>
        <v>2000351104击退</v>
      </c>
      <c r="BA574" s="1">
        <f>COUNTIFS($AZ$2:AZ574,AZ574,$AZ$2:AZ574,"&gt;&lt;")</f>
        <v>1</v>
      </c>
      <c r="BB574" t="b">
        <f>IFERROR(AND(VLOOKUP(AX574,[2]英雄技能定义!$A:$F,6,0)="普攻",AY574=$AY$2),FALSE)</f>
        <v>0</v>
      </c>
    </row>
    <row r="575" spans="1:54">
      <c r="A575" s="1" t="e">
        <f>#REF!</f>
        <v>#REF!</v>
      </c>
      <c r="B575" s="1" t="e">
        <f>#REF!</f>
        <v>#REF!</v>
      </c>
      <c r="C575" s="1" t="e">
        <f>#REF!</f>
        <v>#REF!</v>
      </c>
      <c r="D575" s="1" t="s">
        <v>86</v>
      </c>
      <c r="E575" s="1" t="e">
        <f>#REF!</f>
        <v>#REF!</v>
      </c>
      <c r="F575" s="1" t="e">
        <f t="shared" si="158"/>
        <v>#REF!</v>
      </c>
      <c r="G575" s="1">
        <f>SUMIFS(Sheet1!$F$17:$F$30,Sheet1!$E$17:$E$30,D575)</f>
        <v>1</v>
      </c>
      <c r="H575" s="1" t="e">
        <f>ROUND(ABS(SUMIFS(#REF!,#REF!,$C575,#REF!,#REF!,#REF!,$E575)),)</f>
        <v>#REF!</v>
      </c>
      <c r="I575" s="1" t="e">
        <f>_xlfn.IFS(OR(B575=#REF!,B575=#REF!,B575=#REF!),ROUND(#REF!,3),TRUE,0)</f>
        <v>#REF!</v>
      </c>
      <c r="J575" s="1">
        <v>0</v>
      </c>
      <c r="K575" s="1" t="e">
        <f>ROUND(ABS(SUMIFS(#REF!,#REF!,$C575,#REF!,#REF!,#REF!,$E575,#REF!,#REF!)),3)</f>
        <v>#REF!</v>
      </c>
      <c r="L575" s="1" t="e">
        <f>ROUND(ABS(SUMIFS(#REF!,#REF!,$C575,#REF!,#REF!,#REF!,$E575,#REF!,#REF!)),3)</f>
        <v>#REF!</v>
      </c>
      <c r="M575" s="1">
        <v>0</v>
      </c>
      <c r="N575" s="1" t="e">
        <f>ROUND(ABS(SUMIFS(#REF!,#REF!,$C575,#REF!,#REF!,#REF!,$E575,#REF!,#REF!)),3)</f>
        <v>#REF!</v>
      </c>
      <c r="O575" s="1" t="e">
        <f>ABS(SUMIFS(#REF!,#REF!,$C575,#REF!,$E575,#REF!,#REF!))</f>
        <v>#REF!</v>
      </c>
      <c r="P575" s="1" t="e">
        <f>#REF!</f>
        <v>#REF!</v>
      </c>
      <c r="Q575" s="1" t="e">
        <f>_xlfn.IFS(OR(B575=#REF!,B575=#REF!),#REF!*100,TRUE,0)</f>
        <v>#REF!</v>
      </c>
      <c r="S575" s="14" t="str">
        <f t="shared" si="142"/>
        <v>2000351104伤血1</v>
      </c>
      <c r="T575" s="14" t="str">
        <f ca="1">IF(OFFSET($BB$1,MATCH($S575,S:S,0)-1,),$BC$1,
_xlfn.TEXTJOIN(Sheet1!$D$16,1,U575:AA575))</f>
        <v>ratio=0.48+attackerParams('extreasure2')+attackerParams('step10a'),fixed=100,extCritP=0.3+attackerParams('extreasure1')+attackerParams('step10b'),finalAddP=math.min(0.25,sourceSkillBlackboard('hit_unit_count',0)*attackerParams('extreasure3'))</v>
      </c>
      <c r="U575" s="14" t="str">
        <f t="shared" ca="1" si="143"/>
        <v>ratio=0.48+attackerParams('extreasure2')+attackerParams('step10a')</v>
      </c>
      <c r="V575" s="14" t="str">
        <f t="shared" ca="1" si="144"/>
        <v>fixed=100</v>
      </c>
      <c r="W575" s="14" t="str">
        <f t="shared" ca="1" si="145"/>
        <v>extCritP=0.3+attackerParams('extreasure1')+attackerParams('step10b')</v>
      </c>
      <c r="X575" s="14" t="str">
        <f t="shared" ca="1" si="146"/>
        <v>finalAddP=math.min(0.25</v>
      </c>
      <c r="Y575" s="14" t="str">
        <f t="shared" ca="1" si="147"/>
        <v>sourceSkillBlackboard('hit_unit_count'</v>
      </c>
      <c r="Z575" s="14" t="str">
        <f t="shared" ca="1" si="148"/>
        <v>0)*attackerParams('extreasure3'))</v>
      </c>
      <c r="AA575" s="14" t="str">
        <f t="shared" ca="1" si="149"/>
        <v/>
      </c>
      <c r="AB575" s="1">
        <f t="shared" si="150"/>
        <v>0.48</v>
      </c>
      <c r="AC575" s="1">
        <f t="shared" si="151"/>
        <v>100</v>
      </c>
      <c r="AD575" s="1">
        <f t="shared" si="152"/>
        <v>0.3</v>
      </c>
      <c r="AE575" s="1" t="e">
        <f t="shared" si="153"/>
        <v>#N/A</v>
      </c>
      <c r="AF575" s="1" t="e">
        <f t="shared" si="154"/>
        <v>#N/A</v>
      </c>
      <c r="AG575" s="1" t="e">
        <f t="shared" si="155"/>
        <v>#N/A</v>
      </c>
      <c r="AH575" s="1" t="e">
        <f t="shared" si="156"/>
        <v>#N/A</v>
      </c>
      <c r="AI575" s="1" t="str">
        <f>TRIM(LEFT(AP575,FIND(Sheet1!$E$16,AP575)-1))</f>
        <v>ratio</v>
      </c>
      <c r="AJ575" s="1" t="str">
        <f>TRIM(LEFT(AQ575,FIND(Sheet1!$E$16,AQ575)-1))</f>
        <v>fixed</v>
      </c>
      <c r="AK575" s="1" t="str">
        <f>TRIM(LEFT(AR575,FIND(Sheet1!$E$16,AR575)-1))</f>
        <v>extCritP</v>
      </c>
      <c r="AL575" s="1" t="str">
        <f>TRIM(LEFT(AS575,FIND(Sheet1!$E$16,AS575)-1))</f>
        <v>finalAddP</v>
      </c>
      <c r="AM575" s="1" t="e">
        <f>TRIM(LEFT(AT575,FIND(Sheet1!$E$16,AT575)-1))</f>
        <v>#VALUE!</v>
      </c>
      <c r="AN575" s="1" t="e">
        <f>TRIM(LEFT(AU575,FIND(Sheet1!$E$16,AU575)-1))</f>
        <v>#VALUE!</v>
      </c>
      <c r="AO575" s="1" t="e">
        <f>TRIM(LEFT(AV575,FIND(Sheet1!$E$16,AV575)-1))</f>
        <v>#VALUE!</v>
      </c>
      <c r="AP575" s="14" t="s">
        <v>458</v>
      </c>
      <c r="AQ575" s="14" t="s">
        <v>170</v>
      </c>
      <c r="AR575" s="14" t="s">
        <v>459</v>
      </c>
      <c r="AS575" s="14" t="s">
        <v>190</v>
      </c>
      <c r="AT575" s="14" t="s">
        <v>191</v>
      </c>
      <c r="AU575" s="14" t="s">
        <v>192</v>
      </c>
      <c r="AX575" s="1">
        <v>2000351104</v>
      </c>
      <c r="AY575" s="1" t="s">
        <v>86</v>
      </c>
      <c r="AZ575" s="1" t="str">
        <f t="shared" si="157"/>
        <v>2000351104伤血</v>
      </c>
      <c r="BA575" s="1">
        <f>COUNTIFS($AZ$2:AZ575,AZ575,$AZ$2:AZ575,"&gt;&lt;")</f>
        <v>1</v>
      </c>
      <c r="BB575" t="b">
        <f>IFERROR(AND(VLOOKUP(AX575,[2]英雄技能定义!$A:$F,6,0)="普攻",AY575=$AY$2),FALSE)</f>
        <v>0</v>
      </c>
    </row>
    <row r="576" spans="1:54">
      <c r="A576" s="1" t="e">
        <f>#REF!</f>
        <v>#REF!</v>
      </c>
      <c r="B576" s="1" t="e">
        <f>#REF!</f>
        <v>#REF!</v>
      </c>
      <c r="C576" s="1" t="e">
        <f>#REF!</f>
        <v>#REF!</v>
      </c>
      <c r="D576" s="1" t="s">
        <v>86</v>
      </c>
      <c r="E576" s="1" t="e">
        <f>#REF!</f>
        <v>#REF!</v>
      </c>
      <c r="F576" s="1" t="e">
        <f t="shared" si="158"/>
        <v>#REF!</v>
      </c>
      <c r="G576" s="1">
        <f>SUMIFS(Sheet1!$F$17:$F$30,Sheet1!$E$17:$E$30,D576)</f>
        <v>1</v>
      </c>
      <c r="H576" s="1" t="e">
        <f>ROUND(ABS(SUMIFS(#REF!,#REF!,$C576,#REF!,#REF!,#REF!,$E576)),)</f>
        <v>#REF!</v>
      </c>
      <c r="I576" s="1" t="e">
        <f>_xlfn.IFS(OR(B576=#REF!,B576=#REF!,B576=#REF!),ROUND(#REF!,3),TRUE,0)</f>
        <v>#REF!</v>
      </c>
      <c r="J576" s="1">
        <v>0</v>
      </c>
      <c r="K576" s="1" t="e">
        <f>ROUND(ABS(SUMIFS(#REF!,#REF!,$C576,#REF!,#REF!,#REF!,$E576,#REF!,#REF!)),3)</f>
        <v>#REF!</v>
      </c>
      <c r="L576" s="1" t="e">
        <f>ROUND(ABS(SUMIFS(#REF!,#REF!,$C576,#REF!,#REF!,#REF!,$E576,#REF!,#REF!)),3)</f>
        <v>#REF!</v>
      </c>
      <c r="M576" s="1">
        <v>0</v>
      </c>
      <c r="N576" s="1" t="e">
        <f>ROUND(ABS(SUMIFS(#REF!,#REF!,$C576,#REF!,#REF!,#REF!,$E576,#REF!,#REF!)),3)</f>
        <v>#REF!</v>
      </c>
      <c r="O576" s="1" t="e">
        <f>ABS(SUMIFS(#REF!,#REF!,$C576,#REF!,$E576,#REF!,#REF!))</f>
        <v>#REF!</v>
      </c>
      <c r="P576" s="1" t="e">
        <f>#REF!</f>
        <v>#REF!</v>
      </c>
      <c r="Q576" s="1" t="e">
        <f>_xlfn.IFS(OR(B576=#REF!,B576=#REF!),#REF!*100,TRUE,0)</f>
        <v>#REF!</v>
      </c>
      <c r="S576" s="14" t="str">
        <f t="shared" si="142"/>
        <v>2000351104受击光效1</v>
      </c>
      <c r="T576" s="14" t="str">
        <f ca="1">IF(OFFSET($BB$1,MATCH($S576,S:S,0)-1,),$BC$1,
_xlfn.TEXTJOIN(Sheet1!$D$16,1,U576:AA576))</f>
        <v>1</v>
      </c>
      <c r="U576" s="14" t="str">
        <f t="shared" ca="1" si="143"/>
        <v>1</v>
      </c>
      <c r="V576" s="14" t="str">
        <f t="shared" ca="1" si="144"/>
        <v/>
      </c>
      <c r="W576" s="14" t="str">
        <f t="shared" ca="1" si="145"/>
        <v/>
      </c>
      <c r="X576" s="14" t="str">
        <f t="shared" ca="1" si="146"/>
        <v/>
      </c>
      <c r="Y576" s="14" t="str">
        <f t="shared" ca="1" si="147"/>
        <v/>
      </c>
      <c r="Z576" s="14" t="str">
        <f t="shared" ca="1" si="148"/>
        <v/>
      </c>
      <c r="AA576" s="14" t="str">
        <f t="shared" ca="1" si="149"/>
        <v/>
      </c>
      <c r="AB576" s="1">
        <f t="shared" si="150"/>
        <v>1</v>
      </c>
      <c r="AC576" s="1" t="e">
        <f t="shared" si="151"/>
        <v>#N/A</v>
      </c>
      <c r="AD576" s="1" t="e">
        <f t="shared" si="152"/>
        <v>#N/A</v>
      </c>
      <c r="AE576" s="1" t="e">
        <f t="shared" si="153"/>
        <v>#N/A</v>
      </c>
      <c r="AF576" s="1" t="e">
        <f t="shared" si="154"/>
        <v>#N/A</v>
      </c>
      <c r="AG576" s="1" t="e">
        <f t="shared" si="155"/>
        <v>#N/A</v>
      </c>
      <c r="AH576" s="1" t="e">
        <f t="shared" si="156"/>
        <v>#N/A</v>
      </c>
      <c r="AI576" s="1" t="e">
        <f>TRIM(LEFT(AP576,FIND(Sheet1!$E$16,AP576)-1))</f>
        <v>#VALUE!</v>
      </c>
      <c r="AJ576" s="1" t="e">
        <f>TRIM(LEFT(AQ576,FIND(Sheet1!$E$16,AQ576)-1))</f>
        <v>#VALUE!</v>
      </c>
      <c r="AK576" s="1" t="e">
        <f>TRIM(LEFT(AR576,FIND(Sheet1!$E$16,AR576)-1))</f>
        <v>#VALUE!</v>
      </c>
      <c r="AL576" s="1" t="e">
        <f>TRIM(LEFT(AS576,FIND(Sheet1!$E$16,AS576)-1))</f>
        <v>#VALUE!</v>
      </c>
      <c r="AM576" s="1" t="e">
        <f>TRIM(LEFT(AT576,FIND(Sheet1!$E$16,AT576)-1))</f>
        <v>#VALUE!</v>
      </c>
      <c r="AN576" s="1" t="e">
        <f>TRIM(LEFT(AU576,FIND(Sheet1!$E$16,AU576)-1))</f>
        <v>#VALUE!</v>
      </c>
      <c r="AO576" s="1" t="e">
        <f>TRIM(LEFT(AV576,FIND(Sheet1!$E$16,AV576)-1))</f>
        <v>#VALUE!</v>
      </c>
      <c r="AP576" s="14">
        <v>1</v>
      </c>
      <c r="AX576" s="1">
        <v>2000351104</v>
      </c>
      <c r="AY576" s="1" t="s">
        <v>91</v>
      </c>
      <c r="AZ576" s="1" t="str">
        <f t="shared" si="157"/>
        <v>2000351104受击光效</v>
      </c>
      <c r="BA576" s="1">
        <f>COUNTIFS($AZ$2:AZ576,AZ576,$AZ$2:AZ576,"&gt;&lt;")</f>
        <v>1</v>
      </c>
      <c r="BB576" t="b">
        <f>IFERROR(AND(VLOOKUP(AX576,[2]英雄技能定义!$A:$F,6,0)="普攻",AY576=$AY$2),FALSE)</f>
        <v>0</v>
      </c>
    </row>
    <row r="577" spans="1:54">
      <c r="A577" s="1" t="e">
        <f>#REF!</f>
        <v>#REF!</v>
      </c>
      <c r="B577" s="1" t="e">
        <f>#REF!</f>
        <v>#REF!</v>
      </c>
      <c r="C577" s="1" t="e">
        <f>#REF!</f>
        <v>#REF!</v>
      </c>
      <c r="D577" s="1" t="s">
        <v>86</v>
      </c>
      <c r="E577" s="1" t="e">
        <f>#REF!</f>
        <v>#REF!</v>
      </c>
      <c r="F577" s="1" t="e">
        <f t="shared" si="158"/>
        <v>#REF!</v>
      </c>
      <c r="G577" s="1">
        <f>SUMIFS(Sheet1!$F$17:$F$30,Sheet1!$E$17:$E$30,D577)</f>
        <v>1</v>
      </c>
      <c r="H577" s="1" t="e">
        <f>ROUND(ABS(SUMIFS(#REF!,#REF!,$C577,#REF!,#REF!,#REF!,$E577)),)</f>
        <v>#REF!</v>
      </c>
      <c r="I577" s="1" t="e">
        <f>_xlfn.IFS(OR(B577=#REF!,B577=#REF!,B577=#REF!),ROUND(#REF!,3),TRUE,0)</f>
        <v>#REF!</v>
      </c>
      <c r="J577" s="1">
        <v>0</v>
      </c>
      <c r="K577" s="1" t="e">
        <f>ROUND(ABS(SUMIFS(#REF!,#REF!,$C577,#REF!,#REF!,#REF!,$E577,#REF!,#REF!)),3)</f>
        <v>#REF!</v>
      </c>
      <c r="L577" s="1" t="e">
        <f>ROUND(ABS(SUMIFS(#REF!,#REF!,$C577,#REF!,#REF!,#REF!,$E577,#REF!,#REF!)),3)</f>
        <v>#REF!</v>
      </c>
      <c r="M577" s="1">
        <v>0</v>
      </c>
      <c r="N577" s="1" t="e">
        <f>ROUND(ABS(SUMIFS(#REF!,#REF!,$C577,#REF!,#REF!,#REF!,$E577,#REF!,#REF!)),3)</f>
        <v>#REF!</v>
      </c>
      <c r="O577" s="1" t="e">
        <f>ABS(SUMIFS(#REF!,#REF!,$C577,#REF!,$E577,#REF!,#REF!))</f>
        <v>#REF!</v>
      </c>
      <c r="P577" s="1" t="e">
        <f>#REF!</f>
        <v>#REF!</v>
      </c>
      <c r="Q577" s="1" t="e">
        <f>_xlfn.IFS(OR(B577=#REF!,B577=#REF!),#REF!*100,TRUE,0)</f>
        <v>#REF!</v>
      </c>
      <c r="S577" s="14" t="str">
        <f t="shared" si="142"/>
        <v>2000351105击退1</v>
      </c>
      <c r="T577" s="14" t="str">
        <f ca="1">IF(OFFSET($BB$1,MATCH($S577,S:S,0)-1,),$BC$1,
_xlfn.TEXTJOIN(Sheet1!$D$16,1,U577:AA577))</f>
        <v>speed=3000,duration=0.01</v>
      </c>
      <c r="U577" s="14" t="str">
        <f t="shared" ca="1" si="143"/>
        <v>speed=3000</v>
      </c>
      <c r="V577" s="14" t="str">
        <f t="shared" ca="1" si="144"/>
        <v>duration=0.01</v>
      </c>
      <c r="W577" s="14" t="str">
        <f t="shared" ca="1" si="145"/>
        <v/>
      </c>
      <c r="X577" s="14" t="str">
        <f t="shared" ca="1" si="146"/>
        <v/>
      </c>
      <c r="Y577" s="14" t="str">
        <f t="shared" ca="1" si="147"/>
        <v/>
      </c>
      <c r="Z577" s="14" t="str">
        <f t="shared" ca="1" si="148"/>
        <v/>
      </c>
      <c r="AA577" s="14" t="str">
        <f t="shared" ca="1" si="149"/>
        <v/>
      </c>
      <c r="AB577" s="1">
        <f t="shared" si="150"/>
        <v>3000</v>
      </c>
      <c r="AC577" s="1">
        <f t="shared" si="151"/>
        <v>0.01</v>
      </c>
      <c r="AD577" s="1" t="e">
        <f t="shared" si="152"/>
        <v>#N/A</v>
      </c>
      <c r="AE577" s="1" t="e">
        <f t="shared" si="153"/>
        <v>#N/A</v>
      </c>
      <c r="AF577" s="1" t="e">
        <f t="shared" si="154"/>
        <v>#N/A</v>
      </c>
      <c r="AG577" s="1" t="e">
        <f t="shared" si="155"/>
        <v>#N/A</v>
      </c>
      <c r="AH577" s="1" t="e">
        <f t="shared" si="156"/>
        <v>#N/A</v>
      </c>
      <c r="AI577" s="1" t="str">
        <f>TRIM(LEFT(AP577,FIND(Sheet1!$E$16,AP577)-1))</f>
        <v>speed</v>
      </c>
      <c r="AJ577" s="1" t="str">
        <f>TRIM(LEFT(AQ577,FIND(Sheet1!$E$16,AQ577)-1))</f>
        <v>duration</v>
      </c>
      <c r="AK577" s="1" t="e">
        <f>TRIM(LEFT(AR577,FIND(Sheet1!$E$16,AR577)-1))</f>
        <v>#VALUE!</v>
      </c>
      <c r="AL577" s="1" t="e">
        <f>TRIM(LEFT(AS577,FIND(Sheet1!$E$16,AS577)-1))</f>
        <v>#VALUE!</v>
      </c>
      <c r="AM577" s="1" t="e">
        <f>TRIM(LEFT(AT577,FIND(Sheet1!$E$16,AT577)-1))</f>
        <v>#VALUE!</v>
      </c>
      <c r="AN577" s="1" t="e">
        <f>TRIM(LEFT(AU577,FIND(Sheet1!$E$16,AU577)-1))</f>
        <v>#VALUE!</v>
      </c>
      <c r="AO577" s="1" t="e">
        <f>TRIM(LEFT(AV577,FIND(Sheet1!$E$16,AV577)-1))</f>
        <v>#VALUE!</v>
      </c>
      <c r="AP577" s="14" t="s">
        <v>171</v>
      </c>
      <c r="AQ577" s="14" t="s">
        <v>333</v>
      </c>
      <c r="AX577" s="1">
        <v>2000351105</v>
      </c>
      <c r="AY577" s="1" t="s">
        <v>47</v>
      </c>
      <c r="AZ577" s="1" t="str">
        <f t="shared" si="157"/>
        <v>2000351105击退</v>
      </c>
      <c r="BA577" s="1">
        <f>COUNTIFS($AZ$2:AZ577,AZ577,$AZ$2:AZ577,"&gt;&lt;")</f>
        <v>1</v>
      </c>
      <c r="BB577" t="b">
        <f>IFERROR(AND(VLOOKUP(AX577,[2]英雄技能定义!$A:$F,6,0)="普攻",AY577=$AY$2),FALSE)</f>
        <v>0</v>
      </c>
    </row>
    <row r="578" spans="1:54">
      <c r="A578" s="1" t="e">
        <f>#REF!</f>
        <v>#REF!</v>
      </c>
      <c r="B578" s="1" t="e">
        <f>#REF!</f>
        <v>#REF!</v>
      </c>
      <c r="C578" s="1" t="e">
        <f>#REF!</f>
        <v>#REF!</v>
      </c>
      <c r="D578" s="1" t="s">
        <v>86</v>
      </c>
      <c r="E578" s="1" t="e">
        <f>#REF!</f>
        <v>#REF!</v>
      </c>
      <c r="F578" s="1" t="e">
        <f t="shared" si="158"/>
        <v>#REF!</v>
      </c>
      <c r="G578" s="1">
        <f>SUMIFS(Sheet1!$F$17:$F$30,Sheet1!$E$17:$E$30,D578)</f>
        <v>1</v>
      </c>
      <c r="H578" s="1" t="e">
        <f>ROUND(ABS(SUMIFS(#REF!,#REF!,$C578,#REF!,#REF!,#REF!,$E578)),)</f>
        <v>#REF!</v>
      </c>
      <c r="I578" s="1" t="e">
        <f>_xlfn.IFS(OR(B578=#REF!,B578=#REF!,B578=#REF!),ROUND(#REF!,3),TRUE,0)</f>
        <v>#REF!</v>
      </c>
      <c r="J578" s="1">
        <v>0</v>
      </c>
      <c r="K578" s="1" t="e">
        <f>ROUND(ABS(SUMIFS(#REF!,#REF!,$C578,#REF!,#REF!,#REF!,$E578,#REF!,#REF!)),3)</f>
        <v>#REF!</v>
      </c>
      <c r="L578" s="1" t="e">
        <f>ROUND(ABS(SUMIFS(#REF!,#REF!,$C578,#REF!,#REF!,#REF!,$E578,#REF!,#REF!)),3)</f>
        <v>#REF!</v>
      </c>
      <c r="M578" s="1">
        <v>0</v>
      </c>
      <c r="N578" s="1" t="e">
        <f>ROUND(ABS(SUMIFS(#REF!,#REF!,$C578,#REF!,#REF!,#REF!,$E578,#REF!,#REF!)),3)</f>
        <v>#REF!</v>
      </c>
      <c r="O578" s="1" t="e">
        <f>ABS(SUMIFS(#REF!,#REF!,$C578,#REF!,$E578,#REF!,#REF!))</f>
        <v>#REF!</v>
      </c>
      <c r="P578" s="1" t="e">
        <f>#REF!</f>
        <v>#REF!</v>
      </c>
      <c r="Q578" s="1" t="e">
        <f>_xlfn.IFS(OR(B578=#REF!,B578=#REF!),#REF!*100,TRUE,0)</f>
        <v>#REF!</v>
      </c>
      <c r="S578" s="14" t="str">
        <f t="shared" ref="S578:S641" si="159">AZ578&amp;BA578</f>
        <v>2000351105伤血1</v>
      </c>
      <c r="T578" s="14" t="str">
        <f ca="1">IF(OFFSET($BB$1,MATCH($S578,S:S,0)-1,),$BC$1,
_xlfn.TEXTJOIN(Sheet1!$D$16,1,U578:AA578))</f>
        <v>ratio=0.58+attackerParams('extreasure2')+attackerParams('step10a'),fixed=100,extCritP=0.3+attackerParams('extreasure1')+attackerParams('step10b'),finalAddP=math.min(0.25,sourceSkillBlackboard('hit_unit_count',0)*attackerParams('extreasure3'))</v>
      </c>
      <c r="U578" s="14" t="str">
        <f t="shared" ref="U578:U641" ca="1" si="160">IFERROR(SUBSTITUTE(AP578,AB578,INDEX(OFFSET($H$1:$Q$1,MATCH($S578,$F:$F,0)-1,0),MATCH(AI578,$H$1:$Q$1,0))),AP578&amp;"")</f>
        <v>ratio=0.58+attackerParams('extreasure2')+attackerParams('step10a')</v>
      </c>
      <c r="V578" s="14" t="str">
        <f t="shared" ref="V578:V641" ca="1" si="161">IFERROR(SUBSTITUTE(AQ578,AC578,INDEX(OFFSET($H$1:$Q$1,MATCH($S578,$F:$F,0)-1,0),MATCH(AJ578,$H$1:$Q$1,0))),AQ578&amp;"")</f>
        <v>fixed=100</v>
      </c>
      <c r="W578" s="14" t="str">
        <f t="shared" ref="W578:W641" ca="1" si="162">IFERROR(SUBSTITUTE(AR578,AD578,INDEX(OFFSET($H$1:$Q$1,MATCH($S578,$F:$F,0)-1,0),MATCH(AK578,$H$1:$Q$1,0))),AR578&amp;"")</f>
        <v>extCritP=0.3+attackerParams('extreasure1')+attackerParams('step10b')</v>
      </c>
      <c r="X578" s="14" t="str">
        <f t="shared" ref="X578:X641" ca="1" si="163">IFERROR(SUBSTITUTE(AS578,AE578,INDEX(OFFSET($H$1:$Q$1,MATCH($S578,$F:$F,0)-1,0),MATCH(AL578,$H$1:$Q$1,0))),AS578&amp;"")</f>
        <v>finalAddP=math.min(0.25</v>
      </c>
      <c r="Y578" s="14" t="str">
        <f t="shared" ref="Y578:Y641" ca="1" si="164">IFERROR(SUBSTITUTE(AT578,AF578,INDEX(OFFSET($H$1:$Q$1,MATCH($S578,$F:$F,0)-1,0),MATCH(AM578,$H$1:$Q$1,0))),AT578&amp;"")</f>
        <v>sourceSkillBlackboard('hit_unit_count'</v>
      </c>
      <c r="Z578" s="14" t="str">
        <f t="shared" ref="Z578:Z641" ca="1" si="165">IFERROR(SUBSTITUTE(AU578,AG578,INDEX(OFFSET($H$1:$Q$1,MATCH($S578,$F:$F,0)-1,0),MATCH(AN578,$H$1:$Q$1,0))),AU578&amp;"")</f>
        <v>0)*attackerParams('extreasure3'))</v>
      </c>
      <c r="AA578" s="14" t="str">
        <f t="shared" ref="AA578:AA641" ca="1" si="166">IFERROR(SUBSTITUTE(AV578,AH578,INDEX(OFFSET($H$1:$Q$1,MATCH($S578,$F:$F,0)-1,0),MATCH(AO578,$H$1:$Q$1,0))),AV578&amp;"")</f>
        <v/>
      </c>
      <c r="AB578" s="1">
        <f t="shared" ref="AB578:AB641" si="167">LOOKUP(9E+307,(--(TRIM(MID(SUBSTITUTE(SUBSTITUTE(SUBSTITUTE(SUBSTITUTE(SUBSTITUTE(AP578,"=","+"),"*","+"),"/","+"),"-","+"),"+",REPT(" ",99)),ROW($1:$100)*99-98,99)))))</f>
        <v>0.57999999999999996</v>
      </c>
      <c r="AC578" s="1">
        <f t="shared" ref="AC578:AC641" si="168">LOOKUP(9E+307,(--(TRIM(MID(SUBSTITUTE(SUBSTITUTE(SUBSTITUTE(SUBSTITUTE(SUBSTITUTE(AQ578,"=","+"),"*","+"),"/","+"),"-","+"),"+",REPT(" ",99)),ROW($1:$100)*99-98,99)))))</f>
        <v>100</v>
      </c>
      <c r="AD578" s="1">
        <f t="shared" ref="AD578:AD641" si="169">LOOKUP(9E+307,(--(TRIM(MID(SUBSTITUTE(SUBSTITUTE(SUBSTITUTE(SUBSTITUTE(SUBSTITUTE(AR578,"=","+"),"*","+"),"/","+"),"-","+"),"+",REPT(" ",99)),ROW($1:$100)*99-98,99)))))</f>
        <v>0.3</v>
      </c>
      <c r="AE578" s="1" t="e">
        <f t="shared" ref="AE578:AE641" si="170">LOOKUP(9E+307,(--(TRIM(MID(SUBSTITUTE(SUBSTITUTE(SUBSTITUTE(SUBSTITUTE(SUBSTITUTE(AS578,"=","+"),"*","+"),"/","+"),"-","+"),"+",REPT(" ",99)),ROW($1:$100)*99-98,99)))))</f>
        <v>#N/A</v>
      </c>
      <c r="AF578" s="1" t="e">
        <f t="shared" ref="AF578:AF641" si="171">LOOKUP(9E+307,(--(TRIM(MID(SUBSTITUTE(SUBSTITUTE(SUBSTITUTE(SUBSTITUTE(SUBSTITUTE(AT578,"=","+"),"*","+"),"/","+"),"-","+"),"+",REPT(" ",99)),ROW($1:$100)*99-98,99)))))</f>
        <v>#N/A</v>
      </c>
      <c r="AG578" s="1" t="e">
        <f t="shared" ref="AG578:AG641" si="172">LOOKUP(9E+307,(--(TRIM(MID(SUBSTITUTE(SUBSTITUTE(SUBSTITUTE(SUBSTITUTE(SUBSTITUTE(AU578,"=","+"),"*","+"),"/","+"),"-","+"),"+",REPT(" ",99)),ROW($1:$100)*99-98,99)))))</f>
        <v>#N/A</v>
      </c>
      <c r="AH578" s="1" t="e">
        <f t="shared" ref="AH578:AH641" si="173">LOOKUP(9E+307,(--(TRIM(MID(SUBSTITUTE(SUBSTITUTE(SUBSTITUTE(SUBSTITUTE(SUBSTITUTE(AV578,"=","+"),"*","+"),"/","+"),"-","+"),"+",REPT(" ",99)),ROW($1:$100)*99-98,99)))))</f>
        <v>#N/A</v>
      </c>
      <c r="AI578" s="1" t="str">
        <f>TRIM(LEFT(AP578,FIND(Sheet1!$E$16,AP578)-1))</f>
        <v>ratio</v>
      </c>
      <c r="AJ578" s="1" t="str">
        <f>TRIM(LEFT(AQ578,FIND(Sheet1!$E$16,AQ578)-1))</f>
        <v>fixed</v>
      </c>
      <c r="AK578" s="1" t="str">
        <f>TRIM(LEFT(AR578,FIND(Sheet1!$E$16,AR578)-1))</f>
        <v>extCritP</v>
      </c>
      <c r="AL578" s="1" t="str">
        <f>TRIM(LEFT(AS578,FIND(Sheet1!$E$16,AS578)-1))</f>
        <v>finalAddP</v>
      </c>
      <c r="AM578" s="1" t="e">
        <f>TRIM(LEFT(AT578,FIND(Sheet1!$E$16,AT578)-1))</f>
        <v>#VALUE!</v>
      </c>
      <c r="AN578" s="1" t="e">
        <f>TRIM(LEFT(AU578,FIND(Sheet1!$E$16,AU578)-1))</f>
        <v>#VALUE!</v>
      </c>
      <c r="AO578" s="1" t="e">
        <f>TRIM(LEFT(AV578,FIND(Sheet1!$E$16,AV578)-1))</f>
        <v>#VALUE!</v>
      </c>
      <c r="AP578" s="14" t="s">
        <v>460</v>
      </c>
      <c r="AQ578" s="14" t="s">
        <v>170</v>
      </c>
      <c r="AR578" s="14" t="s">
        <v>459</v>
      </c>
      <c r="AS578" s="14" t="s">
        <v>190</v>
      </c>
      <c r="AT578" s="14" t="s">
        <v>191</v>
      </c>
      <c r="AU578" s="14" t="s">
        <v>192</v>
      </c>
      <c r="AX578" s="1">
        <v>2000351105</v>
      </c>
      <c r="AY578" s="1" t="s">
        <v>86</v>
      </c>
      <c r="AZ578" s="1" t="str">
        <f t="shared" si="157"/>
        <v>2000351105伤血</v>
      </c>
      <c r="BA578" s="1">
        <f>COUNTIFS($AZ$2:AZ578,AZ578,$AZ$2:AZ578,"&gt;&lt;")</f>
        <v>1</v>
      </c>
      <c r="BB578" t="b">
        <f>IFERROR(AND(VLOOKUP(AX578,[2]英雄技能定义!$A:$F,6,0)="普攻",AY578=$AY$2),FALSE)</f>
        <v>0</v>
      </c>
    </row>
    <row r="579" spans="1:54">
      <c r="A579" s="1" t="e">
        <f>#REF!</f>
        <v>#REF!</v>
      </c>
      <c r="B579" s="1" t="e">
        <f>#REF!</f>
        <v>#REF!</v>
      </c>
      <c r="C579" s="1" t="e">
        <f>#REF!</f>
        <v>#REF!</v>
      </c>
      <c r="D579" s="1" t="s">
        <v>88</v>
      </c>
      <c r="E579" s="1" t="e">
        <f>#REF!</f>
        <v>#REF!</v>
      </c>
      <c r="F579" s="1" t="e">
        <f t="shared" si="158"/>
        <v>#REF!</v>
      </c>
      <c r="G579" s="1">
        <f>SUMIFS(Sheet1!$F$17:$F$30,Sheet1!$E$17:$E$30,D579)</f>
        <v>2</v>
      </c>
      <c r="H579" s="1" t="e">
        <f>ROUND(ABS(SUMIFS(#REF!,#REF!,$C579,#REF!,#REF!,#REF!,$E579)),)</f>
        <v>#REF!</v>
      </c>
      <c r="I579" s="1" t="e">
        <f>_xlfn.IFS(OR(B579=#REF!,B579=#REF!,B579=#REF!),ROUND(#REF!,3),TRUE,0)</f>
        <v>#REF!</v>
      </c>
      <c r="J579" s="1">
        <v>0</v>
      </c>
      <c r="K579" s="1" t="e">
        <f>ROUND(ABS(SUMIFS(#REF!,#REF!,$C579,#REF!,#REF!,#REF!,$E579,#REF!,#REF!)),3)</f>
        <v>#REF!</v>
      </c>
      <c r="L579" s="1" t="e">
        <f>ROUND(ABS(SUMIFS(#REF!,#REF!,$C579,#REF!,#REF!,#REF!,$E579,#REF!,#REF!)),3)</f>
        <v>#REF!</v>
      </c>
      <c r="M579" s="1">
        <v>0</v>
      </c>
      <c r="N579" s="1" t="e">
        <f>ROUND(ABS(SUMIFS(#REF!,#REF!,$C579,#REF!,#REF!,#REF!,$E579,#REF!,#REF!)),3)</f>
        <v>#REF!</v>
      </c>
      <c r="O579" s="1" t="e">
        <f>ABS(SUMIFS(#REF!,#REF!,$C579,#REF!,$E579,#REF!,#REF!))</f>
        <v>#REF!</v>
      </c>
      <c r="P579" s="1" t="e">
        <f>#REF!</f>
        <v>#REF!</v>
      </c>
      <c r="Q579" s="1" t="e">
        <f>_xlfn.IFS(OR(B579=#REF!,B579=#REF!),#REF!*100,TRUE,0)</f>
        <v>#REF!</v>
      </c>
      <c r="S579" s="14" t="str">
        <f t="shared" si="159"/>
        <v>2000351105受击光效1</v>
      </c>
      <c r="T579" s="14" t="str">
        <f ca="1">IF(OFFSET($BB$1,MATCH($S579,S:S,0)-1,),$BC$1,
_xlfn.TEXTJOIN(Sheet1!$D$16,1,U579:AA579))</f>
        <v>1</v>
      </c>
      <c r="U579" s="14" t="str">
        <f t="shared" ca="1" si="160"/>
        <v>1</v>
      </c>
      <c r="V579" s="14" t="str">
        <f t="shared" ca="1" si="161"/>
        <v/>
      </c>
      <c r="W579" s="14" t="str">
        <f t="shared" ca="1" si="162"/>
        <v/>
      </c>
      <c r="X579" s="14" t="str">
        <f t="shared" ca="1" si="163"/>
        <v/>
      </c>
      <c r="Y579" s="14" t="str">
        <f t="shared" ca="1" si="164"/>
        <v/>
      </c>
      <c r="Z579" s="14" t="str">
        <f t="shared" ca="1" si="165"/>
        <v/>
      </c>
      <c r="AA579" s="14" t="str">
        <f t="shared" ca="1" si="166"/>
        <v/>
      </c>
      <c r="AB579" s="1">
        <f t="shared" si="167"/>
        <v>1</v>
      </c>
      <c r="AC579" s="1" t="e">
        <f t="shared" si="168"/>
        <v>#N/A</v>
      </c>
      <c r="AD579" s="1" t="e">
        <f t="shared" si="169"/>
        <v>#N/A</v>
      </c>
      <c r="AE579" s="1" t="e">
        <f t="shared" si="170"/>
        <v>#N/A</v>
      </c>
      <c r="AF579" s="1" t="e">
        <f t="shared" si="171"/>
        <v>#N/A</v>
      </c>
      <c r="AG579" s="1" t="e">
        <f t="shared" si="172"/>
        <v>#N/A</v>
      </c>
      <c r="AH579" s="1" t="e">
        <f t="shared" si="173"/>
        <v>#N/A</v>
      </c>
      <c r="AI579" s="1" t="e">
        <f>TRIM(LEFT(AP579,FIND(Sheet1!$E$16,AP579)-1))</f>
        <v>#VALUE!</v>
      </c>
      <c r="AJ579" s="1" t="e">
        <f>TRIM(LEFT(AQ579,FIND(Sheet1!$E$16,AQ579)-1))</f>
        <v>#VALUE!</v>
      </c>
      <c r="AK579" s="1" t="e">
        <f>TRIM(LEFT(AR579,FIND(Sheet1!$E$16,AR579)-1))</f>
        <v>#VALUE!</v>
      </c>
      <c r="AL579" s="1" t="e">
        <f>TRIM(LEFT(AS579,FIND(Sheet1!$E$16,AS579)-1))</f>
        <v>#VALUE!</v>
      </c>
      <c r="AM579" s="1" t="e">
        <f>TRIM(LEFT(AT579,FIND(Sheet1!$E$16,AT579)-1))</f>
        <v>#VALUE!</v>
      </c>
      <c r="AN579" s="1" t="e">
        <f>TRIM(LEFT(AU579,FIND(Sheet1!$E$16,AU579)-1))</f>
        <v>#VALUE!</v>
      </c>
      <c r="AO579" s="1" t="e">
        <f>TRIM(LEFT(AV579,FIND(Sheet1!$E$16,AV579)-1))</f>
        <v>#VALUE!</v>
      </c>
      <c r="AP579" s="14">
        <v>1</v>
      </c>
      <c r="AX579" s="1">
        <v>2000351105</v>
      </c>
      <c r="AY579" s="1" t="s">
        <v>91</v>
      </c>
      <c r="AZ579" s="1" t="str">
        <f t="shared" ref="AZ579:AZ642" si="174">AX579&amp;AY579</f>
        <v>2000351105受击光效</v>
      </c>
      <c r="BA579" s="1">
        <f>COUNTIFS($AZ$2:AZ579,AZ579,$AZ$2:AZ579,"&gt;&lt;")</f>
        <v>1</v>
      </c>
      <c r="BB579" t="b">
        <f>IFERROR(AND(VLOOKUP(AX579,[2]英雄技能定义!$A:$F,6,0)="普攻",AY579=$AY$2),FALSE)</f>
        <v>0</v>
      </c>
    </row>
    <row r="580" spans="1:54">
      <c r="A580" s="1" t="e">
        <f>#REF!</f>
        <v>#REF!</v>
      </c>
      <c r="B580" s="1" t="e">
        <f>#REF!</f>
        <v>#REF!</v>
      </c>
      <c r="C580" s="1" t="e">
        <f>#REF!</f>
        <v>#REF!</v>
      </c>
      <c r="D580" s="1" t="s">
        <v>86</v>
      </c>
      <c r="E580" s="1" t="e">
        <f>#REF!</f>
        <v>#REF!</v>
      </c>
      <c r="F580" s="1" t="e">
        <f t="shared" si="158"/>
        <v>#REF!</v>
      </c>
      <c r="G580" s="1">
        <f>SUMIFS(Sheet1!$F$17:$F$30,Sheet1!$E$17:$E$30,D580)</f>
        <v>1</v>
      </c>
      <c r="H580" s="1" t="e">
        <f>ROUND(ABS(SUMIFS(#REF!,#REF!,$C580,#REF!,#REF!,#REF!,$E580)),)</f>
        <v>#REF!</v>
      </c>
      <c r="I580" s="1" t="e">
        <f>_xlfn.IFS(OR(B580=#REF!,B580=#REF!,B580=#REF!),ROUND(#REF!,3),TRUE,0)</f>
        <v>#REF!</v>
      </c>
      <c r="J580" s="1">
        <v>0</v>
      </c>
      <c r="K580" s="1" t="e">
        <f>ROUND(ABS(SUMIFS(#REF!,#REF!,$C580,#REF!,#REF!,#REF!,$E580,#REF!,#REF!)),3)</f>
        <v>#REF!</v>
      </c>
      <c r="L580" s="1" t="e">
        <f>ROUND(ABS(SUMIFS(#REF!,#REF!,$C580,#REF!,#REF!,#REF!,$E580,#REF!,#REF!)),3)</f>
        <v>#REF!</v>
      </c>
      <c r="M580" s="1">
        <v>0</v>
      </c>
      <c r="N580" s="1" t="e">
        <f>ROUND(ABS(SUMIFS(#REF!,#REF!,$C580,#REF!,#REF!,#REF!,$E580,#REF!,#REF!)),3)</f>
        <v>#REF!</v>
      </c>
      <c r="O580" s="1" t="e">
        <f>ABS(SUMIFS(#REF!,#REF!,$C580,#REF!,$E580,#REF!,#REF!))</f>
        <v>#REF!</v>
      </c>
      <c r="P580" s="1" t="e">
        <f>#REF!</f>
        <v>#REF!</v>
      </c>
      <c r="Q580" s="1" t="e">
        <f>_xlfn.IFS(OR(B580=#REF!,B580=#REF!),#REF!*100,TRUE,0)</f>
        <v>#REF!</v>
      </c>
      <c r="S580" s="14" t="str">
        <f t="shared" si="159"/>
        <v>2000451101伤血1</v>
      </c>
      <c r="T580" s="14" t="str">
        <f ca="1">IF(OFFSET($BB$1,MATCH($S580,S:S,0)-1,),$BC$1,
_xlfn.TEXTJOIN(Sheet1!$D$16,1,U580:AA580))</f>
        <v>ratio=0.4,fixed=0</v>
      </c>
      <c r="U580" s="14" t="str">
        <f t="shared" ca="1" si="160"/>
        <v>ratio=0.4</v>
      </c>
      <c r="V580" s="14" t="str">
        <f t="shared" ca="1" si="161"/>
        <v>fixed=10</v>
      </c>
      <c r="W580" s="14" t="str">
        <f t="shared" ca="1" si="162"/>
        <v/>
      </c>
      <c r="X580" s="14" t="str">
        <f t="shared" ca="1" si="163"/>
        <v/>
      </c>
      <c r="Y580" s="14" t="str">
        <f t="shared" ca="1" si="164"/>
        <v/>
      </c>
      <c r="Z580" s="14" t="str">
        <f t="shared" ca="1" si="165"/>
        <v/>
      </c>
      <c r="AA580" s="14" t="str">
        <f t="shared" ca="1" si="166"/>
        <v/>
      </c>
      <c r="AB580" s="1">
        <f t="shared" si="167"/>
        <v>0.4</v>
      </c>
      <c r="AC580" s="1">
        <f t="shared" si="168"/>
        <v>10</v>
      </c>
      <c r="AD580" s="1" t="e">
        <f t="shared" si="169"/>
        <v>#N/A</v>
      </c>
      <c r="AE580" s="1" t="e">
        <f t="shared" si="170"/>
        <v>#N/A</v>
      </c>
      <c r="AF580" s="1" t="e">
        <f t="shared" si="171"/>
        <v>#N/A</v>
      </c>
      <c r="AG580" s="1" t="e">
        <f t="shared" si="172"/>
        <v>#N/A</v>
      </c>
      <c r="AH580" s="1" t="e">
        <f t="shared" si="173"/>
        <v>#N/A</v>
      </c>
      <c r="AI580" s="1" t="str">
        <f>TRIM(LEFT(AP580,FIND(Sheet1!$E$16,AP580)-1))</f>
        <v>ratio</v>
      </c>
      <c r="AJ580" s="1" t="str">
        <f>TRIM(LEFT(AQ580,FIND(Sheet1!$E$16,AQ580)-1))</f>
        <v>fixed</v>
      </c>
      <c r="AK580" s="1" t="e">
        <f>TRIM(LEFT(AR580,FIND(Sheet1!$E$16,AR580)-1))</f>
        <v>#VALUE!</v>
      </c>
      <c r="AL580" s="1" t="e">
        <f>TRIM(LEFT(AS580,FIND(Sheet1!$E$16,AS580)-1))</f>
        <v>#VALUE!</v>
      </c>
      <c r="AM580" s="1" t="e">
        <f>TRIM(LEFT(AT580,FIND(Sheet1!$E$16,AT580)-1))</f>
        <v>#VALUE!</v>
      </c>
      <c r="AN580" s="1" t="e">
        <f>TRIM(LEFT(AU580,FIND(Sheet1!$E$16,AU580)-1))</f>
        <v>#VALUE!</v>
      </c>
      <c r="AO580" s="1" t="e">
        <f>TRIM(LEFT(AV580,FIND(Sheet1!$E$16,AV580)-1))</f>
        <v>#VALUE!</v>
      </c>
      <c r="AP580" s="14" t="s">
        <v>167</v>
      </c>
      <c r="AQ580" s="14" t="s">
        <v>168</v>
      </c>
      <c r="AX580" s="1">
        <v>2000451101</v>
      </c>
      <c r="AY580" s="1" t="s">
        <v>86</v>
      </c>
      <c r="AZ580" s="1" t="str">
        <f t="shared" si="174"/>
        <v>2000451101伤血</v>
      </c>
      <c r="BA580" s="1">
        <f>COUNTIFS($AZ$2:AZ580,AZ580,$AZ$2:AZ580,"&gt;&lt;")</f>
        <v>1</v>
      </c>
      <c r="BB580" t="b">
        <f>IFERROR(AND(VLOOKUP(AX580,[2]英雄技能定义!$A:$F,6,0)="普攻",AY580=$AY$2),FALSE)</f>
        <v>1</v>
      </c>
    </row>
    <row r="581" spans="1:54">
      <c r="A581" s="1" t="e">
        <f>#REF!</f>
        <v>#REF!</v>
      </c>
      <c r="B581" s="1" t="e">
        <f>#REF!</f>
        <v>#REF!</v>
      </c>
      <c r="C581" s="1" t="e">
        <f>#REF!</f>
        <v>#REF!</v>
      </c>
      <c r="D581" s="1" t="s">
        <v>88</v>
      </c>
      <c r="E581" s="1" t="e">
        <f>#REF!</f>
        <v>#REF!</v>
      </c>
      <c r="F581" s="1" t="e">
        <f t="shared" si="158"/>
        <v>#REF!</v>
      </c>
      <c r="G581" s="1">
        <f>SUMIFS(Sheet1!$F$17:$F$30,Sheet1!$E$17:$E$30,D581)</f>
        <v>2</v>
      </c>
      <c r="H581" s="1" t="e">
        <f>ROUND(ABS(SUMIFS(#REF!,#REF!,$C581,#REF!,#REF!,#REF!,$E581)),)</f>
        <v>#REF!</v>
      </c>
      <c r="I581" s="1" t="e">
        <f>_xlfn.IFS(OR(B581=#REF!,B581=#REF!,B581=#REF!),ROUND(#REF!,3),TRUE,0)</f>
        <v>#REF!</v>
      </c>
      <c r="J581" s="1">
        <v>0</v>
      </c>
      <c r="K581" s="1" t="e">
        <f>ROUND(ABS(SUMIFS(#REF!,#REF!,$C581,#REF!,#REF!,#REF!,$E581,#REF!,#REF!)),3)</f>
        <v>#REF!</v>
      </c>
      <c r="L581" s="1" t="e">
        <f>ROUND(ABS(SUMIFS(#REF!,#REF!,$C581,#REF!,#REF!,#REF!,$E581,#REF!,#REF!)),3)</f>
        <v>#REF!</v>
      </c>
      <c r="M581" s="1">
        <v>0</v>
      </c>
      <c r="N581" s="1" t="e">
        <f>ROUND(ABS(SUMIFS(#REF!,#REF!,$C581,#REF!,#REF!,#REF!,$E581,#REF!,#REF!)),3)</f>
        <v>#REF!</v>
      </c>
      <c r="O581" s="1" t="e">
        <f>ABS(SUMIFS(#REF!,#REF!,$C581,#REF!,$E581,#REF!,#REF!))</f>
        <v>#REF!</v>
      </c>
      <c r="P581" s="1" t="e">
        <f>#REF!</f>
        <v>#REF!</v>
      </c>
      <c r="Q581" s="1" t="e">
        <f>_xlfn.IFS(OR(B581=#REF!,B581=#REF!),#REF!*100,TRUE,0)</f>
        <v>#REF!</v>
      </c>
      <c r="S581" s="14" t="str">
        <f t="shared" si="159"/>
        <v>2000451102伤血1</v>
      </c>
      <c r="T581" s="14" t="str">
        <f ca="1">IF(OFFSET($BB$1,MATCH($S581,S:S,0)-1,),$BC$1,
_xlfn.TEXTJOIN(Sheet1!$D$16,1,U581:AA581))</f>
        <v>ratio=1.92,fixed=100</v>
      </c>
      <c r="U581" s="14" t="str">
        <f t="shared" ca="1" si="160"/>
        <v>ratio=1.92</v>
      </c>
      <c r="V581" s="14" t="str">
        <f t="shared" ca="1" si="161"/>
        <v>fixed=100</v>
      </c>
      <c r="W581" s="14" t="str">
        <f t="shared" ca="1" si="162"/>
        <v/>
      </c>
      <c r="X581" s="14" t="str">
        <f t="shared" ca="1" si="163"/>
        <v/>
      </c>
      <c r="Y581" s="14" t="str">
        <f t="shared" ca="1" si="164"/>
        <v/>
      </c>
      <c r="Z581" s="14" t="str">
        <f t="shared" ca="1" si="165"/>
        <v/>
      </c>
      <c r="AA581" s="14" t="str">
        <f t="shared" ca="1" si="166"/>
        <v/>
      </c>
      <c r="AB581" s="1">
        <f t="shared" si="167"/>
        <v>1.92</v>
      </c>
      <c r="AC581" s="1">
        <f t="shared" si="168"/>
        <v>100</v>
      </c>
      <c r="AD581" s="1" t="e">
        <f t="shared" si="169"/>
        <v>#N/A</v>
      </c>
      <c r="AE581" s="1" t="e">
        <f t="shared" si="170"/>
        <v>#N/A</v>
      </c>
      <c r="AF581" s="1" t="e">
        <f t="shared" si="171"/>
        <v>#N/A</v>
      </c>
      <c r="AG581" s="1" t="e">
        <f t="shared" si="172"/>
        <v>#N/A</v>
      </c>
      <c r="AH581" s="1" t="e">
        <f t="shared" si="173"/>
        <v>#N/A</v>
      </c>
      <c r="AI581" s="1" t="str">
        <f>TRIM(LEFT(AP581,FIND(Sheet1!$E$16,AP581)-1))</f>
        <v>ratio</v>
      </c>
      <c r="AJ581" s="1" t="str">
        <f>TRIM(LEFT(AQ581,FIND(Sheet1!$E$16,AQ581)-1))</f>
        <v>fixed</v>
      </c>
      <c r="AK581" s="1" t="e">
        <f>TRIM(LEFT(AR581,FIND(Sheet1!$E$16,AR581)-1))</f>
        <v>#VALUE!</v>
      </c>
      <c r="AL581" s="1" t="e">
        <f>TRIM(LEFT(AS581,FIND(Sheet1!$E$16,AS581)-1))</f>
        <v>#VALUE!</v>
      </c>
      <c r="AM581" s="1" t="e">
        <f>TRIM(LEFT(AT581,FIND(Sheet1!$E$16,AT581)-1))</f>
        <v>#VALUE!</v>
      </c>
      <c r="AN581" s="1" t="e">
        <f>TRIM(LEFT(AU581,FIND(Sheet1!$E$16,AU581)-1))</f>
        <v>#VALUE!</v>
      </c>
      <c r="AO581" s="1" t="e">
        <f>TRIM(LEFT(AV581,FIND(Sheet1!$E$16,AV581)-1))</f>
        <v>#VALUE!</v>
      </c>
      <c r="AP581" s="14" t="s">
        <v>461</v>
      </c>
      <c r="AQ581" s="14" t="s">
        <v>170</v>
      </c>
      <c r="AX581" s="1">
        <v>2000451102</v>
      </c>
      <c r="AY581" s="1" t="s">
        <v>86</v>
      </c>
      <c r="AZ581" s="1" t="str">
        <f t="shared" si="174"/>
        <v>2000451102伤血</v>
      </c>
      <c r="BA581" s="1">
        <f>COUNTIFS($AZ$2:AZ581,AZ581,$AZ$2:AZ581,"&gt;&lt;")</f>
        <v>1</v>
      </c>
      <c r="BB581" t="b">
        <f>IFERROR(AND(VLOOKUP(AX581,[2]英雄技能定义!$A:$F,6,0)="普攻",AY581=$AY$2),FALSE)</f>
        <v>0</v>
      </c>
    </row>
    <row r="582" spans="1:54">
      <c r="A582" s="1" t="e">
        <f>#REF!</f>
        <v>#REF!</v>
      </c>
      <c r="B582" s="1" t="e">
        <f>#REF!</f>
        <v>#REF!</v>
      </c>
      <c r="C582" s="1" t="e">
        <f>#REF!</f>
        <v>#REF!</v>
      </c>
      <c r="D582" s="1" t="s">
        <v>86</v>
      </c>
      <c r="E582" s="1" t="e">
        <f>#REF!</f>
        <v>#REF!</v>
      </c>
      <c r="F582" s="1" t="e">
        <f t="shared" si="158"/>
        <v>#REF!</v>
      </c>
      <c r="G582" s="1">
        <f>SUMIFS(Sheet1!$F$17:$F$30,Sheet1!$E$17:$E$30,D582)</f>
        <v>1</v>
      </c>
      <c r="H582" s="1" t="e">
        <f>ROUND(ABS(SUMIFS(#REF!,#REF!,$C582,#REF!,#REF!,#REF!,$E582)),)</f>
        <v>#REF!</v>
      </c>
      <c r="I582" s="1" t="e">
        <f>_xlfn.IFS(OR(B582=#REF!,B582=#REF!,B582=#REF!),ROUND(#REF!,3),TRUE,0)</f>
        <v>#REF!</v>
      </c>
      <c r="J582" s="1">
        <v>0</v>
      </c>
      <c r="K582" s="1" t="e">
        <f>ROUND(ABS(SUMIFS(#REF!,#REF!,$C582,#REF!,#REF!,#REF!,$E582,#REF!,#REF!)),3)</f>
        <v>#REF!</v>
      </c>
      <c r="L582" s="1" t="e">
        <f>ROUND(ABS(SUMIFS(#REF!,#REF!,$C582,#REF!,#REF!,#REF!,$E582,#REF!,#REF!)),3)</f>
        <v>#REF!</v>
      </c>
      <c r="M582" s="1">
        <v>0</v>
      </c>
      <c r="N582" s="1" t="e">
        <f>ROUND(ABS(SUMIFS(#REF!,#REF!,$C582,#REF!,#REF!,#REF!,$E582,#REF!,#REF!)),3)</f>
        <v>#REF!</v>
      </c>
      <c r="O582" s="1" t="e">
        <f>ABS(SUMIFS(#REF!,#REF!,$C582,#REF!,$E582,#REF!,#REF!))</f>
        <v>#REF!</v>
      </c>
      <c r="P582" s="1" t="e">
        <f>#REF!</f>
        <v>#REF!</v>
      </c>
      <c r="Q582" s="1" t="e">
        <f>_xlfn.IFS(OR(B582=#REF!,B582=#REF!),#REF!*100,TRUE,0)</f>
        <v>#REF!</v>
      </c>
      <c r="S582" s="14" t="str">
        <f t="shared" si="159"/>
        <v>2000451102加buff1</v>
      </c>
      <c r="T582" s="14" t="str">
        <f ca="1">IF(OFFSET($BB$1,MATCH($S582,S:S,0)-1,),$BC$1,
_xlfn.TEXTJOIN(Sheet1!$D$16,1,U582:AA582))</f>
        <v>duration=2,effectIds={1000103}</v>
      </c>
      <c r="U582" s="14" t="str">
        <f t="shared" ca="1" si="160"/>
        <v>duration=2</v>
      </c>
      <c r="V582" s="14" t="str">
        <f t="shared" ca="1" si="161"/>
        <v>effectIds={1000103}</v>
      </c>
      <c r="W582" s="14" t="str">
        <f t="shared" ca="1" si="162"/>
        <v/>
      </c>
      <c r="X582" s="14" t="str">
        <f t="shared" ca="1" si="163"/>
        <v/>
      </c>
      <c r="Y582" s="14" t="str">
        <f t="shared" ca="1" si="164"/>
        <v/>
      </c>
      <c r="Z582" s="14" t="str">
        <f t="shared" ca="1" si="165"/>
        <v/>
      </c>
      <c r="AA582" s="14" t="str">
        <f t="shared" ca="1" si="166"/>
        <v/>
      </c>
      <c r="AB582" s="1">
        <f t="shared" si="167"/>
        <v>2</v>
      </c>
      <c r="AC582" s="1" t="e">
        <f t="shared" si="168"/>
        <v>#N/A</v>
      </c>
      <c r="AD582" s="1" t="e">
        <f t="shared" si="169"/>
        <v>#N/A</v>
      </c>
      <c r="AE582" s="1" t="e">
        <f t="shared" si="170"/>
        <v>#N/A</v>
      </c>
      <c r="AF582" s="1" t="e">
        <f t="shared" si="171"/>
        <v>#N/A</v>
      </c>
      <c r="AG582" s="1" t="e">
        <f t="shared" si="172"/>
        <v>#N/A</v>
      </c>
      <c r="AH582" s="1" t="e">
        <f t="shared" si="173"/>
        <v>#N/A</v>
      </c>
      <c r="AI582" s="1" t="str">
        <f>TRIM(LEFT(AP582,FIND(Sheet1!$E$16,AP582)-1))</f>
        <v>duration</v>
      </c>
      <c r="AJ582" s="1" t="str">
        <f>TRIM(LEFT(AQ582,FIND(Sheet1!$E$16,AQ582)-1))</f>
        <v>effectIds</v>
      </c>
      <c r="AK582" s="1" t="e">
        <f>TRIM(LEFT(AR582,FIND(Sheet1!$E$16,AR582)-1))</f>
        <v>#VALUE!</v>
      </c>
      <c r="AL582" s="1" t="e">
        <f>TRIM(LEFT(AS582,FIND(Sheet1!$E$16,AS582)-1))</f>
        <v>#VALUE!</v>
      </c>
      <c r="AM582" s="1" t="e">
        <f>TRIM(LEFT(AT582,FIND(Sheet1!$E$16,AT582)-1))</f>
        <v>#VALUE!</v>
      </c>
      <c r="AN582" s="1" t="e">
        <f>TRIM(LEFT(AU582,FIND(Sheet1!$E$16,AU582)-1))</f>
        <v>#VALUE!</v>
      </c>
      <c r="AO582" s="1" t="e">
        <f>TRIM(LEFT(AV582,FIND(Sheet1!$E$16,AV582)-1))</f>
        <v>#VALUE!</v>
      </c>
      <c r="AP582" s="14" t="s">
        <v>249</v>
      </c>
      <c r="AQ582" s="14" t="s">
        <v>462</v>
      </c>
      <c r="AX582" s="1">
        <v>2000451102</v>
      </c>
      <c r="AY582" s="1" t="s">
        <v>88</v>
      </c>
      <c r="AZ582" s="1" t="str">
        <f t="shared" si="174"/>
        <v>2000451102加buff</v>
      </c>
      <c r="BA582" s="1">
        <f>COUNTIFS($AZ$2:AZ582,AZ582,$AZ$2:AZ582,"&gt;&lt;")</f>
        <v>1</v>
      </c>
      <c r="BB582" t="b">
        <f>IFERROR(AND(VLOOKUP(AX582,[2]英雄技能定义!$A:$F,6,0)="普攻",AY582=$AY$2),FALSE)</f>
        <v>0</v>
      </c>
    </row>
    <row r="583" spans="1:54">
      <c r="A583" s="1" t="e">
        <f>#REF!</f>
        <v>#REF!</v>
      </c>
      <c r="B583" s="1" t="e">
        <f>#REF!</f>
        <v>#REF!</v>
      </c>
      <c r="C583" s="1" t="e">
        <f>#REF!</f>
        <v>#REF!</v>
      </c>
      <c r="D583" s="1" t="s">
        <v>86</v>
      </c>
      <c r="E583" s="1" t="e">
        <f>#REF!</f>
        <v>#REF!</v>
      </c>
      <c r="F583" s="1" t="e">
        <f t="shared" si="158"/>
        <v>#REF!</v>
      </c>
      <c r="G583" s="1">
        <f>SUMIFS(Sheet1!$F$17:$F$30,Sheet1!$E$17:$E$30,D583)</f>
        <v>1</v>
      </c>
      <c r="H583" s="1" t="e">
        <f>ROUND(ABS(SUMIFS(#REF!,#REF!,$C583,#REF!,#REF!,#REF!,$E583)),)</f>
        <v>#REF!</v>
      </c>
      <c r="I583" s="1" t="e">
        <f>_xlfn.IFS(OR(B583=#REF!,B583=#REF!,B583=#REF!),ROUND(#REF!,3),TRUE,0)</f>
        <v>#REF!</v>
      </c>
      <c r="J583" s="1">
        <v>0</v>
      </c>
      <c r="K583" s="1" t="e">
        <f>ROUND(ABS(SUMIFS(#REF!,#REF!,$C583,#REF!,#REF!,#REF!,$E583,#REF!,#REF!)),3)</f>
        <v>#REF!</v>
      </c>
      <c r="L583" s="1" t="e">
        <f>ROUND(ABS(SUMIFS(#REF!,#REF!,$C583,#REF!,#REF!,#REF!,$E583,#REF!,#REF!)),3)</f>
        <v>#REF!</v>
      </c>
      <c r="M583" s="1">
        <v>0</v>
      </c>
      <c r="N583" s="1" t="e">
        <f>ROUND(ABS(SUMIFS(#REF!,#REF!,$C583,#REF!,#REF!,#REF!,$E583,#REF!,#REF!)),3)</f>
        <v>#REF!</v>
      </c>
      <c r="O583" s="1" t="e">
        <f>ABS(SUMIFS(#REF!,#REF!,$C583,#REF!,$E583,#REF!,#REF!))</f>
        <v>#REF!</v>
      </c>
      <c r="P583" s="1" t="e">
        <f>#REF!</f>
        <v>#REF!</v>
      </c>
      <c r="Q583" s="1" t="e">
        <f>_xlfn.IFS(OR(B583=#REF!,B583=#REF!),#REF!*100,TRUE,0)</f>
        <v>#REF!</v>
      </c>
      <c r="S583" s="14" t="str">
        <f t="shared" si="159"/>
        <v>2000451102击退1</v>
      </c>
      <c r="T583" s="14" t="str">
        <f ca="1">IF(OFFSET($BB$1,MATCH($S583,S:S,0)-1,),$BC$1,
_xlfn.TEXTJOIN(Sheet1!$D$16,1,U583:AA583))</f>
        <v>speed=1000,duration=0.1</v>
      </c>
      <c r="U583" s="14" t="str">
        <f t="shared" ca="1" si="160"/>
        <v>speed=1000</v>
      </c>
      <c r="V583" s="14" t="str">
        <f t="shared" ca="1" si="161"/>
        <v>duration=0.1</v>
      </c>
      <c r="W583" s="14" t="str">
        <f t="shared" ca="1" si="162"/>
        <v/>
      </c>
      <c r="X583" s="14" t="str">
        <f t="shared" ca="1" si="163"/>
        <v/>
      </c>
      <c r="Y583" s="14" t="str">
        <f t="shared" ca="1" si="164"/>
        <v/>
      </c>
      <c r="Z583" s="14" t="str">
        <f t="shared" ca="1" si="165"/>
        <v/>
      </c>
      <c r="AA583" s="14" t="str">
        <f t="shared" ca="1" si="166"/>
        <v/>
      </c>
      <c r="AB583" s="1">
        <f t="shared" si="167"/>
        <v>1000</v>
      </c>
      <c r="AC583" s="1">
        <f t="shared" si="168"/>
        <v>0.1</v>
      </c>
      <c r="AD583" s="1" t="e">
        <f t="shared" si="169"/>
        <v>#N/A</v>
      </c>
      <c r="AE583" s="1" t="e">
        <f t="shared" si="170"/>
        <v>#N/A</v>
      </c>
      <c r="AF583" s="1" t="e">
        <f t="shared" si="171"/>
        <v>#N/A</v>
      </c>
      <c r="AG583" s="1" t="e">
        <f t="shared" si="172"/>
        <v>#N/A</v>
      </c>
      <c r="AH583" s="1" t="e">
        <f t="shared" si="173"/>
        <v>#N/A</v>
      </c>
      <c r="AI583" s="1" t="str">
        <f>TRIM(LEFT(AP583,FIND(Sheet1!$E$16,AP583)-1))</f>
        <v>speed</v>
      </c>
      <c r="AJ583" s="1" t="str">
        <f>TRIM(LEFT(AQ583,FIND(Sheet1!$E$16,AQ583)-1))</f>
        <v>duration</v>
      </c>
      <c r="AK583" s="1" t="e">
        <f>TRIM(LEFT(AR583,FIND(Sheet1!$E$16,AR583)-1))</f>
        <v>#VALUE!</v>
      </c>
      <c r="AL583" s="1" t="e">
        <f>TRIM(LEFT(AS583,FIND(Sheet1!$E$16,AS583)-1))</f>
        <v>#VALUE!</v>
      </c>
      <c r="AM583" s="1" t="e">
        <f>TRIM(LEFT(AT583,FIND(Sheet1!$E$16,AT583)-1))</f>
        <v>#VALUE!</v>
      </c>
      <c r="AN583" s="1" t="e">
        <f>TRIM(LEFT(AU583,FIND(Sheet1!$E$16,AU583)-1))</f>
        <v>#VALUE!</v>
      </c>
      <c r="AO583" s="1" t="e">
        <f>TRIM(LEFT(AV583,FIND(Sheet1!$E$16,AV583)-1))</f>
        <v>#VALUE!</v>
      </c>
      <c r="AP583" s="14" t="s">
        <v>182</v>
      </c>
      <c r="AQ583" s="14" t="s">
        <v>183</v>
      </c>
      <c r="AX583" s="1">
        <v>2000451102</v>
      </c>
      <c r="AY583" s="1" t="s">
        <v>47</v>
      </c>
      <c r="AZ583" s="1" t="str">
        <f t="shared" si="174"/>
        <v>2000451102击退</v>
      </c>
      <c r="BA583" s="1">
        <f>COUNTIFS($AZ$2:AZ583,AZ583,$AZ$2:AZ583,"&gt;&lt;")</f>
        <v>1</v>
      </c>
      <c r="BB583" t="b">
        <f>IFERROR(AND(VLOOKUP(AX583,[2]英雄技能定义!$A:$F,6,0)="普攻",AY583=$AY$2),FALSE)</f>
        <v>0</v>
      </c>
    </row>
    <row r="584" spans="1:54">
      <c r="A584" s="1" t="e">
        <f>#REF!</f>
        <v>#REF!</v>
      </c>
      <c r="B584" s="1" t="e">
        <f>#REF!</f>
        <v>#REF!</v>
      </c>
      <c r="C584" s="1" t="e">
        <f>#REF!</f>
        <v>#REF!</v>
      </c>
      <c r="D584" s="1" t="s">
        <v>86</v>
      </c>
      <c r="E584" s="1" t="e">
        <f>#REF!</f>
        <v>#REF!</v>
      </c>
      <c r="F584" s="1" t="e">
        <f t="shared" si="158"/>
        <v>#REF!</v>
      </c>
      <c r="G584" s="1">
        <f>SUMIFS(Sheet1!$F$17:$F$30,Sheet1!$E$17:$E$30,D584)</f>
        <v>1</v>
      </c>
      <c r="H584" s="1" t="e">
        <f>ROUND(ABS(SUMIFS(#REF!,#REF!,$C584,#REF!,#REF!,#REF!,$E584)),)</f>
        <v>#REF!</v>
      </c>
      <c r="I584" s="1" t="e">
        <f>_xlfn.IFS(OR(B584=#REF!,B584=#REF!,B584=#REF!),ROUND(#REF!,3),TRUE,0)</f>
        <v>#REF!</v>
      </c>
      <c r="J584" s="1">
        <v>0</v>
      </c>
      <c r="K584" s="1" t="e">
        <f>ROUND(ABS(SUMIFS(#REF!,#REF!,$C584,#REF!,#REF!,#REF!,$E584,#REF!,#REF!)),3)</f>
        <v>#REF!</v>
      </c>
      <c r="L584" s="1" t="e">
        <f>ROUND(ABS(SUMIFS(#REF!,#REF!,$C584,#REF!,#REF!,#REF!,$E584,#REF!,#REF!)),3)</f>
        <v>#REF!</v>
      </c>
      <c r="M584" s="1">
        <v>0</v>
      </c>
      <c r="N584" s="1" t="e">
        <f>ROUND(ABS(SUMIFS(#REF!,#REF!,$C584,#REF!,#REF!,#REF!,$E584,#REF!,#REF!)),3)</f>
        <v>#REF!</v>
      </c>
      <c r="O584" s="1" t="e">
        <f>ABS(SUMIFS(#REF!,#REF!,$C584,#REF!,$E584,#REF!,#REF!))</f>
        <v>#REF!</v>
      </c>
      <c r="P584" s="1" t="e">
        <f>#REF!</f>
        <v>#REF!</v>
      </c>
      <c r="Q584" s="1" t="e">
        <f>_xlfn.IFS(OR(B584=#REF!,B584=#REF!),#REF!*100,TRUE,0)</f>
        <v>#REF!</v>
      </c>
      <c r="S584" s="14" t="str">
        <f t="shared" si="159"/>
        <v>2000451103伤血1</v>
      </c>
      <c r="T584" s="14" t="str">
        <f ca="1">IF(OFFSET($BB$1,MATCH($S584,S:S,0)-1,),$BC$1,
_xlfn.TEXTJOIN(Sheet1!$D$16,1,U584:AA584))</f>
        <v>ratio=1.54,fixed=100</v>
      </c>
      <c r="U584" s="14" t="str">
        <f t="shared" ca="1" si="160"/>
        <v>ratio=1.54</v>
      </c>
      <c r="V584" s="14" t="str">
        <f t="shared" ca="1" si="161"/>
        <v>fixed=100</v>
      </c>
      <c r="W584" s="14" t="str">
        <f t="shared" ca="1" si="162"/>
        <v/>
      </c>
      <c r="X584" s="14" t="str">
        <f t="shared" ca="1" si="163"/>
        <v/>
      </c>
      <c r="Y584" s="14" t="str">
        <f t="shared" ca="1" si="164"/>
        <v/>
      </c>
      <c r="Z584" s="14" t="str">
        <f t="shared" ca="1" si="165"/>
        <v/>
      </c>
      <c r="AA584" s="14" t="str">
        <f t="shared" ca="1" si="166"/>
        <v/>
      </c>
      <c r="AB584" s="1">
        <f t="shared" si="167"/>
        <v>1.54</v>
      </c>
      <c r="AC584" s="1">
        <f t="shared" si="168"/>
        <v>100</v>
      </c>
      <c r="AD584" s="1" t="e">
        <f t="shared" si="169"/>
        <v>#N/A</v>
      </c>
      <c r="AE584" s="1" t="e">
        <f t="shared" si="170"/>
        <v>#N/A</v>
      </c>
      <c r="AF584" s="1" t="e">
        <f t="shared" si="171"/>
        <v>#N/A</v>
      </c>
      <c r="AG584" s="1" t="e">
        <f t="shared" si="172"/>
        <v>#N/A</v>
      </c>
      <c r="AH584" s="1" t="e">
        <f t="shared" si="173"/>
        <v>#N/A</v>
      </c>
      <c r="AI584" s="1" t="str">
        <f>TRIM(LEFT(AP584,FIND(Sheet1!$E$16,AP584)-1))</f>
        <v>ratio</v>
      </c>
      <c r="AJ584" s="1" t="str">
        <f>TRIM(LEFT(AQ584,FIND(Sheet1!$E$16,AQ584)-1))</f>
        <v>fixed</v>
      </c>
      <c r="AK584" s="1" t="e">
        <f>TRIM(LEFT(AR584,FIND(Sheet1!$E$16,AR584)-1))</f>
        <v>#VALUE!</v>
      </c>
      <c r="AL584" s="1" t="e">
        <f>TRIM(LEFT(AS584,FIND(Sheet1!$E$16,AS584)-1))</f>
        <v>#VALUE!</v>
      </c>
      <c r="AM584" s="1" t="e">
        <f>TRIM(LEFT(AT584,FIND(Sheet1!$E$16,AT584)-1))</f>
        <v>#VALUE!</v>
      </c>
      <c r="AN584" s="1" t="e">
        <f>TRIM(LEFT(AU584,FIND(Sheet1!$E$16,AU584)-1))</f>
        <v>#VALUE!</v>
      </c>
      <c r="AO584" s="1" t="e">
        <f>TRIM(LEFT(AV584,FIND(Sheet1!$E$16,AV584)-1))</f>
        <v>#VALUE!</v>
      </c>
      <c r="AP584" s="14" t="s">
        <v>463</v>
      </c>
      <c r="AQ584" s="14" t="s">
        <v>170</v>
      </c>
      <c r="AX584" s="1">
        <v>2000451103</v>
      </c>
      <c r="AY584" s="1" t="s">
        <v>86</v>
      </c>
      <c r="AZ584" s="1" t="str">
        <f t="shared" si="174"/>
        <v>2000451103伤血</v>
      </c>
      <c r="BA584" s="1">
        <f>COUNTIFS($AZ$2:AZ584,AZ584,$AZ$2:AZ584,"&gt;&lt;")</f>
        <v>1</v>
      </c>
      <c r="BB584" t="b">
        <f>IFERROR(AND(VLOOKUP(AX584,[2]英雄技能定义!$A:$F,6,0)="普攻",AY584=$AY$2),FALSE)</f>
        <v>0</v>
      </c>
    </row>
    <row r="585" spans="1:54">
      <c r="A585" s="1" t="e">
        <f>#REF!</f>
        <v>#REF!</v>
      </c>
      <c r="B585" s="1" t="e">
        <f>#REF!</f>
        <v>#REF!</v>
      </c>
      <c r="C585" s="1" t="e">
        <f>#REF!</f>
        <v>#REF!</v>
      </c>
      <c r="D585" s="1" t="s">
        <v>86</v>
      </c>
      <c r="E585" s="1" t="e">
        <f>#REF!</f>
        <v>#REF!</v>
      </c>
      <c r="F585" s="1" t="e">
        <f t="shared" si="158"/>
        <v>#REF!</v>
      </c>
      <c r="G585" s="1">
        <f>SUMIFS(Sheet1!$F$17:$F$30,Sheet1!$E$17:$E$30,D585)</f>
        <v>1</v>
      </c>
      <c r="H585" s="1" t="e">
        <f>ROUND(ABS(SUMIFS(#REF!,#REF!,$C585,#REF!,#REF!,#REF!,$E585)),)</f>
        <v>#REF!</v>
      </c>
      <c r="I585" s="1" t="e">
        <f>_xlfn.IFS(OR(B585=#REF!,B585=#REF!,B585=#REF!),ROUND(#REF!,3),TRUE,0)</f>
        <v>#REF!</v>
      </c>
      <c r="J585" s="1">
        <v>0</v>
      </c>
      <c r="K585" s="1" t="e">
        <f>ROUND(ABS(SUMIFS(#REF!,#REF!,$C585,#REF!,#REF!,#REF!,$E585,#REF!,#REF!)),3)</f>
        <v>#REF!</v>
      </c>
      <c r="L585" s="1" t="e">
        <f>ROUND(ABS(SUMIFS(#REF!,#REF!,$C585,#REF!,#REF!,#REF!,$E585,#REF!,#REF!)),3)</f>
        <v>#REF!</v>
      </c>
      <c r="M585" s="1">
        <v>0</v>
      </c>
      <c r="N585" s="1" t="e">
        <f>ROUND(ABS(SUMIFS(#REF!,#REF!,$C585,#REF!,#REF!,#REF!,$E585,#REF!,#REF!)),3)</f>
        <v>#REF!</v>
      </c>
      <c r="O585" s="1" t="e">
        <f>ABS(SUMIFS(#REF!,#REF!,$C585,#REF!,$E585,#REF!,#REF!))</f>
        <v>#REF!</v>
      </c>
      <c r="P585" s="1" t="e">
        <f>#REF!</f>
        <v>#REF!</v>
      </c>
      <c r="Q585" s="1" t="e">
        <f>_xlfn.IFS(OR(B585=#REF!,B585=#REF!),#REF!*100,TRUE,0)</f>
        <v>#REF!</v>
      </c>
      <c r="S585" s="14" t="str">
        <f t="shared" si="159"/>
        <v>2000451103加buff1</v>
      </c>
      <c r="T585" s="14" t="str">
        <f ca="1">IF(OFFSET($BB$1,MATCH($S585,S:S,0)-1,),$BC$1,
_xlfn.TEXTJOIN(Sheet1!$D$16,1,U585:AA585))</f>
        <v>duration=9,effectIds={1000150}</v>
      </c>
      <c r="U585" s="14" t="str">
        <f t="shared" ca="1" si="160"/>
        <v>duration=9</v>
      </c>
      <c r="V585" s="14" t="str">
        <f t="shared" ca="1" si="161"/>
        <v>effectIds={1000150}</v>
      </c>
      <c r="W585" s="14" t="str">
        <f t="shared" ca="1" si="162"/>
        <v/>
      </c>
      <c r="X585" s="14" t="str">
        <f t="shared" ca="1" si="163"/>
        <v/>
      </c>
      <c r="Y585" s="14" t="str">
        <f t="shared" ca="1" si="164"/>
        <v/>
      </c>
      <c r="Z585" s="14" t="str">
        <f t="shared" ca="1" si="165"/>
        <v/>
      </c>
      <c r="AA585" s="14" t="str">
        <f t="shared" ca="1" si="166"/>
        <v/>
      </c>
      <c r="AB585" s="1">
        <f t="shared" si="167"/>
        <v>9</v>
      </c>
      <c r="AC585" s="1" t="e">
        <f t="shared" si="168"/>
        <v>#N/A</v>
      </c>
      <c r="AD585" s="1" t="e">
        <f t="shared" si="169"/>
        <v>#N/A</v>
      </c>
      <c r="AE585" s="1" t="e">
        <f t="shared" si="170"/>
        <v>#N/A</v>
      </c>
      <c r="AF585" s="1" t="e">
        <f t="shared" si="171"/>
        <v>#N/A</v>
      </c>
      <c r="AG585" s="1" t="e">
        <f t="shared" si="172"/>
        <v>#N/A</v>
      </c>
      <c r="AH585" s="1" t="e">
        <f t="shared" si="173"/>
        <v>#N/A</v>
      </c>
      <c r="AI585" s="1" t="str">
        <f>TRIM(LEFT(AP585,FIND(Sheet1!$E$16,AP585)-1))</f>
        <v>duration</v>
      </c>
      <c r="AJ585" s="1" t="str">
        <f>TRIM(LEFT(AQ585,FIND(Sheet1!$E$16,AQ585)-1))</f>
        <v>effectIds</v>
      </c>
      <c r="AK585" s="1" t="e">
        <f>TRIM(LEFT(AR585,FIND(Sheet1!$E$16,AR585)-1))</f>
        <v>#VALUE!</v>
      </c>
      <c r="AL585" s="1" t="e">
        <f>TRIM(LEFT(AS585,FIND(Sheet1!$E$16,AS585)-1))</f>
        <v>#VALUE!</v>
      </c>
      <c r="AM585" s="1" t="e">
        <f>TRIM(LEFT(AT585,FIND(Sheet1!$E$16,AT585)-1))</f>
        <v>#VALUE!</v>
      </c>
      <c r="AN585" s="1" t="e">
        <f>TRIM(LEFT(AU585,FIND(Sheet1!$E$16,AU585)-1))</f>
        <v>#VALUE!</v>
      </c>
      <c r="AO585" s="1" t="e">
        <f>TRIM(LEFT(AV585,FIND(Sheet1!$E$16,AV585)-1))</f>
        <v>#VALUE!</v>
      </c>
      <c r="AP585" s="14" t="s">
        <v>175</v>
      </c>
      <c r="AQ585" s="14" t="s">
        <v>464</v>
      </c>
      <c r="AX585" s="1">
        <v>2000451103</v>
      </c>
      <c r="AY585" s="1" t="s">
        <v>88</v>
      </c>
      <c r="AZ585" s="1" t="str">
        <f t="shared" si="174"/>
        <v>2000451103加buff</v>
      </c>
      <c r="BA585" s="1">
        <f>COUNTIFS($AZ$2:AZ585,AZ585,$AZ$2:AZ585,"&gt;&lt;")</f>
        <v>1</v>
      </c>
      <c r="BB585" t="b">
        <f>IFERROR(AND(VLOOKUP(AX585,[2]英雄技能定义!$A:$F,6,0)="普攻",AY585=$AY$2),FALSE)</f>
        <v>0</v>
      </c>
    </row>
    <row r="586" spans="1:54">
      <c r="A586" s="1" t="e">
        <f>#REF!</f>
        <v>#REF!</v>
      </c>
      <c r="B586" s="1" t="e">
        <f>#REF!</f>
        <v>#REF!</v>
      </c>
      <c r="C586" s="1" t="e">
        <f>#REF!</f>
        <v>#REF!</v>
      </c>
      <c r="D586" s="1" t="s">
        <v>86</v>
      </c>
      <c r="E586" s="1" t="e">
        <f>#REF!</f>
        <v>#REF!</v>
      </c>
      <c r="F586" s="1" t="e">
        <f t="shared" si="158"/>
        <v>#REF!</v>
      </c>
      <c r="G586" s="1">
        <f>SUMIFS(Sheet1!$F$17:$F$30,Sheet1!$E$17:$E$30,D586)</f>
        <v>1</v>
      </c>
      <c r="H586" s="1" t="e">
        <f>ROUND(ABS(SUMIFS(#REF!,#REF!,$C586,#REF!,#REF!,#REF!,$E586)),)</f>
        <v>#REF!</v>
      </c>
      <c r="I586" s="1" t="e">
        <f>_xlfn.IFS(OR(B586=#REF!,B586=#REF!,B586=#REF!),ROUND(#REF!,3),TRUE,0)</f>
        <v>#REF!</v>
      </c>
      <c r="J586" s="1">
        <v>0</v>
      </c>
      <c r="K586" s="1" t="e">
        <f>ROUND(ABS(SUMIFS(#REF!,#REF!,$C586,#REF!,#REF!,#REF!,$E586,#REF!,#REF!)),3)</f>
        <v>#REF!</v>
      </c>
      <c r="L586" s="1" t="e">
        <f>ROUND(ABS(SUMIFS(#REF!,#REF!,$C586,#REF!,#REF!,#REF!,$E586,#REF!,#REF!)),3)</f>
        <v>#REF!</v>
      </c>
      <c r="M586" s="1">
        <v>0</v>
      </c>
      <c r="N586" s="1" t="e">
        <f>ROUND(ABS(SUMIFS(#REF!,#REF!,$C586,#REF!,#REF!,#REF!,$E586,#REF!,#REF!)),3)</f>
        <v>#REF!</v>
      </c>
      <c r="O586" s="1" t="e">
        <f>ABS(SUMIFS(#REF!,#REF!,$C586,#REF!,$E586,#REF!,#REF!))</f>
        <v>#REF!</v>
      </c>
      <c r="P586" s="1" t="e">
        <f>#REF!</f>
        <v>#REF!</v>
      </c>
      <c r="Q586" s="1" t="e">
        <f>_xlfn.IFS(OR(B586=#REF!,B586=#REF!),#REF!*100,TRUE,0)</f>
        <v>#REF!</v>
      </c>
      <c r="S586" s="14" t="str">
        <f t="shared" si="159"/>
        <v>2000451103击退1</v>
      </c>
      <c r="T586" s="14" t="str">
        <f ca="1">IF(OFFSET($BB$1,MATCH($S586,S:S,0)-1,),$BC$1,
_xlfn.TEXTJOIN(Sheet1!$D$16,1,U586:AA586))</f>
        <v>speed=1000,duration=0.1</v>
      </c>
      <c r="U586" s="14" t="str">
        <f t="shared" ca="1" si="160"/>
        <v>speed=1000</v>
      </c>
      <c r="V586" s="14" t="str">
        <f t="shared" ca="1" si="161"/>
        <v>duration=0.1</v>
      </c>
      <c r="W586" s="14" t="str">
        <f t="shared" ca="1" si="162"/>
        <v/>
      </c>
      <c r="X586" s="14" t="str">
        <f t="shared" ca="1" si="163"/>
        <v/>
      </c>
      <c r="Y586" s="14" t="str">
        <f t="shared" ca="1" si="164"/>
        <v/>
      </c>
      <c r="Z586" s="14" t="str">
        <f t="shared" ca="1" si="165"/>
        <v/>
      </c>
      <c r="AA586" s="14" t="str">
        <f t="shared" ca="1" si="166"/>
        <v/>
      </c>
      <c r="AB586" s="1">
        <f t="shared" si="167"/>
        <v>1000</v>
      </c>
      <c r="AC586" s="1">
        <f t="shared" si="168"/>
        <v>0.1</v>
      </c>
      <c r="AD586" s="1" t="e">
        <f t="shared" si="169"/>
        <v>#N/A</v>
      </c>
      <c r="AE586" s="1" t="e">
        <f t="shared" si="170"/>
        <v>#N/A</v>
      </c>
      <c r="AF586" s="1" t="e">
        <f t="shared" si="171"/>
        <v>#N/A</v>
      </c>
      <c r="AG586" s="1" t="e">
        <f t="shared" si="172"/>
        <v>#N/A</v>
      </c>
      <c r="AH586" s="1" t="e">
        <f t="shared" si="173"/>
        <v>#N/A</v>
      </c>
      <c r="AI586" s="1" t="str">
        <f>TRIM(LEFT(AP586,FIND(Sheet1!$E$16,AP586)-1))</f>
        <v>speed</v>
      </c>
      <c r="AJ586" s="1" t="str">
        <f>TRIM(LEFT(AQ586,FIND(Sheet1!$E$16,AQ586)-1))</f>
        <v>duration</v>
      </c>
      <c r="AK586" s="1" t="e">
        <f>TRIM(LEFT(AR586,FIND(Sheet1!$E$16,AR586)-1))</f>
        <v>#VALUE!</v>
      </c>
      <c r="AL586" s="1" t="e">
        <f>TRIM(LEFT(AS586,FIND(Sheet1!$E$16,AS586)-1))</f>
        <v>#VALUE!</v>
      </c>
      <c r="AM586" s="1" t="e">
        <f>TRIM(LEFT(AT586,FIND(Sheet1!$E$16,AT586)-1))</f>
        <v>#VALUE!</v>
      </c>
      <c r="AN586" s="1" t="e">
        <f>TRIM(LEFT(AU586,FIND(Sheet1!$E$16,AU586)-1))</f>
        <v>#VALUE!</v>
      </c>
      <c r="AO586" s="1" t="e">
        <f>TRIM(LEFT(AV586,FIND(Sheet1!$E$16,AV586)-1))</f>
        <v>#VALUE!</v>
      </c>
      <c r="AP586" s="14" t="s">
        <v>182</v>
      </c>
      <c r="AQ586" s="14" t="s">
        <v>183</v>
      </c>
      <c r="AX586" s="1">
        <v>2000451103</v>
      </c>
      <c r="AY586" s="1" t="s">
        <v>47</v>
      </c>
      <c r="AZ586" s="1" t="str">
        <f t="shared" si="174"/>
        <v>2000451103击退</v>
      </c>
      <c r="BA586" s="1">
        <f>COUNTIFS($AZ$2:AZ586,AZ586,$AZ$2:AZ586,"&gt;&lt;")</f>
        <v>1</v>
      </c>
      <c r="BB586" t="b">
        <f>IFERROR(AND(VLOOKUP(AX586,[2]英雄技能定义!$A:$F,6,0)="普攻",AY586=$AY$2),FALSE)</f>
        <v>0</v>
      </c>
    </row>
    <row r="587" spans="1:54">
      <c r="A587" s="1" t="e">
        <f>#REF!</f>
        <v>#REF!</v>
      </c>
      <c r="B587" s="1" t="e">
        <f>#REF!</f>
        <v>#REF!</v>
      </c>
      <c r="C587" s="1" t="e">
        <f>#REF!</f>
        <v>#REF!</v>
      </c>
      <c r="D587" s="1" t="s">
        <v>88</v>
      </c>
      <c r="E587" s="1" t="e">
        <f>#REF!</f>
        <v>#REF!</v>
      </c>
      <c r="F587" s="1" t="e">
        <f t="shared" si="158"/>
        <v>#REF!</v>
      </c>
      <c r="G587" s="1">
        <f>SUMIFS(Sheet1!$F$17:$F$30,Sheet1!$E$17:$E$30,D587)</f>
        <v>2</v>
      </c>
      <c r="H587" s="1" t="e">
        <f>ROUND(ABS(SUMIFS(#REF!,#REF!,$C587,#REF!,#REF!,#REF!,$E587)),)</f>
        <v>#REF!</v>
      </c>
      <c r="I587" s="1" t="e">
        <f>_xlfn.IFS(OR(B587=#REF!,B587=#REF!,B587=#REF!),ROUND(#REF!,3),TRUE,0)</f>
        <v>#REF!</v>
      </c>
      <c r="J587" s="1">
        <v>0</v>
      </c>
      <c r="K587" s="1" t="e">
        <f>ROUND(ABS(SUMIFS(#REF!,#REF!,$C587,#REF!,#REF!,#REF!,$E587,#REF!,#REF!)),3)</f>
        <v>#REF!</v>
      </c>
      <c r="L587" s="1" t="e">
        <f>ROUND(ABS(SUMIFS(#REF!,#REF!,$C587,#REF!,#REF!,#REF!,$E587,#REF!,#REF!)),3)</f>
        <v>#REF!</v>
      </c>
      <c r="M587" s="1">
        <v>0</v>
      </c>
      <c r="N587" s="1" t="e">
        <f>ROUND(ABS(SUMIFS(#REF!,#REF!,$C587,#REF!,#REF!,#REF!,$E587,#REF!,#REF!)),3)</f>
        <v>#REF!</v>
      </c>
      <c r="O587" s="1" t="e">
        <f>ABS(SUMIFS(#REF!,#REF!,$C587,#REF!,$E587,#REF!,#REF!))</f>
        <v>#REF!</v>
      </c>
      <c r="P587" s="1" t="e">
        <f>#REF!</f>
        <v>#REF!</v>
      </c>
      <c r="Q587" s="1" t="e">
        <f>_xlfn.IFS(OR(B587=#REF!,B587=#REF!),#REF!*100,TRUE,0)</f>
        <v>#REF!</v>
      </c>
      <c r="S587" s="14" t="str">
        <f t="shared" si="159"/>
        <v>2000451104伤血1</v>
      </c>
      <c r="T587" s="14" t="str">
        <f ca="1">IF(OFFSET($BB$1,MATCH($S587,S:S,0)-1,),$BC$1,
_xlfn.TEXTJOIN(Sheet1!$D$16,1,U587:AA587))</f>
        <v>ratio=3.8+attackerParams('extreasure2')+attackerParams('step10a'),fixed=100,extCritP=0.3+attackerParams('extreasure1b')+attackerParams('step10c'),extHitP=0.2+attackerParams('extreasure1a')+attackerParams('step10b'),finalAddP=defenderCurHp()/defenderProperty('生命上限') &lt; 0.5 and attackerParams('extreasure3') or 0</v>
      </c>
      <c r="U587" s="14" t="str">
        <f t="shared" ca="1" si="160"/>
        <v>ratio=3.8+attackerParams('extreasure2')+attackerParams('step10a')</v>
      </c>
      <c r="V587" s="14" t="str">
        <f t="shared" ca="1" si="161"/>
        <v>fixed=100</v>
      </c>
      <c r="W587" s="14" t="str">
        <f t="shared" ca="1" si="162"/>
        <v>extCritP=0.3+attackerParams('extreasure1b')+attackerParams('step10c')</v>
      </c>
      <c r="X587" s="14" t="str">
        <f t="shared" ca="1" si="163"/>
        <v>extHitP=0.2+attackerParams('extreasure1a')+attackerParams('step10b')</v>
      </c>
      <c r="Y587" s="14" t="str">
        <f t="shared" ca="1" si="164"/>
        <v>finalAddP=defenderCurHp()/defenderProperty('生命上限') &lt; 0.5 and attackerParams('extreasure3') or 0</v>
      </c>
      <c r="Z587" s="14" t="str">
        <f t="shared" ca="1" si="165"/>
        <v/>
      </c>
      <c r="AA587" s="14" t="str">
        <f t="shared" ca="1" si="166"/>
        <v/>
      </c>
      <c r="AB587" s="1">
        <f t="shared" si="167"/>
        <v>3.8</v>
      </c>
      <c r="AC587" s="1">
        <f t="shared" si="168"/>
        <v>100</v>
      </c>
      <c r="AD587" s="1">
        <f t="shared" si="169"/>
        <v>0.3</v>
      </c>
      <c r="AE587" s="1">
        <f t="shared" si="170"/>
        <v>0.2</v>
      </c>
      <c r="AF587" s="1" t="e">
        <f t="shared" si="171"/>
        <v>#N/A</v>
      </c>
      <c r="AG587" s="1" t="e">
        <f t="shared" si="172"/>
        <v>#N/A</v>
      </c>
      <c r="AH587" s="1" t="e">
        <f t="shared" si="173"/>
        <v>#N/A</v>
      </c>
      <c r="AI587" s="1" t="str">
        <f>TRIM(LEFT(AP587,FIND(Sheet1!$E$16,AP587)-1))</f>
        <v>ratio</v>
      </c>
      <c r="AJ587" s="1" t="str">
        <f>TRIM(LEFT(AQ587,FIND(Sheet1!$E$16,AQ587)-1))</f>
        <v>fixed</v>
      </c>
      <c r="AK587" s="1" t="str">
        <f>TRIM(LEFT(AR587,FIND(Sheet1!$E$16,AR587)-1))</f>
        <v>extCritP</v>
      </c>
      <c r="AL587" s="1" t="str">
        <f>TRIM(LEFT(AS587,FIND(Sheet1!$E$16,AS587)-1))</f>
        <v>extHitP</v>
      </c>
      <c r="AM587" s="1" t="str">
        <f>TRIM(LEFT(AT587,FIND(Sheet1!$E$16,AT587)-1))</f>
        <v>finalAddP</v>
      </c>
      <c r="AN587" s="1" t="e">
        <f>TRIM(LEFT(AU587,FIND(Sheet1!$E$16,AU587)-1))</f>
        <v>#VALUE!</v>
      </c>
      <c r="AO587" s="1" t="e">
        <f>TRIM(LEFT(AV587,FIND(Sheet1!$E$16,AV587)-1))</f>
        <v>#VALUE!</v>
      </c>
      <c r="AP587" s="14" t="s">
        <v>465</v>
      </c>
      <c r="AQ587" s="14" t="s">
        <v>170</v>
      </c>
      <c r="AR587" s="14" t="s">
        <v>466</v>
      </c>
      <c r="AS587" s="14" t="s">
        <v>467</v>
      </c>
      <c r="AT587" s="14" t="s">
        <v>468</v>
      </c>
      <c r="AX587" s="1">
        <v>2000451104</v>
      </c>
      <c r="AY587" s="1" t="s">
        <v>86</v>
      </c>
      <c r="AZ587" s="1" t="str">
        <f t="shared" si="174"/>
        <v>2000451104伤血</v>
      </c>
      <c r="BA587" s="1">
        <f>COUNTIFS($AZ$2:AZ587,AZ587,$AZ$2:AZ587,"&gt;&lt;")</f>
        <v>1</v>
      </c>
      <c r="BB587" t="b">
        <f>IFERROR(AND(VLOOKUP(AX587,[2]英雄技能定义!$A:$F,6,0)="普攻",AY587=$AY$2),FALSE)</f>
        <v>0</v>
      </c>
    </row>
    <row r="588" spans="1:54">
      <c r="A588" s="1" t="e">
        <f>#REF!</f>
        <v>#REF!</v>
      </c>
      <c r="B588" s="1" t="e">
        <f>#REF!</f>
        <v>#REF!</v>
      </c>
      <c r="C588" s="1" t="e">
        <f>#REF!</f>
        <v>#REF!</v>
      </c>
      <c r="D588" s="1" t="s">
        <v>86</v>
      </c>
      <c r="E588" s="1" t="e">
        <f>#REF!</f>
        <v>#REF!</v>
      </c>
      <c r="F588" s="1" t="e">
        <f t="shared" si="158"/>
        <v>#REF!</v>
      </c>
      <c r="G588" s="1">
        <f>SUMIFS(Sheet1!$F$17:$F$30,Sheet1!$E$17:$E$30,D588)</f>
        <v>1</v>
      </c>
      <c r="H588" s="1" t="e">
        <f>ROUND(ABS(SUMIFS(#REF!,#REF!,$C588,#REF!,#REF!,#REF!,$E588)),)</f>
        <v>#REF!</v>
      </c>
      <c r="I588" s="1" t="e">
        <f>_xlfn.IFS(OR(B588=#REF!,B588=#REF!,B588=#REF!),ROUND(#REF!,3),TRUE,0)</f>
        <v>#REF!</v>
      </c>
      <c r="J588" s="1">
        <v>0</v>
      </c>
      <c r="K588" s="1" t="e">
        <f>ROUND(ABS(SUMIFS(#REF!,#REF!,$C588,#REF!,#REF!,#REF!,$E588,#REF!,#REF!)),3)</f>
        <v>#REF!</v>
      </c>
      <c r="L588" s="1" t="e">
        <f>ROUND(ABS(SUMIFS(#REF!,#REF!,$C588,#REF!,#REF!,#REF!,$E588,#REF!,#REF!)),3)</f>
        <v>#REF!</v>
      </c>
      <c r="M588" s="1">
        <v>0</v>
      </c>
      <c r="N588" s="1" t="e">
        <f>ROUND(ABS(SUMIFS(#REF!,#REF!,$C588,#REF!,#REF!,#REF!,$E588,#REF!,#REF!)),3)</f>
        <v>#REF!</v>
      </c>
      <c r="O588" s="1" t="e">
        <f>ABS(SUMIFS(#REF!,#REF!,$C588,#REF!,$E588,#REF!,#REF!))</f>
        <v>#REF!</v>
      </c>
      <c r="P588" s="1" t="e">
        <f>#REF!</f>
        <v>#REF!</v>
      </c>
      <c r="Q588" s="1" t="e">
        <f>_xlfn.IFS(OR(B588=#REF!,B588=#REF!),#REF!*100,TRUE,0)</f>
        <v>#REF!</v>
      </c>
      <c r="S588" s="14" t="str">
        <f t="shared" si="159"/>
        <v>2000451105伤血1</v>
      </c>
      <c r="T588" s="14" t="str">
        <f ca="1">IF(OFFSET($BB$1,MATCH($S588,S:S,0)-1,),$BC$1,
_xlfn.TEXTJOIN(Sheet1!$D$16,1,U588:AA588))</f>
        <v>ratio=4.7+attackerParams('extreasure2')+attackerParams('step10a'),fixed=100,extCritP=0.3+attackerParams('extreasure1b')+attackerParams('step10c'),extHitP=0.2+attackerParams('extreasure1a')+attackerParams('step10b'),finalAddP=defenderCurHp()/defenderProperty('生命上限') &lt; 0.5 and attackerParams('extreasure3') or 0</v>
      </c>
      <c r="U588" s="14" t="str">
        <f t="shared" ca="1" si="160"/>
        <v>ratio=4.7+attackerParams('extreasure2')+attackerParams('step10a')</v>
      </c>
      <c r="V588" s="14" t="str">
        <f t="shared" ca="1" si="161"/>
        <v>fixed=100</v>
      </c>
      <c r="W588" s="14" t="str">
        <f t="shared" ca="1" si="162"/>
        <v>extCritP=0.3+attackerParams('extreasure1b')+attackerParams('step10c')</v>
      </c>
      <c r="X588" s="14" t="str">
        <f t="shared" ca="1" si="163"/>
        <v>extHitP=0.2+attackerParams('extreasure1a')+attackerParams('step10b')</v>
      </c>
      <c r="Y588" s="14" t="str">
        <f t="shared" ca="1" si="164"/>
        <v>finalAddP=defenderCurHp()/defenderProperty('生命上限') &lt; 0.5 and attackerParams('extreasure3') or 0</v>
      </c>
      <c r="Z588" s="14" t="str">
        <f t="shared" ca="1" si="165"/>
        <v/>
      </c>
      <c r="AA588" s="14" t="str">
        <f t="shared" ca="1" si="166"/>
        <v/>
      </c>
      <c r="AB588" s="1">
        <f t="shared" si="167"/>
        <v>4.7</v>
      </c>
      <c r="AC588" s="1">
        <f t="shared" si="168"/>
        <v>100</v>
      </c>
      <c r="AD588" s="1">
        <f t="shared" si="169"/>
        <v>0.3</v>
      </c>
      <c r="AE588" s="1">
        <f t="shared" si="170"/>
        <v>0.2</v>
      </c>
      <c r="AF588" s="1" t="e">
        <f t="shared" si="171"/>
        <v>#N/A</v>
      </c>
      <c r="AG588" s="1" t="e">
        <f t="shared" si="172"/>
        <v>#N/A</v>
      </c>
      <c r="AH588" s="1" t="e">
        <f t="shared" si="173"/>
        <v>#N/A</v>
      </c>
      <c r="AI588" s="1" t="str">
        <f>TRIM(LEFT(AP588,FIND(Sheet1!$E$16,AP588)-1))</f>
        <v>ratio</v>
      </c>
      <c r="AJ588" s="1" t="str">
        <f>TRIM(LEFT(AQ588,FIND(Sheet1!$E$16,AQ588)-1))</f>
        <v>fixed</v>
      </c>
      <c r="AK588" s="1" t="str">
        <f>TRIM(LEFT(AR588,FIND(Sheet1!$E$16,AR588)-1))</f>
        <v>extCritP</v>
      </c>
      <c r="AL588" s="1" t="str">
        <f>TRIM(LEFT(AS588,FIND(Sheet1!$E$16,AS588)-1))</f>
        <v>extHitP</v>
      </c>
      <c r="AM588" s="1" t="str">
        <f>TRIM(LEFT(AT588,FIND(Sheet1!$E$16,AT588)-1))</f>
        <v>finalAddP</v>
      </c>
      <c r="AN588" s="1" t="e">
        <f>TRIM(LEFT(AU588,FIND(Sheet1!$E$16,AU588)-1))</f>
        <v>#VALUE!</v>
      </c>
      <c r="AO588" s="1" t="e">
        <f>TRIM(LEFT(AV588,FIND(Sheet1!$E$16,AV588)-1))</f>
        <v>#VALUE!</v>
      </c>
      <c r="AP588" s="14" t="s">
        <v>469</v>
      </c>
      <c r="AQ588" s="14" t="s">
        <v>170</v>
      </c>
      <c r="AR588" s="14" t="s">
        <v>466</v>
      </c>
      <c r="AS588" s="14" t="s">
        <v>467</v>
      </c>
      <c r="AT588" s="14" t="s">
        <v>468</v>
      </c>
      <c r="AX588" s="1">
        <v>2000451105</v>
      </c>
      <c r="AY588" s="1" t="s">
        <v>86</v>
      </c>
      <c r="AZ588" s="1" t="str">
        <f t="shared" si="174"/>
        <v>2000451105伤血</v>
      </c>
      <c r="BA588" s="1">
        <f>COUNTIFS($AZ$2:AZ588,AZ588,$AZ$2:AZ588,"&gt;&lt;")</f>
        <v>1</v>
      </c>
      <c r="BB588" t="b">
        <f>IFERROR(AND(VLOOKUP(AX588,[2]英雄技能定义!$A:$F,6,0)="普攻",AY588=$AY$2),FALSE)</f>
        <v>0</v>
      </c>
    </row>
    <row r="589" spans="1:54">
      <c r="A589" s="1" t="e">
        <f>#REF!</f>
        <v>#REF!</v>
      </c>
      <c r="B589" s="1" t="e">
        <f>#REF!</f>
        <v>#REF!</v>
      </c>
      <c r="C589" s="1" t="e">
        <f>#REF!</f>
        <v>#REF!</v>
      </c>
      <c r="D589" s="1" t="s">
        <v>88</v>
      </c>
      <c r="E589" s="1" t="e">
        <f>#REF!</f>
        <v>#REF!</v>
      </c>
      <c r="F589" s="1" t="e">
        <f t="shared" si="158"/>
        <v>#REF!</v>
      </c>
      <c r="G589" s="1">
        <f>SUMIFS(Sheet1!$F$17:$F$30,Sheet1!$E$17:$E$30,D589)</f>
        <v>2</v>
      </c>
      <c r="H589" s="1" t="e">
        <f>ROUND(ABS(SUMIFS(#REF!,#REF!,$C589,#REF!,#REF!,#REF!,$E589)),)</f>
        <v>#REF!</v>
      </c>
      <c r="I589" s="1" t="e">
        <f>_xlfn.IFS(OR(B589=#REF!,B589=#REF!,B589=#REF!),ROUND(#REF!,3),TRUE,0)</f>
        <v>#REF!</v>
      </c>
      <c r="J589" s="1">
        <v>0</v>
      </c>
      <c r="K589" s="1" t="e">
        <f>ROUND(ABS(SUMIFS(#REF!,#REF!,$C589,#REF!,#REF!,#REF!,$E589,#REF!,#REF!)),3)</f>
        <v>#REF!</v>
      </c>
      <c r="L589" s="1" t="e">
        <f>ROUND(ABS(SUMIFS(#REF!,#REF!,$C589,#REF!,#REF!,#REF!,$E589,#REF!,#REF!)),3)</f>
        <v>#REF!</v>
      </c>
      <c r="M589" s="1">
        <v>0</v>
      </c>
      <c r="N589" s="1" t="e">
        <f>ROUND(ABS(SUMIFS(#REF!,#REF!,$C589,#REF!,#REF!,#REF!,$E589,#REF!,#REF!)),3)</f>
        <v>#REF!</v>
      </c>
      <c r="O589" s="1" t="e">
        <f>ABS(SUMIFS(#REF!,#REF!,$C589,#REF!,$E589,#REF!,#REF!))</f>
        <v>#REF!</v>
      </c>
      <c r="P589" s="1" t="e">
        <f>#REF!</f>
        <v>#REF!</v>
      </c>
      <c r="Q589" s="1" t="e">
        <f>_xlfn.IFS(OR(B589=#REF!,B589=#REF!),#REF!*100,TRUE,0)</f>
        <v>#REF!</v>
      </c>
      <c r="S589" s="14" t="str">
        <f t="shared" si="159"/>
        <v>2000150801伤血1</v>
      </c>
      <c r="T589" s="14" t="str">
        <f ca="1">IF(OFFSET($BB$1,MATCH($S589,S:S,0)-1,),$BC$1,
_xlfn.TEXTJOIN(Sheet1!$D$16,1,U589:AA589))</f>
        <v>ratio=0.4,fixed=0</v>
      </c>
      <c r="U589" s="14" t="str">
        <f t="shared" ca="1" si="160"/>
        <v>ratio=0.4</v>
      </c>
      <c r="V589" s="14" t="str">
        <f t="shared" ca="1" si="161"/>
        <v>fixed=10</v>
      </c>
      <c r="W589" s="14" t="str">
        <f t="shared" ca="1" si="162"/>
        <v/>
      </c>
      <c r="X589" s="14" t="str">
        <f t="shared" ca="1" si="163"/>
        <v/>
      </c>
      <c r="Y589" s="14" t="str">
        <f t="shared" ca="1" si="164"/>
        <v/>
      </c>
      <c r="Z589" s="14" t="str">
        <f t="shared" ca="1" si="165"/>
        <v/>
      </c>
      <c r="AA589" s="14" t="str">
        <f t="shared" ca="1" si="166"/>
        <v/>
      </c>
      <c r="AB589" s="1">
        <f t="shared" si="167"/>
        <v>0.4</v>
      </c>
      <c r="AC589" s="1">
        <f t="shared" si="168"/>
        <v>10</v>
      </c>
      <c r="AD589" s="1" t="e">
        <f t="shared" si="169"/>
        <v>#N/A</v>
      </c>
      <c r="AE589" s="1" t="e">
        <f t="shared" si="170"/>
        <v>#N/A</v>
      </c>
      <c r="AF589" s="1" t="e">
        <f t="shared" si="171"/>
        <v>#N/A</v>
      </c>
      <c r="AG589" s="1" t="e">
        <f t="shared" si="172"/>
        <v>#N/A</v>
      </c>
      <c r="AH589" s="1" t="e">
        <f t="shared" si="173"/>
        <v>#N/A</v>
      </c>
      <c r="AI589" s="1" t="str">
        <f>TRIM(LEFT(AP589,FIND(Sheet1!$E$16,AP589)-1))</f>
        <v>ratio</v>
      </c>
      <c r="AJ589" s="1" t="str">
        <f>TRIM(LEFT(AQ589,FIND(Sheet1!$E$16,AQ589)-1))</f>
        <v>fixed</v>
      </c>
      <c r="AK589" s="1" t="e">
        <f>TRIM(LEFT(AR589,FIND(Sheet1!$E$16,AR589)-1))</f>
        <v>#VALUE!</v>
      </c>
      <c r="AL589" s="1" t="e">
        <f>TRIM(LEFT(AS589,FIND(Sheet1!$E$16,AS589)-1))</f>
        <v>#VALUE!</v>
      </c>
      <c r="AM589" s="1" t="e">
        <f>TRIM(LEFT(AT589,FIND(Sheet1!$E$16,AT589)-1))</f>
        <v>#VALUE!</v>
      </c>
      <c r="AN589" s="1" t="e">
        <f>TRIM(LEFT(AU589,FIND(Sheet1!$E$16,AU589)-1))</f>
        <v>#VALUE!</v>
      </c>
      <c r="AO589" s="1" t="e">
        <f>TRIM(LEFT(AV589,FIND(Sheet1!$E$16,AV589)-1))</f>
        <v>#VALUE!</v>
      </c>
      <c r="AP589" s="14" t="s">
        <v>167</v>
      </c>
      <c r="AQ589" s="14" t="s">
        <v>168</v>
      </c>
      <c r="AX589" s="1">
        <v>2000150801</v>
      </c>
      <c r="AY589" s="1" t="s">
        <v>86</v>
      </c>
      <c r="AZ589" s="1" t="str">
        <f t="shared" si="174"/>
        <v>2000150801伤血</v>
      </c>
      <c r="BA589" s="1">
        <f>COUNTIFS($AZ$2:AZ589,AZ589,$AZ$2:AZ589,"&gt;&lt;")</f>
        <v>1</v>
      </c>
      <c r="BB589" t="b">
        <f>IFERROR(AND(VLOOKUP(AX589,[2]英雄技能定义!$A:$F,6,0)="普攻",AY589=$AY$2),FALSE)</f>
        <v>1</v>
      </c>
    </row>
    <row r="590" spans="1:54">
      <c r="A590" s="1" t="e">
        <f>#REF!</f>
        <v>#REF!</v>
      </c>
      <c r="B590" s="1" t="e">
        <f>#REF!</f>
        <v>#REF!</v>
      </c>
      <c r="C590" s="1" t="e">
        <f>#REF!</f>
        <v>#REF!</v>
      </c>
      <c r="D590" s="1" t="s">
        <v>86</v>
      </c>
      <c r="E590" s="1" t="e">
        <f>#REF!</f>
        <v>#REF!</v>
      </c>
      <c r="F590" s="1" t="e">
        <f t="shared" si="158"/>
        <v>#REF!</v>
      </c>
      <c r="G590" s="1">
        <f>SUMIFS(Sheet1!$F$17:$F$30,Sheet1!$E$17:$E$30,D590)</f>
        <v>1</v>
      </c>
      <c r="H590" s="1" t="e">
        <f>ROUND(ABS(SUMIFS(#REF!,#REF!,$C590,#REF!,#REF!,#REF!,$E590)),)</f>
        <v>#REF!</v>
      </c>
      <c r="I590" s="1" t="e">
        <f>_xlfn.IFS(OR(B590=#REF!,B590=#REF!,B590=#REF!),ROUND(#REF!,3),TRUE,0)</f>
        <v>#REF!</v>
      </c>
      <c r="J590" s="1">
        <v>0</v>
      </c>
      <c r="K590" s="1" t="e">
        <f>ROUND(ABS(SUMIFS(#REF!,#REF!,$C590,#REF!,#REF!,#REF!,$E590,#REF!,#REF!)),3)</f>
        <v>#REF!</v>
      </c>
      <c r="L590" s="1" t="e">
        <f>ROUND(ABS(SUMIFS(#REF!,#REF!,$C590,#REF!,#REF!,#REF!,$E590,#REF!,#REF!)),3)</f>
        <v>#REF!</v>
      </c>
      <c r="M590" s="1">
        <v>0</v>
      </c>
      <c r="N590" s="1" t="e">
        <f>ROUND(ABS(SUMIFS(#REF!,#REF!,$C590,#REF!,#REF!,#REF!,$E590,#REF!,#REF!)),3)</f>
        <v>#REF!</v>
      </c>
      <c r="O590" s="1" t="e">
        <f>ABS(SUMIFS(#REF!,#REF!,$C590,#REF!,$E590,#REF!,#REF!))</f>
        <v>#REF!</v>
      </c>
      <c r="P590" s="1" t="e">
        <f>#REF!</f>
        <v>#REF!</v>
      </c>
      <c r="Q590" s="1" t="e">
        <f>_xlfn.IFS(OR(B590=#REF!,B590=#REF!),#REF!*100,TRUE,0)</f>
        <v>#REF!</v>
      </c>
      <c r="S590" s="14" t="str">
        <f t="shared" si="159"/>
        <v>2000150801受击光效1</v>
      </c>
      <c r="T590" s="14" t="str">
        <f ca="1">IF(OFFSET($BB$1,MATCH($S590,S:S,0)-1,),$BC$1,
_xlfn.TEXTJOIN(Sheet1!$D$16,1,U590:AA590))</f>
        <v>54</v>
      </c>
      <c r="U590" s="14" t="str">
        <f t="shared" ca="1" si="160"/>
        <v>54</v>
      </c>
      <c r="V590" s="14" t="str">
        <f t="shared" ca="1" si="161"/>
        <v/>
      </c>
      <c r="W590" s="14" t="str">
        <f t="shared" ca="1" si="162"/>
        <v/>
      </c>
      <c r="X590" s="14" t="str">
        <f t="shared" ca="1" si="163"/>
        <v/>
      </c>
      <c r="Y590" s="14" t="str">
        <f t="shared" ca="1" si="164"/>
        <v/>
      </c>
      <c r="Z590" s="14" t="str">
        <f t="shared" ca="1" si="165"/>
        <v/>
      </c>
      <c r="AA590" s="14" t="str">
        <f t="shared" ca="1" si="166"/>
        <v/>
      </c>
      <c r="AB590" s="1">
        <f t="shared" si="167"/>
        <v>54</v>
      </c>
      <c r="AC590" s="1" t="e">
        <f t="shared" si="168"/>
        <v>#N/A</v>
      </c>
      <c r="AD590" s="1" t="e">
        <f t="shared" si="169"/>
        <v>#N/A</v>
      </c>
      <c r="AE590" s="1" t="e">
        <f t="shared" si="170"/>
        <v>#N/A</v>
      </c>
      <c r="AF590" s="1" t="e">
        <f t="shared" si="171"/>
        <v>#N/A</v>
      </c>
      <c r="AG590" s="1" t="e">
        <f t="shared" si="172"/>
        <v>#N/A</v>
      </c>
      <c r="AH590" s="1" t="e">
        <f t="shared" si="173"/>
        <v>#N/A</v>
      </c>
      <c r="AI590" s="1" t="e">
        <f>TRIM(LEFT(AP590,FIND(Sheet1!$E$16,AP590)-1))</f>
        <v>#VALUE!</v>
      </c>
      <c r="AJ590" s="1" t="e">
        <f>TRIM(LEFT(AQ590,FIND(Sheet1!$E$16,AQ590)-1))</f>
        <v>#VALUE!</v>
      </c>
      <c r="AK590" s="1" t="e">
        <f>TRIM(LEFT(AR590,FIND(Sheet1!$E$16,AR590)-1))</f>
        <v>#VALUE!</v>
      </c>
      <c r="AL590" s="1" t="e">
        <f>TRIM(LEFT(AS590,FIND(Sheet1!$E$16,AS590)-1))</f>
        <v>#VALUE!</v>
      </c>
      <c r="AM590" s="1" t="e">
        <f>TRIM(LEFT(AT590,FIND(Sheet1!$E$16,AT590)-1))</f>
        <v>#VALUE!</v>
      </c>
      <c r="AN590" s="1" t="e">
        <f>TRIM(LEFT(AU590,FIND(Sheet1!$E$16,AU590)-1))</f>
        <v>#VALUE!</v>
      </c>
      <c r="AO590" s="1" t="e">
        <f>TRIM(LEFT(AV590,FIND(Sheet1!$E$16,AV590)-1))</f>
        <v>#VALUE!</v>
      </c>
      <c r="AP590" s="14">
        <v>54</v>
      </c>
      <c r="AX590" s="1">
        <v>2000150801</v>
      </c>
      <c r="AY590" s="1" t="s">
        <v>91</v>
      </c>
      <c r="AZ590" s="1" t="str">
        <f t="shared" si="174"/>
        <v>2000150801受击光效</v>
      </c>
      <c r="BA590" s="1">
        <f>COUNTIFS($AZ$2:AZ590,AZ590,$AZ$2:AZ590,"&gt;&lt;")</f>
        <v>1</v>
      </c>
      <c r="BB590" t="b">
        <f>IFERROR(AND(VLOOKUP(AX590,[2]英雄技能定义!$A:$F,6,0)="普攻",AY590=$AY$2),FALSE)</f>
        <v>0</v>
      </c>
    </row>
    <row r="591" spans="1:54">
      <c r="A591" s="1" t="e">
        <f>#REF!</f>
        <v>#REF!</v>
      </c>
      <c r="B591" s="1" t="e">
        <f>#REF!</f>
        <v>#REF!</v>
      </c>
      <c r="C591" s="1" t="e">
        <f>#REF!</f>
        <v>#REF!</v>
      </c>
      <c r="D591" s="1" t="s">
        <v>86</v>
      </c>
      <c r="E591" s="1" t="e">
        <f>#REF!</f>
        <v>#REF!</v>
      </c>
      <c r="F591" s="1" t="e">
        <f t="shared" si="158"/>
        <v>#REF!</v>
      </c>
      <c r="G591" s="1">
        <f>SUMIFS(Sheet1!$F$17:$F$30,Sheet1!$E$17:$E$30,D591)</f>
        <v>1</v>
      </c>
      <c r="H591" s="1" t="e">
        <f>ROUND(ABS(SUMIFS(#REF!,#REF!,$C591,#REF!,#REF!,#REF!,$E591)),)</f>
        <v>#REF!</v>
      </c>
      <c r="I591" s="1" t="e">
        <f>_xlfn.IFS(OR(B591=#REF!,B591=#REF!,B591=#REF!),ROUND(#REF!,3),TRUE,0)</f>
        <v>#REF!</v>
      </c>
      <c r="J591" s="1">
        <v>0</v>
      </c>
      <c r="K591" s="1" t="e">
        <f>ROUND(ABS(SUMIFS(#REF!,#REF!,$C591,#REF!,#REF!,#REF!,$E591,#REF!,#REF!)),3)</f>
        <v>#REF!</v>
      </c>
      <c r="L591" s="1" t="e">
        <f>ROUND(ABS(SUMIFS(#REF!,#REF!,$C591,#REF!,#REF!,#REF!,$E591,#REF!,#REF!)),3)</f>
        <v>#REF!</v>
      </c>
      <c r="M591" s="1">
        <v>0</v>
      </c>
      <c r="N591" s="1" t="e">
        <f>ROUND(ABS(SUMIFS(#REF!,#REF!,$C591,#REF!,#REF!,#REF!,$E591,#REF!,#REF!)),3)</f>
        <v>#REF!</v>
      </c>
      <c r="O591" s="1" t="e">
        <f>ABS(SUMIFS(#REF!,#REF!,$C591,#REF!,$E591,#REF!,#REF!))</f>
        <v>#REF!</v>
      </c>
      <c r="P591" s="1" t="e">
        <f>#REF!</f>
        <v>#REF!</v>
      </c>
      <c r="Q591" s="1" t="e">
        <f>_xlfn.IFS(OR(B591=#REF!,B591=#REF!),#REF!*100,TRUE,0)</f>
        <v>#REF!</v>
      </c>
      <c r="S591" s="14" t="str">
        <f t="shared" si="159"/>
        <v>2000150802伤血1</v>
      </c>
      <c r="T591" s="14" t="str">
        <f ca="1">IF(OFFSET($BB$1,MATCH($S591,S:S,0)-1,),$BC$1,
_xlfn.TEXTJOIN(Sheet1!$D$16,1,U591:AA591))</f>
        <v>ratio=0.54,fixed=100</v>
      </c>
      <c r="U591" s="14" t="str">
        <f t="shared" ca="1" si="160"/>
        <v>ratio=0.54</v>
      </c>
      <c r="V591" s="14" t="str">
        <f t="shared" ca="1" si="161"/>
        <v>fixed=100</v>
      </c>
      <c r="W591" s="14" t="str">
        <f t="shared" ca="1" si="162"/>
        <v/>
      </c>
      <c r="X591" s="14" t="str">
        <f t="shared" ca="1" si="163"/>
        <v/>
      </c>
      <c r="Y591" s="14" t="str">
        <f t="shared" ca="1" si="164"/>
        <v/>
      </c>
      <c r="Z591" s="14" t="str">
        <f t="shared" ca="1" si="165"/>
        <v/>
      </c>
      <c r="AA591" s="14" t="str">
        <f t="shared" ca="1" si="166"/>
        <v/>
      </c>
      <c r="AB591" s="1">
        <f t="shared" si="167"/>
        <v>0.54</v>
      </c>
      <c r="AC591" s="1">
        <f t="shared" si="168"/>
        <v>100</v>
      </c>
      <c r="AD591" s="1" t="e">
        <f t="shared" si="169"/>
        <v>#N/A</v>
      </c>
      <c r="AE591" s="1" t="e">
        <f t="shared" si="170"/>
        <v>#N/A</v>
      </c>
      <c r="AF591" s="1" t="e">
        <f t="shared" si="171"/>
        <v>#N/A</v>
      </c>
      <c r="AG591" s="1" t="e">
        <f t="shared" si="172"/>
        <v>#N/A</v>
      </c>
      <c r="AH591" s="1" t="e">
        <f t="shared" si="173"/>
        <v>#N/A</v>
      </c>
      <c r="AI591" s="1" t="str">
        <f>TRIM(LEFT(AP591,FIND(Sheet1!$E$16,AP591)-1))</f>
        <v>ratio</v>
      </c>
      <c r="AJ591" s="1" t="str">
        <f>TRIM(LEFT(AQ591,FIND(Sheet1!$E$16,AQ591)-1))</f>
        <v>fixed</v>
      </c>
      <c r="AK591" s="1" t="e">
        <f>TRIM(LEFT(AR591,FIND(Sheet1!$E$16,AR591)-1))</f>
        <v>#VALUE!</v>
      </c>
      <c r="AL591" s="1" t="e">
        <f>TRIM(LEFT(AS591,FIND(Sheet1!$E$16,AS591)-1))</f>
        <v>#VALUE!</v>
      </c>
      <c r="AM591" s="1" t="e">
        <f>TRIM(LEFT(AT591,FIND(Sheet1!$E$16,AT591)-1))</f>
        <v>#VALUE!</v>
      </c>
      <c r="AN591" s="1" t="e">
        <f>TRIM(LEFT(AU591,FIND(Sheet1!$E$16,AU591)-1))</f>
        <v>#VALUE!</v>
      </c>
      <c r="AO591" s="1" t="e">
        <f>TRIM(LEFT(AV591,FIND(Sheet1!$E$16,AV591)-1))</f>
        <v>#VALUE!</v>
      </c>
      <c r="AP591" s="14" t="s">
        <v>470</v>
      </c>
      <c r="AQ591" s="14" t="s">
        <v>170</v>
      </c>
      <c r="AX591" s="1">
        <v>2000150802</v>
      </c>
      <c r="AY591" s="1" t="s">
        <v>86</v>
      </c>
      <c r="AZ591" s="1" t="str">
        <f t="shared" si="174"/>
        <v>2000150802伤血</v>
      </c>
      <c r="BA591" s="1">
        <f>COUNTIFS($AZ$2:AZ591,AZ591,$AZ$2:AZ591,"&gt;&lt;")</f>
        <v>1</v>
      </c>
      <c r="BB591" t="b">
        <f>IFERROR(AND(VLOOKUP(AX591,[2]英雄技能定义!$A:$F,6,0)="普攻",AY591=$AY$2),FALSE)</f>
        <v>0</v>
      </c>
    </row>
    <row r="592" spans="1:54">
      <c r="A592" s="1" t="e">
        <f>#REF!</f>
        <v>#REF!</v>
      </c>
      <c r="B592" s="1" t="e">
        <f>#REF!</f>
        <v>#REF!</v>
      </c>
      <c r="C592" s="1" t="e">
        <f>#REF!</f>
        <v>#REF!</v>
      </c>
      <c r="D592" s="1" t="s">
        <v>88</v>
      </c>
      <c r="E592" s="1" t="e">
        <f>#REF!</f>
        <v>#REF!</v>
      </c>
      <c r="F592" s="1" t="e">
        <f t="shared" si="158"/>
        <v>#REF!</v>
      </c>
      <c r="G592" s="1">
        <f>SUMIFS(Sheet1!$F$17:$F$30,Sheet1!$E$17:$E$30,D592)</f>
        <v>2</v>
      </c>
      <c r="H592" s="1" t="e">
        <f>ROUND(ABS(SUMIFS(#REF!,#REF!,$C592,#REF!,#REF!,#REF!,$E592)),)</f>
        <v>#REF!</v>
      </c>
      <c r="I592" s="1" t="e">
        <f>_xlfn.IFS(OR(B592=#REF!,B592=#REF!,B592=#REF!),ROUND(#REF!,3),TRUE,0)</f>
        <v>#REF!</v>
      </c>
      <c r="J592" s="1">
        <v>0</v>
      </c>
      <c r="K592" s="1" t="e">
        <f>ROUND(ABS(SUMIFS(#REF!,#REF!,$C592,#REF!,#REF!,#REF!,$E592,#REF!,#REF!)),3)</f>
        <v>#REF!</v>
      </c>
      <c r="L592" s="1" t="e">
        <f>ROUND(ABS(SUMIFS(#REF!,#REF!,$C592,#REF!,#REF!,#REF!,$E592,#REF!,#REF!)),3)</f>
        <v>#REF!</v>
      </c>
      <c r="M592" s="1">
        <v>0</v>
      </c>
      <c r="N592" s="1" t="e">
        <f>ROUND(ABS(SUMIFS(#REF!,#REF!,$C592,#REF!,#REF!,#REF!,$E592,#REF!,#REF!)),3)</f>
        <v>#REF!</v>
      </c>
      <c r="O592" s="1" t="e">
        <f>ABS(SUMIFS(#REF!,#REF!,$C592,#REF!,$E592,#REF!,#REF!))</f>
        <v>#REF!</v>
      </c>
      <c r="P592" s="1" t="e">
        <f>#REF!</f>
        <v>#REF!</v>
      </c>
      <c r="Q592" s="1" t="e">
        <f>_xlfn.IFS(OR(B592=#REF!,B592=#REF!),#REF!*100,TRUE,0)</f>
        <v>#REF!</v>
      </c>
      <c r="S592" s="14" t="str">
        <f t="shared" si="159"/>
        <v>2000150802受击光效1</v>
      </c>
      <c r="T592" s="14" t="str">
        <f ca="1">IF(OFFSET($BB$1,MATCH($S592,S:S,0)-1,),$BC$1,
_xlfn.TEXTJOIN(Sheet1!$D$16,1,U592:AA592))</f>
        <v>54</v>
      </c>
      <c r="U592" s="14" t="str">
        <f t="shared" ca="1" si="160"/>
        <v>54</v>
      </c>
      <c r="V592" s="14" t="str">
        <f t="shared" ca="1" si="161"/>
        <v/>
      </c>
      <c r="W592" s="14" t="str">
        <f t="shared" ca="1" si="162"/>
        <v/>
      </c>
      <c r="X592" s="14" t="str">
        <f t="shared" ca="1" si="163"/>
        <v/>
      </c>
      <c r="Y592" s="14" t="str">
        <f t="shared" ca="1" si="164"/>
        <v/>
      </c>
      <c r="Z592" s="14" t="str">
        <f t="shared" ca="1" si="165"/>
        <v/>
      </c>
      <c r="AA592" s="14" t="str">
        <f t="shared" ca="1" si="166"/>
        <v/>
      </c>
      <c r="AB592" s="1">
        <f t="shared" si="167"/>
        <v>54</v>
      </c>
      <c r="AC592" s="1" t="e">
        <f t="shared" si="168"/>
        <v>#N/A</v>
      </c>
      <c r="AD592" s="1" t="e">
        <f t="shared" si="169"/>
        <v>#N/A</v>
      </c>
      <c r="AE592" s="1" t="e">
        <f t="shared" si="170"/>
        <v>#N/A</v>
      </c>
      <c r="AF592" s="1" t="e">
        <f t="shared" si="171"/>
        <v>#N/A</v>
      </c>
      <c r="AG592" s="1" t="e">
        <f t="shared" si="172"/>
        <v>#N/A</v>
      </c>
      <c r="AH592" s="1" t="e">
        <f t="shared" si="173"/>
        <v>#N/A</v>
      </c>
      <c r="AI592" s="1" t="e">
        <f>TRIM(LEFT(AP592,FIND(Sheet1!$E$16,AP592)-1))</f>
        <v>#VALUE!</v>
      </c>
      <c r="AJ592" s="1" t="e">
        <f>TRIM(LEFT(AQ592,FIND(Sheet1!$E$16,AQ592)-1))</f>
        <v>#VALUE!</v>
      </c>
      <c r="AK592" s="1" t="e">
        <f>TRIM(LEFT(AR592,FIND(Sheet1!$E$16,AR592)-1))</f>
        <v>#VALUE!</v>
      </c>
      <c r="AL592" s="1" t="e">
        <f>TRIM(LEFT(AS592,FIND(Sheet1!$E$16,AS592)-1))</f>
        <v>#VALUE!</v>
      </c>
      <c r="AM592" s="1" t="e">
        <f>TRIM(LEFT(AT592,FIND(Sheet1!$E$16,AT592)-1))</f>
        <v>#VALUE!</v>
      </c>
      <c r="AN592" s="1" t="e">
        <f>TRIM(LEFT(AU592,FIND(Sheet1!$E$16,AU592)-1))</f>
        <v>#VALUE!</v>
      </c>
      <c r="AO592" s="1" t="e">
        <f>TRIM(LEFT(AV592,FIND(Sheet1!$E$16,AV592)-1))</f>
        <v>#VALUE!</v>
      </c>
      <c r="AP592" s="14">
        <v>54</v>
      </c>
      <c r="AX592" s="1">
        <v>2000150802</v>
      </c>
      <c r="AY592" s="1" t="s">
        <v>91</v>
      </c>
      <c r="AZ592" s="1" t="str">
        <f t="shared" si="174"/>
        <v>2000150802受击光效</v>
      </c>
      <c r="BA592" s="1">
        <f>COUNTIFS($AZ$2:AZ592,AZ592,$AZ$2:AZ592,"&gt;&lt;")</f>
        <v>1</v>
      </c>
      <c r="BB592" t="b">
        <f>IFERROR(AND(VLOOKUP(AX592,[2]英雄技能定义!$A:$F,6,0)="普攻",AY592=$AY$2),FALSE)</f>
        <v>0</v>
      </c>
    </row>
    <row r="593" spans="1:54">
      <c r="A593" s="1" t="e">
        <f>#REF!</f>
        <v>#REF!</v>
      </c>
      <c r="B593" s="1" t="e">
        <f>#REF!</f>
        <v>#REF!</v>
      </c>
      <c r="C593" s="1" t="e">
        <f>#REF!</f>
        <v>#REF!</v>
      </c>
      <c r="D593" s="1" t="s">
        <v>86</v>
      </c>
      <c r="E593" s="1" t="e">
        <f>#REF!</f>
        <v>#REF!</v>
      </c>
      <c r="F593" s="1" t="e">
        <f t="shared" si="158"/>
        <v>#REF!</v>
      </c>
      <c r="G593" s="1">
        <f>SUMIFS(Sheet1!$F$17:$F$30,Sheet1!$E$17:$E$30,D593)</f>
        <v>1</v>
      </c>
      <c r="H593" s="1" t="e">
        <f>ROUND(ABS(SUMIFS(#REF!,#REF!,$C593,#REF!,#REF!,#REF!,$E593)),)</f>
        <v>#REF!</v>
      </c>
      <c r="I593" s="1" t="e">
        <f>_xlfn.IFS(OR(B593=#REF!,B593=#REF!,B593=#REF!),ROUND(#REF!,3),TRUE,0)</f>
        <v>#REF!</v>
      </c>
      <c r="J593" s="1">
        <v>0</v>
      </c>
      <c r="K593" s="1" t="e">
        <f>ROUND(ABS(SUMIFS(#REF!,#REF!,$C593,#REF!,#REF!,#REF!,$E593,#REF!,#REF!)),3)</f>
        <v>#REF!</v>
      </c>
      <c r="L593" s="1" t="e">
        <f>ROUND(ABS(SUMIFS(#REF!,#REF!,$C593,#REF!,#REF!,#REF!,$E593,#REF!,#REF!)),3)</f>
        <v>#REF!</v>
      </c>
      <c r="M593" s="1">
        <v>0</v>
      </c>
      <c r="N593" s="1" t="e">
        <f>ROUND(ABS(SUMIFS(#REF!,#REF!,$C593,#REF!,#REF!,#REF!,$E593,#REF!,#REF!)),3)</f>
        <v>#REF!</v>
      </c>
      <c r="O593" s="1" t="e">
        <f>ABS(SUMIFS(#REF!,#REF!,$C593,#REF!,$E593,#REF!,#REF!))</f>
        <v>#REF!</v>
      </c>
      <c r="P593" s="1" t="e">
        <f>#REF!</f>
        <v>#REF!</v>
      </c>
      <c r="Q593" s="1" t="e">
        <f>_xlfn.IFS(OR(B593=#REF!,B593=#REF!),#REF!*100,TRUE,0)</f>
        <v>#REF!</v>
      </c>
      <c r="S593" s="14" t="str">
        <f t="shared" si="159"/>
        <v>2000150802伤血2</v>
      </c>
      <c r="T593" s="14" t="str">
        <f ca="1">IF(OFFSET($BB$1,MATCH($S593,S:S,0)-1,),$BC$1,
_xlfn.TEXTJOIN(Sheet1!$D$16,1,U593:AA593))</f>
        <v>ratio=0.54,fixed=100</v>
      </c>
      <c r="U593" s="14" t="str">
        <f t="shared" ca="1" si="160"/>
        <v>ratio=0.54</v>
      </c>
      <c r="V593" s="14" t="str">
        <f t="shared" ca="1" si="161"/>
        <v>fixed=100</v>
      </c>
      <c r="W593" s="14" t="str">
        <f t="shared" ca="1" si="162"/>
        <v/>
      </c>
      <c r="X593" s="14" t="str">
        <f t="shared" ca="1" si="163"/>
        <v/>
      </c>
      <c r="Y593" s="14" t="str">
        <f t="shared" ca="1" si="164"/>
        <v/>
      </c>
      <c r="Z593" s="14" t="str">
        <f t="shared" ca="1" si="165"/>
        <v/>
      </c>
      <c r="AA593" s="14" t="str">
        <f t="shared" ca="1" si="166"/>
        <v/>
      </c>
      <c r="AB593" s="1">
        <f t="shared" si="167"/>
        <v>0.54</v>
      </c>
      <c r="AC593" s="1">
        <f t="shared" si="168"/>
        <v>100</v>
      </c>
      <c r="AD593" s="1" t="e">
        <f t="shared" si="169"/>
        <v>#N/A</v>
      </c>
      <c r="AE593" s="1" t="e">
        <f t="shared" si="170"/>
        <v>#N/A</v>
      </c>
      <c r="AF593" s="1" t="e">
        <f t="shared" si="171"/>
        <v>#N/A</v>
      </c>
      <c r="AG593" s="1" t="e">
        <f t="shared" si="172"/>
        <v>#N/A</v>
      </c>
      <c r="AH593" s="1" t="e">
        <f t="shared" si="173"/>
        <v>#N/A</v>
      </c>
      <c r="AI593" s="1" t="str">
        <f>TRIM(LEFT(AP593,FIND(Sheet1!$E$16,AP593)-1))</f>
        <v>ratio</v>
      </c>
      <c r="AJ593" s="1" t="str">
        <f>TRIM(LEFT(AQ593,FIND(Sheet1!$E$16,AQ593)-1))</f>
        <v>fixed</v>
      </c>
      <c r="AK593" s="1" t="e">
        <f>TRIM(LEFT(AR593,FIND(Sheet1!$E$16,AR593)-1))</f>
        <v>#VALUE!</v>
      </c>
      <c r="AL593" s="1" t="e">
        <f>TRIM(LEFT(AS593,FIND(Sheet1!$E$16,AS593)-1))</f>
        <v>#VALUE!</v>
      </c>
      <c r="AM593" s="1" t="e">
        <f>TRIM(LEFT(AT593,FIND(Sheet1!$E$16,AT593)-1))</f>
        <v>#VALUE!</v>
      </c>
      <c r="AN593" s="1" t="e">
        <f>TRIM(LEFT(AU593,FIND(Sheet1!$E$16,AU593)-1))</f>
        <v>#VALUE!</v>
      </c>
      <c r="AO593" s="1" t="e">
        <f>TRIM(LEFT(AV593,FIND(Sheet1!$E$16,AV593)-1))</f>
        <v>#VALUE!</v>
      </c>
      <c r="AP593" s="14" t="s">
        <v>470</v>
      </c>
      <c r="AQ593" s="14" t="s">
        <v>170</v>
      </c>
      <c r="AX593" s="1">
        <v>2000150802</v>
      </c>
      <c r="AY593" s="1" t="s">
        <v>86</v>
      </c>
      <c r="AZ593" s="1" t="str">
        <f t="shared" si="174"/>
        <v>2000150802伤血</v>
      </c>
      <c r="BA593" s="1">
        <f>COUNTIFS($AZ$2:AZ593,AZ593,$AZ$2:AZ593,"&gt;&lt;")</f>
        <v>2</v>
      </c>
      <c r="BB593" t="b">
        <f>IFERROR(AND(VLOOKUP(AX593,[2]英雄技能定义!$A:$F,6,0)="普攻",AY593=$AY$2),FALSE)</f>
        <v>0</v>
      </c>
    </row>
    <row r="594" spans="1:54">
      <c r="A594" s="1" t="e">
        <f>#REF!</f>
        <v>#REF!</v>
      </c>
      <c r="B594" s="1" t="e">
        <f>#REF!</f>
        <v>#REF!</v>
      </c>
      <c r="C594" s="1" t="e">
        <f>#REF!</f>
        <v>#REF!</v>
      </c>
      <c r="D594" s="1" t="s">
        <v>86</v>
      </c>
      <c r="E594" s="1" t="e">
        <f>#REF!</f>
        <v>#REF!</v>
      </c>
      <c r="F594" s="1" t="e">
        <f t="shared" si="158"/>
        <v>#REF!</v>
      </c>
      <c r="G594" s="1">
        <f>SUMIFS(Sheet1!$F$17:$F$30,Sheet1!$E$17:$E$30,D594)</f>
        <v>1</v>
      </c>
      <c r="H594" s="1" t="e">
        <f>ROUND(ABS(SUMIFS(#REF!,#REF!,$C594,#REF!,#REF!,#REF!,$E594)),)</f>
        <v>#REF!</v>
      </c>
      <c r="I594" s="1" t="e">
        <f>_xlfn.IFS(OR(B594=#REF!,B594=#REF!,B594=#REF!),ROUND(#REF!,3),TRUE,0)</f>
        <v>#REF!</v>
      </c>
      <c r="J594" s="1">
        <v>0</v>
      </c>
      <c r="K594" s="1" t="e">
        <f>ROUND(ABS(SUMIFS(#REF!,#REF!,$C594,#REF!,#REF!,#REF!,$E594,#REF!,#REF!)),3)</f>
        <v>#REF!</v>
      </c>
      <c r="L594" s="1" t="e">
        <f>ROUND(ABS(SUMIFS(#REF!,#REF!,$C594,#REF!,#REF!,#REF!,$E594,#REF!,#REF!)),3)</f>
        <v>#REF!</v>
      </c>
      <c r="M594" s="1">
        <v>0</v>
      </c>
      <c r="N594" s="1" t="e">
        <f>ROUND(ABS(SUMIFS(#REF!,#REF!,$C594,#REF!,#REF!,#REF!,$E594,#REF!,#REF!)),3)</f>
        <v>#REF!</v>
      </c>
      <c r="O594" s="1" t="e">
        <f>ABS(SUMIFS(#REF!,#REF!,$C594,#REF!,$E594,#REF!,#REF!))</f>
        <v>#REF!</v>
      </c>
      <c r="P594" s="1" t="e">
        <f>#REF!</f>
        <v>#REF!</v>
      </c>
      <c r="Q594" s="1" t="e">
        <f>_xlfn.IFS(OR(B594=#REF!,B594=#REF!),#REF!*100,TRUE,0)</f>
        <v>#REF!</v>
      </c>
      <c r="S594" s="14" t="str">
        <f t="shared" si="159"/>
        <v>2000150802受击光效2</v>
      </c>
      <c r="T594" s="14" t="str">
        <f ca="1">IF(OFFSET($BB$1,MATCH($S594,S:S,0)-1,),$BC$1,
_xlfn.TEXTJOIN(Sheet1!$D$16,1,U594:AA594))</f>
        <v>54</v>
      </c>
      <c r="U594" s="14" t="str">
        <f t="shared" ca="1" si="160"/>
        <v>54</v>
      </c>
      <c r="V594" s="14" t="str">
        <f t="shared" ca="1" si="161"/>
        <v/>
      </c>
      <c r="W594" s="14" t="str">
        <f t="shared" ca="1" si="162"/>
        <v/>
      </c>
      <c r="X594" s="14" t="str">
        <f t="shared" ca="1" si="163"/>
        <v/>
      </c>
      <c r="Y594" s="14" t="str">
        <f t="shared" ca="1" si="164"/>
        <v/>
      </c>
      <c r="Z594" s="14" t="str">
        <f t="shared" ca="1" si="165"/>
        <v/>
      </c>
      <c r="AA594" s="14" t="str">
        <f t="shared" ca="1" si="166"/>
        <v/>
      </c>
      <c r="AB594" s="1">
        <f t="shared" si="167"/>
        <v>54</v>
      </c>
      <c r="AC594" s="1" t="e">
        <f t="shared" si="168"/>
        <v>#N/A</v>
      </c>
      <c r="AD594" s="1" t="e">
        <f t="shared" si="169"/>
        <v>#N/A</v>
      </c>
      <c r="AE594" s="1" t="e">
        <f t="shared" si="170"/>
        <v>#N/A</v>
      </c>
      <c r="AF594" s="1" t="e">
        <f t="shared" si="171"/>
        <v>#N/A</v>
      </c>
      <c r="AG594" s="1" t="e">
        <f t="shared" si="172"/>
        <v>#N/A</v>
      </c>
      <c r="AH594" s="1" t="e">
        <f t="shared" si="173"/>
        <v>#N/A</v>
      </c>
      <c r="AI594" s="1" t="e">
        <f>TRIM(LEFT(AP594,FIND(Sheet1!$E$16,AP594)-1))</f>
        <v>#VALUE!</v>
      </c>
      <c r="AJ594" s="1" t="e">
        <f>TRIM(LEFT(AQ594,FIND(Sheet1!$E$16,AQ594)-1))</f>
        <v>#VALUE!</v>
      </c>
      <c r="AK594" s="1" t="e">
        <f>TRIM(LEFT(AR594,FIND(Sheet1!$E$16,AR594)-1))</f>
        <v>#VALUE!</v>
      </c>
      <c r="AL594" s="1" t="e">
        <f>TRIM(LEFT(AS594,FIND(Sheet1!$E$16,AS594)-1))</f>
        <v>#VALUE!</v>
      </c>
      <c r="AM594" s="1" t="e">
        <f>TRIM(LEFT(AT594,FIND(Sheet1!$E$16,AT594)-1))</f>
        <v>#VALUE!</v>
      </c>
      <c r="AN594" s="1" t="e">
        <f>TRIM(LEFT(AU594,FIND(Sheet1!$E$16,AU594)-1))</f>
        <v>#VALUE!</v>
      </c>
      <c r="AO594" s="1" t="e">
        <f>TRIM(LEFT(AV594,FIND(Sheet1!$E$16,AV594)-1))</f>
        <v>#VALUE!</v>
      </c>
      <c r="AP594" s="14">
        <v>54</v>
      </c>
      <c r="AX594" s="1">
        <v>2000150802</v>
      </c>
      <c r="AY594" s="1" t="s">
        <v>91</v>
      </c>
      <c r="AZ594" s="1" t="str">
        <f t="shared" si="174"/>
        <v>2000150802受击光效</v>
      </c>
      <c r="BA594" s="1">
        <f>COUNTIFS($AZ$2:AZ594,AZ594,$AZ$2:AZ594,"&gt;&lt;")</f>
        <v>2</v>
      </c>
      <c r="BB594" t="b">
        <f>IFERROR(AND(VLOOKUP(AX594,[2]英雄技能定义!$A:$F,6,0)="普攻",AY594=$AY$2),FALSE)</f>
        <v>0</v>
      </c>
    </row>
    <row r="595" spans="1:54">
      <c r="A595" s="1" t="e">
        <f>#REF!</f>
        <v>#REF!</v>
      </c>
      <c r="B595" s="1" t="e">
        <f>#REF!</f>
        <v>#REF!</v>
      </c>
      <c r="C595" s="1" t="e">
        <f>#REF!</f>
        <v>#REF!</v>
      </c>
      <c r="D595" s="1" t="s">
        <v>88</v>
      </c>
      <c r="E595" s="1" t="e">
        <f>#REF!</f>
        <v>#REF!</v>
      </c>
      <c r="F595" s="1" t="e">
        <f t="shared" ref="F595:F605" si="175">_xlfn.CONCAT(C595,D595,E595)</f>
        <v>#REF!</v>
      </c>
      <c r="G595" s="1">
        <f>SUMIFS(Sheet1!$F$17:$F$30,Sheet1!$E$17:$E$30,D595)</f>
        <v>2</v>
      </c>
      <c r="H595" s="1" t="e">
        <f>ROUND(ABS(SUMIFS(#REF!,#REF!,$C595,#REF!,#REF!,#REF!,$E595)),)</f>
        <v>#REF!</v>
      </c>
      <c r="I595" s="1" t="e">
        <f>_xlfn.IFS(OR(B595=#REF!,B595=#REF!,B595=#REF!),ROUND(#REF!,3),TRUE,0)</f>
        <v>#REF!</v>
      </c>
      <c r="J595" s="1">
        <v>0</v>
      </c>
      <c r="K595" s="1" t="e">
        <f>ROUND(ABS(SUMIFS(#REF!,#REF!,$C595,#REF!,#REF!,#REF!,$E595,#REF!,#REF!)),3)</f>
        <v>#REF!</v>
      </c>
      <c r="L595" s="1" t="e">
        <f>ROUND(ABS(SUMIFS(#REF!,#REF!,$C595,#REF!,#REF!,#REF!,$E595,#REF!,#REF!)),3)</f>
        <v>#REF!</v>
      </c>
      <c r="M595" s="1">
        <v>0</v>
      </c>
      <c r="N595" s="1" t="e">
        <f>ROUND(ABS(SUMIFS(#REF!,#REF!,$C595,#REF!,#REF!,#REF!,$E595,#REF!,#REF!)),3)</f>
        <v>#REF!</v>
      </c>
      <c r="O595" s="1" t="e">
        <f>ABS(SUMIFS(#REF!,#REF!,$C595,#REF!,$E595,#REF!,#REF!))</f>
        <v>#REF!</v>
      </c>
      <c r="P595" s="1" t="e">
        <f>#REF!</f>
        <v>#REF!</v>
      </c>
      <c r="Q595" s="1" t="e">
        <f>_xlfn.IFS(OR(B595=#REF!,B595=#REF!),#REF!*100,TRUE,0)</f>
        <v>#REF!</v>
      </c>
      <c r="S595" s="14" t="str">
        <f t="shared" si="159"/>
        <v>2000150802击退1</v>
      </c>
      <c r="T595" s="14" t="str">
        <f ca="1">IF(OFFSET($BB$1,MATCH($S595,S:S,0)-1,),$BC$1,
_xlfn.TEXTJOIN(Sheet1!$D$16,1,U595:AA595))</f>
        <v>speed=1000,duration=0.1</v>
      </c>
      <c r="U595" s="14" t="str">
        <f t="shared" ca="1" si="160"/>
        <v>speed=1000</v>
      </c>
      <c r="V595" s="14" t="str">
        <f t="shared" ca="1" si="161"/>
        <v>duration=0.1</v>
      </c>
      <c r="W595" s="14" t="str">
        <f t="shared" ca="1" si="162"/>
        <v/>
      </c>
      <c r="X595" s="14" t="str">
        <f t="shared" ca="1" si="163"/>
        <v/>
      </c>
      <c r="Y595" s="14" t="str">
        <f t="shared" ca="1" si="164"/>
        <v/>
      </c>
      <c r="Z595" s="14" t="str">
        <f t="shared" ca="1" si="165"/>
        <v/>
      </c>
      <c r="AA595" s="14" t="str">
        <f t="shared" ca="1" si="166"/>
        <v/>
      </c>
      <c r="AB595" s="1">
        <f t="shared" si="167"/>
        <v>1000</v>
      </c>
      <c r="AC595" s="1">
        <f t="shared" si="168"/>
        <v>0.1</v>
      </c>
      <c r="AD595" s="1" t="e">
        <f t="shared" si="169"/>
        <v>#N/A</v>
      </c>
      <c r="AE595" s="1" t="e">
        <f t="shared" si="170"/>
        <v>#N/A</v>
      </c>
      <c r="AF595" s="1" t="e">
        <f t="shared" si="171"/>
        <v>#N/A</v>
      </c>
      <c r="AG595" s="1" t="e">
        <f t="shared" si="172"/>
        <v>#N/A</v>
      </c>
      <c r="AH595" s="1" t="e">
        <f t="shared" si="173"/>
        <v>#N/A</v>
      </c>
      <c r="AI595" s="1" t="str">
        <f>TRIM(LEFT(AP595,FIND(Sheet1!$E$16,AP595)-1))</f>
        <v>speed</v>
      </c>
      <c r="AJ595" s="1" t="str">
        <f>TRIM(LEFT(AQ595,FIND(Sheet1!$E$16,AQ595)-1))</f>
        <v>duration</v>
      </c>
      <c r="AK595" s="1" t="e">
        <f>TRIM(LEFT(AR595,FIND(Sheet1!$E$16,AR595)-1))</f>
        <v>#VALUE!</v>
      </c>
      <c r="AL595" s="1" t="e">
        <f>TRIM(LEFT(AS595,FIND(Sheet1!$E$16,AS595)-1))</f>
        <v>#VALUE!</v>
      </c>
      <c r="AM595" s="1" t="e">
        <f>TRIM(LEFT(AT595,FIND(Sheet1!$E$16,AT595)-1))</f>
        <v>#VALUE!</v>
      </c>
      <c r="AN595" s="1" t="e">
        <f>TRIM(LEFT(AU595,FIND(Sheet1!$E$16,AU595)-1))</f>
        <v>#VALUE!</v>
      </c>
      <c r="AO595" s="1" t="e">
        <f>TRIM(LEFT(AV595,FIND(Sheet1!$E$16,AV595)-1))</f>
        <v>#VALUE!</v>
      </c>
      <c r="AP595" s="14" t="s">
        <v>182</v>
      </c>
      <c r="AQ595" s="14" t="s">
        <v>183</v>
      </c>
      <c r="AX595" s="1">
        <v>2000150802</v>
      </c>
      <c r="AY595" s="1" t="s">
        <v>47</v>
      </c>
      <c r="AZ595" s="1" t="str">
        <f t="shared" si="174"/>
        <v>2000150802击退</v>
      </c>
      <c r="BA595" s="1">
        <f>COUNTIFS($AZ$2:AZ595,AZ595,$AZ$2:AZ595,"&gt;&lt;")</f>
        <v>1</v>
      </c>
      <c r="BB595" t="b">
        <f>IFERROR(AND(VLOOKUP(AX595,[2]英雄技能定义!$A:$F,6,0)="普攻",AY595=$AY$2),FALSE)</f>
        <v>0</v>
      </c>
    </row>
    <row r="596" spans="1:54">
      <c r="A596" s="1" t="e">
        <f>#REF!</f>
        <v>#REF!</v>
      </c>
      <c r="B596" s="1" t="e">
        <f>#REF!</f>
        <v>#REF!</v>
      </c>
      <c r="C596" s="1" t="e">
        <f>#REF!</f>
        <v>#REF!</v>
      </c>
      <c r="D596" s="1" t="s">
        <v>86</v>
      </c>
      <c r="E596" s="1" t="e">
        <f>#REF!</f>
        <v>#REF!</v>
      </c>
      <c r="F596" s="1" t="e">
        <f t="shared" si="175"/>
        <v>#REF!</v>
      </c>
      <c r="G596" s="1">
        <f>SUMIFS(Sheet1!$F$17:$F$30,Sheet1!$E$17:$E$30,D596)</f>
        <v>1</v>
      </c>
      <c r="H596" s="1" t="e">
        <f>ROUND(ABS(SUMIFS(#REF!,#REF!,$C596,#REF!,#REF!,#REF!,$E596)),)</f>
        <v>#REF!</v>
      </c>
      <c r="I596" s="1" t="e">
        <f>_xlfn.IFS(OR(B596=#REF!,B596=#REF!,B596=#REF!),ROUND(#REF!,3),TRUE,0)</f>
        <v>#REF!</v>
      </c>
      <c r="J596" s="1">
        <v>0</v>
      </c>
      <c r="K596" s="1" t="e">
        <f>ROUND(ABS(SUMIFS(#REF!,#REF!,$C596,#REF!,#REF!,#REF!,$E596,#REF!,#REF!)),3)</f>
        <v>#REF!</v>
      </c>
      <c r="L596" s="1" t="e">
        <f>ROUND(ABS(SUMIFS(#REF!,#REF!,$C596,#REF!,#REF!,#REF!,$E596,#REF!,#REF!)),3)</f>
        <v>#REF!</v>
      </c>
      <c r="M596" s="1">
        <v>0</v>
      </c>
      <c r="N596" s="1" t="e">
        <f>ROUND(ABS(SUMIFS(#REF!,#REF!,$C596,#REF!,#REF!,#REF!,$E596,#REF!,#REF!)),3)</f>
        <v>#REF!</v>
      </c>
      <c r="O596" s="1" t="e">
        <f>ABS(SUMIFS(#REF!,#REF!,$C596,#REF!,$E596,#REF!,#REF!))</f>
        <v>#REF!</v>
      </c>
      <c r="P596" s="1" t="e">
        <f>#REF!</f>
        <v>#REF!</v>
      </c>
      <c r="Q596" s="1" t="e">
        <f>_xlfn.IFS(OR(B596=#REF!,B596=#REF!),#REF!*100,TRUE,0)</f>
        <v>#REF!</v>
      </c>
      <c r="S596" s="14" t="str">
        <f t="shared" si="159"/>
        <v>2000150802加buff1</v>
      </c>
      <c r="T596" s="14" t="str">
        <f ca="1">IF(OFFSET($BB$1,MATCH($S596,S:S,0)-1,),$BC$1,
_xlfn.TEXTJOIN(Sheet1!$D$16,1,U596:AA596))</f>
        <v>duration=6,effectIds={1000104}</v>
      </c>
      <c r="U596" s="14" t="str">
        <f t="shared" ca="1" si="160"/>
        <v>duration=6</v>
      </c>
      <c r="V596" s="14" t="str">
        <f t="shared" ca="1" si="161"/>
        <v>effectIds={1000104}</v>
      </c>
      <c r="W596" s="14" t="str">
        <f t="shared" ca="1" si="162"/>
        <v/>
      </c>
      <c r="X596" s="14" t="str">
        <f t="shared" ca="1" si="163"/>
        <v/>
      </c>
      <c r="Y596" s="14" t="str">
        <f t="shared" ca="1" si="164"/>
        <v/>
      </c>
      <c r="Z596" s="14" t="str">
        <f t="shared" ca="1" si="165"/>
        <v/>
      </c>
      <c r="AA596" s="14" t="str">
        <f t="shared" ca="1" si="166"/>
        <v/>
      </c>
      <c r="AB596" s="1">
        <f t="shared" si="167"/>
        <v>6</v>
      </c>
      <c r="AC596" s="1" t="e">
        <f t="shared" si="168"/>
        <v>#N/A</v>
      </c>
      <c r="AD596" s="1" t="e">
        <f t="shared" si="169"/>
        <v>#N/A</v>
      </c>
      <c r="AE596" s="1" t="e">
        <f t="shared" si="170"/>
        <v>#N/A</v>
      </c>
      <c r="AF596" s="1" t="e">
        <f t="shared" si="171"/>
        <v>#N/A</v>
      </c>
      <c r="AG596" s="1" t="e">
        <f t="shared" si="172"/>
        <v>#N/A</v>
      </c>
      <c r="AH596" s="1" t="e">
        <f t="shared" si="173"/>
        <v>#N/A</v>
      </c>
      <c r="AI596" s="1" t="str">
        <f>TRIM(LEFT(AP596,FIND(Sheet1!$E$16,AP596)-1))</f>
        <v>duration</v>
      </c>
      <c r="AJ596" s="1" t="str">
        <f>TRIM(LEFT(AQ596,FIND(Sheet1!$E$16,AQ596)-1))</f>
        <v>effectIds</v>
      </c>
      <c r="AK596" s="1" t="e">
        <f>TRIM(LEFT(AR596,FIND(Sheet1!$E$16,AR596)-1))</f>
        <v>#VALUE!</v>
      </c>
      <c r="AL596" s="1" t="e">
        <f>TRIM(LEFT(AS596,FIND(Sheet1!$E$16,AS596)-1))</f>
        <v>#VALUE!</v>
      </c>
      <c r="AM596" s="1" t="e">
        <f>TRIM(LEFT(AT596,FIND(Sheet1!$E$16,AT596)-1))</f>
        <v>#VALUE!</v>
      </c>
      <c r="AN596" s="1" t="e">
        <f>TRIM(LEFT(AU596,FIND(Sheet1!$E$16,AU596)-1))</f>
        <v>#VALUE!</v>
      </c>
      <c r="AO596" s="1" t="e">
        <f>TRIM(LEFT(AV596,FIND(Sheet1!$E$16,AV596)-1))</f>
        <v>#VALUE!</v>
      </c>
      <c r="AP596" s="14" t="s">
        <v>185</v>
      </c>
      <c r="AQ596" s="14" t="s">
        <v>471</v>
      </c>
      <c r="AX596" s="1">
        <v>2000150802</v>
      </c>
      <c r="AY596" s="1" t="s">
        <v>88</v>
      </c>
      <c r="AZ596" s="1" t="str">
        <f t="shared" si="174"/>
        <v>2000150802加buff</v>
      </c>
      <c r="BA596" s="1">
        <f>COUNTIFS($AZ$2:AZ596,AZ596,$AZ$2:AZ596,"&gt;&lt;")</f>
        <v>1</v>
      </c>
      <c r="BB596" t="b">
        <f>IFERROR(AND(VLOOKUP(AX596,[2]英雄技能定义!$A:$F,6,0)="普攻",AY596=$AY$2),FALSE)</f>
        <v>0</v>
      </c>
    </row>
    <row r="597" spans="1:54">
      <c r="A597" s="1" t="e">
        <f>#REF!</f>
        <v>#REF!</v>
      </c>
      <c r="B597" s="1" t="e">
        <f>#REF!</f>
        <v>#REF!</v>
      </c>
      <c r="C597" s="1" t="e">
        <f>#REF!</f>
        <v>#REF!</v>
      </c>
      <c r="D597" s="1" t="s">
        <v>88</v>
      </c>
      <c r="E597" s="1" t="e">
        <f>#REF!</f>
        <v>#REF!</v>
      </c>
      <c r="F597" s="1" t="e">
        <f t="shared" si="175"/>
        <v>#REF!</v>
      </c>
      <c r="G597" s="1">
        <f>SUMIFS(Sheet1!$F$17:$F$30,Sheet1!$E$17:$E$30,D597)</f>
        <v>2</v>
      </c>
      <c r="H597" s="1" t="e">
        <f>ROUND(ABS(SUMIFS(#REF!,#REF!,$C597,#REF!,#REF!,#REF!,$E597)),)</f>
        <v>#REF!</v>
      </c>
      <c r="I597" s="1" t="e">
        <f>_xlfn.IFS(OR(B597=#REF!,B597=#REF!,B597=#REF!),ROUND(#REF!,3),TRUE,0)</f>
        <v>#REF!</v>
      </c>
      <c r="J597" s="1">
        <v>0</v>
      </c>
      <c r="K597" s="1" t="e">
        <f>ROUND(ABS(SUMIFS(#REF!,#REF!,$C597,#REF!,#REF!,#REF!,$E597,#REF!,#REF!)),3)</f>
        <v>#REF!</v>
      </c>
      <c r="L597" s="1" t="e">
        <f>ROUND(ABS(SUMIFS(#REF!,#REF!,$C597,#REF!,#REF!,#REF!,$E597,#REF!,#REF!)),3)</f>
        <v>#REF!</v>
      </c>
      <c r="M597" s="1">
        <v>0</v>
      </c>
      <c r="N597" s="1" t="e">
        <f>ROUND(ABS(SUMIFS(#REF!,#REF!,$C597,#REF!,#REF!,#REF!,$E597,#REF!,#REF!)),3)</f>
        <v>#REF!</v>
      </c>
      <c r="O597" s="1" t="e">
        <f>ABS(SUMIFS(#REF!,#REF!,$C597,#REF!,$E597,#REF!,#REF!))</f>
        <v>#REF!</v>
      </c>
      <c r="P597" s="1" t="e">
        <f>#REF!</f>
        <v>#REF!</v>
      </c>
      <c r="Q597" s="1" t="e">
        <f>_xlfn.IFS(OR(B597=#REF!,B597=#REF!),#REF!*100,TRUE,0)</f>
        <v>#REF!</v>
      </c>
      <c r="S597" s="14" t="str">
        <f t="shared" si="159"/>
        <v>2000150803加buff1</v>
      </c>
      <c r="T597" s="14" t="str">
        <f ca="1">IF(OFFSET($BB$1,MATCH($S597,S:S,0)-1,),$BC$1,
_xlfn.TEXTJOIN(Sheet1!$D$16,1,U597:AA597))</f>
        <v>duration=4,lightEffects={19},effectIds={1000105},overlayLimit=attackerBlackboard('skill2_buff_overlay_limit', 3)</v>
      </c>
      <c r="U597" s="14" t="str">
        <f t="shared" ca="1" si="160"/>
        <v>duration=4</v>
      </c>
      <c r="V597" s="14" t="str">
        <f t="shared" ca="1" si="161"/>
        <v>lightEffects={19}</v>
      </c>
      <c r="W597" s="14" t="str">
        <f t="shared" ca="1" si="162"/>
        <v>effectIds={1000105}</v>
      </c>
      <c r="X597" s="14" t="str">
        <f t="shared" ca="1" si="163"/>
        <v>overlayLimit=attackerBlackboard('skill2_buff_overlay_limit'</v>
      </c>
      <c r="Y597" s="14" t="str">
        <f t="shared" ca="1" si="164"/>
        <v xml:space="preserve"> 3)</v>
      </c>
      <c r="Z597" s="14" t="str">
        <f t="shared" ca="1" si="165"/>
        <v/>
      </c>
      <c r="AA597" s="14" t="str">
        <f t="shared" ca="1" si="166"/>
        <v/>
      </c>
      <c r="AB597" s="1">
        <f t="shared" si="167"/>
        <v>4</v>
      </c>
      <c r="AC597" s="1" t="e">
        <f t="shared" si="168"/>
        <v>#N/A</v>
      </c>
      <c r="AD597" s="1" t="e">
        <f t="shared" si="169"/>
        <v>#N/A</v>
      </c>
      <c r="AE597" s="1" t="e">
        <f t="shared" si="170"/>
        <v>#N/A</v>
      </c>
      <c r="AF597" s="1" t="e">
        <f t="shared" si="171"/>
        <v>#N/A</v>
      </c>
      <c r="AG597" s="1" t="e">
        <f t="shared" si="172"/>
        <v>#N/A</v>
      </c>
      <c r="AH597" s="1" t="e">
        <f t="shared" si="173"/>
        <v>#N/A</v>
      </c>
      <c r="AI597" s="1" t="str">
        <f>TRIM(LEFT(AP597,FIND(Sheet1!$E$16,AP597)-1))</f>
        <v>duration</v>
      </c>
      <c r="AJ597" s="1" t="str">
        <f>TRIM(LEFT(AQ597,FIND(Sheet1!$E$16,AQ597)-1))</f>
        <v>lightEffects</v>
      </c>
      <c r="AK597" s="1" t="str">
        <f>TRIM(LEFT(AR597,FIND(Sheet1!$E$16,AR597)-1))</f>
        <v>effectIds</v>
      </c>
      <c r="AL597" s="1" t="str">
        <f>TRIM(LEFT(AS597,FIND(Sheet1!$E$16,AS597)-1))</f>
        <v>overlayLimit</v>
      </c>
      <c r="AM597" s="1" t="e">
        <f>TRIM(LEFT(AT597,FIND(Sheet1!$E$16,AT597)-1))</f>
        <v>#VALUE!</v>
      </c>
      <c r="AN597" s="1" t="e">
        <f>TRIM(LEFT(AU597,FIND(Sheet1!$E$16,AU597)-1))</f>
        <v>#VALUE!</v>
      </c>
      <c r="AO597" s="1" t="e">
        <f>TRIM(LEFT(AV597,FIND(Sheet1!$E$16,AV597)-1))</f>
        <v>#VALUE!</v>
      </c>
      <c r="AP597" s="14" t="s">
        <v>207</v>
      </c>
      <c r="AQ597" s="14" t="s">
        <v>472</v>
      </c>
      <c r="AR597" s="14" t="s">
        <v>473</v>
      </c>
      <c r="AS597" s="14" t="s">
        <v>474</v>
      </c>
      <c r="AT597" s="14" t="s">
        <v>475</v>
      </c>
      <c r="AX597" s="1">
        <v>2000150803</v>
      </c>
      <c r="AY597" s="1" t="s">
        <v>88</v>
      </c>
      <c r="AZ597" s="1" t="str">
        <f t="shared" si="174"/>
        <v>2000150803加buff</v>
      </c>
      <c r="BA597" s="1">
        <f>COUNTIFS($AZ$2:AZ597,AZ597,$AZ$2:AZ597,"&gt;&lt;")</f>
        <v>1</v>
      </c>
      <c r="BB597" t="b">
        <f>IFERROR(AND(VLOOKUP(AX597,[2]英雄技能定义!$A:$F,6,0)="普攻",AY597=$AY$2),FALSE)</f>
        <v>0</v>
      </c>
    </row>
    <row r="598" spans="1:54">
      <c r="A598" s="1" t="e">
        <f>#REF!</f>
        <v>#REF!</v>
      </c>
      <c r="B598" s="1" t="e">
        <f>#REF!</f>
        <v>#REF!</v>
      </c>
      <c r="C598" s="1" t="e">
        <f>#REF!</f>
        <v>#REF!</v>
      </c>
      <c r="D598" s="1" t="s">
        <v>86</v>
      </c>
      <c r="E598" s="1" t="e">
        <f>#REF!</f>
        <v>#REF!</v>
      </c>
      <c r="F598" s="1" t="e">
        <f t="shared" si="175"/>
        <v>#REF!</v>
      </c>
      <c r="G598" s="1">
        <f>SUMIFS(Sheet1!$F$17:$F$30,Sheet1!$E$17:$E$30,D598)</f>
        <v>1</v>
      </c>
      <c r="H598" s="1" t="e">
        <f>ROUND(ABS(SUMIFS(#REF!,#REF!,$C598,#REF!,#REF!,#REF!,$E598)),)</f>
        <v>#REF!</v>
      </c>
      <c r="I598" s="1" t="e">
        <f>_xlfn.IFS(OR(B598=#REF!,B598=#REF!,B598=#REF!),ROUND(#REF!,3),TRUE,0)</f>
        <v>#REF!</v>
      </c>
      <c r="J598" s="1">
        <v>0</v>
      </c>
      <c r="K598" s="1" t="e">
        <f>ROUND(ABS(SUMIFS(#REF!,#REF!,$C598,#REF!,#REF!,#REF!,$E598,#REF!,#REF!)),3)</f>
        <v>#REF!</v>
      </c>
      <c r="L598" s="1" t="e">
        <f>ROUND(ABS(SUMIFS(#REF!,#REF!,$C598,#REF!,#REF!,#REF!,$E598,#REF!,#REF!)),3)</f>
        <v>#REF!</v>
      </c>
      <c r="M598" s="1">
        <v>0</v>
      </c>
      <c r="N598" s="1" t="e">
        <f>ROUND(ABS(SUMIFS(#REF!,#REF!,$C598,#REF!,#REF!,#REF!,$E598,#REF!,#REF!)),3)</f>
        <v>#REF!</v>
      </c>
      <c r="O598" s="1" t="e">
        <f>ABS(SUMIFS(#REF!,#REF!,$C598,#REF!,$E598,#REF!,#REF!))</f>
        <v>#REF!</v>
      </c>
      <c r="P598" s="1" t="e">
        <f>#REF!</f>
        <v>#REF!</v>
      </c>
      <c r="Q598" s="1" t="e">
        <f>_xlfn.IFS(OR(B598=#REF!,B598=#REF!),#REF!*100,TRUE,0)</f>
        <v>#REF!</v>
      </c>
      <c r="S598" s="14" t="str">
        <f t="shared" si="159"/>
        <v>2000150803加buff2</v>
      </c>
      <c r="T598" s="14" t="str">
        <f ca="1">IF(OFFSET($BB$1,MATCH($S598,S:S,0)-1,),$BC$1,
_xlfn.TEXTJOIN(Sheet1!$D$16,1,U598:AA598))</f>
        <v>duration=-1,effectIds={1000107}</v>
      </c>
      <c r="U598" s="14" t="str">
        <f t="shared" ca="1" si="160"/>
        <v>duration=-1</v>
      </c>
      <c r="V598" s="14" t="str">
        <f t="shared" ca="1" si="161"/>
        <v>effectIds={1000107}</v>
      </c>
      <c r="W598" s="14" t="str">
        <f t="shared" ca="1" si="162"/>
        <v/>
      </c>
      <c r="X598" s="14" t="str">
        <f t="shared" ca="1" si="163"/>
        <v/>
      </c>
      <c r="Y598" s="14" t="str">
        <f t="shared" ca="1" si="164"/>
        <v/>
      </c>
      <c r="Z598" s="14" t="str">
        <f t="shared" ca="1" si="165"/>
        <v/>
      </c>
      <c r="AA598" s="14" t="str">
        <f t="shared" ca="1" si="166"/>
        <v/>
      </c>
      <c r="AB598" s="1">
        <f t="shared" si="167"/>
        <v>1</v>
      </c>
      <c r="AC598" s="1" t="e">
        <f t="shared" si="168"/>
        <v>#N/A</v>
      </c>
      <c r="AD598" s="1" t="e">
        <f t="shared" si="169"/>
        <v>#N/A</v>
      </c>
      <c r="AE598" s="1" t="e">
        <f t="shared" si="170"/>
        <v>#N/A</v>
      </c>
      <c r="AF598" s="1" t="e">
        <f t="shared" si="171"/>
        <v>#N/A</v>
      </c>
      <c r="AG598" s="1" t="e">
        <f t="shared" si="172"/>
        <v>#N/A</v>
      </c>
      <c r="AH598" s="1" t="e">
        <f t="shared" si="173"/>
        <v>#N/A</v>
      </c>
      <c r="AI598" s="1" t="str">
        <f>TRIM(LEFT(AP598,FIND(Sheet1!$E$16,AP598)-1))</f>
        <v>duration</v>
      </c>
      <c r="AJ598" s="1" t="str">
        <f>TRIM(LEFT(AQ598,FIND(Sheet1!$E$16,AQ598)-1))</f>
        <v>effectIds</v>
      </c>
      <c r="AK598" s="1" t="e">
        <f>TRIM(LEFT(AR598,FIND(Sheet1!$E$16,AR598)-1))</f>
        <v>#VALUE!</v>
      </c>
      <c r="AL598" s="1" t="e">
        <f>TRIM(LEFT(AS598,FIND(Sheet1!$E$16,AS598)-1))</f>
        <v>#VALUE!</v>
      </c>
      <c r="AM598" s="1" t="e">
        <f>TRIM(LEFT(AT598,FIND(Sheet1!$E$16,AT598)-1))</f>
        <v>#VALUE!</v>
      </c>
      <c r="AN598" s="1" t="e">
        <f>TRIM(LEFT(AU598,FIND(Sheet1!$E$16,AU598)-1))</f>
        <v>#VALUE!</v>
      </c>
      <c r="AO598" s="1" t="e">
        <f>TRIM(LEFT(AV598,FIND(Sheet1!$E$16,AV598)-1))</f>
        <v>#VALUE!</v>
      </c>
      <c r="AP598" s="14" t="s">
        <v>417</v>
      </c>
      <c r="AQ598" s="14" t="s">
        <v>476</v>
      </c>
      <c r="AX598" s="1">
        <v>2000150803</v>
      </c>
      <c r="AY598" s="1" t="s">
        <v>88</v>
      </c>
      <c r="AZ598" s="1" t="str">
        <f t="shared" si="174"/>
        <v>2000150803加buff</v>
      </c>
      <c r="BA598" s="1">
        <f>COUNTIFS($AZ$2:AZ598,AZ598,$AZ$2:AZ598,"&gt;&lt;")</f>
        <v>2</v>
      </c>
      <c r="BB598" t="b">
        <f>IFERROR(AND(VLOOKUP(AX598,[2]英雄技能定义!$A:$F,6,0)="普攻",AY598=$AY$2),FALSE)</f>
        <v>0</v>
      </c>
    </row>
    <row r="599" spans="1:54">
      <c r="A599" s="1" t="e">
        <f>#REF!</f>
        <v>#REF!</v>
      </c>
      <c r="B599" s="1" t="e">
        <f>#REF!</f>
        <v>#REF!</v>
      </c>
      <c r="C599" s="1" t="e">
        <f>#REF!</f>
        <v>#REF!</v>
      </c>
      <c r="D599" s="1" t="s">
        <v>88</v>
      </c>
      <c r="E599" s="1" t="e">
        <f>#REF!</f>
        <v>#REF!</v>
      </c>
      <c r="F599" s="1" t="e">
        <f t="shared" si="175"/>
        <v>#REF!</v>
      </c>
      <c r="G599" s="1">
        <f>SUMIFS(Sheet1!$F$17:$F$30,Sheet1!$E$17:$E$30,D599)</f>
        <v>2</v>
      </c>
      <c r="H599" s="1" t="e">
        <f>ROUND(ABS(SUMIFS(#REF!,#REF!,$C599,#REF!,#REF!,#REF!,$E599)),)</f>
        <v>#REF!</v>
      </c>
      <c r="I599" s="1" t="e">
        <f>_xlfn.IFS(OR(B599=#REF!,B599=#REF!,B599=#REF!),ROUND(#REF!,3),TRUE,0)</f>
        <v>#REF!</v>
      </c>
      <c r="J599" s="1">
        <v>0</v>
      </c>
      <c r="K599" s="1" t="e">
        <f>ROUND(ABS(SUMIFS(#REF!,#REF!,$C599,#REF!,#REF!,#REF!,$E599,#REF!,#REF!)),3)</f>
        <v>#REF!</v>
      </c>
      <c r="L599" s="1" t="e">
        <f>ROUND(ABS(SUMIFS(#REF!,#REF!,$C599,#REF!,#REF!,#REF!,$E599,#REF!,#REF!)),3)</f>
        <v>#REF!</v>
      </c>
      <c r="M599" s="1">
        <v>0</v>
      </c>
      <c r="N599" s="1" t="e">
        <f>ROUND(ABS(SUMIFS(#REF!,#REF!,$C599,#REF!,#REF!,#REF!,$E599,#REF!,#REF!)),3)</f>
        <v>#REF!</v>
      </c>
      <c r="O599" s="1" t="e">
        <f>ABS(SUMIFS(#REF!,#REF!,$C599,#REF!,$E599,#REF!,#REF!))</f>
        <v>#REF!</v>
      </c>
      <c r="P599" s="1" t="e">
        <f>#REF!</f>
        <v>#REF!</v>
      </c>
      <c r="Q599" s="1" t="e">
        <f>_xlfn.IFS(OR(B599=#REF!,B599=#REF!),#REF!*100,TRUE,0)</f>
        <v>#REF!</v>
      </c>
      <c r="S599" s="14" t="str">
        <f t="shared" si="159"/>
        <v>2000150804伤血1</v>
      </c>
      <c r="T599" s="14" t="str">
        <f ca="1">IF(OFFSET($BB$1,MATCH($S599,S:S,0)-1,),$BC$1,
_xlfn.TEXTJOIN(Sheet1!$D$16,1,U599:AA599))</f>
        <v>ratio=0.76+attackerParams('extreasure2'),fixed=100</v>
      </c>
      <c r="U599" s="14" t="str">
        <f t="shared" ca="1" si="160"/>
        <v>ratio=0.76+attackerParams('extreasure2')</v>
      </c>
      <c r="V599" s="14" t="str">
        <f t="shared" ca="1" si="161"/>
        <v>fixed=100</v>
      </c>
      <c r="W599" s="14" t="str">
        <f t="shared" ca="1" si="162"/>
        <v/>
      </c>
      <c r="X599" s="14" t="str">
        <f t="shared" ca="1" si="163"/>
        <v/>
      </c>
      <c r="Y599" s="14" t="str">
        <f t="shared" ca="1" si="164"/>
        <v/>
      </c>
      <c r="Z599" s="14" t="str">
        <f t="shared" ca="1" si="165"/>
        <v/>
      </c>
      <c r="AA599" s="14" t="str">
        <f t="shared" ca="1" si="166"/>
        <v/>
      </c>
      <c r="AB599" s="1">
        <f t="shared" si="167"/>
        <v>0.76</v>
      </c>
      <c r="AC599" s="1">
        <f t="shared" si="168"/>
        <v>100</v>
      </c>
      <c r="AD599" s="1" t="e">
        <f t="shared" si="169"/>
        <v>#N/A</v>
      </c>
      <c r="AE599" s="1" t="e">
        <f t="shared" si="170"/>
        <v>#N/A</v>
      </c>
      <c r="AF599" s="1" t="e">
        <f t="shared" si="171"/>
        <v>#N/A</v>
      </c>
      <c r="AG599" s="1" t="e">
        <f t="shared" si="172"/>
        <v>#N/A</v>
      </c>
      <c r="AH599" s="1" t="e">
        <f t="shared" si="173"/>
        <v>#N/A</v>
      </c>
      <c r="AI599" s="1" t="str">
        <f>TRIM(LEFT(AP599,FIND(Sheet1!$E$16,AP599)-1))</f>
        <v>ratio</v>
      </c>
      <c r="AJ599" s="1" t="str">
        <f>TRIM(LEFT(AQ599,FIND(Sheet1!$E$16,AQ599)-1))</f>
        <v>fixed</v>
      </c>
      <c r="AK599" s="1" t="e">
        <f>TRIM(LEFT(AR599,FIND(Sheet1!$E$16,AR599)-1))</f>
        <v>#VALUE!</v>
      </c>
      <c r="AL599" s="1" t="e">
        <f>TRIM(LEFT(AS599,FIND(Sheet1!$E$16,AS599)-1))</f>
        <v>#VALUE!</v>
      </c>
      <c r="AM599" s="1" t="e">
        <f>TRIM(LEFT(AT599,FIND(Sheet1!$E$16,AT599)-1))</f>
        <v>#VALUE!</v>
      </c>
      <c r="AN599" s="1" t="e">
        <f>TRIM(LEFT(AU599,FIND(Sheet1!$E$16,AU599)-1))</f>
        <v>#VALUE!</v>
      </c>
      <c r="AO599" s="1" t="e">
        <f>TRIM(LEFT(AV599,FIND(Sheet1!$E$16,AV599)-1))</f>
        <v>#VALUE!</v>
      </c>
      <c r="AP599" s="14" t="s">
        <v>477</v>
      </c>
      <c r="AQ599" s="14" t="s">
        <v>170</v>
      </c>
      <c r="AX599" s="1">
        <v>2000150804</v>
      </c>
      <c r="AY599" s="1" t="s">
        <v>86</v>
      </c>
      <c r="AZ599" s="1" t="str">
        <f t="shared" si="174"/>
        <v>2000150804伤血</v>
      </c>
      <c r="BA599" s="1">
        <f>COUNTIFS($AZ$2:AZ599,AZ599,$AZ$2:AZ599,"&gt;&lt;")</f>
        <v>1</v>
      </c>
      <c r="BB599" t="b">
        <f>IFERROR(AND(VLOOKUP(AX599,[2]英雄技能定义!$A:$F,6,0)="普攻",AY599=$AY$2),FALSE)</f>
        <v>0</v>
      </c>
    </row>
    <row r="600" spans="1:54">
      <c r="A600" s="1" t="e">
        <f>#REF!</f>
        <v>#REF!</v>
      </c>
      <c r="B600" s="1" t="e">
        <f>#REF!</f>
        <v>#REF!</v>
      </c>
      <c r="C600" s="1" t="e">
        <f>#REF!</f>
        <v>#REF!</v>
      </c>
      <c r="D600" s="1" t="s">
        <v>86</v>
      </c>
      <c r="E600" s="1" t="e">
        <f>#REF!</f>
        <v>#REF!</v>
      </c>
      <c r="F600" s="1" t="e">
        <f t="shared" si="175"/>
        <v>#REF!</v>
      </c>
      <c r="G600" s="1">
        <f>SUMIFS(Sheet1!$F$17:$F$30,Sheet1!$E$17:$E$30,D600)</f>
        <v>1</v>
      </c>
      <c r="H600" s="1" t="e">
        <f>ROUND(ABS(SUMIFS(#REF!,#REF!,$C600,#REF!,#REF!,#REF!,$E600)),)</f>
        <v>#REF!</v>
      </c>
      <c r="I600" s="1" t="e">
        <f>_xlfn.IFS(OR(B600=#REF!,B600=#REF!,B600=#REF!),ROUND(#REF!,3),TRUE,0)</f>
        <v>#REF!</v>
      </c>
      <c r="J600" s="1">
        <v>0</v>
      </c>
      <c r="K600" s="1" t="e">
        <f>ROUND(ABS(SUMIFS(#REF!,#REF!,$C600,#REF!,#REF!,#REF!,$E600,#REF!,#REF!)),3)</f>
        <v>#REF!</v>
      </c>
      <c r="L600" s="1" t="e">
        <f>ROUND(ABS(SUMIFS(#REF!,#REF!,$C600,#REF!,#REF!,#REF!,$E600,#REF!,#REF!)),3)</f>
        <v>#REF!</v>
      </c>
      <c r="M600" s="1">
        <v>0</v>
      </c>
      <c r="N600" s="1" t="e">
        <f>ROUND(ABS(SUMIFS(#REF!,#REF!,$C600,#REF!,#REF!,#REF!,$E600,#REF!,#REF!)),3)</f>
        <v>#REF!</v>
      </c>
      <c r="O600" s="1" t="e">
        <f>ABS(SUMIFS(#REF!,#REF!,$C600,#REF!,$E600,#REF!,#REF!))</f>
        <v>#REF!</v>
      </c>
      <c r="P600" s="1" t="e">
        <f>#REF!</f>
        <v>#REF!</v>
      </c>
      <c r="Q600" s="1" t="e">
        <f>_xlfn.IFS(OR(B600=#REF!,B600=#REF!),#REF!*100,TRUE,0)</f>
        <v>#REF!</v>
      </c>
      <c r="S600" s="14" t="str">
        <f t="shared" si="159"/>
        <v>2000150804受击光效1</v>
      </c>
      <c r="T600" s="14" t="str">
        <f ca="1">IF(OFFSET($BB$1,MATCH($S600,S:S,0)-1,),$BC$1,
_xlfn.TEXTJOIN(Sheet1!$D$16,1,U600:AA600))</f>
        <v>54</v>
      </c>
      <c r="U600" s="14" t="str">
        <f t="shared" ca="1" si="160"/>
        <v>54</v>
      </c>
      <c r="V600" s="14" t="str">
        <f t="shared" ca="1" si="161"/>
        <v/>
      </c>
      <c r="W600" s="14" t="str">
        <f t="shared" ca="1" si="162"/>
        <v/>
      </c>
      <c r="X600" s="14" t="str">
        <f t="shared" ca="1" si="163"/>
        <v/>
      </c>
      <c r="Y600" s="14" t="str">
        <f t="shared" ca="1" si="164"/>
        <v/>
      </c>
      <c r="Z600" s="14" t="str">
        <f t="shared" ca="1" si="165"/>
        <v/>
      </c>
      <c r="AA600" s="14" t="str">
        <f t="shared" ca="1" si="166"/>
        <v/>
      </c>
      <c r="AB600" s="1">
        <f t="shared" si="167"/>
        <v>54</v>
      </c>
      <c r="AC600" s="1" t="e">
        <f t="shared" si="168"/>
        <v>#N/A</v>
      </c>
      <c r="AD600" s="1" t="e">
        <f t="shared" si="169"/>
        <v>#N/A</v>
      </c>
      <c r="AE600" s="1" t="e">
        <f t="shared" si="170"/>
        <v>#N/A</v>
      </c>
      <c r="AF600" s="1" t="e">
        <f t="shared" si="171"/>
        <v>#N/A</v>
      </c>
      <c r="AG600" s="1" t="e">
        <f t="shared" si="172"/>
        <v>#N/A</v>
      </c>
      <c r="AH600" s="1" t="e">
        <f t="shared" si="173"/>
        <v>#N/A</v>
      </c>
      <c r="AI600" s="1" t="e">
        <f>TRIM(LEFT(AP600,FIND(Sheet1!$E$16,AP600)-1))</f>
        <v>#VALUE!</v>
      </c>
      <c r="AJ600" s="1" t="e">
        <f>TRIM(LEFT(AQ600,FIND(Sheet1!$E$16,AQ600)-1))</f>
        <v>#VALUE!</v>
      </c>
      <c r="AK600" s="1" t="e">
        <f>TRIM(LEFT(AR600,FIND(Sheet1!$E$16,AR600)-1))</f>
        <v>#VALUE!</v>
      </c>
      <c r="AL600" s="1" t="e">
        <f>TRIM(LEFT(AS600,FIND(Sheet1!$E$16,AS600)-1))</f>
        <v>#VALUE!</v>
      </c>
      <c r="AM600" s="1" t="e">
        <f>TRIM(LEFT(AT600,FIND(Sheet1!$E$16,AT600)-1))</f>
        <v>#VALUE!</v>
      </c>
      <c r="AN600" s="1" t="e">
        <f>TRIM(LEFT(AU600,FIND(Sheet1!$E$16,AU600)-1))</f>
        <v>#VALUE!</v>
      </c>
      <c r="AO600" s="1" t="e">
        <f>TRIM(LEFT(AV600,FIND(Sheet1!$E$16,AV600)-1))</f>
        <v>#VALUE!</v>
      </c>
      <c r="AP600" s="14">
        <v>54</v>
      </c>
      <c r="AX600" s="1">
        <v>2000150804</v>
      </c>
      <c r="AY600" s="1" t="s">
        <v>91</v>
      </c>
      <c r="AZ600" s="1" t="str">
        <f t="shared" si="174"/>
        <v>2000150804受击光效</v>
      </c>
      <c r="BA600" s="1">
        <f>COUNTIFS($AZ$2:AZ600,AZ600,$AZ$2:AZ600,"&gt;&lt;")</f>
        <v>1</v>
      </c>
      <c r="BB600" t="b">
        <f>IFERROR(AND(VLOOKUP(AX600,[2]英雄技能定义!$A:$F,6,0)="普攻",AY600=$AY$2),FALSE)</f>
        <v>0</v>
      </c>
    </row>
    <row r="601" spans="1:54">
      <c r="A601" s="1" t="e">
        <f>#REF!</f>
        <v>#REF!</v>
      </c>
      <c r="B601" s="1" t="e">
        <f>#REF!</f>
        <v>#REF!</v>
      </c>
      <c r="C601" s="1" t="e">
        <f>#REF!</f>
        <v>#REF!</v>
      </c>
      <c r="D601" s="1" t="s">
        <v>86</v>
      </c>
      <c r="E601" s="1" t="e">
        <f>#REF!</f>
        <v>#REF!</v>
      </c>
      <c r="F601" s="1" t="e">
        <f t="shared" si="175"/>
        <v>#REF!</v>
      </c>
      <c r="G601" s="1">
        <f>SUMIFS(Sheet1!$F$17:$F$30,Sheet1!$E$17:$E$30,D601)</f>
        <v>1</v>
      </c>
      <c r="H601" s="1" t="e">
        <f>ROUND(ABS(SUMIFS(#REF!,#REF!,$C601,#REF!,#REF!,#REF!,$E601)),)</f>
        <v>#REF!</v>
      </c>
      <c r="I601" s="1" t="e">
        <f>_xlfn.IFS(OR(B601=#REF!,B601=#REF!,B601=#REF!),ROUND(#REF!,3),TRUE,0)</f>
        <v>#REF!</v>
      </c>
      <c r="J601" s="1">
        <v>0</v>
      </c>
      <c r="K601" s="1" t="e">
        <f>ROUND(ABS(SUMIFS(#REF!,#REF!,$C601,#REF!,#REF!,#REF!,$E601,#REF!,#REF!)),3)</f>
        <v>#REF!</v>
      </c>
      <c r="L601" s="1" t="e">
        <f>ROUND(ABS(SUMIFS(#REF!,#REF!,$C601,#REF!,#REF!,#REF!,$E601,#REF!,#REF!)),3)</f>
        <v>#REF!</v>
      </c>
      <c r="M601" s="1">
        <v>0</v>
      </c>
      <c r="N601" s="1" t="e">
        <f>ROUND(ABS(SUMIFS(#REF!,#REF!,$C601,#REF!,#REF!,#REF!,$E601,#REF!,#REF!)),3)</f>
        <v>#REF!</v>
      </c>
      <c r="O601" s="1" t="e">
        <f>ABS(SUMIFS(#REF!,#REF!,$C601,#REF!,$E601,#REF!,#REF!))</f>
        <v>#REF!</v>
      </c>
      <c r="P601" s="1" t="e">
        <f>#REF!</f>
        <v>#REF!</v>
      </c>
      <c r="Q601" s="1" t="e">
        <f>_xlfn.IFS(OR(B601=#REF!,B601=#REF!),#REF!*100,TRUE,0)</f>
        <v>#REF!</v>
      </c>
      <c r="S601" s="14" t="str">
        <f t="shared" si="159"/>
        <v>2000150804加buff1</v>
      </c>
      <c r="T601" s="14" t="str">
        <f ca="1">IF(OFFSET($BB$1,MATCH($S601,S:S,0)-1,),$BC$1,
_xlfn.TEXTJOIN(Sheet1!$D$16,1,U601:AA601))</f>
        <v>duration=9+attackerParams('step10a'),effectIds={1000106,1000108}</v>
      </c>
      <c r="U601" s="14" t="str">
        <f t="shared" ca="1" si="160"/>
        <v>duration=9+attackerParams('step10a')</v>
      </c>
      <c r="V601" s="14" t="str">
        <f t="shared" ca="1" si="161"/>
        <v>effectIds={1000106</v>
      </c>
      <c r="W601" s="14" t="str">
        <f t="shared" ca="1" si="162"/>
        <v>1000108}</v>
      </c>
      <c r="X601" s="14" t="str">
        <f t="shared" ca="1" si="163"/>
        <v/>
      </c>
      <c r="Y601" s="14" t="str">
        <f t="shared" ca="1" si="164"/>
        <v/>
      </c>
      <c r="Z601" s="14" t="str">
        <f t="shared" ca="1" si="165"/>
        <v/>
      </c>
      <c r="AA601" s="14" t="str">
        <f t="shared" ca="1" si="166"/>
        <v/>
      </c>
      <c r="AB601" s="1">
        <f t="shared" si="167"/>
        <v>9</v>
      </c>
      <c r="AC601" s="1" t="e">
        <f t="shared" si="168"/>
        <v>#N/A</v>
      </c>
      <c r="AD601" s="1" t="e">
        <f t="shared" si="169"/>
        <v>#N/A</v>
      </c>
      <c r="AE601" s="1" t="e">
        <f t="shared" si="170"/>
        <v>#N/A</v>
      </c>
      <c r="AF601" s="1" t="e">
        <f t="shared" si="171"/>
        <v>#N/A</v>
      </c>
      <c r="AG601" s="1" t="e">
        <f t="shared" si="172"/>
        <v>#N/A</v>
      </c>
      <c r="AH601" s="1" t="e">
        <f t="shared" si="173"/>
        <v>#N/A</v>
      </c>
      <c r="AI601" s="1" t="str">
        <f>TRIM(LEFT(AP601,FIND(Sheet1!$E$16,AP601)-1))</f>
        <v>duration</v>
      </c>
      <c r="AJ601" s="1" t="str">
        <f>TRIM(LEFT(AQ601,FIND(Sheet1!$E$16,AQ601)-1))</f>
        <v>effectIds</v>
      </c>
      <c r="AK601" s="1" t="e">
        <f>TRIM(LEFT(AR601,FIND(Sheet1!$E$16,AR601)-1))</f>
        <v>#VALUE!</v>
      </c>
      <c r="AL601" s="1" t="e">
        <f>TRIM(LEFT(AS601,FIND(Sheet1!$E$16,AS601)-1))</f>
        <v>#VALUE!</v>
      </c>
      <c r="AM601" s="1" t="e">
        <f>TRIM(LEFT(AT601,FIND(Sheet1!$E$16,AT601)-1))</f>
        <v>#VALUE!</v>
      </c>
      <c r="AN601" s="1" t="e">
        <f>TRIM(LEFT(AU601,FIND(Sheet1!$E$16,AU601)-1))</f>
        <v>#VALUE!</v>
      </c>
      <c r="AO601" s="1" t="e">
        <f>TRIM(LEFT(AV601,FIND(Sheet1!$E$16,AV601)-1))</f>
        <v>#VALUE!</v>
      </c>
      <c r="AP601" s="14" t="s">
        <v>478</v>
      </c>
      <c r="AQ601" s="14" t="s">
        <v>479</v>
      </c>
      <c r="AR601" s="14" t="s">
        <v>480</v>
      </c>
      <c r="AX601" s="1">
        <v>2000150804</v>
      </c>
      <c r="AY601" s="1" t="s">
        <v>88</v>
      </c>
      <c r="AZ601" s="1" t="str">
        <f t="shared" si="174"/>
        <v>2000150804加buff</v>
      </c>
      <c r="BA601" s="1">
        <f>COUNTIFS($AZ$2:AZ601,AZ601,$AZ$2:AZ601,"&gt;&lt;")</f>
        <v>1</v>
      </c>
      <c r="BB601" t="b">
        <f>IFERROR(AND(VLOOKUP(AX601,[2]英雄技能定义!$A:$F,6,0)="普攻",AY601=$AY$2),FALSE)</f>
        <v>0</v>
      </c>
    </row>
    <row r="602" spans="1:54">
      <c r="A602" s="1" t="e">
        <f>#REF!</f>
        <v>#REF!</v>
      </c>
      <c r="B602" s="1" t="e">
        <f>#REF!</f>
        <v>#REF!</v>
      </c>
      <c r="C602" s="1" t="e">
        <f>#REF!</f>
        <v>#REF!</v>
      </c>
      <c r="D602" s="1" t="s">
        <v>88</v>
      </c>
      <c r="E602" s="1" t="e">
        <f>#REF!</f>
        <v>#REF!</v>
      </c>
      <c r="F602" s="1" t="e">
        <f t="shared" si="175"/>
        <v>#REF!</v>
      </c>
      <c r="G602" s="1">
        <f>SUMIFS(Sheet1!$F$17:$F$30,Sheet1!$E$17:$E$30,D602)</f>
        <v>2</v>
      </c>
      <c r="H602" s="1" t="e">
        <f>ROUND(ABS(SUMIFS(#REF!,#REF!,$C602,#REF!,#REF!,#REF!,$E602)),)</f>
        <v>#REF!</v>
      </c>
      <c r="I602" s="1" t="e">
        <f>_xlfn.IFS(OR(B602=#REF!,B602=#REF!,B602=#REF!),ROUND(#REF!,3),TRUE,0)</f>
        <v>#REF!</v>
      </c>
      <c r="J602" s="1">
        <v>0</v>
      </c>
      <c r="K602" s="1" t="e">
        <f>ROUND(ABS(SUMIFS(#REF!,#REF!,$C602,#REF!,#REF!,#REF!,$E602,#REF!,#REF!)),3)</f>
        <v>#REF!</v>
      </c>
      <c r="L602" s="1" t="e">
        <f>ROUND(ABS(SUMIFS(#REF!,#REF!,$C602,#REF!,#REF!,#REF!,$E602,#REF!,#REF!)),3)</f>
        <v>#REF!</v>
      </c>
      <c r="M602" s="1">
        <v>0</v>
      </c>
      <c r="N602" s="1" t="e">
        <f>ROUND(ABS(SUMIFS(#REF!,#REF!,$C602,#REF!,#REF!,#REF!,$E602,#REF!,#REF!)),3)</f>
        <v>#REF!</v>
      </c>
      <c r="O602" s="1" t="e">
        <f>ABS(SUMIFS(#REF!,#REF!,$C602,#REF!,$E602,#REF!,#REF!))</f>
        <v>#REF!</v>
      </c>
      <c r="P602" s="1" t="e">
        <f>#REF!</f>
        <v>#REF!</v>
      </c>
      <c r="Q602" s="1" t="e">
        <f>_xlfn.IFS(OR(B602=#REF!,B602=#REF!),#REF!*100,TRUE,0)</f>
        <v>#REF!</v>
      </c>
      <c r="S602" s="14" t="str">
        <f t="shared" si="159"/>
        <v>2000150804击退1</v>
      </c>
      <c r="T602" s="14" t="str">
        <f ca="1">IF(OFFSET($BB$1,MATCH($S602,S:S,0)-1,),$BC$1,
_xlfn.TEXTJOIN(Sheet1!$D$16,1,U602:AA602))</f>
        <v>speed=1000,duration=0.1</v>
      </c>
      <c r="U602" s="14" t="str">
        <f t="shared" ca="1" si="160"/>
        <v>speed=1000</v>
      </c>
      <c r="V602" s="14" t="str">
        <f t="shared" ca="1" si="161"/>
        <v>duration=0.1</v>
      </c>
      <c r="W602" s="14" t="str">
        <f t="shared" ca="1" si="162"/>
        <v/>
      </c>
      <c r="X602" s="14" t="str">
        <f t="shared" ca="1" si="163"/>
        <v/>
      </c>
      <c r="Y602" s="14" t="str">
        <f t="shared" ca="1" si="164"/>
        <v/>
      </c>
      <c r="Z602" s="14" t="str">
        <f t="shared" ca="1" si="165"/>
        <v/>
      </c>
      <c r="AA602" s="14" t="str">
        <f t="shared" ca="1" si="166"/>
        <v/>
      </c>
      <c r="AB602" s="1">
        <f t="shared" si="167"/>
        <v>1000</v>
      </c>
      <c r="AC602" s="1">
        <f t="shared" si="168"/>
        <v>0.1</v>
      </c>
      <c r="AD602" s="1" t="e">
        <f t="shared" si="169"/>
        <v>#N/A</v>
      </c>
      <c r="AE602" s="1" t="e">
        <f t="shared" si="170"/>
        <v>#N/A</v>
      </c>
      <c r="AF602" s="1" t="e">
        <f t="shared" si="171"/>
        <v>#N/A</v>
      </c>
      <c r="AG602" s="1" t="e">
        <f t="shared" si="172"/>
        <v>#N/A</v>
      </c>
      <c r="AH602" s="1" t="e">
        <f t="shared" si="173"/>
        <v>#N/A</v>
      </c>
      <c r="AI602" s="1" t="str">
        <f>TRIM(LEFT(AP602,FIND(Sheet1!$E$16,AP602)-1))</f>
        <v>speed</v>
      </c>
      <c r="AJ602" s="1" t="str">
        <f>TRIM(LEFT(AQ602,FIND(Sheet1!$E$16,AQ602)-1))</f>
        <v>duration</v>
      </c>
      <c r="AK602" s="1" t="e">
        <f>TRIM(LEFT(AR602,FIND(Sheet1!$E$16,AR602)-1))</f>
        <v>#VALUE!</v>
      </c>
      <c r="AL602" s="1" t="e">
        <f>TRIM(LEFT(AS602,FIND(Sheet1!$E$16,AS602)-1))</f>
        <v>#VALUE!</v>
      </c>
      <c r="AM602" s="1" t="e">
        <f>TRIM(LEFT(AT602,FIND(Sheet1!$E$16,AT602)-1))</f>
        <v>#VALUE!</v>
      </c>
      <c r="AN602" s="1" t="e">
        <f>TRIM(LEFT(AU602,FIND(Sheet1!$E$16,AU602)-1))</f>
        <v>#VALUE!</v>
      </c>
      <c r="AO602" s="1" t="e">
        <f>TRIM(LEFT(AV602,FIND(Sheet1!$E$16,AV602)-1))</f>
        <v>#VALUE!</v>
      </c>
      <c r="AP602" s="14" t="s">
        <v>182</v>
      </c>
      <c r="AQ602" s="14" t="s">
        <v>183</v>
      </c>
      <c r="AX602" s="1">
        <v>2000150804</v>
      </c>
      <c r="AY602" s="1" t="s">
        <v>47</v>
      </c>
      <c r="AZ602" s="1" t="str">
        <f t="shared" si="174"/>
        <v>2000150804击退</v>
      </c>
      <c r="BA602" s="1">
        <f>COUNTIFS($AZ$2:AZ602,AZ602,$AZ$2:AZ602,"&gt;&lt;")</f>
        <v>1</v>
      </c>
      <c r="BB602" t="b">
        <f>IFERROR(AND(VLOOKUP(AX602,[2]英雄技能定义!$A:$F,6,0)="普攻",AY602=$AY$2),FALSE)</f>
        <v>0</v>
      </c>
    </row>
    <row r="603" spans="1:54">
      <c r="A603" s="1" t="e">
        <f>#REF!</f>
        <v>#REF!</v>
      </c>
      <c r="B603" s="1" t="e">
        <f>#REF!</f>
        <v>#REF!</v>
      </c>
      <c r="C603" s="1" t="e">
        <f>#REF!</f>
        <v>#REF!</v>
      </c>
      <c r="D603" s="1" t="s">
        <v>86</v>
      </c>
      <c r="E603" s="1" t="e">
        <f>#REF!</f>
        <v>#REF!</v>
      </c>
      <c r="F603" s="1" t="e">
        <f t="shared" si="175"/>
        <v>#REF!</v>
      </c>
      <c r="G603" s="1">
        <f>SUMIFS(Sheet1!$F$17:$F$30,Sheet1!$E$17:$E$30,D603)</f>
        <v>1</v>
      </c>
      <c r="H603" s="1" t="e">
        <f>ROUND(ABS(SUMIFS(#REF!,#REF!,$C603,#REF!,#REF!,#REF!,$E603)),)</f>
        <v>#REF!</v>
      </c>
      <c r="I603" s="1" t="e">
        <f>_xlfn.IFS(OR(B603=#REF!,B603=#REF!,B603=#REF!),ROUND(#REF!,3),TRUE,0)</f>
        <v>#REF!</v>
      </c>
      <c r="J603" s="1">
        <v>0</v>
      </c>
      <c r="K603" s="1" t="e">
        <f>ROUND(ABS(SUMIFS(#REF!,#REF!,$C603,#REF!,#REF!,#REF!,$E603,#REF!,#REF!)),3)</f>
        <v>#REF!</v>
      </c>
      <c r="L603" s="1" t="e">
        <f>ROUND(ABS(SUMIFS(#REF!,#REF!,$C603,#REF!,#REF!,#REF!,$E603,#REF!,#REF!)),3)</f>
        <v>#REF!</v>
      </c>
      <c r="M603" s="1">
        <v>0</v>
      </c>
      <c r="N603" s="1" t="e">
        <f>ROUND(ABS(SUMIFS(#REF!,#REF!,$C603,#REF!,#REF!,#REF!,$E603,#REF!,#REF!)),3)</f>
        <v>#REF!</v>
      </c>
      <c r="O603" s="1" t="e">
        <f>ABS(SUMIFS(#REF!,#REF!,$C603,#REF!,$E603,#REF!,#REF!))</f>
        <v>#REF!</v>
      </c>
      <c r="P603" s="1" t="e">
        <f>#REF!</f>
        <v>#REF!</v>
      </c>
      <c r="Q603" s="1" t="e">
        <f>_xlfn.IFS(OR(B603=#REF!,B603=#REF!),#REF!*100,TRUE,0)</f>
        <v>#REF!</v>
      </c>
      <c r="S603" s="14" t="str">
        <f t="shared" si="159"/>
        <v>2000150805伤血1</v>
      </c>
      <c r="T603" s="14" t="str">
        <f ca="1">IF(OFFSET($BB$1,MATCH($S603,S:S,0)-1,),$BC$1,
_xlfn.TEXTJOIN(Sheet1!$D$16,1,U603:AA603))</f>
        <v>ratio=1.06+attackerParams('extreasure2'),fixed=100</v>
      </c>
      <c r="U603" s="14" t="str">
        <f t="shared" ca="1" si="160"/>
        <v>ratio=1.06+attackerParams('extreasure2')</v>
      </c>
      <c r="V603" s="14" t="str">
        <f t="shared" ca="1" si="161"/>
        <v>fixed=100</v>
      </c>
      <c r="W603" s="14" t="str">
        <f t="shared" ca="1" si="162"/>
        <v/>
      </c>
      <c r="X603" s="14" t="str">
        <f t="shared" ca="1" si="163"/>
        <v/>
      </c>
      <c r="Y603" s="14" t="str">
        <f t="shared" ca="1" si="164"/>
        <v/>
      </c>
      <c r="Z603" s="14" t="str">
        <f t="shared" ca="1" si="165"/>
        <v/>
      </c>
      <c r="AA603" s="14" t="str">
        <f t="shared" ca="1" si="166"/>
        <v/>
      </c>
      <c r="AB603" s="1">
        <f t="shared" si="167"/>
        <v>1.06</v>
      </c>
      <c r="AC603" s="1">
        <f t="shared" si="168"/>
        <v>100</v>
      </c>
      <c r="AD603" s="1" t="e">
        <f t="shared" si="169"/>
        <v>#N/A</v>
      </c>
      <c r="AE603" s="1" t="e">
        <f t="shared" si="170"/>
        <v>#N/A</v>
      </c>
      <c r="AF603" s="1" t="e">
        <f t="shared" si="171"/>
        <v>#N/A</v>
      </c>
      <c r="AG603" s="1" t="e">
        <f t="shared" si="172"/>
        <v>#N/A</v>
      </c>
      <c r="AH603" s="1" t="e">
        <f t="shared" si="173"/>
        <v>#N/A</v>
      </c>
      <c r="AI603" s="1" t="str">
        <f>TRIM(LEFT(AP603,FIND(Sheet1!$E$16,AP603)-1))</f>
        <v>ratio</v>
      </c>
      <c r="AJ603" s="1" t="str">
        <f>TRIM(LEFT(AQ603,FIND(Sheet1!$E$16,AQ603)-1))</f>
        <v>fixed</v>
      </c>
      <c r="AK603" s="1" t="e">
        <f>TRIM(LEFT(AR603,FIND(Sheet1!$E$16,AR603)-1))</f>
        <v>#VALUE!</v>
      </c>
      <c r="AL603" s="1" t="e">
        <f>TRIM(LEFT(AS603,FIND(Sheet1!$E$16,AS603)-1))</f>
        <v>#VALUE!</v>
      </c>
      <c r="AM603" s="1" t="e">
        <f>TRIM(LEFT(AT603,FIND(Sheet1!$E$16,AT603)-1))</f>
        <v>#VALUE!</v>
      </c>
      <c r="AN603" s="1" t="e">
        <f>TRIM(LEFT(AU603,FIND(Sheet1!$E$16,AU603)-1))</f>
        <v>#VALUE!</v>
      </c>
      <c r="AO603" s="1" t="e">
        <f>TRIM(LEFT(AV603,FIND(Sheet1!$E$16,AV603)-1))</f>
        <v>#VALUE!</v>
      </c>
      <c r="AP603" s="14" t="s">
        <v>481</v>
      </c>
      <c r="AQ603" s="14" t="s">
        <v>170</v>
      </c>
      <c r="AX603" s="1">
        <v>2000150805</v>
      </c>
      <c r="AY603" s="1" t="s">
        <v>86</v>
      </c>
      <c r="AZ603" s="1" t="str">
        <f t="shared" si="174"/>
        <v>2000150805伤血</v>
      </c>
      <c r="BA603" s="1">
        <f>COUNTIFS($AZ$2:AZ603,AZ603,$AZ$2:AZ603,"&gt;&lt;")</f>
        <v>1</v>
      </c>
      <c r="BB603" t="b">
        <f>IFERROR(AND(VLOOKUP(AX603,[2]英雄技能定义!$A:$F,6,0)="普攻",AY603=$AY$2),FALSE)</f>
        <v>0</v>
      </c>
    </row>
    <row r="604" spans="1:54">
      <c r="A604" s="1" t="e">
        <f>#REF!</f>
        <v>#REF!</v>
      </c>
      <c r="B604" s="1" t="e">
        <f>#REF!</f>
        <v>#REF!</v>
      </c>
      <c r="C604" s="1" t="e">
        <f>#REF!</f>
        <v>#REF!</v>
      </c>
      <c r="D604" s="1" t="s">
        <v>86</v>
      </c>
      <c r="E604" s="1" t="e">
        <f>#REF!</f>
        <v>#REF!</v>
      </c>
      <c r="F604" s="1" t="e">
        <f t="shared" si="175"/>
        <v>#REF!</v>
      </c>
      <c r="G604" s="1">
        <f>SUMIFS(Sheet1!$F$17:$F$30,Sheet1!$E$17:$E$30,D604)</f>
        <v>1</v>
      </c>
      <c r="H604" s="1" t="e">
        <f>ROUND(ABS(SUMIFS(#REF!,#REF!,$C604,#REF!,#REF!,#REF!,$E604)),)</f>
        <v>#REF!</v>
      </c>
      <c r="I604" s="1" t="e">
        <f>_xlfn.IFS(OR(B604=#REF!,B604=#REF!,B604=#REF!),ROUND(#REF!,3),TRUE,0)</f>
        <v>#REF!</v>
      </c>
      <c r="J604" s="1">
        <v>0</v>
      </c>
      <c r="K604" s="1" t="e">
        <f>ROUND(ABS(SUMIFS(#REF!,#REF!,$C604,#REF!,#REF!,#REF!,$E604,#REF!,#REF!)),3)</f>
        <v>#REF!</v>
      </c>
      <c r="L604" s="1" t="e">
        <f>ROUND(ABS(SUMIFS(#REF!,#REF!,$C604,#REF!,#REF!,#REF!,$E604,#REF!,#REF!)),3)</f>
        <v>#REF!</v>
      </c>
      <c r="M604" s="1">
        <v>0</v>
      </c>
      <c r="N604" s="1" t="e">
        <f>ROUND(ABS(SUMIFS(#REF!,#REF!,$C604,#REF!,#REF!,#REF!,$E604,#REF!,#REF!)),3)</f>
        <v>#REF!</v>
      </c>
      <c r="O604" s="1" t="e">
        <f>ABS(SUMIFS(#REF!,#REF!,$C604,#REF!,$E604,#REF!,#REF!))</f>
        <v>#REF!</v>
      </c>
      <c r="P604" s="1" t="e">
        <f>#REF!</f>
        <v>#REF!</v>
      </c>
      <c r="Q604" s="1" t="e">
        <f>_xlfn.IFS(OR(B604=#REF!,B604=#REF!),#REF!*100,TRUE,0)</f>
        <v>#REF!</v>
      </c>
      <c r="S604" s="14" t="str">
        <f t="shared" si="159"/>
        <v>2000150805受击光效1</v>
      </c>
      <c r="T604" s="14" t="str">
        <f ca="1">IF(OFFSET($BB$1,MATCH($S604,S:S,0)-1,),$BC$1,
_xlfn.TEXTJOIN(Sheet1!$D$16,1,U604:AA604))</f>
        <v>54</v>
      </c>
      <c r="U604" s="14" t="str">
        <f t="shared" ca="1" si="160"/>
        <v>54</v>
      </c>
      <c r="V604" s="14" t="str">
        <f t="shared" ca="1" si="161"/>
        <v/>
      </c>
      <c r="W604" s="14" t="str">
        <f t="shared" ca="1" si="162"/>
        <v/>
      </c>
      <c r="X604" s="14" t="str">
        <f t="shared" ca="1" si="163"/>
        <v/>
      </c>
      <c r="Y604" s="14" t="str">
        <f t="shared" ca="1" si="164"/>
        <v/>
      </c>
      <c r="Z604" s="14" t="str">
        <f t="shared" ca="1" si="165"/>
        <v/>
      </c>
      <c r="AA604" s="14" t="str">
        <f t="shared" ca="1" si="166"/>
        <v/>
      </c>
      <c r="AB604" s="1">
        <f t="shared" si="167"/>
        <v>54</v>
      </c>
      <c r="AC604" s="1" t="e">
        <f t="shared" si="168"/>
        <v>#N/A</v>
      </c>
      <c r="AD604" s="1" t="e">
        <f t="shared" si="169"/>
        <v>#N/A</v>
      </c>
      <c r="AE604" s="1" t="e">
        <f t="shared" si="170"/>
        <v>#N/A</v>
      </c>
      <c r="AF604" s="1" t="e">
        <f t="shared" si="171"/>
        <v>#N/A</v>
      </c>
      <c r="AG604" s="1" t="e">
        <f t="shared" si="172"/>
        <v>#N/A</v>
      </c>
      <c r="AH604" s="1" t="e">
        <f t="shared" si="173"/>
        <v>#N/A</v>
      </c>
      <c r="AI604" s="1" t="e">
        <f>TRIM(LEFT(AP604,FIND(Sheet1!$E$16,AP604)-1))</f>
        <v>#VALUE!</v>
      </c>
      <c r="AJ604" s="1" t="e">
        <f>TRIM(LEFT(AQ604,FIND(Sheet1!$E$16,AQ604)-1))</f>
        <v>#VALUE!</v>
      </c>
      <c r="AK604" s="1" t="e">
        <f>TRIM(LEFT(AR604,FIND(Sheet1!$E$16,AR604)-1))</f>
        <v>#VALUE!</v>
      </c>
      <c r="AL604" s="1" t="e">
        <f>TRIM(LEFT(AS604,FIND(Sheet1!$E$16,AS604)-1))</f>
        <v>#VALUE!</v>
      </c>
      <c r="AM604" s="1" t="e">
        <f>TRIM(LEFT(AT604,FIND(Sheet1!$E$16,AT604)-1))</f>
        <v>#VALUE!</v>
      </c>
      <c r="AN604" s="1" t="e">
        <f>TRIM(LEFT(AU604,FIND(Sheet1!$E$16,AU604)-1))</f>
        <v>#VALUE!</v>
      </c>
      <c r="AO604" s="1" t="e">
        <f>TRIM(LEFT(AV604,FIND(Sheet1!$E$16,AV604)-1))</f>
        <v>#VALUE!</v>
      </c>
      <c r="AP604" s="14">
        <v>54</v>
      </c>
      <c r="AX604" s="1">
        <v>2000150805</v>
      </c>
      <c r="AY604" s="1" t="s">
        <v>91</v>
      </c>
      <c r="AZ604" s="1" t="str">
        <f t="shared" si="174"/>
        <v>2000150805受击光效</v>
      </c>
      <c r="BA604" s="1">
        <f>COUNTIFS($AZ$2:AZ604,AZ604,$AZ$2:AZ604,"&gt;&lt;")</f>
        <v>1</v>
      </c>
      <c r="BB604" t="b">
        <f>IFERROR(AND(VLOOKUP(AX604,[2]英雄技能定义!$A:$F,6,0)="普攻",AY604=$AY$2),FALSE)</f>
        <v>0</v>
      </c>
    </row>
    <row r="605" spans="1:54">
      <c r="A605" s="1" t="e">
        <f>#REF!</f>
        <v>#REF!</v>
      </c>
      <c r="B605" s="1" t="e">
        <f>#REF!</f>
        <v>#REF!</v>
      </c>
      <c r="C605" s="1" t="e">
        <f>#REF!</f>
        <v>#REF!</v>
      </c>
      <c r="D605" s="1" t="s">
        <v>88</v>
      </c>
      <c r="E605" s="1" t="e">
        <f>#REF!</f>
        <v>#REF!</v>
      </c>
      <c r="F605" s="1" t="e">
        <f t="shared" si="175"/>
        <v>#REF!</v>
      </c>
      <c r="G605" s="1">
        <f>SUMIFS(Sheet1!$F$17:$F$30,Sheet1!$E$17:$E$30,D605)</f>
        <v>2</v>
      </c>
      <c r="H605" s="1" t="e">
        <f>ROUND(ABS(SUMIFS(#REF!,#REF!,$C605,#REF!,#REF!,#REF!,$E605)),)</f>
        <v>#REF!</v>
      </c>
      <c r="I605" s="1" t="e">
        <f>_xlfn.IFS(OR(B605=#REF!,B605=#REF!,B605=#REF!),ROUND(#REF!,3),TRUE,0)</f>
        <v>#REF!</v>
      </c>
      <c r="J605" s="1">
        <v>0</v>
      </c>
      <c r="K605" s="1" t="e">
        <f>ROUND(ABS(SUMIFS(#REF!,#REF!,$C605,#REF!,#REF!,#REF!,$E605,#REF!,#REF!)),3)</f>
        <v>#REF!</v>
      </c>
      <c r="L605" s="1" t="e">
        <f>ROUND(ABS(SUMIFS(#REF!,#REF!,$C605,#REF!,#REF!,#REF!,$E605,#REF!,#REF!)),3)</f>
        <v>#REF!</v>
      </c>
      <c r="M605" s="1">
        <v>0</v>
      </c>
      <c r="N605" s="1" t="e">
        <f>ROUND(ABS(SUMIFS(#REF!,#REF!,$C605,#REF!,#REF!,#REF!,$E605,#REF!,#REF!)),3)</f>
        <v>#REF!</v>
      </c>
      <c r="O605" s="1" t="e">
        <f>ABS(SUMIFS(#REF!,#REF!,$C605,#REF!,$E605,#REF!,#REF!))</f>
        <v>#REF!</v>
      </c>
      <c r="P605" s="1" t="e">
        <f>#REF!</f>
        <v>#REF!</v>
      </c>
      <c r="Q605" s="1" t="e">
        <f>_xlfn.IFS(OR(B605=#REF!,B605=#REF!),#REF!*100,TRUE,0)</f>
        <v>#REF!</v>
      </c>
      <c r="S605" s="14" t="str">
        <f t="shared" si="159"/>
        <v>2000150805加buff1</v>
      </c>
      <c r="T605" s="14" t="str">
        <f ca="1">IF(OFFSET($BB$1,MATCH($S605,S:S,0)-1,),$BC$1,
_xlfn.TEXTJOIN(Sheet1!$D$16,1,U605:AA605))</f>
        <v>duration=9+attackerParams('step10a'),effectIds={1000106,1000108}</v>
      </c>
      <c r="U605" s="14" t="str">
        <f t="shared" ca="1" si="160"/>
        <v>duration=9+attackerParams('step10a')</v>
      </c>
      <c r="V605" s="14" t="str">
        <f t="shared" ca="1" si="161"/>
        <v>effectIds={1000106</v>
      </c>
      <c r="W605" s="14" t="str">
        <f t="shared" ca="1" si="162"/>
        <v>1000108}</v>
      </c>
      <c r="X605" s="14" t="str">
        <f t="shared" ca="1" si="163"/>
        <v/>
      </c>
      <c r="Y605" s="14" t="str">
        <f t="shared" ca="1" si="164"/>
        <v/>
      </c>
      <c r="Z605" s="14" t="str">
        <f t="shared" ca="1" si="165"/>
        <v/>
      </c>
      <c r="AA605" s="14" t="str">
        <f t="shared" ca="1" si="166"/>
        <v/>
      </c>
      <c r="AB605" s="1">
        <f t="shared" si="167"/>
        <v>9</v>
      </c>
      <c r="AC605" s="1" t="e">
        <f t="shared" si="168"/>
        <v>#N/A</v>
      </c>
      <c r="AD605" s="1" t="e">
        <f t="shared" si="169"/>
        <v>#N/A</v>
      </c>
      <c r="AE605" s="1" t="e">
        <f t="shared" si="170"/>
        <v>#N/A</v>
      </c>
      <c r="AF605" s="1" t="e">
        <f t="shared" si="171"/>
        <v>#N/A</v>
      </c>
      <c r="AG605" s="1" t="e">
        <f t="shared" si="172"/>
        <v>#N/A</v>
      </c>
      <c r="AH605" s="1" t="e">
        <f t="shared" si="173"/>
        <v>#N/A</v>
      </c>
      <c r="AI605" s="1" t="str">
        <f>TRIM(LEFT(AP605,FIND(Sheet1!$E$16,AP605)-1))</f>
        <v>duration</v>
      </c>
      <c r="AJ605" s="1" t="str">
        <f>TRIM(LEFT(AQ605,FIND(Sheet1!$E$16,AQ605)-1))</f>
        <v>effectIds</v>
      </c>
      <c r="AK605" s="1" t="e">
        <f>TRIM(LEFT(AR605,FIND(Sheet1!$E$16,AR605)-1))</f>
        <v>#VALUE!</v>
      </c>
      <c r="AL605" s="1" t="e">
        <f>TRIM(LEFT(AS605,FIND(Sheet1!$E$16,AS605)-1))</f>
        <v>#VALUE!</v>
      </c>
      <c r="AM605" s="1" t="e">
        <f>TRIM(LEFT(AT605,FIND(Sheet1!$E$16,AT605)-1))</f>
        <v>#VALUE!</v>
      </c>
      <c r="AN605" s="1" t="e">
        <f>TRIM(LEFT(AU605,FIND(Sheet1!$E$16,AU605)-1))</f>
        <v>#VALUE!</v>
      </c>
      <c r="AO605" s="1" t="e">
        <f>TRIM(LEFT(AV605,FIND(Sheet1!$E$16,AV605)-1))</f>
        <v>#VALUE!</v>
      </c>
      <c r="AP605" s="14" t="s">
        <v>478</v>
      </c>
      <c r="AQ605" s="14" t="s">
        <v>479</v>
      </c>
      <c r="AR605" s="14" t="s">
        <v>480</v>
      </c>
      <c r="AX605" s="1">
        <v>2000150805</v>
      </c>
      <c r="AY605" s="1" t="s">
        <v>88</v>
      </c>
      <c r="AZ605" s="1" t="str">
        <f t="shared" si="174"/>
        <v>2000150805加buff</v>
      </c>
      <c r="BA605" s="1">
        <f>COUNTIFS($AZ$2:AZ605,AZ605,$AZ$2:AZ605,"&gt;&lt;")</f>
        <v>1</v>
      </c>
      <c r="BB605" t="b">
        <f>IFERROR(AND(VLOOKUP(AX605,[2]英雄技能定义!$A:$F,6,0)="普攻",AY605=$AY$2),FALSE)</f>
        <v>0</v>
      </c>
    </row>
    <row r="606" spans="1:54">
      <c r="A606" s="1" t="e">
        <f>#REF!</f>
        <v>#REF!</v>
      </c>
      <c r="B606" s="1" t="e">
        <f>#REF!</f>
        <v>#REF!</v>
      </c>
      <c r="C606" s="1" t="e">
        <f>#REF!</f>
        <v>#REF!</v>
      </c>
      <c r="D606" s="1" t="s">
        <v>86</v>
      </c>
      <c r="E606" s="1" t="e">
        <f>#REF!</f>
        <v>#REF!</v>
      </c>
      <c r="F606" s="1" t="e">
        <f t="shared" ref="F606:F617" si="176">_xlfn.CONCAT(C606,D606,E606)</f>
        <v>#REF!</v>
      </c>
      <c r="G606" s="1">
        <f>SUMIFS(Sheet1!$F$17:$F$30,Sheet1!$E$17:$E$30,D606)</f>
        <v>1</v>
      </c>
      <c r="H606" s="1" t="e">
        <f>ROUND(ABS(SUMIFS(#REF!,#REF!,$C606,#REF!,#REF!,#REF!,$E606)),)</f>
        <v>#REF!</v>
      </c>
      <c r="I606" s="1" t="e">
        <f>_xlfn.IFS(OR(B606=#REF!,B606=#REF!,B606=#REF!),ROUND(#REF!,3),TRUE,0)</f>
        <v>#REF!</v>
      </c>
      <c r="J606" s="1">
        <v>0</v>
      </c>
      <c r="K606" s="1" t="e">
        <f>ROUND(ABS(SUMIFS(#REF!,#REF!,$C606,#REF!,#REF!,#REF!,$E606,#REF!,#REF!)),3)</f>
        <v>#REF!</v>
      </c>
      <c r="L606" s="1" t="e">
        <f>ROUND(ABS(SUMIFS(#REF!,#REF!,$C606,#REF!,#REF!,#REF!,$E606,#REF!,#REF!)),3)</f>
        <v>#REF!</v>
      </c>
      <c r="M606" s="1">
        <v>0</v>
      </c>
      <c r="N606" s="1" t="e">
        <f>ROUND(ABS(SUMIFS(#REF!,#REF!,$C606,#REF!,#REF!,#REF!,$E606,#REF!,#REF!)),3)</f>
        <v>#REF!</v>
      </c>
      <c r="O606" s="1" t="e">
        <f>ABS(SUMIFS(#REF!,#REF!,$C606,#REF!,$E606,#REF!,#REF!))</f>
        <v>#REF!</v>
      </c>
      <c r="P606" s="1" t="e">
        <f>#REF!</f>
        <v>#REF!</v>
      </c>
      <c r="Q606" s="1" t="e">
        <f>_xlfn.IFS(OR(B606=#REF!,B606=#REF!),#REF!*100,TRUE,0)</f>
        <v>#REF!</v>
      </c>
      <c r="R606" s="4" t="s">
        <v>911</v>
      </c>
      <c r="S606" s="14" t="str">
        <f t="shared" si="159"/>
        <v>2000150805击退1</v>
      </c>
      <c r="T606" s="14" t="str">
        <f ca="1">IF(OFFSET($BB$1,MATCH($S606,S:S,0)-1,),$BC$1,
_xlfn.TEXTJOIN(Sheet1!$D$16,1,U606:AA606))</f>
        <v>speed=1000,duration=0.1</v>
      </c>
      <c r="U606" s="14" t="str">
        <f t="shared" ca="1" si="160"/>
        <v>speed=1000</v>
      </c>
      <c r="V606" s="14" t="str">
        <f t="shared" ca="1" si="161"/>
        <v>duration=0.1</v>
      </c>
      <c r="W606" s="14" t="str">
        <f t="shared" ca="1" si="162"/>
        <v/>
      </c>
      <c r="X606" s="14" t="str">
        <f t="shared" ca="1" si="163"/>
        <v/>
      </c>
      <c r="Y606" s="14" t="str">
        <f t="shared" ca="1" si="164"/>
        <v/>
      </c>
      <c r="Z606" s="14" t="str">
        <f t="shared" ca="1" si="165"/>
        <v/>
      </c>
      <c r="AA606" s="14" t="str">
        <f t="shared" ca="1" si="166"/>
        <v/>
      </c>
      <c r="AB606" s="1">
        <f t="shared" si="167"/>
        <v>1000</v>
      </c>
      <c r="AC606" s="1">
        <f t="shared" si="168"/>
        <v>0.1</v>
      </c>
      <c r="AD606" s="1" t="e">
        <f t="shared" si="169"/>
        <v>#N/A</v>
      </c>
      <c r="AE606" s="1" t="e">
        <f t="shared" si="170"/>
        <v>#N/A</v>
      </c>
      <c r="AF606" s="1" t="e">
        <f t="shared" si="171"/>
        <v>#N/A</v>
      </c>
      <c r="AG606" s="1" t="e">
        <f t="shared" si="172"/>
        <v>#N/A</v>
      </c>
      <c r="AH606" s="1" t="e">
        <f t="shared" si="173"/>
        <v>#N/A</v>
      </c>
      <c r="AI606" s="1" t="str">
        <f>TRIM(LEFT(AP606,FIND(Sheet1!$E$16,AP606)-1))</f>
        <v>speed</v>
      </c>
      <c r="AJ606" s="1" t="str">
        <f>TRIM(LEFT(AQ606,FIND(Sheet1!$E$16,AQ606)-1))</f>
        <v>duration</v>
      </c>
      <c r="AK606" s="1" t="e">
        <f>TRIM(LEFT(AR606,FIND(Sheet1!$E$16,AR606)-1))</f>
        <v>#VALUE!</v>
      </c>
      <c r="AL606" s="1" t="e">
        <f>TRIM(LEFT(AS606,FIND(Sheet1!$E$16,AS606)-1))</f>
        <v>#VALUE!</v>
      </c>
      <c r="AM606" s="1" t="e">
        <f>TRIM(LEFT(AT606,FIND(Sheet1!$E$16,AT606)-1))</f>
        <v>#VALUE!</v>
      </c>
      <c r="AN606" s="1" t="e">
        <f>TRIM(LEFT(AU606,FIND(Sheet1!$E$16,AU606)-1))</f>
        <v>#VALUE!</v>
      </c>
      <c r="AO606" s="1" t="e">
        <f>TRIM(LEFT(AV606,FIND(Sheet1!$E$16,AV606)-1))</f>
        <v>#VALUE!</v>
      </c>
      <c r="AP606" s="14" t="s">
        <v>182</v>
      </c>
      <c r="AQ606" s="14" t="s">
        <v>183</v>
      </c>
      <c r="AX606" s="1">
        <v>2000150805</v>
      </c>
      <c r="AY606" s="1" t="s">
        <v>47</v>
      </c>
      <c r="AZ606" s="1" t="str">
        <f t="shared" si="174"/>
        <v>2000150805击退</v>
      </c>
      <c r="BA606" s="1">
        <f>COUNTIFS($AZ$2:AZ606,AZ606,$AZ$2:AZ606,"&gt;&lt;")</f>
        <v>1</v>
      </c>
      <c r="BB606" t="b">
        <f>IFERROR(AND(VLOOKUP(AX606,[2]英雄技能定义!$A:$F,6,0)="普攻",AY606=$AY$2),FALSE)</f>
        <v>0</v>
      </c>
    </row>
    <row r="607" spans="1:54">
      <c r="A607" s="1" t="e">
        <f>#REF!</f>
        <v>#REF!</v>
      </c>
      <c r="B607" s="1" t="e">
        <f>#REF!</f>
        <v>#REF!</v>
      </c>
      <c r="C607" s="1" t="e">
        <f>#REF!</f>
        <v>#REF!</v>
      </c>
      <c r="D607" s="1" t="s">
        <v>86</v>
      </c>
      <c r="E607" s="1" t="e">
        <f>#REF!</f>
        <v>#REF!</v>
      </c>
      <c r="F607" s="1" t="e">
        <f t="shared" si="176"/>
        <v>#REF!</v>
      </c>
      <c r="G607" s="1">
        <f>SUMIFS(Sheet1!$F$17:$F$30,Sheet1!$E$17:$E$30,D607)</f>
        <v>1</v>
      </c>
      <c r="H607" s="1" t="e">
        <f>ROUND(ABS(SUMIFS(#REF!,#REF!,$C607,#REF!,#REF!,#REF!,$E607)),)</f>
        <v>#REF!</v>
      </c>
      <c r="I607" s="1" t="e">
        <f>_xlfn.IFS(OR(B607=#REF!,B607=#REF!,B607=#REF!),ROUND(#REF!,3),TRUE,0)</f>
        <v>#REF!</v>
      </c>
      <c r="J607" s="1">
        <v>0</v>
      </c>
      <c r="K607" s="1" t="e">
        <f>ROUND(ABS(SUMIFS(#REF!,#REF!,$C607,#REF!,#REF!,#REF!,$E607,#REF!,#REF!)),3)</f>
        <v>#REF!</v>
      </c>
      <c r="L607" s="1" t="e">
        <f>ROUND(ABS(SUMIFS(#REF!,#REF!,$C607,#REF!,#REF!,#REF!,$E607,#REF!,#REF!)),3)</f>
        <v>#REF!</v>
      </c>
      <c r="M607" s="1">
        <v>0</v>
      </c>
      <c r="N607" s="1" t="e">
        <f>ROUND(ABS(SUMIFS(#REF!,#REF!,$C607,#REF!,#REF!,#REF!,$E607,#REF!,#REF!)),3)</f>
        <v>#REF!</v>
      </c>
      <c r="O607" s="1" t="e">
        <f>ABS(SUMIFS(#REF!,#REF!,$C607,#REF!,$E607,#REF!,#REF!))</f>
        <v>#REF!</v>
      </c>
      <c r="P607" s="1" t="e">
        <f>#REF!</f>
        <v>#REF!</v>
      </c>
      <c r="Q607" s="1" t="e">
        <f>_xlfn.IFS(OR(B607=#REF!,B607=#REF!),#REF!*100,TRUE,0)</f>
        <v>#REF!</v>
      </c>
      <c r="S607" s="14" t="str">
        <f t="shared" si="159"/>
        <v>2000450801伤血1</v>
      </c>
      <c r="T607" s="14" t="str">
        <f ca="1">IF(OFFSET($BB$1,MATCH($S607,S:S,0)-1,),$BC$1,
_xlfn.TEXTJOIN(Sheet1!$D$16,1,U607:AA607))</f>
        <v>ratio=0.4,fixed=0</v>
      </c>
      <c r="U607" s="14" t="str">
        <f t="shared" ca="1" si="160"/>
        <v>ratio=0.4</v>
      </c>
      <c r="V607" s="14" t="str">
        <f t="shared" ca="1" si="161"/>
        <v>fixed=10</v>
      </c>
      <c r="W607" s="14" t="str">
        <f t="shared" ca="1" si="162"/>
        <v/>
      </c>
      <c r="X607" s="14" t="str">
        <f t="shared" ca="1" si="163"/>
        <v/>
      </c>
      <c r="Y607" s="14" t="str">
        <f t="shared" ca="1" si="164"/>
        <v/>
      </c>
      <c r="Z607" s="14" t="str">
        <f t="shared" ca="1" si="165"/>
        <v/>
      </c>
      <c r="AA607" s="14" t="str">
        <f t="shared" ca="1" si="166"/>
        <v/>
      </c>
      <c r="AB607" s="1">
        <f t="shared" si="167"/>
        <v>0.4</v>
      </c>
      <c r="AC607" s="1">
        <f t="shared" si="168"/>
        <v>10</v>
      </c>
      <c r="AD607" s="1" t="e">
        <f t="shared" si="169"/>
        <v>#N/A</v>
      </c>
      <c r="AE607" s="1" t="e">
        <f t="shared" si="170"/>
        <v>#N/A</v>
      </c>
      <c r="AF607" s="1" t="e">
        <f t="shared" si="171"/>
        <v>#N/A</v>
      </c>
      <c r="AG607" s="1" t="e">
        <f t="shared" si="172"/>
        <v>#N/A</v>
      </c>
      <c r="AH607" s="1" t="e">
        <f t="shared" si="173"/>
        <v>#N/A</v>
      </c>
      <c r="AI607" s="1" t="str">
        <f>TRIM(LEFT(AP607,FIND(Sheet1!$E$16,AP607)-1))</f>
        <v>ratio</v>
      </c>
      <c r="AJ607" s="1" t="str">
        <f>TRIM(LEFT(AQ607,FIND(Sheet1!$E$16,AQ607)-1))</f>
        <v>fixed</v>
      </c>
      <c r="AK607" s="1" t="e">
        <f>TRIM(LEFT(AR607,FIND(Sheet1!$E$16,AR607)-1))</f>
        <v>#VALUE!</v>
      </c>
      <c r="AL607" s="1" t="e">
        <f>TRIM(LEFT(AS607,FIND(Sheet1!$E$16,AS607)-1))</f>
        <v>#VALUE!</v>
      </c>
      <c r="AM607" s="1" t="e">
        <f>TRIM(LEFT(AT607,FIND(Sheet1!$E$16,AT607)-1))</f>
        <v>#VALUE!</v>
      </c>
      <c r="AN607" s="1" t="e">
        <f>TRIM(LEFT(AU607,FIND(Sheet1!$E$16,AU607)-1))</f>
        <v>#VALUE!</v>
      </c>
      <c r="AO607" s="1" t="e">
        <f>TRIM(LEFT(AV607,FIND(Sheet1!$E$16,AV607)-1))</f>
        <v>#VALUE!</v>
      </c>
      <c r="AP607" s="14" t="s">
        <v>167</v>
      </c>
      <c r="AQ607" s="14" t="s">
        <v>168</v>
      </c>
      <c r="AX607" s="1">
        <v>2000450801</v>
      </c>
      <c r="AY607" s="1" t="s">
        <v>86</v>
      </c>
      <c r="AZ607" s="1" t="str">
        <f t="shared" si="174"/>
        <v>2000450801伤血</v>
      </c>
      <c r="BA607" s="1">
        <f>COUNTIFS($AZ$2:AZ607,AZ607,$AZ$2:AZ607,"&gt;&lt;")</f>
        <v>1</v>
      </c>
      <c r="BB607" t="b">
        <f>IFERROR(AND(VLOOKUP(AX607,[2]英雄技能定义!$A:$F,6,0)="普攻",AY607=$AY$2),FALSE)</f>
        <v>1</v>
      </c>
    </row>
    <row r="608" spans="1:54">
      <c r="A608" s="1" t="e">
        <f>#REF!</f>
        <v>#REF!</v>
      </c>
      <c r="B608" s="1" t="e">
        <f>#REF!</f>
        <v>#REF!</v>
      </c>
      <c r="C608" s="1" t="e">
        <f>#REF!</f>
        <v>#REF!</v>
      </c>
      <c r="D608" s="1" t="s">
        <v>86</v>
      </c>
      <c r="E608" s="1" t="e">
        <f>#REF!</f>
        <v>#REF!</v>
      </c>
      <c r="F608" s="1" t="e">
        <f t="shared" si="176"/>
        <v>#REF!</v>
      </c>
      <c r="G608" s="1">
        <f>SUMIFS(Sheet1!$F$17:$F$30,Sheet1!$E$17:$E$30,D608)</f>
        <v>1</v>
      </c>
      <c r="H608" s="1" t="e">
        <f>ROUND(ABS(SUMIFS(#REF!,#REF!,$C608,#REF!,#REF!,#REF!,$E608)),)</f>
        <v>#REF!</v>
      </c>
      <c r="I608" s="1" t="e">
        <f>_xlfn.IFS(OR(B608=#REF!,B608=#REF!,B608=#REF!),ROUND(#REF!,3),TRUE,0)</f>
        <v>#REF!</v>
      </c>
      <c r="J608" s="1">
        <v>0</v>
      </c>
      <c r="K608" s="1" t="e">
        <f>ROUND(ABS(SUMIFS(#REF!,#REF!,$C608,#REF!,#REF!,#REF!,$E608,#REF!,#REF!)),3)</f>
        <v>#REF!</v>
      </c>
      <c r="L608" s="1" t="e">
        <f>ROUND(ABS(SUMIFS(#REF!,#REF!,$C608,#REF!,#REF!,#REF!,$E608,#REF!,#REF!)),3)</f>
        <v>#REF!</v>
      </c>
      <c r="M608" s="1">
        <v>0</v>
      </c>
      <c r="N608" s="1" t="e">
        <f>ROUND(ABS(SUMIFS(#REF!,#REF!,$C608,#REF!,#REF!,#REF!,$E608,#REF!,#REF!)),3)</f>
        <v>#REF!</v>
      </c>
      <c r="O608" s="1" t="e">
        <f>ABS(SUMIFS(#REF!,#REF!,$C608,#REF!,$E608,#REF!,#REF!))</f>
        <v>#REF!</v>
      </c>
      <c r="P608" s="1" t="e">
        <f>#REF!</f>
        <v>#REF!</v>
      </c>
      <c r="Q608" s="1" t="e">
        <f>_xlfn.IFS(OR(B608=#REF!,B608=#REF!),#REF!*100,TRUE,0)</f>
        <v>#REF!</v>
      </c>
      <c r="S608" s="14" t="str">
        <f t="shared" si="159"/>
        <v>2000450801受击光效1</v>
      </c>
      <c r="T608" s="14" t="str">
        <f ca="1">IF(OFFSET($BB$1,MATCH($S608,S:S,0)-1,),$BC$1,
_xlfn.TEXTJOIN(Sheet1!$D$16,1,U608:AA608))</f>
        <v>1</v>
      </c>
      <c r="U608" s="14" t="str">
        <f t="shared" ca="1" si="160"/>
        <v>1</v>
      </c>
      <c r="V608" s="14" t="str">
        <f t="shared" ca="1" si="161"/>
        <v/>
      </c>
      <c r="W608" s="14" t="str">
        <f t="shared" ca="1" si="162"/>
        <v/>
      </c>
      <c r="X608" s="14" t="str">
        <f t="shared" ca="1" si="163"/>
        <v/>
      </c>
      <c r="Y608" s="14" t="str">
        <f t="shared" ca="1" si="164"/>
        <v/>
      </c>
      <c r="Z608" s="14" t="str">
        <f t="shared" ca="1" si="165"/>
        <v/>
      </c>
      <c r="AA608" s="14" t="str">
        <f t="shared" ca="1" si="166"/>
        <v/>
      </c>
      <c r="AB608" s="1">
        <f t="shared" si="167"/>
        <v>1</v>
      </c>
      <c r="AC608" s="1" t="e">
        <f t="shared" si="168"/>
        <v>#N/A</v>
      </c>
      <c r="AD608" s="1" t="e">
        <f t="shared" si="169"/>
        <v>#N/A</v>
      </c>
      <c r="AE608" s="1" t="e">
        <f t="shared" si="170"/>
        <v>#N/A</v>
      </c>
      <c r="AF608" s="1" t="e">
        <f t="shared" si="171"/>
        <v>#N/A</v>
      </c>
      <c r="AG608" s="1" t="e">
        <f t="shared" si="172"/>
        <v>#N/A</v>
      </c>
      <c r="AH608" s="1" t="e">
        <f t="shared" si="173"/>
        <v>#N/A</v>
      </c>
      <c r="AI608" s="1" t="e">
        <f>TRIM(LEFT(AP608,FIND(Sheet1!$E$16,AP608)-1))</f>
        <v>#VALUE!</v>
      </c>
      <c r="AJ608" s="1" t="e">
        <f>TRIM(LEFT(AQ608,FIND(Sheet1!$E$16,AQ608)-1))</f>
        <v>#VALUE!</v>
      </c>
      <c r="AK608" s="1" t="e">
        <f>TRIM(LEFT(AR608,FIND(Sheet1!$E$16,AR608)-1))</f>
        <v>#VALUE!</v>
      </c>
      <c r="AL608" s="1" t="e">
        <f>TRIM(LEFT(AS608,FIND(Sheet1!$E$16,AS608)-1))</f>
        <v>#VALUE!</v>
      </c>
      <c r="AM608" s="1" t="e">
        <f>TRIM(LEFT(AT608,FIND(Sheet1!$E$16,AT608)-1))</f>
        <v>#VALUE!</v>
      </c>
      <c r="AN608" s="1" t="e">
        <f>TRIM(LEFT(AU608,FIND(Sheet1!$E$16,AU608)-1))</f>
        <v>#VALUE!</v>
      </c>
      <c r="AO608" s="1" t="e">
        <f>TRIM(LEFT(AV608,FIND(Sheet1!$E$16,AV608)-1))</f>
        <v>#VALUE!</v>
      </c>
      <c r="AP608" s="14">
        <v>1</v>
      </c>
      <c r="AX608" s="1">
        <v>2000450801</v>
      </c>
      <c r="AY608" s="1" t="s">
        <v>91</v>
      </c>
      <c r="AZ608" s="1" t="str">
        <f t="shared" si="174"/>
        <v>2000450801受击光效</v>
      </c>
      <c r="BA608" s="1">
        <f>COUNTIFS($AZ$2:AZ608,AZ608,$AZ$2:AZ608,"&gt;&lt;")</f>
        <v>1</v>
      </c>
      <c r="BB608" t="b">
        <f>IFERROR(AND(VLOOKUP(AX608,[2]英雄技能定义!$A:$F,6,0)="普攻",AY608=$AY$2),FALSE)</f>
        <v>0</v>
      </c>
    </row>
    <row r="609" spans="1:54">
      <c r="A609" s="1" t="e">
        <f>#REF!</f>
        <v>#REF!</v>
      </c>
      <c r="B609" s="1" t="e">
        <f>#REF!</f>
        <v>#REF!</v>
      </c>
      <c r="C609" s="1" t="e">
        <f>#REF!</f>
        <v>#REF!</v>
      </c>
      <c r="D609" s="1" t="s">
        <v>86</v>
      </c>
      <c r="E609" s="1" t="e">
        <f>#REF!</f>
        <v>#REF!</v>
      </c>
      <c r="F609" s="1" t="e">
        <f t="shared" si="176"/>
        <v>#REF!</v>
      </c>
      <c r="G609" s="1">
        <f>SUMIFS(Sheet1!$F$17:$F$30,Sheet1!$E$17:$E$30,D609)</f>
        <v>1</v>
      </c>
      <c r="H609" s="1" t="e">
        <f>ROUND(ABS(SUMIFS(#REF!,#REF!,$C609,#REF!,#REF!,#REF!,$E609)),)</f>
        <v>#REF!</v>
      </c>
      <c r="I609" s="1" t="e">
        <f>_xlfn.IFS(OR(B609=#REF!,B609=#REF!,B609=#REF!),ROUND(#REF!,3),TRUE,0)</f>
        <v>#REF!</v>
      </c>
      <c r="J609" s="1">
        <v>0</v>
      </c>
      <c r="K609" s="1" t="e">
        <f>ROUND(ABS(SUMIFS(#REF!,#REF!,$C609,#REF!,#REF!,#REF!,$E609,#REF!,#REF!)),3)</f>
        <v>#REF!</v>
      </c>
      <c r="L609" s="1" t="e">
        <f>ROUND(ABS(SUMIFS(#REF!,#REF!,$C609,#REF!,#REF!,#REF!,$E609,#REF!,#REF!)),3)</f>
        <v>#REF!</v>
      </c>
      <c r="M609" s="1">
        <v>0</v>
      </c>
      <c r="N609" s="1" t="e">
        <f>ROUND(ABS(SUMIFS(#REF!,#REF!,$C609,#REF!,#REF!,#REF!,$E609,#REF!,#REF!)),3)</f>
        <v>#REF!</v>
      </c>
      <c r="O609" s="1" t="e">
        <f>ABS(SUMIFS(#REF!,#REF!,$C609,#REF!,$E609,#REF!,#REF!))</f>
        <v>#REF!</v>
      </c>
      <c r="P609" s="1" t="e">
        <f>#REF!</f>
        <v>#REF!</v>
      </c>
      <c r="Q609" s="1" t="e">
        <f>_xlfn.IFS(OR(B609=#REF!,B609=#REF!),#REF!*100,TRUE,0)</f>
        <v>#REF!</v>
      </c>
      <c r="S609" s="14" t="str">
        <f t="shared" si="159"/>
        <v>2000450802伤血1</v>
      </c>
      <c r="T609" s="14" t="str">
        <f ca="1">IF(OFFSET($BB$1,MATCH($S609,S:S,0)-1,),$BC$1,
_xlfn.TEXTJOIN(Sheet1!$D$16,1,U609:AA609))</f>
        <v>ratio=0.82,fixed=100</v>
      </c>
      <c r="U609" s="14" t="str">
        <f t="shared" ca="1" si="160"/>
        <v>ratio=0.82</v>
      </c>
      <c r="V609" s="14" t="str">
        <f t="shared" ca="1" si="161"/>
        <v>fixed=100</v>
      </c>
      <c r="W609" s="14" t="str">
        <f t="shared" ca="1" si="162"/>
        <v/>
      </c>
      <c r="X609" s="14" t="str">
        <f t="shared" ca="1" si="163"/>
        <v/>
      </c>
      <c r="Y609" s="14" t="str">
        <f t="shared" ca="1" si="164"/>
        <v/>
      </c>
      <c r="Z609" s="14" t="str">
        <f t="shared" ca="1" si="165"/>
        <v/>
      </c>
      <c r="AA609" s="14" t="str">
        <f t="shared" ca="1" si="166"/>
        <v/>
      </c>
      <c r="AB609" s="1">
        <f t="shared" si="167"/>
        <v>0.82</v>
      </c>
      <c r="AC609" s="1">
        <f t="shared" si="168"/>
        <v>100</v>
      </c>
      <c r="AD609" s="1" t="e">
        <f t="shared" si="169"/>
        <v>#N/A</v>
      </c>
      <c r="AE609" s="1" t="e">
        <f t="shared" si="170"/>
        <v>#N/A</v>
      </c>
      <c r="AF609" s="1" t="e">
        <f t="shared" si="171"/>
        <v>#N/A</v>
      </c>
      <c r="AG609" s="1" t="e">
        <f t="shared" si="172"/>
        <v>#N/A</v>
      </c>
      <c r="AH609" s="1" t="e">
        <f t="shared" si="173"/>
        <v>#N/A</v>
      </c>
      <c r="AI609" s="1" t="str">
        <f>TRIM(LEFT(AP609,FIND(Sheet1!$E$16,AP609)-1))</f>
        <v>ratio</v>
      </c>
      <c r="AJ609" s="1" t="str">
        <f>TRIM(LEFT(AQ609,FIND(Sheet1!$E$16,AQ609)-1))</f>
        <v>fixed</v>
      </c>
      <c r="AK609" s="1" t="e">
        <f>TRIM(LEFT(AR609,FIND(Sheet1!$E$16,AR609)-1))</f>
        <v>#VALUE!</v>
      </c>
      <c r="AL609" s="1" t="e">
        <f>TRIM(LEFT(AS609,FIND(Sheet1!$E$16,AS609)-1))</f>
        <v>#VALUE!</v>
      </c>
      <c r="AM609" s="1" t="e">
        <f>TRIM(LEFT(AT609,FIND(Sheet1!$E$16,AT609)-1))</f>
        <v>#VALUE!</v>
      </c>
      <c r="AN609" s="1" t="e">
        <f>TRIM(LEFT(AU609,FIND(Sheet1!$E$16,AU609)-1))</f>
        <v>#VALUE!</v>
      </c>
      <c r="AO609" s="1" t="e">
        <f>TRIM(LEFT(AV609,FIND(Sheet1!$E$16,AV609)-1))</f>
        <v>#VALUE!</v>
      </c>
      <c r="AP609" s="14" t="s">
        <v>361</v>
      </c>
      <c r="AQ609" s="14" t="s">
        <v>170</v>
      </c>
      <c r="AX609" s="1">
        <v>2000450802</v>
      </c>
      <c r="AY609" s="1" t="s">
        <v>86</v>
      </c>
      <c r="AZ609" s="1" t="str">
        <f t="shared" si="174"/>
        <v>2000450802伤血</v>
      </c>
      <c r="BA609" s="1">
        <f>COUNTIFS($AZ$2:AZ609,AZ609,$AZ$2:AZ609,"&gt;&lt;")</f>
        <v>1</v>
      </c>
      <c r="BB609" t="b">
        <f>IFERROR(AND(VLOOKUP(AX609,[2]英雄技能定义!$A:$F,6,0)="普攻",AY609=$AY$2),FALSE)</f>
        <v>0</v>
      </c>
    </row>
    <row r="610" spans="1:54">
      <c r="A610" s="1" t="e">
        <f>#REF!</f>
        <v>#REF!</v>
      </c>
      <c r="B610" s="1" t="e">
        <f>#REF!</f>
        <v>#REF!</v>
      </c>
      <c r="C610" s="1" t="e">
        <f>#REF!</f>
        <v>#REF!</v>
      </c>
      <c r="D610" s="1" t="s">
        <v>88</v>
      </c>
      <c r="E610" s="1" t="e">
        <f>#REF!</f>
        <v>#REF!</v>
      </c>
      <c r="F610" s="1" t="e">
        <f t="shared" si="176"/>
        <v>#REF!</v>
      </c>
      <c r="G610" s="1">
        <f>SUMIFS(Sheet1!$F$17:$F$30,Sheet1!$E$17:$E$30,D610)</f>
        <v>2</v>
      </c>
      <c r="H610" s="1" t="e">
        <f>ROUND(ABS(SUMIFS(#REF!,#REF!,$C610,#REF!,#REF!,#REF!,$E610)),)</f>
        <v>#REF!</v>
      </c>
      <c r="I610" s="1" t="e">
        <f>_xlfn.IFS(OR(B610=#REF!,B610=#REF!,B610=#REF!),ROUND(#REF!,3),TRUE,0)</f>
        <v>#REF!</v>
      </c>
      <c r="J610" s="1">
        <v>0</v>
      </c>
      <c r="K610" s="1" t="e">
        <f>ROUND(ABS(SUMIFS(#REF!,#REF!,$C610,#REF!,#REF!,#REF!,$E610,#REF!,#REF!)),3)</f>
        <v>#REF!</v>
      </c>
      <c r="L610" s="1" t="e">
        <f>ROUND(ABS(SUMIFS(#REF!,#REF!,$C610,#REF!,#REF!,#REF!,$E610,#REF!,#REF!)),3)</f>
        <v>#REF!</v>
      </c>
      <c r="M610" s="1">
        <v>0</v>
      </c>
      <c r="N610" s="1" t="e">
        <f>ROUND(ABS(SUMIFS(#REF!,#REF!,$C610,#REF!,#REF!,#REF!,$E610,#REF!,#REF!)),3)</f>
        <v>#REF!</v>
      </c>
      <c r="O610" s="1" t="e">
        <f>ABS(SUMIFS(#REF!,#REF!,$C610,#REF!,$E610,#REF!,#REF!))</f>
        <v>#REF!</v>
      </c>
      <c r="P610" s="1" t="e">
        <f>#REF!</f>
        <v>#REF!</v>
      </c>
      <c r="Q610" s="1" t="e">
        <f>_xlfn.IFS(OR(B610=#REF!,B610=#REF!),#REF!*100,TRUE,0)</f>
        <v>#REF!</v>
      </c>
      <c r="S610" s="14" t="str">
        <f t="shared" si="159"/>
        <v>2000450802受击光效1</v>
      </c>
      <c r="T610" s="14" t="str">
        <f ca="1">IF(OFFSET($BB$1,MATCH($S610,S:S,0)-1,),$BC$1,
_xlfn.TEXTJOIN(Sheet1!$D$16,1,U610:AA610))</f>
        <v>55</v>
      </c>
      <c r="U610" s="14" t="str">
        <f t="shared" ca="1" si="160"/>
        <v>55</v>
      </c>
      <c r="V610" s="14" t="str">
        <f t="shared" ca="1" si="161"/>
        <v/>
      </c>
      <c r="W610" s="14" t="str">
        <f t="shared" ca="1" si="162"/>
        <v/>
      </c>
      <c r="X610" s="14" t="str">
        <f t="shared" ca="1" si="163"/>
        <v/>
      </c>
      <c r="Y610" s="14" t="str">
        <f t="shared" ca="1" si="164"/>
        <v/>
      </c>
      <c r="Z610" s="14" t="str">
        <f t="shared" ca="1" si="165"/>
        <v/>
      </c>
      <c r="AA610" s="14" t="str">
        <f t="shared" ca="1" si="166"/>
        <v/>
      </c>
      <c r="AB610" s="1">
        <f t="shared" si="167"/>
        <v>55</v>
      </c>
      <c r="AC610" s="1" t="e">
        <f t="shared" si="168"/>
        <v>#N/A</v>
      </c>
      <c r="AD610" s="1" t="e">
        <f t="shared" si="169"/>
        <v>#N/A</v>
      </c>
      <c r="AE610" s="1" t="e">
        <f t="shared" si="170"/>
        <v>#N/A</v>
      </c>
      <c r="AF610" s="1" t="e">
        <f t="shared" si="171"/>
        <v>#N/A</v>
      </c>
      <c r="AG610" s="1" t="e">
        <f t="shared" si="172"/>
        <v>#N/A</v>
      </c>
      <c r="AH610" s="1" t="e">
        <f t="shared" si="173"/>
        <v>#N/A</v>
      </c>
      <c r="AI610" s="1" t="e">
        <f>TRIM(LEFT(AP610,FIND(Sheet1!$E$16,AP610)-1))</f>
        <v>#VALUE!</v>
      </c>
      <c r="AJ610" s="1" t="e">
        <f>TRIM(LEFT(AQ610,FIND(Sheet1!$E$16,AQ610)-1))</f>
        <v>#VALUE!</v>
      </c>
      <c r="AK610" s="1" t="e">
        <f>TRIM(LEFT(AR610,FIND(Sheet1!$E$16,AR610)-1))</f>
        <v>#VALUE!</v>
      </c>
      <c r="AL610" s="1" t="e">
        <f>TRIM(LEFT(AS610,FIND(Sheet1!$E$16,AS610)-1))</f>
        <v>#VALUE!</v>
      </c>
      <c r="AM610" s="1" t="e">
        <f>TRIM(LEFT(AT610,FIND(Sheet1!$E$16,AT610)-1))</f>
        <v>#VALUE!</v>
      </c>
      <c r="AN610" s="1" t="e">
        <f>TRIM(LEFT(AU610,FIND(Sheet1!$E$16,AU610)-1))</f>
        <v>#VALUE!</v>
      </c>
      <c r="AO610" s="1" t="e">
        <f>TRIM(LEFT(AV610,FIND(Sheet1!$E$16,AV610)-1))</f>
        <v>#VALUE!</v>
      </c>
      <c r="AP610" s="14">
        <v>55</v>
      </c>
      <c r="AX610" s="1">
        <v>2000450802</v>
      </c>
      <c r="AY610" s="1" t="s">
        <v>91</v>
      </c>
      <c r="AZ610" s="1" t="str">
        <f t="shared" si="174"/>
        <v>2000450802受击光效</v>
      </c>
      <c r="BA610" s="1">
        <f>COUNTIFS($AZ$2:AZ610,AZ610,$AZ$2:AZ610,"&gt;&lt;")</f>
        <v>1</v>
      </c>
      <c r="BB610" t="b">
        <f>IFERROR(AND(VLOOKUP(AX610,[2]英雄技能定义!$A:$F,6,0)="普攻",AY610=$AY$2),FALSE)</f>
        <v>0</v>
      </c>
    </row>
    <row r="611" spans="1:54">
      <c r="A611" s="1" t="e">
        <f>#REF!</f>
        <v>#REF!</v>
      </c>
      <c r="B611" s="1" t="e">
        <f>#REF!</f>
        <v>#REF!</v>
      </c>
      <c r="C611" s="1" t="e">
        <f>#REF!</f>
        <v>#REF!</v>
      </c>
      <c r="D611" s="1" t="s">
        <v>95</v>
      </c>
      <c r="E611" s="1" t="e">
        <f>#REF!</f>
        <v>#REF!</v>
      </c>
      <c r="F611" s="1" t="e">
        <f t="shared" si="176"/>
        <v>#REF!</v>
      </c>
      <c r="G611" s="1">
        <f>SUMIFS(Sheet1!$F$17:$F$30,Sheet1!$E$17:$E$30,D611)</f>
        <v>7</v>
      </c>
      <c r="H611" s="1" t="e">
        <f>ROUND(ABS(SUMIFS(#REF!,#REF!,$C611,#REF!,#REF!,#REF!,$E611)),)</f>
        <v>#REF!</v>
      </c>
      <c r="I611" s="1" t="e">
        <f>_xlfn.IFS(OR(B611=#REF!,B611=#REF!,B611=#REF!),ROUND(#REF!,3),TRUE,0)</f>
        <v>#REF!</v>
      </c>
      <c r="J611" s="1">
        <v>0</v>
      </c>
      <c r="K611" s="1" t="e">
        <f>ROUND(ABS(SUMIFS(#REF!,#REF!,$C611,#REF!,#REF!,#REF!,$E611,#REF!,#REF!)),3)</f>
        <v>#REF!</v>
      </c>
      <c r="L611" s="1" t="e">
        <f>ROUND(ABS(SUMIFS(#REF!,#REF!,$C611,#REF!,#REF!,#REF!,$E611,#REF!,#REF!)),3)</f>
        <v>#REF!</v>
      </c>
      <c r="M611" s="1">
        <v>0</v>
      </c>
      <c r="N611" s="1" t="e">
        <f>ROUND(ABS(SUMIFS(#REF!,#REF!,$C611,#REF!,#REF!,#REF!,$E611,#REF!,#REF!)),3)</f>
        <v>#REF!</v>
      </c>
      <c r="O611" s="1" t="e">
        <f>ABS(SUMIFS(#REF!,#REF!,$C611,#REF!,$E611,#REF!,#REF!))</f>
        <v>#REF!</v>
      </c>
      <c r="P611" s="1" t="e">
        <f>#REF!</f>
        <v>#REF!</v>
      </c>
      <c r="Q611" s="1" t="e">
        <f>_xlfn.IFS(OR(B611=#REF!,B611=#REF!),#REF!*100,TRUE,0)</f>
        <v>#REF!</v>
      </c>
      <c r="S611" s="14" t="str">
        <f t="shared" si="159"/>
        <v>2000450802加buff1</v>
      </c>
      <c r="T611" s="14" t="str">
        <f ca="1">IF(OFFSET($BB$1,MATCH($S611,S:S,0)-1,),$BC$1,
_xlfn.TEXTJOIN(Sheet1!$D$16,1,U611:AA611))</f>
        <v>duration=6,lightEffects={20},effectIds={1000109}</v>
      </c>
      <c r="U611" s="14" t="str">
        <f t="shared" ca="1" si="160"/>
        <v>duration=6</v>
      </c>
      <c r="V611" s="14" t="str">
        <f t="shared" ca="1" si="161"/>
        <v>lightEffects={20}</v>
      </c>
      <c r="W611" s="14" t="str">
        <f t="shared" ca="1" si="162"/>
        <v>effectIds={1000109}</v>
      </c>
      <c r="X611" s="14" t="str">
        <f t="shared" ca="1" si="163"/>
        <v/>
      </c>
      <c r="Y611" s="14" t="str">
        <f t="shared" ca="1" si="164"/>
        <v/>
      </c>
      <c r="Z611" s="14" t="str">
        <f t="shared" ca="1" si="165"/>
        <v/>
      </c>
      <c r="AA611" s="14" t="str">
        <f t="shared" ca="1" si="166"/>
        <v/>
      </c>
      <c r="AB611" s="1">
        <f t="shared" si="167"/>
        <v>6</v>
      </c>
      <c r="AC611" s="1" t="e">
        <f t="shared" si="168"/>
        <v>#N/A</v>
      </c>
      <c r="AD611" s="1" t="e">
        <f t="shared" si="169"/>
        <v>#N/A</v>
      </c>
      <c r="AE611" s="1" t="e">
        <f t="shared" si="170"/>
        <v>#N/A</v>
      </c>
      <c r="AF611" s="1" t="e">
        <f t="shared" si="171"/>
        <v>#N/A</v>
      </c>
      <c r="AG611" s="1" t="e">
        <f t="shared" si="172"/>
        <v>#N/A</v>
      </c>
      <c r="AH611" s="1" t="e">
        <f t="shared" si="173"/>
        <v>#N/A</v>
      </c>
      <c r="AI611" s="1" t="str">
        <f>TRIM(LEFT(AP611,FIND(Sheet1!$E$16,AP611)-1))</f>
        <v>duration</v>
      </c>
      <c r="AJ611" s="1" t="str">
        <f>TRIM(LEFT(AQ611,FIND(Sheet1!$E$16,AQ611)-1))</f>
        <v>lightEffects</v>
      </c>
      <c r="AK611" s="1" t="str">
        <f>TRIM(LEFT(AR611,FIND(Sheet1!$E$16,AR611)-1))</f>
        <v>effectIds</v>
      </c>
      <c r="AL611" s="1" t="e">
        <f>TRIM(LEFT(AS611,FIND(Sheet1!$E$16,AS611)-1))</f>
        <v>#VALUE!</v>
      </c>
      <c r="AM611" s="1" t="e">
        <f>TRIM(LEFT(AT611,FIND(Sheet1!$E$16,AT611)-1))</f>
        <v>#VALUE!</v>
      </c>
      <c r="AN611" s="1" t="e">
        <f>TRIM(LEFT(AU611,FIND(Sheet1!$E$16,AU611)-1))</f>
        <v>#VALUE!</v>
      </c>
      <c r="AO611" s="1" t="e">
        <f>TRIM(LEFT(AV611,FIND(Sheet1!$E$16,AV611)-1))</f>
        <v>#VALUE!</v>
      </c>
      <c r="AP611" s="14" t="s">
        <v>185</v>
      </c>
      <c r="AQ611" s="14" t="s">
        <v>482</v>
      </c>
      <c r="AR611" s="14" t="s">
        <v>483</v>
      </c>
      <c r="AX611" s="1">
        <v>2000450802</v>
      </c>
      <c r="AY611" s="1" t="s">
        <v>88</v>
      </c>
      <c r="AZ611" s="1" t="str">
        <f t="shared" si="174"/>
        <v>2000450802加buff</v>
      </c>
      <c r="BA611" s="1">
        <f>COUNTIFS($AZ$2:AZ611,AZ611,$AZ$2:AZ611,"&gt;&lt;")</f>
        <v>1</v>
      </c>
      <c r="BB611" t="b">
        <f>IFERROR(AND(VLOOKUP(AX611,[2]英雄技能定义!$A:$F,6,0)="普攻",AY611=$AY$2),FALSE)</f>
        <v>0</v>
      </c>
    </row>
    <row r="612" spans="1:54">
      <c r="A612" s="1" t="e">
        <f>#REF!</f>
        <v>#REF!</v>
      </c>
      <c r="B612" s="1" t="e">
        <f>#REF!</f>
        <v>#REF!</v>
      </c>
      <c r="C612" s="1" t="e">
        <f>#REF!</f>
        <v>#REF!</v>
      </c>
      <c r="D612" s="1" t="s">
        <v>88</v>
      </c>
      <c r="E612" s="1" t="e">
        <f>#REF!</f>
        <v>#REF!</v>
      </c>
      <c r="F612" s="1" t="e">
        <f t="shared" si="176"/>
        <v>#REF!</v>
      </c>
      <c r="G612" s="1">
        <f>SUMIFS(Sheet1!$F$17:$F$30,Sheet1!$E$17:$E$30,D612)</f>
        <v>2</v>
      </c>
      <c r="H612" s="1" t="e">
        <f>ROUND(ABS(SUMIFS(#REF!,#REF!,$C612,#REF!,#REF!,#REF!,$E612)),)</f>
        <v>#REF!</v>
      </c>
      <c r="I612" s="1" t="e">
        <f>_xlfn.IFS(OR(B612=#REF!,B612=#REF!,B612=#REF!),ROUND(#REF!,3),TRUE,0)</f>
        <v>#REF!</v>
      </c>
      <c r="J612" s="1">
        <v>0</v>
      </c>
      <c r="K612" s="1" t="e">
        <f>ROUND(ABS(SUMIFS(#REF!,#REF!,$C612,#REF!,#REF!,#REF!,$E612,#REF!,#REF!)),3)</f>
        <v>#REF!</v>
      </c>
      <c r="L612" s="1" t="e">
        <f>ROUND(ABS(SUMIFS(#REF!,#REF!,$C612,#REF!,#REF!,#REF!,$E612,#REF!,#REF!)),3)</f>
        <v>#REF!</v>
      </c>
      <c r="M612" s="1">
        <v>0</v>
      </c>
      <c r="N612" s="1" t="e">
        <f>ROUND(ABS(SUMIFS(#REF!,#REF!,$C612,#REF!,#REF!,#REF!,$E612,#REF!,#REF!)),3)</f>
        <v>#REF!</v>
      </c>
      <c r="O612" s="1" t="e">
        <f>ABS(SUMIFS(#REF!,#REF!,$C612,#REF!,$E612,#REF!,#REF!))</f>
        <v>#REF!</v>
      </c>
      <c r="P612" s="1" t="e">
        <f>#REF!</f>
        <v>#REF!</v>
      </c>
      <c r="Q612" s="1" t="e">
        <f>_xlfn.IFS(OR(B612=#REF!,B612=#REF!),#REF!*100,TRUE,0)</f>
        <v>#REF!</v>
      </c>
      <c r="S612" s="14" t="str">
        <f t="shared" si="159"/>
        <v>2000450802击退1</v>
      </c>
      <c r="T612" s="14" t="str">
        <f ca="1">IF(OFFSET($BB$1,MATCH($S612,S:S,0)-1,),$BC$1,
_xlfn.TEXTJOIN(Sheet1!$D$16,1,U612:AA612))</f>
        <v>speed=1500,duration=0.05</v>
      </c>
      <c r="U612" s="14" t="str">
        <f t="shared" ca="1" si="160"/>
        <v>speed=1500</v>
      </c>
      <c r="V612" s="14" t="str">
        <f t="shared" ca="1" si="161"/>
        <v>duration=0.05</v>
      </c>
      <c r="W612" s="14" t="str">
        <f t="shared" ca="1" si="162"/>
        <v/>
      </c>
      <c r="X612" s="14" t="str">
        <f t="shared" ca="1" si="163"/>
        <v/>
      </c>
      <c r="Y612" s="14" t="str">
        <f t="shared" ca="1" si="164"/>
        <v/>
      </c>
      <c r="Z612" s="14" t="str">
        <f t="shared" ca="1" si="165"/>
        <v/>
      </c>
      <c r="AA612" s="14" t="str">
        <f t="shared" ca="1" si="166"/>
        <v/>
      </c>
      <c r="AB612" s="1">
        <f t="shared" si="167"/>
        <v>1500</v>
      </c>
      <c r="AC612" s="1">
        <f t="shared" si="168"/>
        <v>0.05</v>
      </c>
      <c r="AD612" s="1" t="e">
        <f t="shared" si="169"/>
        <v>#N/A</v>
      </c>
      <c r="AE612" s="1" t="e">
        <f t="shared" si="170"/>
        <v>#N/A</v>
      </c>
      <c r="AF612" s="1" t="e">
        <f t="shared" si="171"/>
        <v>#N/A</v>
      </c>
      <c r="AG612" s="1" t="e">
        <f t="shared" si="172"/>
        <v>#N/A</v>
      </c>
      <c r="AH612" s="1" t="e">
        <f t="shared" si="173"/>
        <v>#N/A</v>
      </c>
      <c r="AI612" s="1" t="str">
        <f>TRIM(LEFT(AP612,FIND(Sheet1!$E$16,AP612)-1))</f>
        <v>speed</v>
      </c>
      <c r="AJ612" s="1" t="str">
        <f>TRIM(LEFT(AQ612,FIND(Sheet1!$E$16,AQ612)-1))</f>
        <v>duration</v>
      </c>
      <c r="AK612" s="1" t="e">
        <f>TRIM(LEFT(AR612,FIND(Sheet1!$E$16,AR612)-1))</f>
        <v>#VALUE!</v>
      </c>
      <c r="AL612" s="1" t="e">
        <f>TRIM(LEFT(AS612,FIND(Sheet1!$E$16,AS612)-1))</f>
        <v>#VALUE!</v>
      </c>
      <c r="AM612" s="1" t="e">
        <f>TRIM(LEFT(AT612,FIND(Sheet1!$E$16,AT612)-1))</f>
        <v>#VALUE!</v>
      </c>
      <c r="AN612" s="1" t="e">
        <f>TRIM(LEFT(AU612,FIND(Sheet1!$E$16,AU612)-1))</f>
        <v>#VALUE!</v>
      </c>
      <c r="AO612" s="1" t="e">
        <f>TRIM(LEFT(AV612,FIND(Sheet1!$E$16,AV612)-1))</f>
        <v>#VALUE!</v>
      </c>
      <c r="AP612" s="14" t="s">
        <v>213</v>
      </c>
      <c r="AQ612" s="14" t="s">
        <v>214</v>
      </c>
      <c r="AX612" s="1">
        <v>2000450802</v>
      </c>
      <c r="AY612" s="1" t="s">
        <v>47</v>
      </c>
      <c r="AZ612" s="1" t="str">
        <f t="shared" si="174"/>
        <v>2000450802击退</v>
      </c>
      <c r="BA612" s="1">
        <f>COUNTIFS($AZ$2:AZ612,AZ612,$AZ$2:AZ612,"&gt;&lt;")</f>
        <v>1</v>
      </c>
      <c r="BB612" t="b">
        <f>IFERROR(AND(VLOOKUP(AX612,[2]英雄技能定义!$A:$F,6,0)="普攻",AY612=$AY$2),FALSE)</f>
        <v>0</v>
      </c>
    </row>
    <row r="613" spans="1:54">
      <c r="A613" s="1" t="e">
        <f>#REF!</f>
        <v>#REF!</v>
      </c>
      <c r="B613" s="1" t="e">
        <f>#REF!</f>
        <v>#REF!</v>
      </c>
      <c r="C613" s="1" t="e">
        <f>#REF!</f>
        <v>#REF!</v>
      </c>
      <c r="D613" s="1" t="s">
        <v>157</v>
      </c>
      <c r="E613" s="1" t="e">
        <f>#REF!</f>
        <v>#REF!</v>
      </c>
      <c r="F613" s="1" t="e">
        <f t="shared" si="176"/>
        <v>#REF!</v>
      </c>
      <c r="G613" s="1">
        <f>SUMIFS(Sheet1!$F$17:$F$30,Sheet1!$E$17:$E$30,D613)</f>
        <v>8</v>
      </c>
      <c r="H613" s="1" t="e">
        <f>ROUND(ABS(SUMIFS(#REF!,#REF!,$C613,#REF!,#REF!,#REF!,$E613)),)</f>
        <v>#REF!</v>
      </c>
      <c r="I613" s="1" t="e">
        <f>_xlfn.IFS(OR(B613=#REF!,B613=#REF!,B613=#REF!),ROUND(#REF!,3),TRUE,0)</f>
        <v>#REF!</v>
      </c>
      <c r="J613" s="1">
        <v>0</v>
      </c>
      <c r="K613" s="1" t="e">
        <f>ROUND(ABS(SUMIFS(#REF!,#REF!,$C613,#REF!,#REF!,#REF!,$E613,#REF!,#REF!)),3)</f>
        <v>#REF!</v>
      </c>
      <c r="L613" s="1" t="e">
        <f>ROUND(ABS(SUMIFS(#REF!,#REF!,$C613,#REF!,#REF!,#REF!,$E613,#REF!,#REF!)),3)</f>
        <v>#REF!</v>
      </c>
      <c r="M613" s="1">
        <v>0</v>
      </c>
      <c r="N613" s="1" t="e">
        <f>ROUND(ABS(SUMIFS(#REF!,#REF!,$C613,#REF!,#REF!,#REF!,$E613,#REF!,#REF!)),3)</f>
        <v>#REF!</v>
      </c>
      <c r="O613" s="1" t="e">
        <f>ABS(SUMIFS(#REF!,#REF!,$C613,#REF!,$E613,#REF!,#REF!))</f>
        <v>#REF!</v>
      </c>
      <c r="P613" s="1" t="e">
        <f>#REF!</f>
        <v>#REF!</v>
      </c>
      <c r="Q613" s="1" t="e">
        <f>_xlfn.IFS(OR(B613=#REF!,B613=#REF!),#REF!*100,TRUE,0)</f>
        <v>#REF!</v>
      </c>
      <c r="S613" s="14" t="str">
        <f t="shared" si="159"/>
        <v>2000450802伤血2</v>
      </c>
      <c r="T613" s="14" t="str">
        <f ca="1">IF(OFFSET($BB$1,MATCH($S613,S:S,0)-1,),$BC$1,
_xlfn.TEXTJOIN(Sheet1!$D$16,1,U613:AA613))</f>
        <v>ratio=0.82,fixed=100</v>
      </c>
      <c r="U613" s="14" t="str">
        <f t="shared" ca="1" si="160"/>
        <v>ratio=0.82</v>
      </c>
      <c r="V613" s="14" t="str">
        <f t="shared" ca="1" si="161"/>
        <v>fixed=100</v>
      </c>
      <c r="W613" s="14" t="str">
        <f t="shared" ca="1" si="162"/>
        <v/>
      </c>
      <c r="X613" s="14" t="str">
        <f t="shared" ca="1" si="163"/>
        <v/>
      </c>
      <c r="Y613" s="14" t="str">
        <f t="shared" ca="1" si="164"/>
        <v/>
      </c>
      <c r="Z613" s="14" t="str">
        <f t="shared" ca="1" si="165"/>
        <v/>
      </c>
      <c r="AA613" s="14" t="str">
        <f t="shared" ca="1" si="166"/>
        <v/>
      </c>
      <c r="AB613" s="1">
        <f t="shared" si="167"/>
        <v>0.82</v>
      </c>
      <c r="AC613" s="1">
        <f t="shared" si="168"/>
        <v>100</v>
      </c>
      <c r="AD613" s="1" t="e">
        <f t="shared" si="169"/>
        <v>#N/A</v>
      </c>
      <c r="AE613" s="1" t="e">
        <f t="shared" si="170"/>
        <v>#N/A</v>
      </c>
      <c r="AF613" s="1" t="e">
        <f t="shared" si="171"/>
        <v>#N/A</v>
      </c>
      <c r="AG613" s="1" t="e">
        <f t="shared" si="172"/>
        <v>#N/A</v>
      </c>
      <c r="AH613" s="1" t="e">
        <f t="shared" si="173"/>
        <v>#N/A</v>
      </c>
      <c r="AI613" s="1" t="str">
        <f>TRIM(LEFT(AP613,FIND(Sheet1!$E$16,AP613)-1))</f>
        <v>ratio</v>
      </c>
      <c r="AJ613" s="1" t="str">
        <f>TRIM(LEFT(AQ613,FIND(Sheet1!$E$16,AQ613)-1))</f>
        <v>fixed</v>
      </c>
      <c r="AK613" s="1" t="e">
        <f>TRIM(LEFT(AR613,FIND(Sheet1!$E$16,AR613)-1))</f>
        <v>#VALUE!</v>
      </c>
      <c r="AL613" s="1" t="e">
        <f>TRIM(LEFT(AS613,FIND(Sheet1!$E$16,AS613)-1))</f>
        <v>#VALUE!</v>
      </c>
      <c r="AM613" s="1" t="e">
        <f>TRIM(LEFT(AT613,FIND(Sheet1!$E$16,AT613)-1))</f>
        <v>#VALUE!</v>
      </c>
      <c r="AN613" s="1" t="e">
        <f>TRIM(LEFT(AU613,FIND(Sheet1!$E$16,AU613)-1))</f>
        <v>#VALUE!</v>
      </c>
      <c r="AO613" s="1" t="e">
        <f>TRIM(LEFT(AV613,FIND(Sheet1!$E$16,AV613)-1))</f>
        <v>#VALUE!</v>
      </c>
      <c r="AP613" s="14" t="s">
        <v>361</v>
      </c>
      <c r="AQ613" s="14" t="s">
        <v>170</v>
      </c>
      <c r="AX613" s="1">
        <v>2000450802</v>
      </c>
      <c r="AY613" s="1" t="s">
        <v>86</v>
      </c>
      <c r="AZ613" s="1" t="str">
        <f t="shared" si="174"/>
        <v>2000450802伤血</v>
      </c>
      <c r="BA613" s="1">
        <f>COUNTIFS($AZ$2:AZ613,AZ613,$AZ$2:AZ613,"&gt;&lt;")</f>
        <v>2</v>
      </c>
      <c r="BB613" t="b">
        <f>IFERROR(AND(VLOOKUP(AX613,[2]英雄技能定义!$A:$F,6,0)="普攻",AY613=$AY$2),FALSE)</f>
        <v>0</v>
      </c>
    </row>
    <row r="614" spans="1:54">
      <c r="A614" s="1" t="e">
        <f>#REF!</f>
        <v>#REF!</v>
      </c>
      <c r="B614" s="1" t="e">
        <f>#REF!</f>
        <v>#REF!</v>
      </c>
      <c r="C614" s="1" t="e">
        <f>#REF!</f>
        <v>#REF!</v>
      </c>
      <c r="D614" s="1" t="s">
        <v>88</v>
      </c>
      <c r="E614" s="1" t="e">
        <f>#REF!</f>
        <v>#REF!</v>
      </c>
      <c r="F614" s="1" t="e">
        <f t="shared" si="176"/>
        <v>#REF!</v>
      </c>
      <c r="G614" s="1">
        <f>SUMIFS(Sheet1!$F$17:$F$30,Sheet1!$E$17:$E$30,D614)</f>
        <v>2</v>
      </c>
      <c r="H614" s="1" t="e">
        <f>ROUND(ABS(SUMIFS(#REF!,#REF!,$C614,#REF!,#REF!,#REF!,$E614)),)</f>
        <v>#REF!</v>
      </c>
      <c r="I614" s="1" t="e">
        <f>_xlfn.IFS(OR(B614=#REF!,B614=#REF!,B614=#REF!),ROUND(#REF!,3),TRUE,0)</f>
        <v>#REF!</v>
      </c>
      <c r="J614" s="1">
        <v>0</v>
      </c>
      <c r="K614" s="1" t="e">
        <f>ROUND(ABS(SUMIFS(#REF!,#REF!,$C614,#REF!,#REF!,#REF!,$E614,#REF!,#REF!)),3)</f>
        <v>#REF!</v>
      </c>
      <c r="L614" s="1" t="e">
        <f>ROUND(ABS(SUMIFS(#REF!,#REF!,$C614,#REF!,#REF!,#REF!,$E614,#REF!,#REF!)),3)</f>
        <v>#REF!</v>
      </c>
      <c r="M614" s="1">
        <v>0</v>
      </c>
      <c r="N614" s="1" t="e">
        <f>ROUND(ABS(SUMIFS(#REF!,#REF!,$C614,#REF!,#REF!,#REF!,$E614,#REF!,#REF!)),3)</f>
        <v>#REF!</v>
      </c>
      <c r="O614" s="1" t="e">
        <f>ABS(SUMIFS(#REF!,#REF!,$C614,#REF!,$E614,#REF!,#REF!))</f>
        <v>#REF!</v>
      </c>
      <c r="P614" s="1" t="e">
        <f>#REF!</f>
        <v>#REF!</v>
      </c>
      <c r="Q614" s="1" t="e">
        <f>_xlfn.IFS(OR(B614=#REF!,B614=#REF!),#REF!*100,TRUE,0)</f>
        <v>#REF!</v>
      </c>
      <c r="S614" s="14" t="str">
        <f t="shared" si="159"/>
        <v>2000450802受击光效2</v>
      </c>
      <c r="T614" s="14" t="str">
        <f ca="1">IF(OFFSET($BB$1,MATCH($S614,S:S,0)-1,),$BC$1,
_xlfn.TEXTJOIN(Sheet1!$D$16,1,U614:AA614))</f>
        <v>55</v>
      </c>
      <c r="U614" s="14" t="str">
        <f t="shared" ca="1" si="160"/>
        <v>55</v>
      </c>
      <c r="V614" s="14" t="str">
        <f t="shared" ca="1" si="161"/>
        <v/>
      </c>
      <c r="W614" s="14" t="str">
        <f t="shared" ca="1" si="162"/>
        <v/>
      </c>
      <c r="X614" s="14" t="str">
        <f t="shared" ca="1" si="163"/>
        <v/>
      </c>
      <c r="Y614" s="14" t="str">
        <f t="shared" ca="1" si="164"/>
        <v/>
      </c>
      <c r="Z614" s="14" t="str">
        <f t="shared" ca="1" si="165"/>
        <v/>
      </c>
      <c r="AA614" s="14" t="str">
        <f t="shared" ca="1" si="166"/>
        <v/>
      </c>
      <c r="AB614" s="1">
        <f t="shared" si="167"/>
        <v>55</v>
      </c>
      <c r="AC614" s="1" t="e">
        <f t="shared" si="168"/>
        <v>#N/A</v>
      </c>
      <c r="AD614" s="1" t="e">
        <f t="shared" si="169"/>
        <v>#N/A</v>
      </c>
      <c r="AE614" s="1" t="e">
        <f t="shared" si="170"/>
        <v>#N/A</v>
      </c>
      <c r="AF614" s="1" t="e">
        <f t="shared" si="171"/>
        <v>#N/A</v>
      </c>
      <c r="AG614" s="1" t="e">
        <f t="shared" si="172"/>
        <v>#N/A</v>
      </c>
      <c r="AH614" s="1" t="e">
        <f t="shared" si="173"/>
        <v>#N/A</v>
      </c>
      <c r="AI614" s="1" t="e">
        <f>TRIM(LEFT(AP614,FIND(Sheet1!$E$16,AP614)-1))</f>
        <v>#VALUE!</v>
      </c>
      <c r="AJ614" s="1" t="e">
        <f>TRIM(LEFT(AQ614,FIND(Sheet1!$E$16,AQ614)-1))</f>
        <v>#VALUE!</v>
      </c>
      <c r="AK614" s="1" t="e">
        <f>TRIM(LEFT(AR614,FIND(Sheet1!$E$16,AR614)-1))</f>
        <v>#VALUE!</v>
      </c>
      <c r="AL614" s="1" t="e">
        <f>TRIM(LEFT(AS614,FIND(Sheet1!$E$16,AS614)-1))</f>
        <v>#VALUE!</v>
      </c>
      <c r="AM614" s="1" t="e">
        <f>TRIM(LEFT(AT614,FIND(Sheet1!$E$16,AT614)-1))</f>
        <v>#VALUE!</v>
      </c>
      <c r="AN614" s="1" t="e">
        <f>TRIM(LEFT(AU614,FIND(Sheet1!$E$16,AU614)-1))</f>
        <v>#VALUE!</v>
      </c>
      <c r="AO614" s="1" t="e">
        <f>TRIM(LEFT(AV614,FIND(Sheet1!$E$16,AV614)-1))</f>
        <v>#VALUE!</v>
      </c>
      <c r="AP614" s="14">
        <v>55</v>
      </c>
      <c r="AX614" s="1">
        <v>2000450802</v>
      </c>
      <c r="AY614" s="1" t="s">
        <v>91</v>
      </c>
      <c r="AZ614" s="1" t="str">
        <f t="shared" si="174"/>
        <v>2000450802受击光效</v>
      </c>
      <c r="BA614" s="1">
        <f>COUNTIFS($AZ$2:AZ614,AZ614,$AZ$2:AZ614,"&gt;&lt;")</f>
        <v>2</v>
      </c>
      <c r="BB614" t="b">
        <f>IFERROR(AND(VLOOKUP(AX614,[2]英雄技能定义!$A:$F,6,0)="普攻",AY614=$AY$2),FALSE)</f>
        <v>0</v>
      </c>
    </row>
    <row r="615" spans="1:54">
      <c r="A615" s="1" t="e">
        <f>#REF!</f>
        <v>#REF!</v>
      </c>
      <c r="B615" s="1" t="e">
        <f>#REF!</f>
        <v>#REF!</v>
      </c>
      <c r="C615" s="1" t="e">
        <f>#REF!</f>
        <v>#REF!</v>
      </c>
      <c r="D615" s="1" t="s">
        <v>912</v>
      </c>
      <c r="E615" s="1" t="e">
        <f>#REF!</f>
        <v>#REF!</v>
      </c>
      <c r="F615" s="1" t="e">
        <f t="shared" si="176"/>
        <v>#REF!</v>
      </c>
      <c r="G615" s="1">
        <f>SUMIFS(Sheet1!$F$17:$F$30,Sheet1!$E$17:$E$30,D615)</f>
        <v>1</v>
      </c>
      <c r="H615" s="1" t="e">
        <f>ROUND(ABS(SUMIFS(#REF!,#REF!,$C615,#REF!,#REF!,#REF!,$E615)),)</f>
        <v>#REF!</v>
      </c>
      <c r="I615" s="1" t="e">
        <f>_xlfn.IFS(OR(B615=#REF!,B615=#REF!,B615=#REF!),ROUND(#REF!,3),TRUE,0)</f>
        <v>#REF!</v>
      </c>
      <c r="J615" s="1">
        <v>0</v>
      </c>
      <c r="K615" s="1" t="e">
        <f>ROUND(ABS(SUMIFS(#REF!,#REF!,$C615,#REF!,#REF!,#REF!,$E615,#REF!,#REF!)),3)</f>
        <v>#REF!</v>
      </c>
      <c r="L615" s="1" t="e">
        <f>ROUND(ABS(SUMIFS(#REF!,#REF!,$C615,#REF!,#REF!,#REF!,$E615,#REF!,#REF!)),3)</f>
        <v>#REF!</v>
      </c>
      <c r="M615" s="1">
        <v>0</v>
      </c>
      <c r="N615" s="1" t="e">
        <f>ROUND(ABS(SUMIFS(#REF!,#REF!,$C615,#REF!,#REF!,#REF!,$E615,#REF!,#REF!)),3)</f>
        <v>#REF!</v>
      </c>
      <c r="O615" s="1" t="e">
        <f>ABS(SUMIFS(#REF!,#REF!,$C615,#REF!,$E615,#REF!,#REF!))</f>
        <v>#REF!</v>
      </c>
      <c r="P615" s="1" t="e">
        <f>#REF!</f>
        <v>#REF!</v>
      </c>
      <c r="Q615" s="1" t="e">
        <f>_xlfn.IFS(OR(B615=#REF!,B615=#REF!),#REF!*100,TRUE,0)</f>
        <v>#REF!</v>
      </c>
      <c r="S615" s="14" t="str">
        <f t="shared" si="159"/>
        <v>2000450802击退2</v>
      </c>
      <c r="T615" s="14" t="str">
        <f ca="1">IF(OFFSET($BB$1,MATCH($S615,S:S,0)-1,),$BC$1,
_xlfn.TEXTJOIN(Sheet1!$D$16,1,U615:AA615))</f>
        <v>speed=1000,duration=0.1</v>
      </c>
      <c r="U615" s="14" t="str">
        <f t="shared" ca="1" si="160"/>
        <v>speed=1000</v>
      </c>
      <c r="V615" s="14" t="str">
        <f t="shared" ca="1" si="161"/>
        <v>duration=0.1</v>
      </c>
      <c r="W615" s="14" t="str">
        <f t="shared" ca="1" si="162"/>
        <v/>
      </c>
      <c r="X615" s="14" t="str">
        <f t="shared" ca="1" si="163"/>
        <v/>
      </c>
      <c r="Y615" s="14" t="str">
        <f t="shared" ca="1" si="164"/>
        <v/>
      </c>
      <c r="Z615" s="14" t="str">
        <f t="shared" ca="1" si="165"/>
        <v/>
      </c>
      <c r="AA615" s="14" t="str">
        <f t="shared" ca="1" si="166"/>
        <v/>
      </c>
      <c r="AB615" s="1">
        <f t="shared" si="167"/>
        <v>1000</v>
      </c>
      <c r="AC615" s="1">
        <f t="shared" si="168"/>
        <v>0.1</v>
      </c>
      <c r="AD615" s="1" t="e">
        <f t="shared" si="169"/>
        <v>#N/A</v>
      </c>
      <c r="AE615" s="1" t="e">
        <f t="shared" si="170"/>
        <v>#N/A</v>
      </c>
      <c r="AF615" s="1" t="e">
        <f t="shared" si="171"/>
        <v>#N/A</v>
      </c>
      <c r="AG615" s="1" t="e">
        <f t="shared" si="172"/>
        <v>#N/A</v>
      </c>
      <c r="AH615" s="1" t="e">
        <f t="shared" si="173"/>
        <v>#N/A</v>
      </c>
      <c r="AI615" s="1" t="str">
        <f>TRIM(LEFT(AP615,FIND(Sheet1!$E$16,AP615)-1))</f>
        <v>speed</v>
      </c>
      <c r="AJ615" s="1" t="str">
        <f>TRIM(LEFT(AQ615,FIND(Sheet1!$E$16,AQ615)-1))</f>
        <v>duration</v>
      </c>
      <c r="AK615" s="1" t="e">
        <f>TRIM(LEFT(AR615,FIND(Sheet1!$E$16,AR615)-1))</f>
        <v>#VALUE!</v>
      </c>
      <c r="AL615" s="1" t="e">
        <f>TRIM(LEFT(AS615,FIND(Sheet1!$E$16,AS615)-1))</f>
        <v>#VALUE!</v>
      </c>
      <c r="AM615" s="1" t="e">
        <f>TRIM(LEFT(AT615,FIND(Sheet1!$E$16,AT615)-1))</f>
        <v>#VALUE!</v>
      </c>
      <c r="AN615" s="1" t="e">
        <f>TRIM(LEFT(AU615,FIND(Sheet1!$E$16,AU615)-1))</f>
        <v>#VALUE!</v>
      </c>
      <c r="AO615" s="1" t="e">
        <f>TRIM(LEFT(AV615,FIND(Sheet1!$E$16,AV615)-1))</f>
        <v>#VALUE!</v>
      </c>
      <c r="AP615" s="14" t="s">
        <v>182</v>
      </c>
      <c r="AQ615" s="14" t="s">
        <v>183</v>
      </c>
      <c r="AX615" s="1">
        <v>2000450802</v>
      </c>
      <c r="AY615" s="1" t="s">
        <v>47</v>
      </c>
      <c r="AZ615" s="1" t="str">
        <f t="shared" si="174"/>
        <v>2000450802击退</v>
      </c>
      <c r="BA615" s="1">
        <f>COUNTIFS($AZ$2:AZ615,AZ615,$AZ$2:AZ615,"&gt;&lt;")</f>
        <v>2</v>
      </c>
      <c r="BB615" t="b">
        <f>IFERROR(AND(VLOOKUP(AX615,[2]英雄技能定义!$A:$F,6,0)="普攻",AY615=$AY$2),FALSE)</f>
        <v>0</v>
      </c>
    </row>
    <row r="616" spans="1:54">
      <c r="A616" s="1" t="e">
        <f>#REF!</f>
        <v>#REF!</v>
      </c>
      <c r="B616" s="1" t="e">
        <f>#REF!</f>
        <v>#REF!</v>
      </c>
      <c r="C616" s="1" t="e">
        <f>#REF!</f>
        <v>#REF!</v>
      </c>
      <c r="D616" s="1" t="s">
        <v>912</v>
      </c>
      <c r="E616" s="1" t="e">
        <f>#REF!</f>
        <v>#REF!</v>
      </c>
      <c r="F616" s="1" t="e">
        <f t="shared" si="176"/>
        <v>#REF!</v>
      </c>
      <c r="G616" s="1">
        <f>SUMIFS(Sheet1!$F$17:$F$30,Sheet1!$E$17:$E$30,D616)</f>
        <v>1</v>
      </c>
      <c r="H616" s="1" t="e">
        <f>ROUND(ABS(SUMIFS(#REF!,#REF!,$C616,#REF!,#REF!,#REF!,$E616)),)</f>
        <v>#REF!</v>
      </c>
      <c r="I616" s="1" t="e">
        <f>_xlfn.IFS(OR(B616=#REF!,B616=#REF!,B616=#REF!),ROUND(#REF!,3),TRUE,0)</f>
        <v>#REF!</v>
      </c>
      <c r="J616" s="1">
        <v>0</v>
      </c>
      <c r="K616" s="1" t="e">
        <f>ROUND(ABS(SUMIFS(#REF!,#REF!,$C616,#REF!,#REF!,#REF!,$E616,#REF!,#REF!)),3)</f>
        <v>#REF!</v>
      </c>
      <c r="L616" s="1" t="e">
        <f>ROUND(ABS(SUMIFS(#REF!,#REF!,$C616,#REF!,#REF!,#REF!,$E616,#REF!,#REF!)),3)</f>
        <v>#REF!</v>
      </c>
      <c r="M616" s="1">
        <v>0</v>
      </c>
      <c r="N616" s="1" t="e">
        <f>ROUND(ABS(SUMIFS(#REF!,#REF!,$C616,#REF!,#REF!,#REF!,$E616,#REF!,#REF!)),3)</f>
        <v>#REF!</v>
      </c>
      <c r="O616" s="1" t="e">
        <f>ABS(SUMIFS(#REF!,#REF!,$C616,#REF!,$E616,#REF!,#REF!))</f>
        <v>#REF!</v>
      </c>
      <c r="P616" s="1" t="e">
        <f>#REF!</f>
        <v>#REF!</v>
      </c>
      <c r="Q616" s="1" t="e">
        <f>_xlfn.IFS(OR(B616=#REF!,B616=#REF!),#REF!*100,TRUE,0)</f>
        <v>#REF!</v>
      </c>
      <c r="S616" s="14" t="str">
        <f t="shared" si="159"/>
        <v>2000450803伤血1</v>
      </c>
      <c r="T616" s="14" t="str">
        <f ca="1">IF(OFFSET($BB$1,MATCH($S616,S:S,0)-1,),$BC$1,
_xlfn.TEXTJOIN(Sheet1!$D$16,1,U616:AA616))</f>
        <v>ratio=1.45,fixed=100</v>
      </c>
      <c r="U616" s="14" t="str">
        <f t="shared" ca="1" si="160"/>
        <v>ratio=1.45</v>
      </c>
      <c r="V616" s="14" t="str">
        <f t="shared" ca="1" si="161"/>
        <v>fixed=100</v>
      </c>
      <c r="W616" s="14" t="str">
        <f t="shared" ca="1" si="162"/>
        <v/>
      </c>
      <c r="X616" s="14" t="str">
        <f t="shared" ca="1" si="163"/>
        <v/>
      </c>
      <c r="Y616" s="14" t="str">
        <f t="shared" ca="1" si="164"/>
        <v/>
      </c>
      <c r="Z616" s="14" t="str">
        <f t="shared" ca="1" si="165"/>
        <v/>
      </c>
      <c r="AA616" s="14" t="str">
        <f t="shared" ca="1" si="166"/>
        <v/>
      </c>
      <c r="AB616" s="1">
        <f t="shared" si="167"/>
        <v>1.45</v>
      </c>
      <c r="AC616" s="1">
        <f t="shared" si="168"/>
        <v>100</v>
      </c>
      <c r="AD616" s="1" t="e">
        <f t="shared" si="169"/>
        <v>#N/A</v>
      </c>
      <c r="AE616" s="1" t="e">
        <f t="shared" si="170"/>
        <v>#N/A</v>
      </c>
      <c r="AF616" s="1" t="e">
        <f t="shared" si="171"/>
        <v>#N/A</v>
      </c>
      <c r="AG616" s="1" t="e">
        <f t="shared" si="172"/>
        <v>#N/A</v>
      </c>
      <c r="AH616" s="1" t="e">
        <f t="shared" si="173"/>
        <v>#N/A</v>
      </c>
      <c r="AI616" s="1" t="str">
        <f>TRIM(LEFT(AP616,FIND(Sheet1!$E$16,AP616)-1))</f>
        <v>ratio</v>
      </c>
      <c r="AJ616" s="1" t="str">
        <f>TRIM(LEFT(AQ616,FIND(Sheet1!$E$16,AQ616)-1))</f>
        <v>fixed</v>
      </c>
      <c r="AK616" s="1" t="e">
        <f>TRIM(LEFT(AR616,FIND(Sheet1!$E$16,AR616)-1))</f>
        <v>#VALUE!</v>
      </c>
      <c r="AL616" s="1" t="e">
        <f>TRIM(LEFT(AS616,FIND(Sheet1!$E$16,AS616)-1))</f>
        <v>#VALUE!</v>
      </c>
      <c r="AM616" s="1" t="e">
        <f>TRIM(LEFT(AT616,FIND(Sheet1!$E$16,AT616)-1))</f>
        <v>#VALUE!</v>
      </c>
      <c r="AN616" s="1" t="e">
        <f>TRIM(LEFT(AU616,FIND(Sheet1!$E$16,AU616)-1))</f>
        <v>#VALUE!</v>
      </c>
      <c r="AO616" s="1" t="e">
        <f>TRIM(LEFT(AV616,FIND(Sheet1!$E$16,AV616)-1))</f>
        <v>#VALUE!</v>
      </c>
      <c r="AP616" s="14" t="s">
        <v>484</v>
      </c>
      <c r="AQ616" s="14" t="s">
        <v>170</v>
      </c>
      <c r="AX616" s="1">
        <v>2000450803</v>
      </c>
      <c r="AY616" s="1" t="s">
        <v>86</v>
      </c>
      <c r="AZ616" s="1" t="str">
        <f t="shared" si="174"/>
        <v>2000450803伤血</v>
      </c>
      <c r="BA616" s="1">
        <f>COUNTIFS($AZ$2:AZ616,AZ616,$AZ$2:AZ616,"&gt;&lt;")</f>
        <v>1</v>
      </c>
      <c r="BB616" t="b">
        <f>IFERROR(AND(VLOOKUP(AX616,[2]英雄技能定义!$A:$F,6,0)="普攻",AY616=$AY$2),FALSE)</f>
        <v>0</v>
      </c>
    </row>
    <row r="617" spans="1:54">
      <c r="A617" s="1" t="e">
        <f>#REF!</f>
        <v>#REF!</v>
      </c>
      <c r="B617" s="1" t="e">
        <f>#REF!</f>
        <v>#REF!</v>
      </c>
      <c r="C617" s="1" t="e">
        <f>#REF!</f>
        <v>#REF!</v>
      </c>
      <c r="D617" s="1" t="s">
        <v>912</v>
      </c>
      <c r="E617" s="1" t="e">
        <f>#REF!</f>
        <v>#REF!</v>
      </c>
      <c r="F617" s="1" t="e">
        <f t="shared" si="176"/>
        <v>#REF!</v>
      </c>
      <c r="G617" s="1">
        <f>SUMIFS(Sheet1!$F$17:$F$30,Sheet1!$E$17:$E$30,D617)</f>
        <v>1</v>
      </c>
      <c r="H617" s="1" t="e">
        <f>ROUND(ABS(SUMIFS(#REF!,#REF!,$C617,#REF!,#REF!,#REF!,$E617)),)</f>
        <v>#REF!</v>
      </c>
      <c r="I617" s="1" t="e">
        <f>_xlfn.IFS(OR(B617=#REF!,B617=#REF!,B617=#REF!),ROUND(#REF!,3),TRUE,0)</f>
        <v>#REF!</v>
      </c>
      <c r="J617" s="1">
        <v>0</v>
      </c>
      <c r="K617" s="1" t="e">
        <f>ROUND(ABS(SUMIFS(#REF!,#REF!,$C617,#REF!,#REF!,#REF!,$E617,#REF!,#REF!)),3)</f>
        <v>#REF!</v>
      </c>
      <c r="L617" s="1" t="e">
        <f>ROUND(ABS(SUMIFS(#REF!,#REF!,$C617,#REF!,#REF!,#REF!,$E617,#REF!,#REF!)),3)</f>
        <v>#REF!</v>
      </c>
      <c r="M617" s="1">
        <v>0</v>
      </c>
      <c r="N617" s="1" t="e">
        <f>ROUND(ABS(SUMIFS(#REF!,#REF!,$C617,#REF!,#REF!,#REF!,$E617,#REF!,#REF!)),3)</f>
        <v>#REF!</v>
      </c>
      <c r="O617" s="1" t="e">
        <f>ABS(SUMIFS(#REF!,#REF!,$C617,#REF!,$E617,#REF!,#REF!))</f>
        <v>#REF!</v>
      </c>
      <c r="P617" s="1" t="e">
        <f>#REF!</f>
        <v>#REF!</v>
      </c>
      <c r="Q617" s="1" t="e">
        <f>_xlfn.IFS(OR(B617=#REF!,B617=#REF!),#REF!*100,TRUE,0)</f>
        <v>#REF!</v>
      </c>
      <c r="S617" s="14" t="str">
        <f t="shared" si="159"/>
        <v>2000450803击飞1</v>
      </c>
      <c r="T617" s="14" t="str">
        <f ca="1">IF(OFFSET($BB$1,MATCH($S617,S:S,0)-1,),$BC$1,
_xlfn.TEXTJOIN(Sheet1!$D$16,1,U617:AA617))</f>
        <v>speed=300,duration=0.5</v>
      </c>
      <c r="U617" s="14" t="str">
        <f t="shared" ca="1" si="160"/>
        <v>speed=300</v>
      </c>
      <c r="V617" s="14" t="str">
        <f t="shared" ca="1" si="161"/>
        <v>duration=0.5</v>
      </c>
      <c r="W617" s="14" t="str">
        <f t="shared" ca="1" si="162"/>
        <v/>
      </c>
      <c r="X617" s="14" t="str">
        <f t="shared" ca="1" si="163"/>
        <v/>
      </c>
      <c r="Y617" s="14" t="str">
        <f t="shared" ca="1" si="164"/>
        <v/>
      </c>
      <c r="Z617" s="14" t="str">
        <f t="shared" ca="1" si="165"/>
        <v/>
      </c>
      <c r="AA617" s="14" t="str">
        <f t="shared" ca="1" si="166"/>
        <v/>
      </c>
      <c r="AB617" s="1">
        <f t="shared" si="167"/>
        <v>300</v>
      </c>
      <c r="AC617" s="1">
        <f t="shared" si="168"/>
        <v>0.5</v>
      </c>
      <c r="AD617" s="1" t="e">
        <f t="shared" si="169"/>
        <v>#N/A</v>
      </c>
      <c r="AE617" s="1" t="e">
        <f t="shared" si="170"/>
        <v>#N/A</v>
      </c>
      <c r="AF617" s="1" t="e">
        <f t="shared" si="171"/>
        <v>#N/A</v>
      </c>
      <c r="AG617" s="1" t="e">
        <f t="shared" si="172"/>
        <v>#N/A</v>
      </c>
      <c r="AH617" s="1" t="e">
        <f t="shared" si="173"/>
        <v>#N/A</v>
      </c>
      <c r="AI617" s="1" t="str">
        <f>TRIM(LEFT(AP617,FIND(Sheet1!$E$16,AP617)-1))</f>
        <v>speed</v>
      </c>
      <c r="AJ617" s="1" t="str">
        <f>TRIM(LEFT(AQ617,FIND(Sheet1!$E$16,AQ617)-1))</f>
        <v>duration</v>
      </c>
      <c r="AK617" s="1" t="e">
        <f>TRIM(LEFT(AR617,FIND(Sheet1!$E$16,AR617)-1))</f>
        <v>#VALUE!</v>
      </c>
      <c r="AL617" s="1" t="e">
        <f>TRIM(LEFT(AS617,FIND(Sheet1!$E$16,AS617)-1))</f>
        <v>#VALUE!</v>
      </c>
      <c r="AM617" s="1" t="e">
        <f>TRIM(LEFT(AT617,FIND(Sheet1!$E$16,AT617)-1))</f>
        <v>#VALUE!</v>
      </c>
      <c r="AN617" s="1" t="e">
        <f>TRIM(LEFT(AU617,FIND(Sheet1!$E$16,AU617)-1))</f>
        <v>#VALUE!</v>
      </c>
      <c r="AO617" s="1" t="e">
        <f>TRIM(LEFT(AV617,FIND(Sheet1!$E$16,AV617)-1))</f>
        <v>#VALUE!</v>
      </c>
      <c r="AP617" s="14" t="s">
        <v>187</v>
      </c>
      <c r="AQ617" s="14" t="s">
        <v>188</v>
      </c>
      <c r="AX617" s="1">
        <v>2000450803</v>
      </c>
      <c r="AY617" s="1" t="s">
        <v>96</v>
      </c>
      <c r="AZ617" s="1" t="str">
        <f t="shared" si="174"/>
        <v>2000450803击飞</v>
      </c>
      <c r="BA617" s="1">
        <f>COUNTIFS($AZ$2:AZ617,AZ617,$AZ$2:AZ617,"&gt;&lt;")</f>
        <v>1</v>
      </c>
      <c r="BB617" t="b">
        <f>IFERROR(AND(VLOOKUP(AX617,[2]英雄技能定义!$A:$F,6,0)="普攻",AY617=$AY$2),FALSE)</f>
        <v>0</v>
      </c>
    </row>
    <row r="618" spans="1:54">
      <c r="A618" s="1" t="e">
        <f>#REF!</f>
        <v>#REF!</v>
      </c>
      <c r="B618" s="1" t="e">
        <f>#REF!</f>
        <v>#REF!</v>
      </c>
      <c r="C618" s="1" t="e">
        <f>#REF!</f>
        <v>#REF!</v>
      </c>
      <c r="D618" s="1" t="s">
        <v>912</v>
      </c>
      <c r="E618" s="1" t="e">
        <f>#REF!</f>
        <v>#REF!</v>
      </c>
      <c r="F618" s="1" t="e">
        <f t="shared" ref="F618:F640" si="177">_xlfn.CONCAT(C618,D618,E618)</f>
        <v>#REF!</v>
      </c>
      <c r="G618" s="1">
        <f>SUMIFS(Sheet1!$F$17:$F$30,Sheet1!$E$17:$E$30,D618)</f>
        <v>1</v>
      </c>
      <c r="H618" s="1" t="e">
        <f>ROUND(ABS(SUMIFS(#REF!,#REF!,$C618,#REF!,#REF!,#REF!,$E618)),)</f>
        <v>#REF!</v>
      </c>
      <c r="I618" s="1" t="e">
        <f>_xlfn.IFS(OR(B618=#REF!,B618=#REF!,B618=#REF!),ROUND(#REF!,3),TRUE,0)</f>
        <v>#REF!</v>
      </c>
      <c r="J618" s="1">
        <v>0</v>
      </c>
      <c r="K618" s="1" t="e">
        <f>ROUND(ABS(SUMIFS(#REF!,#REF!,$C618,#REF!,#REF!,#REF!,$E618,#REF!,#REF!)),3)</f>
        <v>#REF!</v>
      </c>
      <c r="L618" s="1" t="e">
        <f>ROUND(ABS(SUMIFS(#REF!,#REF!,$C618,#REF!,#REF!,#REF!,$E618,#REF!,#REF!)),3)</f>
        <v>#REF!</v>
      </c>
      <c r="M618" s="1">
        <v>0</v>
      </c>
      <c r="N618" s="1" t="e">
        <f>ROUND(ABS(SUMIFS(#REF!,#REF!,$C618,#REF!,#REF!,#REF!,$E618,#REF!,#REF!)),3)</f>
        <v>#REF!</v>
      </c>
      <c r="O618" s="1" t="e">
        <f>ABS(SUMIFS(#REF!,#REF!,$C618,#REF!,$E618,#REF!,#REF!))</f>
        <v>#REF!</v>
      </c>
      <c r="P618" s="1" t="e">
        <f>#REF!</f>
        <v>#REF!</v>
      </c>
      <c r="Q618" s="1" t="e">
        <f>_xlfn.IFS(OR(B618=#REF!,B618=#REF!),#REF!*100,TRUE,0)</f>
        <v>#REF!</v>
      </c>
      <c r="S618" s="14" t="str">
        <f t="shared" si="159"/>
        <v>2000450803加buff1</v>
      </c>
      <c r="T618" s="14" t="str">
        <f ca="1">IF(OFFSET($BB$1,MATCH($S618,S:S,0)-1,),$BC$1,
_xlfn.TEXTJOIN(Sheet1!$D$16,1,U618:AA618))</f>
        <v>duration=6,lightEffects={20},effectIds={1000110}</v>
      </c>
      <c r="U618" s="14" t="str">
        <f t="shared" ca="1" si="160"/>
        <v>duration=6</v>
      </c>
      <c r="V618" s="14" t="str">
        <f t="shared" ca="1" si="161"/>
        <v>lightEffects={20}</v>
      </c>
      <c r="W618" s="14" t="str">
        <f t="shared" ca="1" si="162"/>
        <v>effectIds={1000110}</v>
      </c>
      <c r="X618" s="14" t="str">
        <f t="shared" ca="1" si="163"/>
        <v/>
      </c>
      <c r="Y618" s="14" t="str">
        <f t="shared" ca="1" si="164"/>
        <v/>
      </c>
      <c r="Z618" s="14" t="str">
        <f t="shared" ca="1" si="165"/>
        <v/>
      </c>
      <c r="AA618" s="14" t="str">
        <f t="shared" ca="1" si="166"/>
        <v/>
      </c>
      <c r="AB618" s="1">
        <f t="shared" si="167"/>
        <v>6</v>
      </c>
      <c r="AC618" s="1" t="e">
        <f t="shared" si="168"/>
        <v>#N/A</v>
      </c>
      <c r="AD618" s="1" t="e">
        <f t="shared" si="169"/>
        <v>#N/A</v>
      </c>
      <c r="AE618" s="1" t="e">
        <f t="shared" si="170"/>
        <v>#N/A</v>
      </c>
      <c r="AF618" s="1" t="e">
        <f t="shared" si="171"/>
        <v>#N/A</v>
      </c>
      <c r="AG618" s="1" t="e">
        <f t="shared" si="172"/>
        <v>#N/A</v>
      </c>
      <c r="AH618" s="1" t="e">
        <f t="shared" si="173"/>
        <v>#N/A</v>
      </c>
      <c r="AI618" s="1" t="str">
        <f>TRIM(LEFT(AP618,FIND(Sheet1!$E$16,AP618)-1))</f>
        <v>duration</v>
      </c>
      <c r="AJ618" s="1" t="str">
        <f>TRIM(LEFT(AQ618,FIND(Sheet1!$E$16,AQ618)-1))</f>
        <v>lightEffects</v>
      </c>
      <c r="AK618" s="1" t="str">
        <f>TRIM(LEFT(AR618,FIND(Sheet1!$E$16,AR618)-1))</f>
        <v>effectIds</v>
      </c>
      <c r="AL618" s="1" t="e">
        <f>TRIM(LEFT(AS618,FIND(Sheet1!$E$16,AS618)-1))</f>
        <v>#VALUE!</v>
      </c>
      <c r="AM618" s="1" t="e">
        <f>TRIM(LEFT(AT618,FIND(Sheet1!$E$16,AT618)-1))</f>
        <v>#VALUE!</v>
      </c>
      <c r="AN618" s="1" t="e">
        <f>TRIM(LEFT(AU618,FIND(Sheet1!$E$16,AU618)-1))</f>
        <v>#VALUE!</v>
      </c>
      <c r="AO618" s="1" t="e">
        <f>TRIM(LEFT(AV618,FIND(Sheet1!$E$16,AV618)-1))</f>
        <v>#VALUE!</v>
      </c>
      <c r="AP618" s="14" t="s">
        <v>185</v>
      </c>
      <c r="AQ618" s="14" t="s">
        <v>482</v>
      </c>
      <c r="AR618" s="14" t="s">
        <v>485</v>
      </c>
      <c r="AX618" s="1">
        <v>2000450803</v>
      </c>
      <c r="AY618" s="1" t="s">
        <v>88</v>
      </c>
      <c r="AZ618" s="1" t="str">
        <f t="shared" si="174"/>
        <v>2000450803加buff</v>
      </c>
      <c r="BA618" s="1">
        <f>COUNTIFS($AZ$2:AZ618,AZ618,$AZ$2:AZ618,"&gt;&lt;")</f>
        <v>1</v>
      </c>
      <c r="BB618" t="b">
        <f>IFERROR(AND(VLOOKUP(AX618,[2]英雄技能定义!$A:$F,6,0)="普攻",AY618=$AY$2),FALSE)</f>
        <v>0</v>
      </c>
    </row>
    <row r="619" spans="1:54">
      <c r="A619" s="1" t="e">
        <f>#REF!</f>
        <v>#REF!</v>
      </c>
      <c r="B619" s="1" t="e">
        <f>#REF!</f>
        <v>#REF!</v>
      </c>
      <c r="C619" s="1" t="e">
        <f>#REF!</f>
        <v>#REF!</v>
      </c>
      <c r="D619" s="1" t="s">
        <v>92</v>
      </c>
      <c r="E619" s="1" t="e">
        <f>#REF!</f>
        <v>#REF!</v>
      </c>
      <c r="F619" s="1" t="e">
        <f t="shared" si="177"/>
        <v>#REF!</v>
      </c>
      <c r="G619" s="1">
        <f>SUMIFS(Sheet1!$F$17:$F$30,Sheet1!$E$17:$E$30,D619)</f>
        <v>5</v>
      </c>
      <c r="H619" s="1" t="e">
        <f>ROUND(ABS(SUMIFS(#REF!,#REF!,$C619,#REF!,#REF!,#REF!,$E619)),)</f>
        <v>#REF!</v>
      </c>
      <c r="I619" s="1" t="e">
        <f>_xlfn.IFS(OR(B619=#REF!,B619=#REF!,B619=#REF!),ROUND(#REF!,3),TRUE,0)</f>
        <v>#REF!</v>
      </c>
      <c r="J619" s="1">
        <v>0</v>
      </c>
      <c r="K619" s="1" t="e">
        <f>ROUND(ABS(SUMIFS(#REF!,#REF!,$C619,#REF!,#REF!,#REF!,$E619,#REF!,#REF!)),3)</f>
        <v>#REF!</v>
      </c>
      <c r="L619" s="1" t="e">
        <f>ROUND(ABS(SUMIFS(#REF!,#REF!,$C619,#REF!,#REF!,#REF!,$E619,#REF!,#REF!)),3)</f>
        <v>#REF!</v>
      </c>
      <c r="M619" s="1">
        <v>0</v>
      </c>
      <c r="N619" s="1" t="e">
        <f>ROUND(ABS(SUMIFS(#REF!,#REF!,$C619,#REF!,#REF!,#REF!,$E619,#REF!,#REF!)),3)</f>
        <v>#REF!</v>
      </c>
      <c r="O619" s="1" t="e">
        <f>ABS(SUMIFS(#REF!,#REF!,$C619,#REF!,$E619,#REF!,#REF!))</f>
        <v>#REF!</v>
      </c>
      <c r="P619" s="1" t="e">
        <f>#REF!</f>
        <v>#REF!</v>
      </c>
      <c r="Q619" s="1" t="e">
        <f>_xlfn.IFS(OR(B619=#REF!,B619=#REF!),#REF!*100,TRUE,0)</f>
        <v>#REF!</v>
      </c>
      <c r="S619" s="14" t="str">
        <f t="shared" si="159"/>
        <v>2000450804伤血1</v>
      </c>
      <c r="T619" s="14" t="str">
        <f ca="1">IF(OFFSET($BB$1,MATCH($S619,S:S,0)-1,),$BC$1,
_xlfn.TEXTJOIN(Sheet1!$D$16,1,U619:AA619))</f>
        <v>ratio=0.48+attackerParams('extreasure2')+attackerParams('step10a'),fixed=100,finalAddP=table.contains(attackerSelector('et&amp;mh:2'),defender()) and attackerParams('extreasure3') or 0</v>
      </c>
      <c r="U619" s="14" t="str">
        <f t="shared" ca="1" si="160"/>
        <v>ratio=0.48+attackerParams('extreasure2')+attackerParams('step10a')</v>
      </c>
      <c r="V619" s="14" t="str">
        <f t="shared" ca="1" si="161"/>
        <v>fixed=100</v>
      </c>
      <c r="W619" s="14" t="str">
        <f t="shared" ca="1" si="162"/>
        <v>finalAddP=table.contains(attackerSelector('et&amp;mh:2')</v>
      </c>
      <c r="X619" s="14" t="str">
        <f t="shared" ca="1" si="163"/>
        <v>defender()) and attackerParams('extreasure3') or 0</v>
      </c>
      <c r="Y619" s="14" t="str">
        <f t="shared" ca="1" si="164"/>
        <v/>
      </c>
      <c r="Z619" s="14" t="str">
        <f t="shared" ca="1" si="165"/>
        <v/>
      </c>
      <c r="AA619" s="14" t="str">
        <f t="shared" ca="1" si="166"/>
        <v/>
      </c>
      <c r="AB619" s="1">
        <f t="shared" si="167"/>
        <v>0.48</v>
      </c>
      <c r="AC619" s="1">
        <f t="shared" si="168"/>
        <v>100</v>
      </c>
      <c r="AD619" s="1" t="e">
        <f t="shared" si="169"/>
        <v>#N/A</v>
      </c>
      <c r="AE619" s="1" t="e">
        <f t="shared" si="170"/>
        <v>#N/A</v>
      </c>
      <c r="AF619" s="1" t="e">
        <f t="shared" si="171"/>
        <v>#N/A</v>
      </c>
      <c r="AG619" s="1" t="e">
        <f t="shared" si="172"/>
        <v>#N/A</v>
      </c>
      <c r="AH619" s="1" t="e">
        <f t="shared" si="173"/>
        <v>#N/A</v>
      </c>
      <c r="AI619" s="1" t="str">
        <f>TRIM(LEFT(AP619,FIND(Sheet1!$E$16,AP619)-1))</f>
        <v>ratio</v>
      </c>
      <c r="AJ619" s="1" t="str">
        <f>TRIM(LEFT(AQ619,FIND(Sheet1!$E$16,AQ619)-1))</f>
        <v>fixed</v>
      </c>
      <c r="AK619" s="1" t="str">
        <f>TRIM(LEFT(AR619,FIND(Sheet1!$E$16,AR619)-1))</f>
        <v>finalAddP</v>
      </c>
      <c r="AL619" s="1" t="e">
        <f>TRIM(LEFT(AS619,FIND(Sheet1!$E$16,AS619)-1))</f>
        <v>#VALUE!</v>
      </c>
      <c r="AM619" s="1" t="e">
        <f>TRIM(LEFT(AT619,FIND(Sheet1!$E$16,AT619)-1))</f>
        <v>#VALUE!</v>
      </c>
      <c r="AN619" s="1" t="e">
        <f>TRIM(LEFT(AU619,FIND(Sheet1!$E$16,AU619)-1))</f>
        <v>#VALUE!</v>
      </c>
      <c r="AO619" s="1" t="e">
        <f>TRIM(LEFT(AV619,FIND(Sheet1!$E$16,AV619)-1))</f>
        <v>#VALUE!</v>
      </c>
      <c r="AP619" s="14" t="s">
        <v>458</v>
      </c>
      <c r="AQ619" s="14" t="s">
        <v>170</v>
      </c>
      <c r="AR619" s="14" t="s">
        <v>486</v>
      </c>
      <c r="AS619" s="14" t="s">
        <v>255</v>
      </c>
      <c r="AX619" s="1">
        <v>2000450804</v>
      </c>
      <c r="AY619" s="1" t="s">
        <v>86</v>
      </c>
      <c r="AZ619" s="1" t="str">
        <f t="shared" si="174"/>
        <v>2000450804伤血</v>
      </c>
      <c r="BA619" s="1">
        <f>COUNTIFS($AZ$2:AZ619,AZ619,$AZ$2:AZ619,"&gt;&lt;")</f>
        <v>1</v>
      </c>
      <c r="BB619" t="b">
        <f>IFERROR(AND(VLOOKUP(AX619,[2]英雄技能定义!$A:$F,6,0)="普攻",AY619=$AY$2),FALSE)</f>
        <v>0</v>
      </c>
    </row>
    <row r="620" spans="1:54">
      <c r="A620" s="1" t="e">
        <f>#REF!</f>
        <v>#REF!</v>
      </c>
      <c r="B620" s="1" t="e">
        <f>#REF!</f>
        <v>#REF!</v>
      </c>
      <c r="C620" s="1" t="e">
        <f>#REF!</f>
        <v>#REF!</v>
      </c>
      <c r="D620" s="1" t="s">
        <v>88</v>
      </c>
      <c r="E620" s="1" t="e">
        <f>#REF!</f>
        <v>#REF!</v>
      </c>
      <c r="F620" s="1" t="e">
        <f t="shared" si="177"/>
        <v>#REF!</v>
      </c>
      <c r="G620" s="1">
        <f>SUMIFS(Sheet1!$F$17:$F$30,Sheet1!$E$17:$E$30,D620)</f>
        <v>2</v>
      </c>
      <c r="H620" s="1" t="e">
        <f>ROUND(ABS(SUMIFS(#REF!,#REF!,$C620,#REF!,#REF!,#REF!,$E620)),)</f>
        <v>#REF!</v>
      </c>
      <c r="I620" s="1" t="e">
        <f>_xlfn.IFS(OR(B620=#REF!,B620=#REF!,B620=#REF!),ROUND(#REF!,3),TRUE,0)</f>
        <v>#REF!</v>
      </c>
      <c r="J620" s="1">
        <v>0</v>
      </c>
      <c r="K620" s="1" t="e">
        <f>ROUND(ABS(SUMIFS(#REF!,#REF!,$C620,#REF!,#REF!,#REF!,$E620,#REF!,#REF!)),3)</f>
        <v>#REF!</v>
      </c>
      <c r="L620" s="1" t="e">
        <f>ROUND(ABS(SUMIFS(#REF!,#REF!,$C620,#REF!,#REF!,#REF!,$E620,#REF!,#REF!)),3)</f>
        <v>#REF!</v>
      </c>
      <c r="M620" s="1">
        <v>0</v>
      </c>
      <c r="N620" s="1" t="e">
        <f>ROUND(ABS(SUMIFS(#REF!,#REF!,$C620,#REF!,#REF!,#REF!,$E620,#REF!,#REF!)),3)</f>
        <v>#REF!</v>
      </c>
      <c r="O620" s="1" t="e">
        <f>ABS(SUMIFS(#REF!,#REF!,$C620,#REF!,$E620,#REF!,#REF!))</f>
        <v>#REF!</v>
      </c>
      <c r="P620" s="1" t="e">
        <f>#REF!</f>
        <v>#REF!</v>
      </c>
      <c r="Q620" s="1" t="e">
        <f>_xlfn.IFS(OR(B620=#REF!,B620=#REF!),#REF!*100,TRUE,0)</f>
        <v>#REF!</v>
      </c>
      <c r="S620" s="14" t="str">
        <f t="shared" si="159"/>
        <v>2000450804受击光效1</v>
      </c>
      <c r="T620" s="14" t="str">
        <f ca="1">IF(OFFSET($BB$1,MATCH($S620,S:S,0)-1,),$BC$1,
_xlfn.TEXTJOIN(Sheet1!$D$16,1,U620:AA620))</f>
        <v>56</v>
      </c>
      <c r="U620" s="14" t="str">
        <f t="shared" ca="1" si="160"/>
        <v>56</v>
      </c>
      <c r="V620" s="14" t="str">
        <f t="shared" ca="1" si="161"/>
        <v/>
      </c>
      <c r="W620" s="14" t="str">
        <f t="shared" ca="1" si="162"/>
        <v/>
      </c>
      <c r="X620" s="14" t="str">
        <f t="shared" ca="1" si="163"/>
        <v/>
      </c>
      <c r="Y620" s="14" t="str">
        <f t="shared" ca="1" si="164"/>
        <v/>
      </c>
      <c r="Z620" s="14" t="str">
        <f t="shared" ca="1" si="165"/>
        <v/>
      </c>
      <c r="AA620" s="14" t="str">
        <f t="shared" ca="1" si="166"/>
        <v/>
      </c>
      <c r="AB620" s="1">
        <f t="shared" si="167"/>
        <v>56</v>
      </c>
      <c r="AC620" s="1" t="e">
        <f t="shared" si="168"/>
        <v>#N/A</v>
      </c>
      <c r="AD620" s="1" t="e">
        <f t="shared" si="169"/>
        <v>#N/A</v>
      </c>
      <c r="AE620" s="1" t="e">
        <f t="shared" si="170"/>
        <v>#N/A</v>
      </c>
      <c r="AF620" s="1" t="e">
        <f t="shared" si="171"/>
        <v>#N/A</v>
      </c>
      <c r="AG620" s="1" t="e">
        <f t="shared" si="172"/>
        <v>#N/A</v>
      </c>
      <c r="AH620" s="1" t="e">
        <f t="shared" si="173"/>
        <v>#N/A</v>
      </c>
      <c r="AI620" s="1" t="e">
        <f>TRIM(LEFT(AP620,FIND(Sheet1!$E$16,AP620)-1))</f>
        <v>#VALUE!</v>
      </c>
      <c r="AJ620" s="1" t="e">
        <f>TRIM(LEFT(AQ620,FIND(Sheet1!$E$16,AQ620)-1))</f>
        <v>#VALUE!</v>
      </c>
      <c r="AK620" s="1" t="e">
        <f>TRIM(LEFT(AR620,FIND(Sheet1!$E$16,AR620)-1))</f>
        <v>#VALUE!</v>
      </c>
      <c r="AL620" s="1" t="e">
        <f>TRIM(LEFT(AS620,FIND(Sheet1!$E$16,AS620)-1))</f>
        <v>#VALUE!</v>
      </c>
      <c r="AM620" s="1" t="e">
        <f>TRIM(LEFT(AT620,FIND(Sheet1!$E$16,AT620)-1))</f>
        <v>#VALUE!</v>
      </c>
      <c r="AN620" s="1" t="e">
        <f>TRIM(LEFT(AU620,FIND(Sheet1!$E$16,AU620)-1))</f>
        <v>#VALUE!</v>
      </c>
      <c r="AO620" s="1" t="e">
        <f>TRIM(LEFT(AV620,FIND(Sheet1!$E$16,AV620)-1))</f>
        <v>#VALUE!</v>
      </c>
      <c r="AP620" s="14">
        <v>56</v>
      </c>
      <c r="AX620" s="1">
        <v>2000450804</v>
      </c>
      <c r="AY620" s="1" t="s">
        <v>91</v>
      </c>
      <c r="AZ620" s="1" t="str">
        <f t="shared" si="174"/>
        <v>2000450804受击光效</v>
      </c>
      <c r="BA620" s="1">
        <f>COUNTIFS($AZ$2:AZ620,AZ620,$AZ$2:AZ620,"&gt;&lt;")</f>
        <v>1</v>
      </c>
      <c r="BB620" t="b">
        <f>IFERROR(AND(VLOOKUP(AX620,[2]英雄技能定义!$A:$F,6,0)="普攻",AY620=$AY$2),FALSE)</f>
        <v>0</v>
      </c>
    </row>
    <row r="621" spans="1:54">
      <c r="A621" s="1" t="e">
        <f>#REF!</f>
        <v>#REF!</v>
      </c>
      <c r="B621" s="1" t="e">
        <f>#REF!</f>
        <v>#REF!</v>
      </c>
      <c r="C621" s="1" t="e">
        <f>#REF!</f>
        <v>#REF!</v>
      </c>
      <c r="D621" s="1" t="s">
        <v>92</v>
      </c>
      <c r="E621" s="1" t="e">
        <f>#REF!</f>
        <v>#REF!</v>
      </c>
      <c r="F621" s="1" t="e">
        <f t="shared" si="177"/>
        <v>#REF!</v>
      </c>
      <c r="G621" s="1">
        <f>SUMIFS(Sheet1!$F$17:$F$30,Sheet1!$E$17:$E$30,D621)</f>
        <v>5</v>
      </c>
      <c r="H621" s="1" t="e">
        <f>ROUND(ABS(SUMIFS(#REF!,#REF!,$C621,#REF!,#REF!,#REF!,$E621)),)</f>
        <v>#REF!</v>
      </c>
      <c r="I621" s="1" t="e">
        <f>_xlfn.IFS(OR(B621=#REF!,B621=#REF!,B621=#REF!),ROUND(#REF!,3),TRUE,0)</f>
        <v>#REF!</v>
      </c>
      <c r="J621" s="1">
        <v>0</v>
      </c>
      <c r="K621" s="1" t="e">
        <f>ROUND(ABS(SUMIFS(#REF!,#REF!,$C621,#REF!,#REF!,#REF!,$E621,#REF!,#REF!)),3)</f>
        <v>#REF!</v>
      </c>
      <c r="L621" s="1" t="e">
        <f>ROUND(ABS(SUMIFS(#REF!,#REF!,$C621,#REF!,#REF!,#REF!,$E621,#REF!,#REF!)),3)</f>
        <v>#REF!</v>
      </c>
      <c r="M621" s="1">
        <v>0</v>
      </c>
      <c r="N621" s="1" t="e">
        <f>ROUND(ABS(SUMIFS(#REF!,#REF!,$C621,#REF!,#REF!,#REF!,$E621,#REF!,#REF!)),3)</f>
        <v>#REF!</v>
      </c>
      <c r="O621" s="1" t="e">
        <f>ABS(SUMIFS(#REF!,#REF!,$C621,#REF!,$E621,#REF!,#REF!))</f>
        <v>#REF!</v>
      </c>
      <c r="P621" s="1" t="e">
        <f>#REF!</f>
        <v>#REF!</v>
      </c>
      <c r="Q621" s="1" t="e">
        <f>_xlfn.IFS(OR(B621=#REF!,B621=#REF!),#REF!*100,TRUE,0)</f>
        <v>#REF!</v>
      </c>
      <c r="S621" s="14" t="str">
        <f t="shared" si="159"/>
        <v>2000450804伤血2</v>
      </c>
      <c r="T621" s="14" t="str">
        <f ca="1">IF(OFFSET($BB$1,MATCH($S621,S:S,0)-1,),$BC$1,
_xlfn.TEXTJOIN(Sheet1!$D$16,1,U621:AA621))</f>
        <v>ratio=0.24+attackerParams('extreasure1'),fixed=100</v>
      </c>
      <c r="U621" s="14" t="str">
        <f t="shared" ca="1" si="160"/>
        <v>ratio=0.24+attackerParams('extreasure1')</v>
      </c>
      <c r="V621" s="14" t="str">
        <f t="shared" ca="1" si="161"/>
        <v>fixed=100</v>
      </c>
      <c r="W621" s="14" t="str">
        <f t="shared" ca="1" si="162"/>
        <v/>
      </c>
      <c r="X621" s="14" t="str">
        <f t="shared" ca="1" si="163"/>
        <v/>
      </c>
      <c r="Y621" s="14" t="str">
        <f t="shared" ca="1" si="164"/>
        <v/>
      </c>
      <c r="Z621" s="14" t="str">
        <f t="shared" ca="1" si="165"/>
        <v/>
      </c>
      <c r="AA621" s="14" t="str">
        <f t="shared" ca="1" si="166"/>
        <v/>
      </c>
      <c r="AB621" s="1">
        <f t="shared" si="167"/>
        <v>0.24</v>
      </c>
      <c r="AC621" s="1">
        <f t="shared" si="168"/>
        <v>100</v>
      </c>
      <c r="AD621" s="1" t="e">
        <f t="shared" si="169"/>
        <v>#N/A</v>
      </c>
      <c r="AE621" s="1" t="e">
        <f t="shared" si="170"/>
        <v>#N/A</v>
      </c>
      <c r="AF621" s="1" t="e">
        <f t="shared" si="171"/>
        <v>#N/A</v>
      </c>
      <c r="AG621" s="1" t="e">
        <f t="shared" si="172"/>
        <v>#N/A</v>
      </c>
      <c r="AH621" s="1" t="e">
        <f t="shared" si="173"/>
        <v>#N/A</v>
      </c>
      <c r="AI621" s="1" t="str">
        <f>TRIM(LEFT(AP621,FIND(Sheet1!$E$16,AP621)-1))</f>
        <v>ratio</v>
      </c>
      <c r="AJ621" s="1" t="str">
        <f>TRIM(LEFT(AQ621,FIND(Sheet1!$E$16,AQ621)-1))</f>
        <v>fixed</v>
      </c>
      <c r="AK621" s="1" t="e">
        <f>TRIM(LEFT(AR621,FIND(Sheet1!$E$16,AR621)-1))</f>
        <v>#VALUE!</v>
      </c>
      <c r="AL621" s="1" t="e">
        <f>TRIM(LEFT(AS621,FIND(Sheet1!$E$16,AS621)-1))</f>
        <v>#VALUE!</v>
      </c>
      <c r="AM621" s="1" t="e">
        <f>TRIM(LEFT(AT621,FIND(Sheet1!$E$16,AT621)-1))</f>
        <v>#VALUE!</v>
      </c>
      <c r="AN621" s="1" t="e">
        <f>TRIM(LEFT(AU621,FIND(Sheet1!$E$16,AU621)-1))</f>
        <v>#VALUE!</v>
      </c>
      <c r="AO621" s="1" t="e">
        <f>TRIM(LEFT(AV621,FIND(Sheet1!$E$16,AV621)-1))</f>
        <v>#VALUE!</v>
      </c>
      <c r="AP621" s="14" t="s">
        <v>487</v>
      </c>
      <c r="AQ621" s="14" t="s">
        <v>170</v>
      </c>
      <c r="AX621" s="1">
        <v>2000450804</v>
      </c>
      <c r="AY621" s="1" t="s">
        <v>86</v>
      </c>
      <c r="AZ621" s="1" t="str">
        <f t="shared" si="174"/>
        <v>2000450804伤血</v>
      </c>
      <c r="BA621" s="1">
        <f>COUNTIFS($AZ$2:AZ621,AZ621,$AZ$2:AZ621,"&gt;&lt;")</f>
        <v>2</v>
      </c>
      <c r="BB621" t="b">
        <f>IFERROR(AND(VLOOKUP(AX621,[2]英雄技能定义!$A:$F,6,0)="普攻",AY621=$AY$2),FALSE)</f>
        <v>0</v>
      </c>
    </row>
    <row r="622" spans="1:54">
      <c r="A622" s="1" t="e">
        <f>#REF!</f>
        <v>#REF!</v>
      </c>
      <c r="B622" s="1" t="e">
        <f>#REF!</f>
        <v>#REF!</v>
      </c>
      <c r="C622" s="1" t="e">
        <f>#REF!</f>
        <v>#REF!</v>
      </c>
      <c r="D622" s="1" t="s">
        <v>88</v>
      </c>
      <c r="E622" s="1" t="e">
        <f>#REF!</f>
        <v>#REF!</v>
      </c>
      <c r="F622" s="1" t="e">
        <f t="shared" si="177"/>
        <v>#REF!</v>
      </c>
      <c r="G622" s="1">
        <f>SUMIFS(Sheet1!$F$17:$F$30,Sheet1!$E$17:$E$30,D622)</f>
        <v>2</v>
      </c>
      <c r="H622" s="1" t="e">
        <f>ROUND(ABS(SUMIFS(#REF!,#REF!,$C622,#REF!,#REF!,#REF!,$E622)),)</f>
        <v>#REF!</v>
      </c>
      <c r="I622" s="1" t="e">
        <f>_xlfn.IFS(OR(B622=#REF!,B622=#REF!,B622=#REF!),ROUND(#REF!,3),TRUE,0)</f>
        <v>#REF!</v>
      </c>
      <c r="J622" s="1">
        <v>0</v>
      </c>
      <c r="K622" s="1" t="e">
        <f>ROUND(ABS(SUMIFS(#REF!,#REF!,$C622,#REF!,#REF!,#REF!,$E622,#REF!,#REF!)),3)</f>
        <v>#REF!</v>
      </c>
      <c r="L622" s="1" t="e">
        <f>ROUND(ABS(SUMIFS(#REF!,#REF!,$C622,#REF!,#REF!,#REF!,$E622,#REF!,#REF!)),3)</f>
        <v>#REF!</v>
      </c>
      <c r="M622" s="1">
        <v>0</v>
      </c>
      <c r="N622" s="1" t="e">
        <f>ROUND(ABS(SUMIFS(#REF!,#REF!,$C622,#REF!,#REF!,#REF!,$E622,#REF!,#REF!)),3)</f>
        <v>#REF!</v>
      </c>
      <c r="O622" s="1" t="e">
        <f>ABS(SUMIFS(#REF!,#REF!,$C622,#REF!,$E622,#REF!,#REF!))</f>
        <v>#REF!</v>
      </c>
      <c r="P622" s="1" t="e">
        <f>#REF!</f>
        <v>#REF!</v>
      </c>
      <c r="Q622" s="1" t="e">
        <f>_xlfn.IFS(OR(B622=#REF!,B622=#REF!),#REF!*100,TRUE,0)</f>
        <v>#REF!</v>
      </c>
      <c r="S622" s="14" t="str">
        <f t="shared" si="159"/>
        <v>2000450804加buff1</v>
      </c>
      <c r="T622" s="14" t="str">
        <f ca="1">IF(OFFSET($BB$1,MATCH($S622,S:S,0)-1,),$BC$1,
_xlfn.TEXTJOIN(Sheet1!$D$16,1,U622:AA622))</f>
        <v>duration=6,effectIds={1000111}</v>
      </c>
      <c r="U622" s="14" t="str">
        <f t="shared" ca="1" si="160"/>
        <v>duration=6</v>
      </c>
      <c r="V622" s="14" t="str">
        <f t="shared" ca="1" si="161"/>
        <v>effectIds={1000111}</v>
      </c>
      <c r="W622" s="14" t="str">
        <f t="shared" ca="1" si="162"/>
        <v/>
      </c>
      <c r="X622" s="14" t="str">
        <f t="shared" ca="1" si="163"/>
        <v/>
      </c>
      <c r="Y622" s="14" t="str">
        <f t="shared" ca="1" si="164"/>
        <v/>
      </c>
      <c r="Z622" s="14" t="str">
        <f t="shared" ca="1" si="165"/>
        <v/>
      </c>
      <c r="AA622" s="14" t="str">
        <f t="shared" ca="1" si="166"/>
        <v/>
      </c>
      <c r="AB622" s="1">
        <f t="shared" si="167"/>
        <v>6</v>
      </c>
      <c r="AC622" s="1" t="e">
        <f t="shared" si="168"/>
        <v>#N/A</v>
      </c>
      <c r="AD622" s="1" t="e">
        <f t="shared" si="169"/>
        <v>#N/A</v>
      </c>
      <c r="AE622" s="1" t="e">
        <f t="shared" si="170"/>
        <v>#N/A</v>
      </c>
      <c r="AF622" s="1" t="e">
        <f t="shared" si="171"/>
        <v>#N/A</v>
      </c>
      <c r="AG622" s="1" t="e">
        <f t="shared" si="172"/>
        <v>#N/A</v>
      </c>
      <c r="AH622" s="1" t="e">
        <f t="shared" si="173"/>
        <v>#N/A</v>
      </c>
      <c r="AI622" s="1" t="str">
        <f>TRIM(LEFT(AP622,FIND(Sheet1!$E$16,AP622)-1))</f>
        <v>duration</v>
      </c>
      <c r="AJ622" s="1" t="str">
        <f>TRIM(LEFT(AQ622,FIND(Sheet1!$E$16,AQ622)-1))</f>
        <v>effectIds</v>
      </c>
      <c r="AK622" s="1" t="e">
        <f>TRIM(LEFT(AR622,FIND(Sheet1!$E$16,AR622)-1))</f>
        <v>#VALUE!</v>
      </c>
      <c r="AL622" s="1" t="e">
        <f>TRIM(LEFT(AS622,FIND(Sheet1!$E$16,AS622)-1))</f>
        <v>#VALUE!</v>
      </c>
      <c r="AM622" s="1" t="e">
        <f>TRIM(LEFT(AT622,FIND(Sheet1!$E$16,AT622)-1))</f>
        <v>#VALUE!</v>
      </c>
      <c r="AN622" s="1" t="e">
        <f>TRIM(LEFT(AU622,FIND(Sheet1!$E$16,AU622)-1))</f>
        <v>#VALUE!</v>
      </c>
      <c r="AO622" s="1" t="e">
        <f>TRIM(LEFT(AV622,FIND(Sheet1!$E$16,AV622)-1))</f>
        <v>#VALUE!</v>
      </c>
      <c r="AP622" s="14" t="s">
        <v>185</v>
      </c>
      <c r="AQ622" s="14" t="s">
        <v>488</v>
      </c>
      <c r="AX622" s="1">
        <v>2000450804</v>
      </c>
      <c r="AY622" s="1" t="s">
        <v>88</v>
      </c>
      <c r="AZ622" s="1" t="str">
        <f t="shared" si="174"/>
        <v>2000450804加buff</v>
      </c>
      <c r="BA622" s="1">
        <f>COUNTIFS($AZ$2:AZ622,AZ622,$AZ$2:AZ622,"&gt;&lt;")</f>
        <v>1</v>
      </c>
      <c r="BB622" t="b">
        <f>IFERROR(AND(VLOOKUP(AX622,[2]英雄技能定义!$A:$F,6,0)="普攻",AY622=$AY$2),FALSE)</f>
        <v>0</v>
      </c>
    </row>
    <row r="623" spans="1:54">
      <c r="A623" s="1" t="e">
        <f>#REF!</f>
        <v>#REF!</v>
      </c>
      <c r="B623" s="1" t="e">
        <f>#REF!</f>
        <v>#REF!</v>
      </c>
      <c r="C623" s="1" t="e">
        <f>#REF!</f>
        <v>#REF!</v>
      </c>
      <c r="D623" s="1" t="s">
        <v>88</v>
      </c>
      <c r="E623" s="1" t="e">
        <f>#REF!</f>
        <v>#REF!</v>
      </c>
      <c r="F623" s="1" t="e">
        <f t="shared" si="177"/>
        <v>#REF!</v>
      </c>
      <c r="G623" s="1">
        <f>SUMIFS(Sheet1!$F$17:$F$30,Sheet1!$E$17:$E$30,D623)</f>
        <v>2</v>
      </c>
      <c r="H623" s="1" t="e">
        <f>ROUND(ABS(SUMIFS(#REF!,#REF!,$C623,#REF!,#REF!,#REF!,$E623)),)</f>
        <v>#REF!</v>
      </c>
      <c r="I623" s="1" t="e">
        <f>_xlfn.IFS(OR(B623=#REF!,B623=#REF!,B623=#REF!),ROUND(#REF!,3),TRUE,0)</f>
        <v>#REF!</v>
      </c>
      <c r="J623" s="1">
        <v>0</v>
      </c>
      <c r="K623" s="1" t="e">
        <f>ROUND(ABS(SUMIFS(#REF!,#REF!,$C623,#REF!,#REF!,#REF!,$E623,#REF!,#REF!)),3)</f>
        <v>#REF!</v>
      </c>
      <c r="L623" s="1" t="e">
        <f>ROUND(ABS(SUMIFS(#REF!,#REF!,$C623,#REF!,#REF!,#REF!,$E623,#REF!,#REF!)),3)</f>
        <v>#REF!</v>
      </c>
      <c r="M623" s="1">
        <v>0</v>
      </c>
      <c r="N623" s="1" t="e">
        <f>ROUND(ABS(SUMIFS(#REF!,#REF!,$C623,#REF!,#REF!,#REF!,$E623,#REF!,#REF!)),3)</f>
        <v>#REF!</v>
      </c>
      <c r="O623" s="1" t="e">
        <f>ABS(SUMIFS(#REF!,#REF!,$C623,#REF!,$E623,#REF!,#REF!))</f>
        <v>#REF!</v>
      </c>
      <c r="P623" s="1" t="e">
        <f>#REF!</f>
        <v>#REF!</v>
      </c>
      <c r="Q623" s="1" t="e">
        <f>_xlfn.IFS(OR(B623=#REF!,B623=#REF!),#REF!*100,TRUE,0)</f>
        <v>#REF!</v>
      </c>
      <c r="S623" s="14" t="str">
        <f t="shared" si="159"/>
        <v>2000450805伤血1</v>
      </c>
      <c r="T623" s="14" t="str">
        <f ca="1">IF(OFFSET($BB$1,MATCH($S623,S:S,0)-1,),$BC$1,
_xlfn.TEXTJOIN(Sheet1!$D$16,1,U623:AA623))</f>
        <v>ratio=0.63+attackerParams('extreasure2')+attackerParams('step10a'),fixed=100,finalAddP=table.contains(attackerSelector('et&amp;mh:2'),defender()) and attackerParams('extreasure3') or 0</v>
      </c>
      <c r="U623" s="14" t="str">
        <f t="shared" ca="1" si="160"/>
        <v>ratio=0.63+attackerParams('extreasure2')+attackerParams('step10a')</v>
      </c>
      <c r="V623" s="14" t="str">
        <f t="shared" ca="1" si="161"/>
        <v>fixed=100</v>
      </c>
      <c r="W623" s="14" t="str">
        <f t="shared" ca="1" si="162"/>
        <v>finalAddP=table.contains(attackerSelector('et&amp;mh:2')</v>
      </c>
      <c r="X623" s="14" t="str">
        <f t="shared" ca="1" si="163"/>
        <v>defender()) and attackerParams('extreasure3') or 0</v>
      </c>
      <c r="Y623" s="14" t="str">
        <f t="shared" ca="1" si="164"/>
        <v/>
      </c>
      <c r="Z623" s="14" t="str">
        <f t="shared" ca="1" si="165"/>
        <v/>
      </c>
      <c r="AA623" s="14" t="str">
        <f t="shared" ca="1" si="166"/>
        <v/>
      </c>
      <c r="AB623" s="1">
        <f t="shared" si="167"/>
        <v>0.63</v>
      </c>
      <c r="AC623" s="1">
        <f t="shared" si="168"/>
        <v>100</v>
      </c>
      <c r="AD623" s="1" t="e">
        <f t="shared" si="169"/>
        <v>#N/A</v>
      </c>
      <c r="AE623" s="1" t="e">
        <f t="shared" si="170"/>
        <v>#N/A</v>
      </c>
      <c r="AF623" s="1" t="e">
        <f t="shared" si="171"/>
        <v>#N/A</v>
      </c>
      <c r="AG623" s="1" t="e">
        <f t="shared" si="172"/>
        <v>#N/A</v>
      </c>
      <c r="AH623" s="1" t="e">
        <f t="shared" si="173"/>
        <v>#N/A</v>
      </c>
      <c r="AI623" s="1" t="str">
        <f>TRIM(LEFT(AP623,FIND(Sheet1!$E$16,AP623)-1))</f>
        <v>ratio</v>
      </c>
      <c r="AJ623" s="1" t="str">
        <f>TRIM(LEFT(AQ623,FIND(Sheet1!$E$16,AQ623)-1))</f>
        <v>fixed</v>
      </c>
      <c r="AK623" s="1" t="str">
        <f>TRIM(LEFT(AR623,FIND(Sheet1!$E$16,AR623)-1))</f>
        <v>finalAddP</v>
      </c>
      <c r="AL623" s="1" t="e">
        <f>TRIM(LEFT(AS623,FIND(Sheet1!$E$16,AS623)-1))</f>
        <v>#VALUE!</v>
      </c>
      <c r="AM623" s="1" t="e">
        <f>TRIM(LEFT(AT623,FIND(Sheet1!$E$16,AT623)-1))</f>
        <v>#VALUE!</v>
      </c>
      <c r="AN623" s="1" t="e">
        <f>TRIM(LEFT(AU623,FIND(Sheet1!$E$16,AU623)-1))</f>
        <v>#VALUE!</v>
      </c>
      <c r="AO623" s="1" t="e">
        <f>TRIM(LEFT(AV623,FIND(Sheet1!$E$16,AV623)-1))</f>
        <v>#VALUE!</v>
      </c>
      <c r="AP623" s="14" t="s">
        <v>489</v>
      </c>
      <c r="AQ623" s="14" t="s">
        <v>170</v>
      </c>
      <c r="AR623" s="14" t="s">
        <v>486</v>
      </c>
      <c r="AS623" s="14" t="s">
        <v>255</v>
      </c>
      <c r="AX623" s="1">
        <v>2000450805</v>
      </c>
      <c r="AY623" s="1" t="s">
        <v>86</v>
      </c>
      <c r="AZ623" s="1" t="str">
        <f t="shared" si="174"/>
        <v>2000450805伤血</v>
      </c>
      <c r="BA623" s="1">
        <f>COUNTIFS($AZ$2:AZ623,AZ623,$AZ$2:AZ623,"&gt;&lt;")</f>
        <v>1</v>
      </c>
      <c r="BB623" t="b">
        <f>IFERROR(AND(VLOOKUP(AX623,[2]英雄技能定义!$A:$F,6,0)="普攻",AY623=$AY$2),FALSE)</f>
        <v>0</v>
      </c>
    </row>
    <row r="624" spans="1:54">
      <c r="A624" s="1" t="e">
        <f>#REF!</f>
        <v>#REF!</v>
      </c>
      <c r="B624" s="1" t="e">
        <f>#REF!</f>
        <v>#REF!</v>
      </c>
      <c r="C624" s="1" t="e">
        <f>#REF!</f>
        <v>#REF!</v>
      </c>
      <c r="D624" s="1" t="s">
        <v>92</v>
      </c>
      <c r="E624" s="1" t="e">
        <f>#REF!</f>
        <v>#REF!</v>
      </c>
      <c r="F624" s="1" t="e">
        <f t="shared" si="177"/>
        <v>#REF!</v>
      </c>
      <c r="G624" s="1">
        <f>SUMIFS(Sheet1!$F$17:$F$30,Sheet1!$E$17:$E$30,D624)</f>
        <v>5</v>
      </c>
      <c r="H624" s="1" t="e">
        <f>ROUND(ABS(SUMIFS(#REF!,#REF!,$C624,#REF!,#REF!,#REF!,$E624)),)</f>
        <v>#REF!</v>
      </c>
      <c r="I624" s="1" t="e">
        <f>_xlfn.IFS(OR(B624=#REF!,B624=#REF!,B624=#REF!),ROUND(#REF!,3),TRUE,0)</f>
        <v>#REF!</v>
      </c>
      <c r="J624" s="1">
        <v>0</v>
      </c>
      <c r="K624" s="1" t="e">
        <f>ROUND(ABS(SUMIFS(#REF!,#REF!,$C624,#REF!,#REF!,#REF!,$E624,#REF!,#REF!)),3)</f>
        <v>#REF!</v>
      </c>
      <c r="L624" s="1" t="e">
        <f>ROUND(ABS(SUMIFS(#REF!,#REF!,$C624,#REF!,#REF!,#REF!,$E624,#REF!,#REF!)),3)</f>
        <v>#REF!</v>
      </c>
      <c r="M624" s="1">
        <v>0</v>
      </c>
      <c r="N624" s="1" t="e">
        <f>ROUND(ABS(SUMIFS(#REF!,#REF!,$C624,#REF!,#REF!,#REF!,$E624,#REF!,#REF!)),3)</f>
        <v>#REF!</v>
      </c>
      <c r="O624" s="1" t="e">
        <f>ABS(SUMIFS(#REF!,#REF!,$C624,#REF!,$E624,#REF!,#REF!))</f>
        <v>#REF!</v>
      </c>
      <c r="P624" s="1" t="e">
        <f>#REF!</f>
        <v>#REF!</v>
      </c>
      <c r="Q624" s="1" t="e">
        <f>_xlfn.IFS(OR(B624=#REF!,B624=#REF!),#REF!*100,TRUE,0)</f>
        <v>#REF!</v>
      </c>
      <c r="S624" s="14" t="str">
        <f t="shared" si="159"/>
        <v>2000450805受击光效1</v>
      </c>
      <c r="T624" s="14" t="str">
        <f ca="1">IF(OFFSET($BB$1,MATCH($S624,S:S,0)-1,),$BC$1,
_xlfn.TEXTJOIN(Sheet1!$D$16,1,U624:AA624))</f>
        <v>56</v>
      </c>
      <c r="U624" s="14" t="str">
        <f t="shared" ca="1" si="160"/>
        <v>56</v>
      </c>
      <c r="V624" s="14" t="str">
        <f t="shared" ca="1" si="161"/>
        <v/>
      </c>
      <c r="W624" s="14" t="str">
        <f t="shared" ca="1" si="162"/>
        <v/>
      </c>
      <c r="X624" s="14" t="str">
        <f t="shared" ca="1" si="163"/>
        <v/>
      </c>
      <c r="Y624" s="14" t="str">
        <f t="shared" ca="1" si="164"/>
        <v/>
      </c>
      <c r="Z624" s="14" t="str">
        <f t="shared" ca="1" si="165"/>
        <v/>
      </c>
      <c r="AA624" s="14" t="str">
        <f t="shared" ca="1" si="166"/>
        <v/>
      </c>
      <c r="AB624" s="1">
        <f t="shared" si="167"/>
        <v>56</v>
      </c>
      <c r="AC624" s="1" t="e">
        <f t="shared" si="168"/>
        <v>#N/A</v>
      </c>
      <c r="AD624" s="1" t="e">
        <f t="shared" si="169"/>
        <v>#N/A</v>
      </c>
      <c r="AE624" s="1" t="e">
        <f t="shared" si="170"/>
        <v>#N/A</v>
      </c>
      <c r="AF624" s="1" t="e">
        <f t="shared" si="171"/>
        <v>#N/A</v>
      </c>
      <c r="AG624" s="1" t="e">
        <f t="shared" si="172"/>
        <v>#N/A</v>
      </c>
      <c r="AH624" s="1" t="e">
        <f t="shared" si="173"/>
        <v>#N/A</v>
      </c>
      <c r="AI624" s="1" t="e">
        <f>TRIM(LEFT(AP624,FIND(Sheet1!$E$16,AP624)-1))</f>
        <v>#VALUE!</v>
      </c>
      <c r="AJ624" s="1" t="e">
        <f>TRIM(LEFT(AQ624,FIND(Sheet1!$E$16,AQ624)-1))</f>
        <v>#VALUE!</v>
      </c>
      <c r="AK624" s="1" t="e">
        <f>TRIM(LEFT(AR624,FIND(Sheet1!$E$16,AR624)-1))</f>
        <v>#VALUE!</v>
      </c>
      <c r="AL624" s="1" t="e">
        <f>TRIM(LEFT(AS624,FIND(Sheet1!$E$16,AS624)-1))</f>
        <v>#VALUE!</v>
      </c>
      <c r="AM624" s="1" t="e">
        <f>TRIM(LEFT(AT624,FIND(Sheet1!$E$16,AT624)-1))</f>
        <v>#VALUE!</v>
      </c>
      <c r="AN624" s="1" t="e">
        <f>TRIM(LEFT(AU624,FIND(Sheet1!$E$16,AU624)-1))</f>
        <v>#VALUE!</v>
      </c>
      <c r="AO624" s="1" t="e">
        <f>TRIM(LEFT(AV624,FIND(Sheet1!$E$16,AV624)-1))</f>
        <v>#VALUE!</v>
      </c>
      <c r="AP624" s="14">
        <v>56</v>
      </c>
      <c r="AX624" s="1">
        <v>2000450805</v>
      </c>
      <c r="AY624" s="1" t="s">
        <v>91</v>
      </c>
      <c r="AZ624" s="1" t="str">
        <f t="shared" si="174"/>
        <v>2000450805受击光效</v>
      </c>
      <c r="BA624" s="1">
        <f>COUNTIFS($AZ$2:AZ624,AZ624,$AZ$2:AZ624,"&gt;&lt;")</f>
        <v>1</v>
      </c>
      <c r="BB624" t="b">
        <f>IFERROR(AND(VLOOKUP(AX624,[2]英雄技能定义!$A:$F,6,0)="普攻",AY624=$AY$2),FALSE)</f>
        <v>0</v>
      </c>
    </row>
    <row r="625" spans="1:54">
      <c r="A625" s="1" t="e">
        <f>#REF!</f>
        <v>#REF!</v>
      </c>
      <c r="B625" s="1" t="e">
        <f>#REF!</f>
        <v>#REF!</v>
      </c>
      <c r="C625" s="1" t="e">
        <f>#REF!</f>
        <v>#REF!</v>
      </c>
      <c r="D625" s="1" t="s">
        <v>86</v>
      </c>
      <c r="E625" s="1" t="e">
        <f>#REF!</f>
        <v>#REF!</v>
      </c>
      <c r="F625" s="1" t="e">
        <f t="shared" si="177"/>
        <v>#REF!</v>
      </c>
      <c r="G625" s="1">
        <f>SUMIFS(Sheet1!$F$17:$F$30,Sheet1!$E$17:$E$30,D625)</f>
        <v>1</v>
      </c>
      <c r="H625" s="1" t="e">
        <f>ROUND(ABS(SUMIFS(#REF!,#REF!,$C625,#REF!,#REF!,#REF!,$E625)),)</f>
        <v>#REF!</v>
      </c>
      <c r="I625" s="1" t="e">
        <f>_xlfn.IFS(OR(B625=#REF!,B625=#REF!,B625=#REF!),ROUND(#REF!,3),TRUE,0)</f>
        <v>#REF!</v>
      </c>
      <c r="J625" s="1">
        <v>0</v>
      </c>
      <c r="K625" s="1" t="e">
        <f>ROUND(ABS(SUMIFS(#REF!,#REF!,$C625,#REF!,#REF!,#REF!,$E625,#REF!,#REF!)),3)</f>
        <v>#REF!</v>
      </c>
      <c r="L625" s="1" t="e">
        <f>ROUND(ABS(SUMIFS(#REF!,#REF!,$C625,#REF!,#REF!,#REF!,$E625,#REF!,#REF!)),3)</f>
        <v>#REF!</v>
      </c>
      <c r="M625" s="1">
        <v>0</v>
      </c>
      <c r="N625" s="1" t="e">
        <f>ROUND(ABS(SUMIFS(#REF!,#REF!,$C625,#REF!,#REF!,#REF!,$E625,#REF!,#REF!)),3)</f>
        <v>#REF!</v>
      </c>
      <c r="O625" s="1" t="e">
        <f>ABS(SUMIFS(#REF!,#REF!,$C625,#REF!,$E625,#REF!,#REF!))</f>
        <v>#REF!</v>
      </c>
      <c r="P625" s="1" t="e">
        <f>#REF!</f>
        <v>#REF!</v>
      </c>
      <c r="Q625" s="1" t="e">
        <f>_xlfn.IFS(OR(B625=#REF!,B625=#REF!),#REF!*100,TRUE,0)</f>
        <v>#REF!</v>
      </c>
      <c r="S625" s="14" t="str">
        <f t="shared" si="159"/>
        <v>2000450805伤血2</v>
      </c>
      <c r="T625" s="14" t="str">
        <f ca="1">IF(OFFSET($BB$1,MATCH($S625,S:S,0)-1,),$BC$1,
_xlfn.TEXTJOIN(Sheet1!$D$16,1,U625:AA625))</f>
        <v>ratio=0.24+attackerParams('extreasure1'),fixed=100</v>
      </c>
      <c r="U625" s="14" t="str">
        <f t="shared" ca="1" si="160"/>
        <v>ratio=0.24+attackerParams('extreasure1')</v>
      </c>
      <c r="V625" s="14" t="str">
        <f t="shared" ca="1" si="161"/>
        <v>fixed=100</v>
      </c>
      <c r="W625" s="14" t="str">
        <f t="shared" ca="1" si="162"/>
        <v/>
      </c>
      <c r="X625" s="14" t="str">
        <f t="shared" ca="1" si="163"/>
        <v/>
      </c>
      <c r="Y625" s="14" t="str">
        <f t="shared" ca="1" si="164"/>
        <v/>
      </c>
      <c r="Z625" s="14" t="str">
        <f t="shared" ca="1" si="165"/>
        <v/>
      </c>
      <c r="AA625" s="14" t="str">
        <f t="shared" ca="1" si="166"/>
        <v/>
      </c>
      <c r="AB625" s="1">
        <f t="shared" si="167"/>
        <v>0.24</v>
      </c>
      <c r="AC625" s="1">
        <f t="shared" si="168"/>
        <v>100</v>
      </c>
      <c r="AD625" s="1" t="e">
        <f t="shared" si="169"/>
        <v>#N/A</v>
      </c>
      <c r="AE625" s="1" t="e">
        <f t="shared" si="170"/>
        <v>#N/A</v>
      </c>
      <c r="AF625" s="1" t="e">
        <f t="shared" si="171"/>
        <v>#N/A</v>
      </c>
      <c r="AG625" s="1" t="e">
        <f t="shared" si="172"/>
        <v>#N/A</v>
      </c>
      <c r="AH625" s="1" t="e">
        <f t="shared" si="173"/>
        <v>#N/A</v>
      </c>
      <c r="AI625" s="1" t="str">
        <f>TRIM(LEFT(AP625,FIND(Sheet1!$E$16,AP625)-1))</f>
        <v>ratio</v>
      </c>
      <c r="AJ625" s="1" t="str">
        <f>TRIM(LEFT(AQ625,FIND(Sheet1!$E$16,AQ625)-1))</f>
        <v>fixed</v>
      </c>
      <c r="AK625" s="1" t="e">
        <f>TRIM(LEFT(AR625,FIND(Sheet1!$E$16,AR625)-1))</f>
        <v>#VALUE!</v>
      </c>
      <c r="AL625" s="1" t="e">
        <f>TRIM(LEFT(AS625,FIND(Sheet1!$E$16,AS625)-1))</f>
        <v>#VALUE!</v>
      </c>
      <c r="AM625" s="1" t="e">
        <f>TRIM(LEFT(AT625,FIND(Sheet1!$E$16,AT625)-1))</f>
        <v>#VALUE!</v>
      </c>
      <c r="AN625" s="1" t="e">
        <f>TRIM(LEFT(AU625,FIND(Sheet1!$E$16,AU625)-1))</f>
        <v>#VALUE!</v>
      </c>
      <c r="AO625" s="1" t="e">
        <f>TRIM(LEFT(AV625,FIND(Sheet1!$E$16,AV625)-1))</f>
        <v>#VALUE!</v>
      </c>
      <c r="AP625" s="14" t="s">
        <v>487</v>
      </c>
      <c r="AQ625" s="14" t="s">
        <v>170</v>
      </c>
      <c r="AX625" s="1">
        <v>2000450805</v>
      </c>
      <c r="AY625" s="1" t="s">
        <v>86</v>
      </c>
      <c r="AZ625" s="1" t="str">
        <f t="shared" si="174"/>
        <v>2000450805伤血</v>
      </c>
      <c r="BA625" s="1">
        <f>COUNTIFS($AZ$2:AZ625,AZ625,$AZ$2:AZ625,"&gt;&lt;")</f>
        <v>2</v>
      </c>
      <c r="BB625" t="b">
        <f>IFERROR(AND(VLOOKUP(AX625,[2]英雄技能定义!$A:$F,6,0)="普攻",AY625=$AY$2),FALSE)</f>
        <v>0</v>
      </c>
    </row>
    <row r="626" spans="1:54">
      <c r="A626" s="1" t="e">
        <f>#REF!</f>
        <v>#REF!</v>
      </c>
      <c r="B626" s="1" t="e">
        <f>#REF!</f>
        <v>#REF!</v>
      </c>
      <c r="C626" s="1" t="e">
        <f>#REF!</f>
        <v>#REF!</v>
      </c>
      <c r="D626" s="1" t="s">
        <v>88</v>
      </c>
      <c r="E626" s="1" t="e">
        <f>#REF!</f>
        <v>#REF!</v>
      </c>
      <c r="F626" s="1" t="e">
        <f t="shared" si="177"/>
        <v>#REF!</v>
      </c>
      <c r="G626" s="1">
        <f>SUMIFS(Sheet1!$F$17:$F$30,Sheet1!$E$17:$E$30,D626)</f>
        <v>2</v>
      </c>
      <c r="H626" s="1" t="e">
        <f>ROUND(ABS(SUMIFS(#REF!,#REF!,$C626,#REF!,#REF!,#REF!,$E626)),)</f>
        <v>#REF!</v>
      </c>
      <c r="I626" s="1" t="e">
        <f>_xlfn.IFS(OR(B626=#REF!,B626=#REF!,B626=#REF!),ROUND(#REF!,3),TRUE,0)</f>
        <v>#REF!</v>
      </c>
      <c r="J626" s="1">
        <v>0</v>
      </c>
      <c r="K626" s="1" t="e">
        <f>ROUND(ABS(SUMIFS(#REF!,#REF!,$C626,#REF!,#REF!,#REF!,$E626,#REF!,#REF!)),3)</f>
        <v>#REF!</v>
      </c>
      <c r="L626" s="1" t="e">
        <f>ROUND(ABS(SUMIFS(#REF!,#REF!,$C626,#REF!,#REF!,#REF!,$E626,#REF!,#REF!)),3)</f>
        <v>#REF!</v>
      </c>
      <c r="M626" s="1">
        <v>0</v>
      </c>
      <c r="N626" s="1" t="e">
        <f>ROUND(ABS(SUMIFS(#REF!,#REF!,$C626,#REF!,#REF!,#REF!,$E626,#REF!,#REF!)),3)</f>
        <v>#REF!</v>
      </c>
      <c r="O626" s="1" t="e">
        <f>ABS(SUMIFS(#REF!,#REF!,$C626,#REF!,$E626,#REF!,#REF!))</f>
        <v>#REF!</v>
      </c>
      <c r="P626" s="1" t="e">
        <f>#REF!</f>
        <v>#REF!</v>
      </c>
      <c r="Q626" s="1" t="e">
        <f>_xlfn.IFS(OR(B626=#REF!,B626=#REF!),#REF!*100,TRUE,0)</f>
        <v>#REF!</v>
      </c>
      <c r="S626" s="14" t="str">
        <f t="shared" si="159"/>
        <v>2000450805加buff1</v>
      </c>
      <c r="T626" s="14" t="str">
        <f ca="1">IF(OFFSET($BB$1,MATCH($S626,S:S,0)-1,),$BC$1,
_xlfn.TEXTJOIN(Sheet1!$D$16,1,U626:AA626))</f>
        <v>duration=6,effectIds={1000111}</v>
      </c>
      <c r="U626" s="14" t="str">
        <f t="shared" ca="1" si="160"/>
        <v>duration=6</v>
      </c>
      <c r="V626" s="14" t="str">
        <f t="shared" ca="1" si="161"/>
        <v>effectIds={1000111}</v>
      </c>
      <c r="W626" s="14" t="str">
        <f t="shared" ca="1" si="162"/>
        <v/>
      </c>
      <c r="X626" s="14" t="str">
        <f t="shared" ca="1" si="163"/>
        <v/>
      </c>
      <c r="Y626" s="14" t="str">
        <f t="shared" ca="1" si="164"/>
        <v/>
      </c>
      <c r="Z626" s="14" t="str">
        <f t="shared" ca="1" si="165"/>
        <v/>
      </c>
      <c r="AA626" s="14" t="str">
        <f t="shared" ca="1" si="166"/>
        <v/>
      </c>
      <c r="AB626" s="1">
        <f t="shared" si="167"/>
        <v>6</v>
      </c>
      <c r="AC626" s="1" t="e">
        <f t="shared" si="168"/>
        <v>#N/A</v>
      </c>
      <c r="AD626" s="1" t="e">
        <f t="shared" si="169"/>
        <v>#N/A</v>
      </c>
      <c r="AE626" s="1" t="e">
        <f t="shared" si="170"/>
        <v>#N/A</v>
      </c>
      <c r="AF626" s="1" t="e">
        <f t="shared" si="171"/>
        <v>#N/A</v>
      </c>
      <c r="AG626" s="1" t="e">
        <f t="shared" si="172"/>
        <v>#N/A</v>
      </c>
      <c r="AH626" s="1" t="e">
        <f t="shared" si="173"/>
        <v>#N/A</v>
      </c>
      <c r="AI626" s="1" t="str">
        <f>TRIM(LEFT(AP626,FIND(Sheet1!$E$16,AP626)-1))</f>
        <v>duration</v>
      </c>
      <c r="AJ626" s="1" t="str">
        <f>TRIM(LEFT(AQ626,FIND(Sheet1!$E$16,AQ626)-1))</f>
        <v>effectIds</v>
      </c>
      <c r="AK626" s="1" t="e">
        <f>TRIM(LEFT(AR626,FIND(Sheet1!$E$16,AR626)-1))</f>
        <v>#VALUE!</v>
      </c>
      <c r="AL626" s="1" t="e">
        <f>TRIM(LEFT(AS626,FIND(Sheet1!$E$16,AS626)-1))</f>
        <v>#VALUE!</v>
      </c>
      <c r="AM626" s="1" t="e">
        <f>TRIM(LEFT(AT626,FIND(Sheet1!$E$16,AT626)-1))</f>
        <v>#VALUE!</v>
      </c>
      <c r="AN626" s="1" t="e">
        <f>TRIM(LEFT(AU626,FIND(Sheet1!$E$16,AU626)-1))</f>
        <v>#VALUE!</v>
      </c>
      <c r="AO626" s="1" t="e">
        <f>TRIM(LEFT(AV626,FIND(Sheet1!$E$16,AV626)-1))</f>
        <v>#VALUE!</v>
      </c>
      <c r="AP626" s="14" t="s">
        <v>185</v>
      </c>
      <c r="AQ626" s="14" t="s">
        <v>488</v>
      </c>
      <c r="AX626" s="1">
        <v>2000450805</v>
      </c>
      <c r="AY626" s="1" t="s">
        <v>88</v>
      </c>
      <c r="AZ626" s="1" t="str">
        <f t="shared" si="174"/>
        <v>2000450805加buff</v>
      </c>
      <c r="BA626" s="1">
        <f>COUNTIFS($AZ$2:AZ626,AZ626,$AZ$2:AZ626,"&gt;&lt;")</f>
        <v>1</v>
      </c>
      <c r="BB626" t="b">
        <f>IFERROR(AND(VLOOKUP(AX626,[2]英雄技能定义!$A:$F,6,0)="普攻",AY626=$AY$2),FALSE)</f>
        <v>0</v>
      </c>
    </row>
    <row r="627" spans="1:54">
      <c r="A627" s="1" t="e">
        <f>#REF!</f>
        <v>#REF!</v>
      </c>
      <c r="B627" s="1" t="e">
        <f>#REF!</f>
        <v>#REF!</v>
      </c>
      <c r="C627" s="1" t="e">
        <f>#REF!</f>
        <v>#REF!</v>
      </c>
      <c r="D627" s="1" t="s">
        <v>86</v>
      </c>
      <c r="E627" s="1" t="e">
        <f>#REF!</f>
        <v>#REF!</v>
      </c>
      <c r="F627" s="1" t="e">
        <f t="shared" si="177"/>
        <v>#REF!</v>
      </c>
      <c r="G627" s="1">
        <f>SUMIFS(Sheet1!$F$17:$F$30,Sheet1!$E$17:$E$30,D627)</f>
        <v>1</v>
      </c>
      <c r="H627" s="1" t="e">
        <f>ROUND(ABS(SUMIFS(#REF!,#REF!,$C627,#REF!,#REF!,#REF!,$E627)),)</f>
        <v>#REF!</v>
      </c>
      <c r="I627" s="1" t="e">
        <f>_xlfn.IFS(OR(B627=#REF!,B627=#REF!,B627=#REF!),ROUND(#REF!,3),TRUE,0)</f>
        <v>#REF!</v>
      </c>
      <c r="J627" s="1">
        <v>0</v>
      </c>
      <c r="K627" s="1" t="e">
        <f>ROUND(ABS(SUMIFS(#REF!,#REF!,$C627,#REF!,#REF!,#REF!,$E627,#REF!,#REF!)),3)</f>
        <v>#REF!</v>
      </c>
      <c r="L627" s="1" t="e">
        <f>ROUND(ABS(SUMIFS(#REF!,#REF!,$C627,#REF!,#REF!,#REF!,$E627,#REF!,#REF!)),3)</f>
        <v>#REF!</v>
      </c>
      <c r="M627" s="1">
        <v>0</v>
      </c>
      <c r="N627" s="1" t="e">
        <f>ROUND(ABS(SUMIFS(#REF!,#REF!,$C627,#REF!,#REF!,#REF!,$E627,#REF!,#REF!)),3)</f>
        <v>#REF!</v>
      </c>
      <c r="O627" s="1" t="e">
        <f>ABS(SUMIFS(#REF!,#REF!,$C627,#REF!,$E627,#REF!,#REF!))</f>
        <v>#REF!</v>
      </c>
      <c r="P627" s="1" t="e">
        <f>#REF!</f>
        <v>#REF!</v>
      </c>
      <c r="Q627" s="1" t="e">
        <f>_xlfn.IFS(OR(B627=#REF!,B627=#REF!),#REF!*100,TRUE,0)</f>
        <v>#REF!</v>
      </c>
      <c r="S627" s="14" t="str">
        <f t="shared" si="159"/>
        <v>2000151101伤血1</v>
      </c>
      <c r="T627" s="14" t="str">
        <f ca="1">IF(OFFSET($BB$1,MATCH($S627,S:S,0)-1,),$BC$1,
_xlfn.TEXTJOIN(Sheet1!$D$16,1,U627:AA627))</f>
        <v>ratio=0.4,fixed=0</v>
      </c>
      <c r="U627" s="14" t="str">
        <f t="shared" ca="1" si="160"/>
        <v>ratio=0.4</v>
      </c>
      <c r="V627" s="14" t="str">
        <f t="shared" ca="1" si="161"/>
        <v>fixed=10</v>
      </c>
      <c r="W627" s="14" t="str">
        <f t="shared" ca="1" si="162"/>
        <v/>
      </c>
      <c r="X627" s="14" t="str">
        <f t="shared" ca="1" si="163"/>
        <v/>
      </c>
      <c r="Y627" s="14" t="str">
        <f t="shared" ca="1" si="164"/>
        <v/>
      </c>
      <c r="Z627" s="14" t="str">
        <f t="shared" ca="1" si="165"/>
        <v/>
      </c>
      <c r="AA627" s="14" t="str">
        <f t="shared" ca="1" si="166"/>
        <v/>
      </c>
      <c r="AB627" s="1">
        <f t="shared" si="167"/>
        <v>0.4</v>
      </c>
      <c r="AC627" s="1">
        <f t="shared" si="168"/>
        <v>10</v>
      </c>
      <c r="AD627" s="1" t="e">
        <f t="shared" si="169"/>
        <v>#N/A</v>
      </c>
      <c r="AE627" s="1" t="e">
        <f t="shared" si="170"/>
        <v>#N/A</v>
      </c>
      <c r="AF627" s="1" t="e">
        <f t="shared" si="171"/>
        <v>#N/A</v>
      </c>
      <c r="AG627" s="1" t="e">
        <f t="shared" si="172"/>
        <v>#N/A</v>
      </c>
      <c r="AH627" s="1" t="e">
        <f t="shared" si="173"/>
        <v>#N/A</v>
      </c>
      <c r="AI627" s="1" t="str">
        <f>TRIM(LEFT(AP627,FIND(Sheet1!$E$16,AP627)-1))</f>
        <v>ratio</v>
      </c>
      <c r="AJ627" s="1" t="str">
        <f>TRIM(LEFT(AQ627,FIND(Sheet1!$E$16,AQ627)-1))</f>
        <v>fixed</v>
      </c>
      <c r="AK627" s="1" t="e">
        <f>TRIM(LEFT(AR627,FIND(Sheet1!$E$16,AR627)-1))</f>
        <v>#VALUE!</v>
      </c>
      <c r="AL627" s="1" t="e">
        <f>TRIM(LEFT(AS627,FIND(Sheet1!$E$16,AS627)-1))</f>
        <v>#VALUE!</v>
      </c>
      <c r="AM627" s="1" t="e">
        <f>TRIM(LEFT(AT627,FIND(Sheet1!$E$16,AT627)-1))</f>
        <v>#VALUE!</v>
      </c>
      <c r="AN627" s="1" t="e">
        <f>TRIM(LEFT(AU627,FIND(Sheet1!$E$16,AU627)-1))</f>
        <v>#VALUE!</v>
      </c>
      <c r="AO627" s="1" t="e">
        <f>TRIM(LEFT(AV627,FIND(Sheet1!$E$16,AV627)-1))</f>
        <v>#VALUE!</v>
      </c>
      <c r="AP627" s="14" t="s">
        <v>167</v>
      </c>
      <c r="AQ627" s="14" t="s">
        <v>168</v>
      </c>
      <c r="AX627" s="1">
        <v>2000151101</v>
      </c>
      <c r="AY627" s="1" t="s">
        <v>86</v>
      </c>
      <c r="AZ627" s="1" t="str">
        <f t="shared" si="174"/>
        <v>2000151101伤血</v>
      </c>
      <c r="BA627" s="1">
        <f>COUNTIFS($AZ$2:AZ627,AZ627,$AZ$2:AZ627,"&gt;&lt;")</f>
        <v>1</v>
      </c>
      <c r="BB627" t="b">
        <f>IFERROR(AND(VLOOKUP(AX627,[2]英雄技能定义!$A:$F,6,0)="普攻",AY627=$AY$2),FALSE)</f>
        <v>1</v>
      </c>
    </row>
    <row r="628" spans="1:54">
      <c r="A628" s="1" t="e">
        <f>#REF!</f>
        <v>#REF!</v>
      </c>
      <c r="B628" s="1" t="e">
        <f>#REF!</f>
        <v>#REF!</v>
      </c>
      <c r="C628" s="1" t="e">
        <f>#REF!</f>
        <v>#REF!</v>
      </c>
      <c r="D628" s="1" t="s">
        <v>88</v>
      </c>
      <c r="E628" s="1" t="e">
        <f>#REF!</f>
        <v>#REF!</v>
      </c>
      <c r="F628" s="1" t="e">
        <f t="shared" si="177"/>
        <v>#REF!</v>
      </c>
      <c r="G628" s="1">
        <f>SUMIFS(Sheet1!$F$17:$F$30,Sheet1!$E$17:$E$30,D628)</f>
        <v>2</v>
      </c>
      <c r="H628" s="1" t="e">
        <f>ROUND(ABS(SUMIFS(#REF!,#REF!,$C628,#REF!,#REF!,#REF!,$E628)),)</f>
        <v>#REF!</v>
      </c>
      <c r="I628" s="1" t="e">
        <f>_xlfn.IFS(OR(B628=#REF!,B628=#REF!,B628=#REF!),ROUND(#REF!,3),TRUE,0)</f>
        <v>#REF!</v>
      </c>
      <c r="J628" s="1">
        <v>0</v>
      </c>
      <c r="K628" s="1" t="e">
        <f>ROUND(ABS(SUMIFS(#REF!,#REF!,$C628,#REF!,#REF!,#REF!,$E628,#REF!,#REF!)),3)</f>
        <v>#REF!</v>
      </c>
      <c r="L628" s="1" t="e">
        <f>ROUND(ABS(SUMIFS(#REF!,#REF!,$C628,#REF!,#REF!,#REF!,$E628,#REF!,#REF!)),3)</f>
        <v>#REF!</v>
      </c>
      <c r="M628" s="1">
        <v>0</v>
      </c>
      <c r="N628" s="1" t="e">
        <f>ROUND(ABS(SUMIFS(#REF!,#REF!,$C628,#REF!,#REF!,#REF!,$E628,#REF!,#REF!)),3)</f>
        <v>#REF!</v>
      </c>
      <c r="O628" s="1" t="e">
        <f>ABS(SUMIFS(#REF!,#REF!,$C628,#REF!,$E628,#REF!,#REF!))</f>
        <v>#REF!</v>
      </c>
      <c r="P628" s="1" t="e">
        <f>#REF!</f>
        <v>#REF!</v>
      </c>
      <c r="Q628" s="1" t="e">
        <f>_xlfn.IFS(OR(B628=#REF!,B628=#REF!),#REF!*100,TRUE,0)</f>
        <v>#REF!</v>
      </c>
      <c r="S628" s="14" t="str">
        <f t="shared" si="159"/>
        <v>2000151101受击光效1</v>
      </c>
      <c r="T628" s="14" t="str">
        <f ca="1">IF(OFFSET($BB$1,MATCH($S628,S:S,0)-1,),$BC$1,
_xlfn.TEXTJOIN(Sheet1!$D$16,1,U628:AA628))</f>
        <v>57</v>
      </c>
      <c r="U628" s="14" t="str">
        <f t="shared" ca="1" si="160"/>
        <v>57</v>
      </c>
      <c r="V628" s="14" t="str">
        <f t="shared" ca="1" si="161"/>
        <v/>
      </c>
      <c r="W628" s="14" t="str">
        <f t="shared" ca="1" si="162"/>
        <v/>
      </c>
      <c r="X628" s="14" t="str">
        <f t="shared" ca="1" si="163"/>
        <v/>
      </c>
      <c r="Y628" s="14" t="str">
        <f t="shared" ca="1" si="164"/>
        <v/>
      </c>
      <c r="Z628" s="14" t="str">
        <f t="shared" ca="1" si="165"/>
        <v/>
      </c>
      <c r="AA628" s="14" t="str">
        <f t="shared" ca="1" si="166"/>
        <v/>
      </c>
      <c r="AB628" s="1">
        <f t="shared" si="167"/>
        <v>57</v>
      </c>
      <c r="AC628" s="1" t="e">
        <f t="shared" si="168"/>
        <v>#N/A</v>
      </c>
      <c r="AD628" s="1" t="e">
        <f t="shared" si="169"/>
        <v>#N/A</v>
      </c>
      <c r="AE628" s="1" t="e">
        <f t="shared" si="170"/>
        <v>#N/A</v>
      </c>
      <c r="AF628" s="1" t="e">
        <f t="shared" si="171"/>
        <v>#N/A</v>
      </c>
      <c r="AG628" s="1" t="e">
        <f t="shared" si="172"/>
        <v>#N/A</v>
      </c>
      <c r="AH628" s="1" t="e">
        <f t="shared" si="173"/>
        <v>#N/A</v>
      </c>
      <c r="AI628" s="1" t="e">
        <f>TRIM(LEFT(AP628,FIND(Sheet1!$E$16,AP628)-1))</f>
        <v>#VALUE!</v>
      </c>
      <c r="AJ628" s="1" t="e">
        <f>TRIM(LEFT(AQ628,FIND(Sheet1!$E$16,AQ628)-1))</f>
        <v>#VALUE!</v>
      </c>
      <c r="AK628" s="1" t="e">
        <f>TRIM(LEFT(AR628,FIND(Sheet1!$E$16,AR628)-1))</f>
        <v>#VALUE!</v>
      </c>
      <c r="AL628" s="1" t="e">
        <f>TRIM(LEFT(AS628,FIND(Sheet1!$E$16,AS628)-1))</f>
        <v>#VALUE!</v>
      </c>
      <c r="AM628" s="1" t="e">
        <f>TRIM(LEFT(AT628,FIND(Sheet1!$E$16,AT628)-1))</f>
        <v>#VALUE!</v>
      </c>
      <c r="AN628" s="1" t="e">
        <f>TRIM(LEFT(AU628,FIND(Sheet1!$E$16,AU628)-1))</f>
        <v>#VALUE!</v>
      </c>
      <c r="AO628" s="1" t="e">
        <f>TRIM(LEFT(AV628,FIND(Sheet1!$E$16,AV628)-1))</f>
        <v>#VALUE!</v>
      </c>
      <c r="AP628" s="14">
        <v>57</v>
      </c>
      <c r="AX628" s="1">
        <v>2000151101</v>
      </c>
      <c r="AY628" s="1" t="s">
        <v>91</v>
      </c>
      <c r="AZ628" s="1" t="str">
        <f t="shared" si="174"/>
        <v>2000151101受击光效</v>
      </c>
      <c r="BA628" s="1">
        <f>COUNTIFS($AZ$2:AZ628,AZ628,$AZ$2:AZ628,"&gt;&lt;")</f>
        <v>1</v>
      </c>
      <c r="BB628" t="b">
        <f>IFERROR(AND(VLOOKUP(AX628,[2]英雄技能定义!$A:$F,6,0)="普攻",AY628=$AY$2),FALSE)</f>
        <v>0</v>
      </c>
    </row>
    <row r="629" spans="1:54">
      <c r="A629" s="1" t="e">
        <f>#REF!</f>
        <v>#REF!</v>
      </c>
      <c r="B629" s="1" t="e">
        <f>#REF!</f>
        <v>#REF!</v>
      </c>
      <c r="C629" s="1" t="e">
        <f>#REF!</f>
        <v>#REF!</v>
      </c>
      <c r="D629" s="1" t="s">
        <v>88</v>
      </c>
      <c r="E629" s="1" t="e">
        <f>#REF!</f>
        <v>#REF!</v>
      </c>
      <c r="F629" s="1" t="e">
        <f t="shared" si="177"/>
        <v>#REF!</v>
      </c>
      <c r="G629" s="1">
        <f>SUMIFS(Sheet1!$F$17:$F$30,Sheet1!$E$17:$E$30,D629)</f>
        <v>2</v>
      </c>
      <c r="H629" s="1" t="e">
        <f>ROUND(ABS(SUMIFS(#REF!,#REF!,$C629,#REF!,#REF!,#REF!,$E629)),)</f>
        <v>#REF!</v>
      </c>
      <c r="I629" s="1" t="e">
        <f>_xlfn.IFS(OR(B629=#REF!,B629=#REF!,B629=#REF!),ROUND(#REF!,3),TRUE,0)</f>
        <v>#REF!</v>
      </c>
      <c r="J629" s="1">
        <v>0</v>
      </c>
      <c r="K629" s="1" t="e">
        <f>ROUND(ABS(SUMIFS(#REF!,#REF!,$C629,#REF!,#REF!,#REF!,$E629,#REF!,#REF!)),3)</f>
        <v>#REF!</v>
      </c>
      <c r="L629" s="1" t="e">
        <f>ROUND(ABS(SUMIFS(#REF!,#REF!,$C629,#REF!,#REF!,#REF!,$E629,#REF!,#REF!)),3)</f>
        <v>#REF!</v>
      </c>
      <c r="M629" s="1">
        <v>0</v>
      </c>
      <c r="N629" s="1" t="e">
        <f>ROUND(ABS(SUMIFS(#REF!,#REF!,$C629,#REF!,#REF!,#REF!,$E629,#REF!,#REF!)),3)</f>
        <v>#REF!</v>
      </c>
      <c r="O629" s="1" t="e">
        <f>ABS(SUMIFS(#REF!,#REF!,$C629,#REF!,$E629,#REF!,#REF!))</f>
        <v>#REF!</v>
      </c>
      <c r="P629" s="1" t="e">
        <f>#REF!</f>
        <v>#REF!</v>
      </c>
      <c r="Q629" s="1" t="e">
        <f>_xlfn.IFS(OR(B629=#REF!,B629=#REF!),#REF!*100,TRUE,0)</f>
        <v>#REF!</v>
      </c>
      <c r="S629" s="14" t="str">
        <f t="shared" si="159"/>
        <v>2000151102伤血1</v>
      </c>
      <c r="T629" s="14" t="str">
        <f ca="1">IF(OFFSET($BB$1,MATCH($S629,S:S,0)-1,),$BC$1,
_xlfn.TEXTJOIN(Sheet1!$D$16,1,U629:AA629))</f>
        <v>ratio=1.16,fixed=100</v>
      </c>
      <c r="U629" s="14" t="str">
        <f t="shared" ca="1" si="160"/>
        <v>ratio=1.16</v>
      </c>
      <c r="V629" s="14" t="str">
        <f t="shared" ca="1" si="161"/>
        <v>fixed=100</v>
      </c>
      <c r="W629" s="14" t="str">
        <f t="shared" ca="1" si="162"/>
        <v/>
      </c>
      <c r="X629" s="14" t="str">
        <f t="shared" ca="1" si="163"/>
        <v/>
      </c>
      <c r="Y629" s="14" t="str">
        <f t="shared" ca="1" si="164"/>
        <v/>
      </c>
      <c r="Z629" s="14" t="str">
        <f t="shared" ca="1" si="165"/>
        <v/>
      </c>
      <c r="AA629" s="14" t="str">
        <f t="shared" ca="1" si="166"/>
        <v/>
      </c>
      <c r="AB629" s="1">
        <f t="shared" si="167"/>
        <v>1.1599999999999999</v>
      </c>
      <c r="AC629" s="1">
        <f t="shared" si="168"/>
        <v>100</v>
      </c>
      <c r="AD629" s="1" t="e">
        <f t="shared" si="169"/>
        <v>#N/A</v>
      </c>
      <c r="AE629" s="1" t="e">
        <f t="shared" si="170"/>
        <v>#N/A</v>
      </c>
      <c r="AF629" s="1" t="e">
        <f t="shared" si="171"/>
        <v>#N/A</v>
      </c>
      <c r="AG629" s="1" t="e">
        <f t="shared" si="172"/>
        <v>#N/A</v>
      </c>
      <c r="AH629" s="1" t="e">
        <f t="shared" si="173"/>
        <v>#N/A</v>
      </c>
      <c r="AI629" s="1" t="str">
        <f>TRIM(LEFT(AP629,FIND(Sheet1!$E$16,AP629)-1))</f>
        <v>ratio</v>
      </c>
      <c r="AJ629" s="1" t="str">
        <f>TRIM(LEFT(AQ629,FIND(Sheet1!$E$16,AQ629)-1))</f>
        <v>fixed</v>
      </c>
      <c r="AK629" s="1" t="e">
        <f>TRIM(LEFT(AR629,FIND(Sheet1!$E$16,AR629)-1))</f>
        <v>#VALUE!</v>
      </c>
      <c r="AL629" s="1" t="e">
        <f>TRIM(LEFT(AS629,FIND(Sheet1!$E$16,AS629)-1))</f>
        <v>#VALUE!</v>
      </c>
      <c r="AM629" s="1" t="e">
        <f>TRIM(LEFT(AT629,FIND(Sheet1!$E$16,AT629)-1))</f>
        <v>#VALUE!</v>
      </c>
      <c r="AN629" s="1" t="e">
        <f>TRIM(LEFT(AU629,FIND(Sheet1!$E$16,AU629)-1))</f>
        <v>#VALUE!</v>
      </c>
      <c r="AO629" s="1" t="e">
        <f>TRIM(LEFT(AV629,FIND(Sheet1!$E$16,AV629)-1))</f>
        <v>#VALUE!</v>
      </c>
      <c r="AP629" s="14" t="s">
        <v>490</v>
      </c>
      <c r="AQ629" s="14" t="s">
        <v>170</v>
      </c>
      <c r="AX629" s="1">
        <v>2000151102</v>
      </c>
      <c r="AY629" s="1" t="s">
        <v>86</v>
      </c>
      <c r="AZ629" s="1" t="str">
        <f t="shared" si="174"/>
        <v>2000151102伤血</v>
      </c>
      <c r="BA629" s="1">
        <f>COUNTIFS($AZ$2:AZ629,AZ629,$AZ$2:AZ629,"&gt;&lt;")</f>
        <v>1</v>
      </c>
      <c r="BB629" t="b">
        <f>IFERROR(AND(VLOOKUP(AX629,[2]英雄技能定义!$A:$F,6,0)="普攻",AY629=$AY$2),FALSE)</f>
        <v>0</v>
      </c>
    </row>
    <row r="630" spans="1:54">
      <c r="A630" s="1" t="e">
        <f>#REF!</f>
        <v>#REF!</v>
      </c>
      <c r="B630" s="1" t="e">
        <f>#REF!</f>
        <v>#REF!</v>
      </c>
      <c r="C630" s="1" t="e">
        <f>#REF!</f>
        <v>#REF!</v>
      </c>
      <c r="D630" s="1" t="s">
        <v>88</v>
      </c>
      <c r="E630" s="1" t="e">
        <f>#REF!</f>
        <v>#REF!</v>
      </c>
      <c r="F630" s="1" t="e">
        <f t="shared" si="177"/>
        <v>#REF!</v>
      </c>
      <c r="G630" s="1">
        <f>SUMIFS(Sheet1!$F$17:$F$30,Sheet1!$E$17:$E$30,D630)</f>
        <v>2</v>
      </c>
      <c r="H630" s="1" t="e">
        <f>ROUND(ABS(SUMIFS(#REF!,#REF!,$C630,#REF!,#REF!,#REF!,$E630)),)</f>
        <v>#REF!</v>
      </c>
      <c r="I630" s="1" t="e">
        <f>_xlfn.IFS(OR(B630=#REF!,B630=#REF!,B630=#REF!),ROUND(#REF!,3),TRUE,0)</f>
        <v>#REF!</v>
      </c>
      <c r="J630" s="1">
        <v>0</v>
      </c>
      <c r="K630" s="1" t="e">
        <f>ROUND(ABS(SUMIFS(#REF!,#REF!,$C630,#REF!,#REF!,#REF!,$E630,#REF!,#REF!)),3)</f>
        <v>#REF!</v>
      </c>
      <c r="L630" s="1" t="e">
        <f>ROUND(ABS(SUMIFS(#REF!,#REF!,$C630,#REF!,#REF!,#REF!,$E630,#REF!,#REF!)),3)</f>
        <v>#REF!</v>
      </c>
      <c r="M630" s="1">
        <v>0</v>
      </c>
      <c r="N630" s="1" t="e">
        <f>ROUND(ABS(SUMIFS(#REF!,#REF!,$C630,#REF!,#REF!,#REF!,$E630,#REF!,#REF!)),3)</f>
        <v>#REF!</v>
      </c>
      <c r="O630" s="1" t="e">
        <f>ABS(SUMIFS(#REF!,#REF!,$C630,#REF!,$E630,#REF!,#REF!))</f>
        <v>#REF!</v>
      </c>
      <c r="P630" s="1" t="e">
        <f>#REF!</f>
        <v>#REF!</v>
      </c>
      <c r="Q630" s="1" t="e">
        <f>_xlfn.IFS(OR(B630=#REF!,B630=#REF!),#REF!*100,TRUE,0)</f>
        <v>#REF!</v>
      </c>
      <c r="S630" s="14" t="str">
        <f t="shared" si="159"/>
        <v>2000151102受击光效1</v>
      </c>
      <c r="T630" s="14" t="str">
        <f ca="1">IF(OFFSET($BB$1,MATCH($S630,S:S,0)-1,),$BC$1,
_xlfn.TEXTJOIN(Sheet1!$D$16,1,U630:AA630))</f>
        <v>57</v>
      </c>
      <c r="U630" s="14" t="str">
        <f t="shared" ca="1" si="160"/>
        <v>57</v>
      </c>
      <c r="V630" s="14" t="str">
        <f t="shared" ca="1" si="161"/>
        <v/>
      </c>
      <c r="W630" s="14" t="str">
        <f t="shared" ca="1" si="162"/>
        <v/>
      </c>
      <c r="X630" s="14" t="str">
        <f t="shared" ca="1" si="163"/>
        <v/>
      </c>
      <c r="Y630" s="14" t="str">
        <f t="shared" ca="1" si="164"/>
        <v/>
      </c>
      <c r="Z630" s="14" t="str">
        <f t="shared" ca="1" si="165"/>
        <v/>
      </c>
      <c r="AA630" s="14" t="str">
        <f t="shared" ca="1" si="166"/>
        <v/>
      </c>
      <c r="AB630" s="1">
        <f t="shared" si="167"/>
        <v>57</v>
      </c>
      <c r="AC630" s="1" t="e">
        <f t="shared" si="168"/>
        <v>#N/A</v>
      </c>
      <c r="AD630" s="1" t="e">
        <f t="shared" si="169"/>
        <v>#N/A</v>
      </c>
      <c r="AE630" s="1" t="e">
        <f t="shared" si="170"/>
        <v>#N/A</v>
      </c>
      <c r="AF630" s="1" t="e">
        <f t="shared" si="171"/>
        <v>#N/A</v>
      </c>
      <c r="AG630" s="1" t="e">
        <f t="shared" si="172"/>
        <v>#N/A</v>
      </c>
      <c r="AH630" s="1" t="e">
        <f t="shared" si="173"/>
        <v>#N/A</v>
      </c>
      <c r="AI630" s="1" t="e">
        <f>TRIM(LEFT(AP630,FIND(Sheet1!$E$16,AP630)-1))</f>
        <v>#VALUE!</v>
      </c>
      <c r="AJ630" s="1" t="e">
        <f>TRIM(LEFT(AQ630,FIND(Sheet1!$E$16,AQ630)-1))</f>
        <v>#VALUE!</v>
      </c>
      <c r="AK630" s="1" t="e">
        <f>TRIM(LEFT(AR630,FIND(Sheet1!$E$16,AR630)-1))</f>
        <v>#VALUE!</v>
      </c>
      <c r="AL630" s="1" t="e">
        <f>TRIM(LEFT(AS630,FIND(Sheet1!$E$16,AS630)-1))</f>
        <v>#VALUE!</v>
      </c>
      <c r="AM630" s="1" t="e">
        <f>TRIM(LEFT(AT630,FIND(Sheet1!$E$16,AT630)-1))</f>
        <v>#VALUE!</v>
      </c>
      <c r="AN630" s="1" t="e">
        <f>TRIM(LEFT(AU630,FIND(Sheet1!$E$16,AU630)-1))</f>
        <v>#VALUE!</v>
      </c>
      <c r="AO630" s="1" t="e">
        <f>TRIM(LEFT(AV630,FIND(Sheet1!$E$16,AV630)-1))</f>
        <v>#VALUE!</v>
      </c>
      <c r="AP630" s="14">
        <v>57</v>
      </c>
      <c r="AX630" s="1">
        <v>2000151102</v>
      </c>
      <c r="AY630" s="1" t="s">
        <v>91</v>
      </c>
      <c r="AZ630" s="1" t="str">
        <f t="shared" si="174"/>
        <v>2000151102受击光效</v>
      </c>
      <c r="BA630" s="1">
        <f>COUNTIFS($AZ$2:AZ630,AZ630,$AZ$2:AZ630,"&gt;&lt;")</f>
        <v>1</v>
      </c>
      <c r="BB630" t="b">
        <f>IFERROR(AND(VLOOKUP(AX630,[2]英雄技能定义!$A:$F,6,0)="普攻",AY630=$AY$2),FALSE)</f>
        <v>0</v>
      </c>
    </row>
    <row r="631" spans="1:54">
      <c r="A631" s="1" t="e">
        <f>#REF!</f>
        <v>#REF!</v>
      </c>
      <c r="B631" s="1" t="e">
        <f>#REF!</f>
        <v>#REF!</v>
      </c>
      <c r="C631" s="1" t="e">
        <f>#REF!</f>
        <v>#REF!</v>
      </c>
      <c r="D631" s="1" t="s">
        <v>86</v>
      </c>
      <c r="E631" s="1" t="e">
        <f>#REF!</f>
        <v>#REF!</v>
      </c>
      <c r="F631" s="1" t="e">
        <f t="shared" si="177"/>
        <v>#REF!</v>
      </c>
      <c r="G631" s="1">
        <f>SUMIFS(Sheet1!$F$17:$F$30,Sheet1!$E$17:$E$30,D631)</f>
        <v>1</v>
      </c>
      <c r="H631" s="1" t="e">
        <f>ROUND(ABS(SUMIFS(#REF!,#REF!,$C631,#REF!,#REF!,#REF!,$E631)),)</f>
        <v>#REF!</v>
      </c>
      <c r="I631" s="1" t="e">
        <f>_xlfn.IFS(OR(B631=#REF!,B631=#REF!,B631=#REF!),ROUND(#REF!,3),TRUE,0)</f>
        <v>#REF!</v>
      </c>
      <c r="J631" s="1">
        <v>0</v>
      </c>
      <c r="K631" s="1" t="e">
        <f>ROUND(ABS(SUMIFS(#REF!,#REF!,$C631,#REF!,#REF!,#REF!,$E631,#REF!,#REF!)),3)</f>
        <v>#REF!</v>
      </c>
      <c r="L631" s="1" t="e">
        <f>ROUND(ABS(SUMIFS(#REF!,#REF!,$C631,#REF!,#REF!,#REF!,$E631,#REF!,#REF!)),3)</f>
        <v>#REF!</v>
      </c>
      <c r="M631" s="1">
        <v>0</v>
      </c>
      <c r="N631" s="1" t="e">
        <f>ROUND(ABS(SUMIFS(#REF!,#REF!,$C631,#REF!,#REF!,#REF!,$E631,#REF!,#REF!)),3)</f>
        <v>#REF!</v>
      </c>
      <c r="O631" s="1" t="e">
        <f>ABS(SUMIFS(#REF!,#REF!,$C631,#REF!,$E631,#REF!,#REF!))</f>
        <v>#REF!</v>
      </c>
      <c r="P631" s="1" t="e">
        <f>#REF!</f>
        <v>#REF!</v>
      </c>
      <c r="Q631" s="1" t="e">
        <f>_xlfn.IFS(OR(B631=#REF!,B631=#REF!),#REF!*100,TRUE,0)</f>
        <v>#REF!</v>
      </c>
      <c r="S631" s="14" t="str">
        <f t="shared" si="159"/>
        <v>2000151102加buff1</v>
      </c>
      <c r="T631" s="14" t="str">
        <f ca="1">IF(OFFSET($BB$1,MATCH($S631,S:S,0)-1,),$BC$1,
_xlfn.TEXTJOIN(Sheet1!$D$16,1,U631:AA631))</f>
        <v>duration=6,effectIds={1000112}</v>
      </c>
      <c r="U631" s="14" t="str">
        <f t="shared" ca="1" si="160"/>
        <v>duration=6</v>
      </c>
      <c r="V631" s="14" t="str">
        <f t="shared" ca="1" si="161"/>
        <v>effectIds={1000112}</v>
      </c>
      <c r="W631" s="14" t="str">
        <f t="shared" ca="1" si="162"/>
        <v/>
      </c>
      <c r="X631" s="14" t="str">
        <f t="shared" ca="1" si="163"/>
        <v/>
      </c>
      <c r="Y631" s="14" t="str">
        <f t="shared" ca="1" si="164"/>
        <v/>
      </c>
      <c r="Z631" s="14" t="str">
        <f t="shared" ca="1" si="165"/>
        <v/>
      </c>
      <c r="AA631" s="14" t="str">
        <f t="shared" ca="1" si="166"/>
        <v/>
      </c>
      <c r="AB631" s="1">
        <f t="shared" si="167"/>
        <v>6</v>
      </c>
      <c r="AC631" s="1" t="e">
        <f t="shared" si="168"/>
        <v>#N/A</v>
      </c>
      <c r="AD631" s="1" t="e">
        <f t="shared" si="169"/>
        <v>#N/A</v>
      </c>
      <c r="AE631" s="1" t="e">
        <f t="shared" si="170"/>
        <v>#N/A</v>
      </c>
      <c r="AF631" s="1" t="e">
        <f t="shared" si="171"/>
        <v>#N/A</v>
      </c>
      <c r="AG631" s="1" t="e">
        <f t="shared" si="172"/>
        <v>#N/A</v>
      </c>
      <c r="AH631" s="1" t="e">
        <f t="shared" si="173"/>
        <v>#N/A</v>
      </c>
      <c r="AI631" s="1" t="str">
        <f>TRIM(LEFT(AP631,FIND(Sheet1!$E$16,AP631)-1))</f>
        <v>duration</v>
      </c>
      <c r="AJ631" s="1" t="str">
        <f>TRIM(LEFT(AQ631,FIND(Sheet1!$E$16,AQ631)-1))</f>
        <v>effectIds</v>
      </c>
      <c r="AK631" s="1" t="e">
        <f>TRIM(LEFT(AR631,FIND(Sheet1!$E$16,AR631)-1))</f>
        <v>#VALUE!</v>
      </c>
      <c r="AL631" s="1" t="e">
        <f>TRIM(LEFT(AS631,FIND(Sheet1!$E$16,AS631)-1))</f>
        <v>#VALUE!</v>
      </c>
      <c r="AM631" s="1" t="e">
        <f>TRIM(LEFT(AT631,FIND(Sheet1!$E$16,AT631)-1))</f>
        <v>#VALUE!</v>
      </c>
      <c r="AN631" s="1" t="e">
        <f>TRIM(LEFT(AU631,FIND(Sheet1!$E$16,AU631)-1))</f>
        <v>#VALUE!</v>
      </c>
      <c r="AO631" s="1" t="e">
        <f>TRIM(LEFT(AV631,FIND(Sheet1!$E$16,AV631)-1))</f>
        <v>#VALUE!</v>
      </c>
      <c r="AP631" s="14" t="s">
        <v>185</v>
      </c>
      <c r="AQ631" s="14" t="s">
        <v>491</v>
      </c>
      <c r="AX631" s="1">
        <v>2000151102</v>
      </c>
      <c r="AY631" s="1" t="s">
        <v>88</v>
      </c>
      <c r="AZ631" s="1" t="str">
        <f t="shared" si="174"/>
        <v>2000151102加buff</v>
      </c>
      <c r="BA631" s="1">
        <f>COUNTIFS($AZ$2:AZ631,AZ631,$AZ$2:AZ631,"&gt;&lt;")</f>
        <v>1</v>
      </c>
      <c r="BB631" t="b">
        <f>IFERROR(AND(VLOOKUP(AX631,[2]英雄技能定义!$A:$F,6,0)="普攻",AY631=$AY$2),FALSE)</f>
        <v>0</v>
      </c>
    </row>
    <row r="632" spans="1:54">
      <c r="A632" s="1" t="e">
        <f>#REF!</f>
        <v>#REF!</v>
      </c>
      <c r="B632" s="1" t="e">
        <f>#REF!</f>
        <v>#REF!</v>
      </c>
      <c r="C632" s="1" t="e">
        <f>#REF!</f>
        <v>#REF!</v>
      </c>
      <c r="D632" s="1" t="s">
        <v>88</v>
      </c>
      <c r="E632" s="1" t="e">
        <f>#REF!</f>
        <v>#REF!</v>
      </c>
      <c r="F632" s="1" t="e">
        <f t="shared" si="177"/>
        <v>#REF!</v>
      </c>
      <c r="G632" s="1">
        <f>SUMIFS(Sheet1!$F$17:$F$30,Sheet1!$E$17:$E$30,D632)</f>
        <v>2</v>
      </c>
      <c r="H632" s="1" t="e">
        <f>ROUND(ABS(SUMIFS(#REF!,#REF!,$C632,#REF!,#REF!,#REF!,$E632)),)</f>
        <v>#REF!</v>
      </c>
      <c r="I632" s="1" t="e">
        <f>_xlfn.IFS(OR(B632=#REF!,B632=#REF!,B632=#REF!),ROUND(#REF!,3),TRUE,0)</f>
        <v>#REF!</v>
      </c>
      <c r="J632" s="1">
        <v>0</v>
      </c>
      <c r="K632" s="1" t="e">
        <f>ROUND(ABS(SUMIFS(#REF!,#REF!,$C632,#REF!,#REF!,#REF!,$E632,#REF!,#REF!)),3)</f>
        <v>#REF!</v>
      </c>
      <c r="L632" s="1" t="e">
        <f>ROUND(ABS(SUMIFS(#REF!,#REF!,$C632,#REF!,#REF!,#REF!,$E632,#REF!,#REF!)),3)</f>
        <v>#REF!</v>
      </c>
      <c r="M632" s="1">
        <v>0</v>
      </c>
      <c r="N632" s="1" t="e">
        <f>ROUND(ABS(SUMIFS(#REF!,#REF!,$C632,#REF!,#REF!,#REF!,$E632,#REF!,#REF!)),3)</f>
        <v>#REF!</v>
      </c>
      <c r="O632" s="1" t="e">
        <f>ABS(SUMIFS(#REF!,#REF!,$C632,#REF!,$E632,#REF!,#REF!))</f>
        <v>#REF!</v>
      </c>
      <c r="P632" s="1" t="e">
        <f>#REF!</f>
        <v>#REF!</v>
      </c>
      <c r="Q632" s="1" t="e">
        <f>_xlfn.IFS(OR(B632=#REF!,B632=#REF!),#REF!*100,TRUE,0)</f>
        <v>#REF!</v>
      </c>
      <c r="S632" s="14" t="str">
        <f t="shared" si="159"/>
        <v>2000151102击退1</v>
      </c>
      <c r="T632" s="14" t="str">
        <f ca="1">IF(OFFSET($BB$1,MATCH($S632,S:S,0)-1,),$BC$1,
_xlfn.TEXTJOIN(Sheet1!$D$16,1,U632:AA632))</f>
        <v>speed=1000,duration=0.1</v>
      </c>
      <c r="U632" s="14" t="str">
        <f t="shared" ca="1" si="160"/>
        <v>speed=1000</v>
      </c>
      <c r="V632" s="14" t="str">
        <f t="shared" ca="1" si="161"/>
        <v>duration=0.1</v>
      </c>
      <c r="W632" s="14" t="str">
        <f t="shared" ca="1" si="162"/>
        <v/>
      </c>
      <c r="X632" s="14" t="str">
        <f t="shared" ca="1" si="163"/>
        <v/>
      </c>
      <c r="Y632" s="14" t="str">
        <f t="shared" ca="1" si="164"/>
        <v/>
      </c>
      <c r="Z632" s="14" t="str">
        <f t="shared" ca="1" si="165"/>
        <v/>
      </c>
      <c r="AA632" s="14" t="str">
        <f t="shared" ca="1" si="166"/>
        <v/>
      </c>
      <c r="AB632" s="1">
        <f t="shared" si="167"/>
        <v>1000</v>
      </c>
      <c r="AC632" s="1">
        <f t="shared" si="168"/>
        <v>0.1</v>
      </c>
      <c r="AD632" s="1" t="e">
        <f t="shared" si="169"/>
        <v>#N/A</v>
      </c>
      <c r="AE632" s="1" t="e">
        <f t="shared" si="170"/>
        <v>#N/A</v>
      </c>
      <c r="AF632" s="1" t="e">
        <f t="shared" si="171"/>
        <v>#N/A</v>
      </c>
      <c r="AG632" s="1" t="e">
        <f t="shared" si="172"/>
        <v>#N/A</v>
      </c>
      <c r="AH632" s="1" t="e">
        <f t="shared" si="173"/>
        <v>#N/A</v>
      </c>
      <c r="AI632" s="1" t="str">
        <f>TRIM(LEFT(AP632,FIND(Sheet1!$E$16,AP632)-1))</f>
        <v>speed</v>
      </c>
      <c r="AJ632" s="1" t="str">
        <f>TRIM(LEFT(AQ632,FIND(Sheet1!$E$16,AQ632)-1))</f>
        <v>duration</v>
      </c>
      <c r="AK632" s="1" t="e">
        <f>TRIM(LEFT(AR632,FIND(Sheet1!$E$16,AR632)-1))</f>
        <v>#VALUE!</v>
      </c>
      <c r="AL632" s="1" t="e">
        <f>TRIM(LEFT(AS632,FIND(Sheet1!$E$16,AS632)-1))</f>
        <v>#VALUE!</v>
      </c>
      <c r="AM632" s="1" t="e">
        <f>TRIM(LEFT(AT632,FIND(Sheet1!$E$16,AT632)-1))</f>
        <v>#VALUE!</v>
      </c>
      <c r="AN632" s="1" t="e">
        <f>TRIM(LEFT(AU632,FIND(Sheet1!$E$16,AU632)-1))</f>
        <v>#VALUE!</v>
      </c>
      <c r="AO632" s="1" t="e">
        <f>TRIM(LEFT(AV632,FIND(Sheet1!$E$16,AV632)-1))</f>
        <v>#VALUE!</v>
      </c>
      <c r="AP632" s="14" t="s">
        <v>182</v>
      </c>
      <c r="AQ632" s="14" t="s">
        <v>183</v>
      </c>
      <c r="AX632" s="1">
        <v>2000151102</v>
      </c>
      <c r="AY632" s="1" t="s">
        <v>47</v>
      </c>
      <c r="AZ632" s="1" t="str">
        <f t="shared" si="174"/>
        <v>2000151102击退</v>
      </c>
      <c r="BA632" s="1">
        <f>COUNTIFS($AZ$2:AZ632,AZ632,$AZ$2:AZ632,"&gt;&lt;")</f>
        <v>1</v>
      </c>
      <c r="BB632" t="b">
        <f>IFERROR(AND(VLOOKUP(AX632,[2]英雄技能定义!$A:$F,6,0)="普攻",AY632=$AY$2),FALSE)</f>
        <v>0</v>
      </c>
    </row>
    <row r="633" spans="1:54">
      <c r="A633" s="1" t="e">
        <f>#REF!</f>
        <v>#REF!</v>
      </c>
      <c r="B633" s="1" t="e">
        <f>#REF!</f>
        <v>#REF!</v>
      </c>
      <c r="C633" s="1" t="e">
        <f>#REF!</f>
        <v>#REF!</v>
      </c>
      <c r="D633" s="1" t="s">
        <v>86</v>
      </c>
      <c r="E633" s="1" t="e">
        <f>#REF!</f>
        <v>#REF!</v>
      </c>
      <c r="F633" s="1" t="e">
        <f t="shared" si="177"/>
        <v>#REF!</v>
      </c>
      <c r="G633" s="1">
        <f>SUMIFS(Sheet1!$F$17:$F$30,Sheet1!$E$17:$E$30,D633)</f>
        <v>1</v>
      </c>
      <c r="H633" s="1" t="e">
        <f>ROUND(ABS(SUMIFS(#REF!,#REF!,$C633,#REF!,#REF!,#REF!,$E633)),)</f>
        <v>#REF!</v>
      </c>
      <c r="I633" s="1" t="e">
        <f>_xlfn.IFS(OR(B633=#REF!,B633=#REF!,B633=#REF!),ROUND(#REF!,3),TRUE,0)</f>
        <v>#REF!</v>
      </c>
      <c r="J633" s="1">
        <v>0</v>
      </c>
      <c r="K633" s="1" t="e">
        <f>ROUND(ABS(SUMIFS(#REF!,#REF!,$C633,#REF!,#REF!,#REF!,$E633,#REF!,#REF!)),3)</f>
        <v>#REF!</v>
      </c>
      <c r="L633" s="1" t="e">
        <f>ROUND(ABS(SUMIFS(#REF!,#REF!,$C633,#REF!,#REF!,#REF!,$E633,#REF!,#REF!)),3)</f>
        <v>#REF!</v>
      </c>
      <c r="M633" s="1">
        <v>0</v>
      </c>
      <c r="N633" s="1" t="e">
        <f>ROUND(ABS(SUMIFS(#REF!,#REF!,$C633,#REF!,#REF!,#REF!,$E633,#REF!,#REF!)),3)</f>
        <v>#REF!</v>
      </c>
      <c r="O633" s="1" t="e">
        <f>ABS(SUMIFS(#REF!,#REF!,$C633,#REF!,$E633,#REF!,#REF!))</f>
        <v>#REF!</v>
      </c>
      <c r="P633" s="1" t="e">
        <f>#REF!</f>
        <v>#REF!</v>
      </c>
      <c r="Q633" s="1" t="e">
        <f>_xlfn.IFS(OR(B633=#REF!,B633=#REF!),#REF!*100,TRUE,0)</f>
        <v>#REF!</v>
      </c>
      <c r="S633" s="14" t="str">
        <f t="shared" si="159"/>
        <v>2000151103伤血1</v>
      </c>
      <c r="T633" s="14" t="str">
        <f ca="1">IF(OFFSET($BB$1,MATCH($S633,S:S,0)-1,),$BC$1,
_xlfn.TEXTJOIN(Sheet1!$D$16,1,U633:AA633))</f>
        <v>ratio=0.4,fixed=100</v>
      </c>
      <c r="U633" s="14" t="str">
        <f t="shared" ca="1" si="160"/>
        <v>ratio=0.4</v>
      </c>
      <c r="V633" s="14" t="str">
        <f t="shared" ca="1" si="161"/>
        <v>fixed=100</v>
      </c>
      <c r="W633" s="14" t="str">
        <f t="shared" ca="1" si="162"/>
        <v/>
      </c>
      <c r="X633" s="14" t="str">
        <f t="shared" ca="1" si="163"/>
        <v/>
      </c>
      <c r="Y633" s="14" t="str">
        <f t="shared" ca="1" si="164"/>
        <v/>
      </c>
      <c r="Z633" s="14" t="str">
        <f t="shared" ca="1" si="165"/>
        <v/>
      </c>
      <c r="AA633" s="14" t="str">
        <f t="shared" ca="1" si="166"/>
        <v/>
      </c>
      <c r="AB633" s="1">
        <f t="shared" si="167"/>
        <v>0.4</v>
      </c>
      <c r="AC633" s="1">
        <f t="shared" si="168"/>
        <v>100</v>
      </c>
      <c r="AD633" s="1" t="e">
        <f t="shared" si="169"/>
        <v>#N/A</v>
      </c>
      <c r="AE633" s="1" t="e">
        <f t="shared" si="170"/>
        <v>#N/A</v>
      </c>
      <c r="AF633" s="1" t="e">
        <f t="shared" si="171"/>
        <v>#N/A</v>
      </c>
      <c r="AG633" s="1" t="e">
        <f t="shared" si="172"/>
        <v>#N/A</v>
      </c>
      <c r="AH633" s="1" t="e">
        <f t="shared" si="173"/>
        <v>#N/A</v>
      </c>
      <c r="AI633" s="1" t="str">
        <f>TRIM(LEFT(AP633,FIND(Sheet1!$E$16,AP633)-1))</f>
        <v>ratio</v>
      </c>
      <c r="AJ633" s="1" t="str">
        <f>TRIM(LEFT(AQ633,FIND(Sheet1!$E$16,AQ633)-1))</f>
        <v>fixed</v>
      </c>
      <c r="AK633" s="1" t="e">
        <f>TRIM(LEFT(AR633,FIND(Sheet1!$E$16,AR633)-1))</f>
        <v>#VALUE!</v>
      </c>
      <c r="AL633" s="1" t="e">
        <f>TRIM(LEFT(AS633,FIND(Sheet1!$E$16,AS633)-1))</f>
        <v>#VALUE!</v>
      </c>
      <c r="AM633" s="1" t="e">
        <f>TRIM(LEFT(AT633,FIND(Sheet1!$E$16,AT633)-1))</f>
        <v>#VALUE!</v>
      </c>
      <c r="AN633" s="1" t="e">
        <f>TRIM(LEFT(AU633,FIND(Sheet1!$E$16,AU633)-1))</f>
        <v>#VALUE!</v>
      </c>
      <c r="AO633" s="1" t="e">
        <f>TRIM(LEFT(AV633,FIND(Sheet1!$E$16,AV633)-1))</f>
        <v>#VALUE!</v>
      </c>
      <c r="AP633" s="14" t="s">
        <v>167</v>
      </c>
      <c r="AQ633" s="14" t="s">
        <v>170</v>
      </c>
      <c r="AX633" s="1">
        <v>2000151103</v>
      </c>
      <c r="AY633" s="1" t="s">
        <v>86</v>
      </c>
      <c r="AZ633" s="1" t="str">
        <f t="shared" si="174"/>
        <v>2000151103伤血</v>
      </c>
      <c r="BA633" s="1">
        <f>COUNTIFS($AZ$2:AZ633,AZ633,$AZ$2:AZ633,"&gt;&lt;")</f>
        <v>1</v>
      </c>
      <c r="BB633" t="b">
        <f>IFERROR(AND(VLOOKUP(AX633,[2]英雄技能定义!$A:$F,6,0)="普攻",AY633=$AY$2),FALSE)</f>
        <v>0</v>
      </c>
    </row>
    <row r="634" spans="1:54">
      <c r="A634" s="1" t="e">
        <f>#REF!</f>
        <v>#REF!</v>
      </c>
      <c r="B634" s="1" t="e">
        <f>#REF!</f>
        <v>#REF!</v>
      </c>
      <c r="C634" s="1" t="e">
        <f>#REF!</f>
        <v>#REF!</v>
      </c>
      <c r="D634" s="1" t="s">
        <v>88</v>
      </c>
      <c r="E634" s="1" t="e">
        <f>#REF!</f>
        <v>#REF!</v>
      </c>
      <c r="F634" s="1" t="e">
        <f t="shared" si="177"/>
        <v>#REF!</v>
      </c>
      <c r="G634" s="1">
        <f>SUMIFS(Sheet1!$F$17:$F$30,Sheet1!$E$17:$E$30,D634)</f>
        <v>2</v>
      </c>
      <c r="H634" s="1" t="e">
        <f>ROUND(ABS(SUMIFS(#REF!,#REF!,$C634,#REF!,#REF!,#REF!,$E634)),)</f>
        <v>#REF!</v>
      </c>
      <c r="I634" s="1" t="e">
        <f>_xlfn.IFS(OR(B634=#REF!,B634=#REF!,B634=#REF!),ROUND(#REF!,3),TRUE,0)</f>
        <v>#REF!</v>
      </c>
      <c r="J634" s="1">
        <v>0</v>
      </c>
      <c r="K634" s="1" t="e">
        <f>ROUND(ABS(SUMIFS(#REF!,#REF!,$C634,#REF!,#REF!,#REF!,$E634,#REF!,#REF!)),3)</f>
        <v>#REF!</v>
      </c>
      <c r="L634" s="1" t="e">
        <f>ROUND(ABS(SUMIFS(#REF!,#REF!,$C634,#REF!,#REF!,#REF!,$E634,#REF!,#REF!)),3)</f>
        <v>#REF!</v>
      </c>
      <c r="M634" s="1">
        <v>0</v>
      </c>
      <c r="N634" s="1" t="e">
        <f>ROUND(ABS(SUMIFS(#REF!,#REF!,$C634,#REF!,#REF!,#REF!,$E634,#REF!,#REF!)),3)</f>
        <v>#REF!</v>
      </c>
      <c r="O634" s="1" t="e">
        <f>ABS(SUMIFS(#REF!,#REF!,$C634,#REF!,$E634,#REF!,#REF!))</f>
        <v>#REF!</v>
      </c>
      <c r="P634" s="1" t="e">
        <f>#REF!</f>
        <v>#REF!</v>
      </c>
      <c r="Q634" s="1" t="e">
        <f>_xlfn.IFS(OR(B634=#REF!,B634=#REF!),#REF!*100,TRUE,0)</f>
        <v>#REF!</v>
      </c>
      <c r="S634" s="14" t="str">
        <f t="shared" si="159"/>
        <v>2000151103加buff1</v>
      </c>
      <c r="T634" s="14" t="str">
        <f ca="1">IF(OFFSET($BB$1,MATCH($S634,S:S,0)-1,),$BC$1,
_xlfn.TEXTJOIN(Sheet1!$D$16,1,U634:AA634))</f>
        <v>duration=-1,effectIds={1000113}</v>
      </c>
      <c r="U634" s="14" t="str">
        <f t="shared" ca="1" si="160"/>
        <v>duration=-1</v>
      </c>
      <c r="V634" s="14" t="str">
        <f t="shared" ca="1" si="161"/>
        <v>effectIds={1000113}</v>
      </c>
      <c r="W634" s="14" t="str">
        <f t="shared" ca="1" si="162"/>
        <v/>
      </c>
      <c r="X634" s="14" t="str">
        <f t="shared" ca="1" si="163"/>
        <v/>
      </c>
      <c r="Y634" s="14" t="str">
        <f t="shared" ca="1" si="164"/>
        <v/>
      </c>
      <c r="Z634" s="14" t="str">
        <f t="shared" ca="1" si="165"/>
        <v/>
      </c>
      <c r="AA634" s="14" t="str">
        <f t="shared" ca="1" si="166"/>
        <v/>
      </c>
      <c r="AB634" s="1">
        <f t="shared" si="167"/>
        <v>1</v>
      </c>
      <c r="AC634" s="1" t="e">
        <f t="shared" si="168"/>
        <v>#N/A</v>
      </c>
      <c r="AD634" s="1" t="e">
        <f t="shared" si="169"/>
        <v>#N/A</v>
      </c>
      <c r="AE634" s="1" t="e">
        <f t="shared" si="170"/>
        <v>#N/A</v>
      </c>
      <c r="AF634" s="1" t="e">
        <f t="shared" si="171"/>
        <v>#N/A</v>
      </c>
      <c r="AG634" s="1" t="e">
        <f t="shared" si="172"/>
        <v>#N/A</v>
      </c>
      <c r="AH634" s="1" t="e">
        <f t="shared" si="173"/>
        <v>#N/A</v>
      </c>
      <c r="AI634" s="1" t="str">
        <f>TRIM(LEFT(AP634,FIND(Sheet1!$E$16,AP634)-1))</f>
        <v>duration</v>
      </c>
      <c r="AJ634" s="1" t="str">
        <f>TRIM(LEFT(AQ634,FIND(Sheet1!$E$16,AQ634)-1))</f>
        <v>effectIds</v>
      </c>
      <c r="AK634" s="1" t="e">
        <f>TRIM(LEFT(AR634,FIND(Sheet1!$E$16,AR634)-1))</f>
        <v>#VALUE!</v>
      </c>
      <c r="AL634" s="1" t="e">
        <f>TRIM(LEFT(AS634,FIND(Sheet1!$E$16,AS634)-1))</f>
        <v>#VALUE!</v>
      </c>
      <c r="AM634" s="1" t="e">
        <f>TRIM(LEFT(AT634,FIND(Sheet1!$E$16,AT634)-1))</f>
        <v>#VALUE!</v>
      </c>
      <c r="AN634" s="1" t="e">
        <f>TRIM(LEFT(AU634,FIND(Sheet1!$E$16,AU634)-1))</f>
        <v>#VALUE!</v>
      </c>
      <c r="AO634" s="1" t="e">
        <f>TRIM(LEFT(AV634,FIND(Sheet1!$E$16,AV634)-1))</f>
        <v>#VALUE!</v>
      </c>
      <c r="AP634" s="14" t="s">
        <v>417</v>
      </c>
      <c r="AQ634" s="14" t="s">
        <v>492</v>
      </c>
      <c r="AX634" s="1">
        <v>2000151103</v>
      </c>
      <c r="AY634" s="1" t="s">
        <v>88</v>
      </c>
      <c r="AZ634" s="1" t="str">
        <f t="shared" si="174"/>
        <v>2000151103加buff</v>
      </c>
      <c r="BA634" s="1">
        <f>COUNTIFS($AZ$2:AZ634,AZ634,$AZ$2:AZ634,"&gt;&lt;")</f>
        <v>1</v>
      </c>
      <c r="BB634" t="b">
        <f>IFERROR(AND(VLOOKUP(AX634,[2]英雄技能定义!$A:$F,6,0)="普攻",AY634=$AY$2),FALSE)</f>
        <v>0</v>
      </c>
    </row>
    <row r="635" spans="1:54">
      <c r="A635" s="1" t="e">
        <f>#REF!</f>
        <v>#REF!</v>
      </c>
      <c r="B635" s="1" t="e">
        <f>#REF!</f>
        <v>#REF!</v>
      </c>
      <c r="C635" s="1" t="e">
        <f>#REF!</f>
        <v>#REF!</v>
      </c>
      <c r="D635" s="1" t="s">
        <v>88</v>
      </c>
      <c r="E635" s="1" t="e">
        <f>#REF!</f>
        <v>#REF!</v>
      </c>
      <c r="F635" s="1" t="e">
        <f t="shared" si="177"/>
        <v>#REF!</v>
      </c>
      <c r="G635" s="1">
        <f>SUMIFS(Sheet1!$F$17:$F$30,Sheet1!$E$17:$E$30,D635)</f>
        <v>2</v>
      </c>
      <c r="H635" s="1" t="e">
        <f>ROUND(ABS(SUMIFS(#REF!,#REF!,$C635,#REF!,#REF!,#REF!,$E635)),)</f>
        <v>#REF!</v>
      </c>
      <c r="I635" s="1" t="e">
        <f>_xlfn.IFS(OR(B635=#REF!,B635=#REF!,B635=#REF!),ROUND(#REF!,3),TRUE,0)</f>
        <v>#REF!</v>
      </c>
      <c r="J635" s="1">
        <v>0</v>
      </c>
      <c r="K635" s="1" t="e">
        <f>ROUND(ABS(SUMIFS(#REF!,#REF!,$C635,#REF!,#REF!,#REF!,$E635,#REF!,#REF!)),3)</f>
        <v>#REF!</v>
      </c>
      <c r="L635" s="1" t="e">
        <f>ROUND(ABS(SUMIFS(#REF!,#REF!,$C635,#REF!,#REF!,#REF!,$E635,#REF!,#REF!)),3)</f>
        <v>#REF!</v>
      </c>
      <c r="M635" s="1">
        <v>0</v>
      </c>
      <c r="N635" s="1" t="e">
        <f>ROUND(ABS(SUMIFS(#REF!,#REF!,$C635,#REF!,#REF!,#REF!,$E635,#REF!,#REF!)),3)</f>
        <v>#REF!</v>
      </c>
      <c r="O635" s="1" t="e">
        <f>ABS(SUMIFS(#REF!,#REF!,$C635,#REF!,$E635,#REF!,#REF!))</f>
        <v>#REF!</v>
      </c>
      <c r="P635" s="1" t="e">
        <f>#REF!</f>
        <v>#REF!</v>
      </c>
      <c r="Q635" s="1" t="e">
        <f>_xlfn.IFS(OR(B635=#REF!,B635=#REF!),#REF!*100,TRUE,0)</f>
        <v>#REF!</v>
      </c>
      <c r="S635" s="14" t="str">
        <f t="shared" si="159"/>
        <v>2000151103击飞1</v>
      </c>
      <c r="T635" s="14" t="str">
        <f ca="1">IF(OFFSET($BB$1,MATCH($S635,S:S,0)-1,),$BC$1,
_xlfn.TEXTJOIN(Sheet1!$D$16,1,U635:AA635))</f>
        <v>speed=800,duration=0.2</v>
      </c>
      <c r="U635" s="14" t="str">
        <f t="shared" ca="1" si="160"/>
        <v>speed=800</v>
      </c>
      <c r="V635" s="14" t="str">
        <f t="shared" ca="1" si="161"/>
        <v>duration=0.2</v>
      </c>
      <c r="W635" s="14" t="str">
        <f t="shared" ca="1" si="162"/>
        <v/>
      </c>
      <c r="X635" s="14" t="str">
        <f t="shared" ca="1" si="163"/>
        <v/>
      </c>
      <c r="Y635" s="14" t="str">
        <f t="shared" ca="1" si="164"/>
        <v/>
      </c>
      <c r="Z635" s="14" t="str">
        <f t="shared" ca="1" si="165"/>
        <v/>
      </c>
      <c r="AA635" s="14" t="str">
        <f t="shared" ca="1" si="166"/>
        <v/>
      </c>
      <c r="AB635" s="1">
        <f t="shared" si="167"/>
        <v>800</v>
      </c>
      <c r="AC635" s="1">
        <f t="shared" si="168"/>
        <v>0.2</v>
      </c>
      <c r="AD635" s="1" t="e">
        <f t="shared" si="169"/>
        <v>#N/A</v>
      </c>
      <c r="AE635" s="1" t="e">
        <f t="shared" si="170"/>
        <v>#N/A</v>
      </c>
      <c r="AF635" s="1" t="e">
        <f t="shared" si="171"/>
        <v>#N/A</v>
      </c>
      <c r="AG635" s="1" t="e">
        <f t="shared" si="172"/>
        <v>#N/A</v>
      </c>
      <c r="AH635" s="1" t="e">
        <f t="shared" si="173"/>
        <v>#N/A</v>
      </c>
      <c r="AI635" s="1" t="str">
        <f>TRIM(LEFT(AP635,FIND(Sheet1!$E$16,AP635)-1))</f>
        <v>speed</v>
      </c>
      <c r="AJ635" s="1" t="str">
        <f>TRIM(LEFT(AQ635,FIND(Sheet1!$E$16,AQ635)-1))</f>
        <v>duration</v>
      </c>
      <c r="AK635" s="1" t="e">
        <f>TRIM(LEFT(AR635,FIND(Sheet1!$E$16,AR635)-1))</f>
        <v>#VALUE!</v>
      </c>
      <c r="AL635" s="1" t="e">
        <f>TRIM(LEFT(AS635,FIND(Sheet1!$E$16,AS635)-1))</f>
        <v>#VALUE!</v>
      </c>
      <c r="AM635" s="1" t="e">
        <f>TRIM(LEFT(AT635,FIND(Sheet1!$E$16,AT635)-1))</f>
        <v>#VALUE!</v>
      </c>
      <c r="AN635" s="1" t="e">
        <f>TRIM(LEFT(AU635,FIND(Sheet1!$E$16,AU635)-1))</f>
        <v>#VALUE!</v>
      </c>
      <c r="AO635" s="1" t="e">
        <f>TRIM(LEFT(AV635,FIND(Sheet1!$E$16,AV635)-1))</f>
        <v>#VALUE!</v>
      </c>
      <c r="AP635" s="14" t="s">
        <v>329</v>
      </c>
      <c r="AQ635" s="14" t="s">
        <v>174</v>
      </c>
      <c r="AX635" s="1">
        <v>2000151103</v>
      </c>
      <c r="AY635" s="1" t="s">
        <v>96</v>
      </c>
      <c r="AZ635" s="1" t="str">
        <f t="shared" si="174"/>
        <v>2000151103击飞</v>
      </c>
      <c r="BA635" s="1">
        <f>COUNTIFS($AZ$2:AZ635,AZ635,$AZ$2:AZ635,"&gt;&lt;")</f>
        <v>1</v>
      </c>
      <c r="BB635" t="b">
        <f>IFERROR(AND(VLOOKUP(AX635,[2]英雄技能定义!$A:$F,6,0)="普攻",AY635=$AY$2),FALSE)</f>
        <v>0</v>
      </c>
    </row>
    <row r="636" spans="1:54">
      <c r="A636" s="1" t="e">
        <f>#REF!</f>
        <v>#REF!</v>
      </c>
      <c r="B636" s="1" t="e">
        <f>#REF!</f>
        <v>#REF!</v>
      </c>
      <c r="C636" s="1" t="e">
        <f>#REF!</f>
        <v>#REF!</v>
      </c>
      <c r="D636" s="1" t="s">
        <v>88</v>
      </c>
      <c r="E636" s="1" t="e">
        <f>#REF!</f>
        <v>#REF!</v>
      </c>
      <c r="F636" s="1" t="e">
        <f t="shared" si="177"/>
        <v>#REF!</v>
      </c>
      <c r="G636" s="1">
        <f>SUMIFS(Sheet1!$F$17:$F$30,Sheet1!$E$17:$E$30,D636)</f>
        <v>2</v>
      </c>
      <c r="H636" s="1" t="e">
        <f>ROUND(ABS(SUMIFS(#REF!,#REF!,$C636,#REF!,#REF!,#REF!,$E636)),)</f>
        <v>#REF!</v>
      </c>
      <c r="I636" s="1" t="e">
        <f>_xlfn.IFS(OR(B636=#REF!,B636=#REF!,B636=#REF!),ROUND(#REF!,3),TRUE,0)</f>
        <v>#REF!</v>
      </c>
      <c r="J636" s="1">
        <v>0</v>
      </c>
      <c r="K636" s="1" t="e">
        <f>ROUND(ABS(SUMIFS(#REF!,#REF!,$C636,#REF!,#REF!,#REF!,$E636,#REF!,#REF!)),3)</f>
        <v>#REF!</v>
      </c>
      <c r="L636" s="1" t="e">
        <f>ROUND(ABS(SUMIFS(#REF!,#REF!,$C636,#REF!,#REF!,#REF!,$E636,#REF!,#REF!)),3)</f>
        <v>#REF!</v>
      </c>
      <c r="M636" s="1">
        <v>0</v>
      </c>
      <c r="N636" s="1" t="e">
        <f>ROUND(ABS(SUMIFS(#REF!,#REF!,$C636,#REF!,#REF!,#REF!,$E636,#REF!,#REF!)),3)</f>
        <v>#REF!</v>
      </c>
      <c r="O636" s="1" t="e">
        <f>ABS(SUMIFS(#REF!,#REF!,$C636,#REF!,$E636,#REF!,#REF!))</f>
        <v>#REF!</v>
      </c>
      <c r="P636" s="1" t="e">
        <f>#REF!</f>
        <v>#REF!</v>
      </c>
      <c r="Q636" s="1" t="e">
        <f>_xlfn.IFS(OR(B636=#REF!,B636=#REF!),#REF!*100,TRUE,0)</f>
        <v>#REF!</v>
      </c>
      <c r="S636" s="14" t="str">
        <f t="shared" si="159"/>
        <v>2000151104伤血1</v>
      </c>
      <c r="T636" s="14" t="str">
        <f ca="1">IF(OFFSET($BB$1,MATCH($S636,S:S,0)-1,),$BC$1,
_xlfn.TEXTJOIN(Sheet1!$D$16,1,U636:AA636))</f>
        <v>ratio=1+attackerParams('extreasure2')+attackerParams('step10a'),fixed=100</v>
      </c>
      <c r="U636" s="14" t="str">
        <f t="shared" ca="1" si="160"/>
        <v>ratio=1+attackerParams('extreasure2')+attackerParams('step10a')</v>
      </c>
      <c r="V636" s="14" t="str">
        <f t="shared" ca="1" si="161"/>
        <v>fixed=100</v>
      </c>
      <c r="W636" s="14" t="str">
        <f t="shared" ca="1" si="162"/>
        <v/>
      </c>
      <c r="X636" s="14" t="str">
        <f t="shared" ca="1" si="163"/>
        <v/>
      </c>
      <c r="Y636" s="14" t="str">
        <f t="shared" ca="1" si="164"/>
        <v/>
      </c>
      <c r="Z636" s="14" t="str">
        <f t="shared" ca="1" si="165"/>
        <v/>
      </c>
      <c r="AA636" s="14" t="str">
        <f t="shared" ca="1" si="166"/>
        <v/>
      </c>
      <c r="AB636" s="1">
        <f t="shared" si="167"/>
        <v>1</v>
      </c>
      <c r="AC636" s="1">
        <f t="shared" si="168"/>
        <v>100</v>
      </c>
      <c r="AD636" s="1" t="e">
        <f t="shared" si="169"/>
        <v>#N/A</v>
      </c>
      <c r="AE636" s="1" t="e">
        <f t="shared" si="170"/>
        <v>#N/A</v>
      </c>
      <c r="AF636" s="1" t="e">
        <f t="shared" si="171"/>
        <v>#N/A</v>
      </c>
      <c r="AG636" s="1" t="e">
        <f t="shared" si="172"/>
        <v>#N/A</v>
      </c>
      <c r="AH636" s="1" t="e">
        <f t="shared" si="173"/>
        <v>#N/A</v>
      </c>
      <c r="AI636" s="1" t="str">
        <f>TRIM(LEFT(AP636,FIND(Sheet1!$E$16,AP636)-1))</f>
        <v>ratio</v>
      </c>
      <c r="AJ636" s="1" t="str">
        <f>TRIM(LEFT(AQ636,FIND(Sheet1!$E$16,AQ636)-1))</f>
        <v>fixed</v>
      </c>
      <c r="AK636" s="1" t="e">
        <f>TRIM(LEFT(AR636,FIND(Sheet1!$E$16,AR636)-1))</f>
        <v>#VALUE!</v>
      </c>
      <c r="AL636" s="1" t="e">
        <f>TRIM(LEFT(AS636,FIND(Sheet1!$E$16,AS636)-1))</f>
        <v>#VALUE!</v>
      </c>
      <c r="AM636" s="1" t="e">
        <f>TRIM(LEFT(AT636,FIND(Sheet1!$E$16,AT636)-1))</f>
        <v>#VALUE!</v>
      </c>
      <c r="AN636" s="1" t="e">
        <f>TRIM(LEFT(AU636,FIND(Sheet1!$E$16,AU636)-1))</f>
        <v>#VALUE!</v>
      </c>
      <c r="AO636" s="1" t="e">
        <f>TRIM(LEFT(AV636,FIND(Sheet1!$E$16,AV636)-1))</f>
        <v>#VALUE!</v>
      </c>
      <c r="AP636" s="14" t="s">
        <v>263</v>
      </c>
      <c r="AQ636" s="14" t="s">
        <v>170</v>
      </c>
      <c r="AX636" s="1">
        <v>2000151104</v>
      </c>
      <c r="AY636" s="1" t="s">
        <v>86</v>
      </c>
      <c r="AZ636" s="1" t="str">
        <f t="shared" si="174"/>
        <v>2000151104伤血</v>
      </c>
      <c r="BA636" s="1">
        <f>COUNTIFS($AZ$2:AZ636,AZ636,$AZ$2:AZ636,"&gt;&lt;")</f>
        <v>1</v>
      </c>
      <c r="BB636" t="b">
        <f>IFERROR(AND(VLOOKUP(AX636,[2]英雄技能定义!$A:$F,6,0)="普攻",AY636=$AY$2),FALSE)</f>
        <v>0</v>
      </c>
    </row>
    <row r="637" spans="1:54">
      <c r="A637" s="1" t="e">
        <f>#REF!</f>
        <v>#REF!</v>
      </c>
      <c r="B637" s="1" t="e">
        <f>#REF!</f>
        <v>#REF!</v>
      </c>
      <c r="C637" s="1" t="e">
        <f>#REF!</f>
        <v>#REF!</v>
      </c>
      <c r="D637" s="1" t="s">
        <v>157</v>
      </c>
      <c r="E637" s="1" t="e">
        <f>#REF!</f>
        <v>#REF!</v>
      </c>
      <c r="F637" s="1" t="e">
        <f t="shared" si="177"/>
        <v>#REF!</v>
      </c>
      <c r="G637" s="1">
        <f>SUMIFS(Sheet1!$F$17:$F$30,Sheet1!$E$17:$E$30,D637)</f>
        <v>8</v>
      </c>
      <c r="H637" s="1" t="e">
        <f>ROUND(ABS(SUMIFS(#REF!,#REF!,$C637,#REF!,#REF!,#REF!,$E637)),)</f>
        <v>#REF!</v>
      </c>
      <c r="I637" s="1" t="e">
        <f>_xlfn.IFS(OR(B637=#REF!,B637=#REF!,B637=#REF!),ROUND(#REF!,3),TRUE,0)</f>
        <v>#REF!</v>
      </c>
      <c r="J637" s="1">
        <v>0</v>
      </c>
      <c r="K637" s="1" t="e">
        <f>ROUND(ABS(SUMIFS(#REF!,#REF!,$C637,#REF!,#REF!,#REF!,$E637,#REF!,#REF!)),3)</f>
        <v>#REF!</v>
      </c>
      <c r="L637" s="1" t="e">
        <f>ROUND(ABS(SUMIFS(#REF!,#REF!,$C637,#REF!,#REF!,#REF!,$E637,#REF!,#REF!)),3)</f>
        <v>#REF!</v>
      </c>
      <c r="M637" s="1">
        <v>0</v>
      </c>
      <c r="N637" s="1" t="e">
        <f>ROUND(ABS(SUMIFS(#REF!,#REF!,$C637,#REF!,#REF!,#REF!,$E637,#REF!,#REF!)),3)</f>
        <v>#REF!</v>
      </c>
      <c r="O637" s="1" t="e">
        <f>ABS(SUMIFS(#REF!,#REF!,$C637,#REF!,$E637,#REF!,#REF!))</f>
        <v>#REF!</v>
      </c>
      <c r="P637" s="1" t="e">
        <f>#REF!</f>
        <v>#REF!</v>
      </c>
      <c r="Q637" s="1" t="e">
        <f>_xlfn.IFS(OR(B637=#REF!,B637=#REF!),#REF!*100,TRUE,0)</f>
        <v>#REF!</v>
      </c>
      <c r="S637" s="14" t="str">
        <f t="shared" si="159"/>
        <v>2000151104受击光效1</v>
      </c>
      <c r="T637" s="14" t="str">
        <f ca="1">IF(OFFSET($BB$1,MATCH($S637,S:S,0)-1,),$BC$1,
_xlfn.TEXTJOIN(Sheet1!$D$16,1,U637:AA637))</f>
        <v>57</v>
      </c>
      <c r="U637" s="14" t="str">
        <f t="shared" ca="1" si="160"/>
        <v>57</v>
      </c>
      <c r="V637" s="14" t="str">
        <f t="shared" ca="1" si="161"/>
        <v/>
      </c>
      <c r="W637" s="14" t="str">
        <f t="shared" ca="1" si="162"/>
        <v/>
      </c>
      <c r="X637" s="14" t="str">
        <f t="shared" ca="1" si="163"/>
        <v/>
      </c>
      <c r="Y637" s="14" t="str">
        <f t="shared" ca="1" si="164"/>
        <v/>
      </c>
      <c r="Z637" s="14" t="str">
        <f t="shared" ca="1" si="165"/>
        <v/>
      </c>
      <c r="AA637" s="14" t="str">
        <f t="shared" ca="1" si="166"/>
        <v/>
      </c>
      <c r="AB637" s="1">
        <f t="shared" si="167"/>
        <v>57</v>
      </c>
      <c r="AC637" s="1" t="e">
        <f t="shared" si="168"/>
        <v>#N/A</v>
      </c>
      <c r="AD637" s="1" t="e">
        <f t="shared" si="169"/>
        <v>#N/A</v>
      </c>
      <c r="AE637" s="1" t="e">
        <f t="shared" si="170"/>
        <v>#N/A</v>
      </c>
      <c r="AF637" s="1" t="e">
        <f t="shared" si="171"/>
        <v>#N/A</v>
      </c>
      <c r="AG637" s="1" t="e">
        <f t="shared" si="172"/>
        <v>#N/A</v>
      </c>
      <c r="AH637" s="1" t="e">
        <f t="shared" si="173"/>
        <v>#N/A</v>
      </c>
      <c r="AI637" s="1" t="e">
        <f>TRIM(LEFT(AP637,FIND(Sheet1!$E$16,AP637)-1))</f>
        <v>#VALUE!</v>
      </c>
      <c r="AJ637" s="1" t="e">
        <f>TRIM(LEFT(AQ637,FIND(Sheet1!$E$16,AQ637)-1))</f>
        <v>#VALUE!</v>
      </c>
      <c r="AK637" s="1" t="e">
        <f>TRIM(LEFT(AR637,FIND(Sheet1!$E$16,AR637)-1))</f>
        <v>#VALUE!</v>
      </c>
      <c r="AL637" s="1" t="e">
        <f>TRIM(LEFT(AS637,FIND(Sheet1!$E$16,AS637)-1))</f>
        <v>#VALUE!</v>
      </c>
      <c r="AM637" s="1" t="e">
        <f>TRIM(LEFT(AT637,FIND(Sheet1!$E$16,AT637)-1))</f>
        <v>#VALUE!</v>
      </c>
      <c r="AN637" s="1" t="e">
        <f>TRIM(LEFT(AU637,FIND(Sheet1!$E$16,AU637)-1))</f>
        <v>#VALUE!</v>
      </c>
      <c r="AO637" s="1" t="e">
        <f>TRIM(LEFT(AV637,FIND(Sheet1!$E$16,AV637)-1))</f>
        <v>#VALUE!</v>
      </c>
      <c r="AP637" s="14">
        <v>57</v>
      </c>
      <c r="AX637" s="1">
        <v>2000151104</v>
      </c>
      <c r="AY637" s="1" t="s">
        <v>91</v>
      </c>
      <c r="AZ637" s="1" t="str">
        <f t="shared" si="174"/>
        <v>2000151104受击光效</v>
      </c>
      <c r="BA637" s="1">
        <f>COUNTIFS($AZ$2:AZ637,AZ637,$AZ$2:AZ637,"&gt;&lt;")</f>
        <v>1</v>
      </c>
      <c r="BB637" t="b">
        <f>IFERROR(AND(VLOOKUP(AX637,[2]英雄技能定义!$A:$F,6,0)="普攻",AY637=$AY$2),FALSE)</f>
        <v>0</v>
      </c>
    </row>
    <row r="638" spans="1:54">
      <c r="A638" s="1" t="e">
        <f>#REF!</f>
        <v>#REF!</v>
      </c>
      <c r="B638" s="1" t="e">
        <f>#REF!</f>
        <v>#REF!</v>
      </c>
      <c r="C638" s="1" t="e">
        <f>#REF!</f>
        <v>#REF!</v>
      </c>
      <c r="D638" s="1" t="s">
        <v>88</v>
      </c>
      <c r="E638" s="1" t="e">
        <f>#REF!</f>
        <v>#REF!</v>
      </c>
      <c r="F638" s="1" t="e">
        <f t="shared" si="177"/>
        <v>#REF!</v>
      </c>
      <c r="G638" s="1">
        <f>SUMIFS(Sheet1!$F$17:$F$30,Sheet1!$E$17:$E$30,D638)</f>
        <v>2</v>
      </c>
      <c r="H638" s="1" t="e">
        <f>ROUND(ABS(SUMIFS(#REF!,#REF!,$C638,#REF!,#REF!,#REF!,$E638)),)</f>
        <v>#REF!</v>
      </c>
      <c r="I638" s="1" t="e">
        <f>_xlfn.IFS(OR(B638=#REF!,B638=#REF!,B638=#REF!),ROUND(#REF!,3),TRUE,0)</f>
        <v>#REF!</v>
      </c>
      <c r="J638" s="1">
        <v>0</v>
      </c>
      <c r="K638" s="1" t="e">
        <f>ROUND(ABS(SUMIFS(#REF!,#REF!,$C638,#REF!,#REF!,#REF!,$E638,#REF!,#REF!)),3)</f>
        <v>#REF!</v>
      </c>
      <c r="L638" s="1" t="e">
        <f>ROUND(ABS(SUMIFS(#REF!,#REF!,$C638,#REF!,#REF!,#REF!,$E638,#REF!,#REF!)),3)</f>
        <v>#REF!</v>
      </c>
      <c r="M638" s="1">
        <v>0</v>
      </c>
      <c r="N638" s="1" t="e">
        <f>ROUND(ABS(SUMIFS(#REF!,#REF!,$C638,#REF!,#REF!,#REF!,$E638,#REF!,#REF!)),3)</f>
        <v>#REF!</v>
      </c>
      <c r="O638" s="1" t="e">
        <f>ABS(SUMIFS(#REF!,#REF!,$C638,#REF!,$E638,#REF!,#REF!))</f>
        <v>#REF!</v>
      </c>
      <c r="P638" s="1" t="e">
        <f>#REF!</f>
        <v>#REF!</v>
      </c>
      <c r="Q638" s="1" t="e">
        <f>_xlfn.IFS(OR(B638=#REF!,B638=#REF!),#REF!*100,TRUE,0)</f>
        <v>#REF!</v>
      </c>
      <c r="S638" s="14" t="str">
        <f t="shared" si="159"/>
        <v>2000151104加buff1</v>
      </c>
      <c r="T638" s="14" t="str">
        <f ca="1">IF(OFFSET($BB$1,MATCH($S638,S:S,0)-1,),$BC$1,
_xlfn.TEXTJOIN(Sheet1!$D$16,1,U638:AA638))</f>
        <v>duration=12+attackerParams('extreasure1b'),effectIds={1000114,1000586}</v>
      </c>
      <c r="U638" s="14" t="str">
        <f t="shared" ca="1" si="160"/>
        <v>duration=12+attackerParams('extreasure1b')</v>
      </c>
      <c r="V638" s="14" t="str">
        <f t="shared" ca="1" si="161"/>
        <v>effectIds={1000114</v>
      </c>
      <c r="W638" s="14" t="str">
        <f t="shared" ca="1" si="162"/>
        <v>1000586}</v>
      </c>
      <c r="X638" s="14" t="str">
        <f t="shared" ca="1" si="163"/>
        <v/>
      </c>
      <c r="Y638" s="14" t="str">
        <f t="shared" ca="1" si="164"/>
        <v/>
      </c>
      <c r="Z638" s="14" t="str">
        <f t="shared" ca="1" si="165"/>
        <v/>
      </c>
      <c r="AA638" s="14" t="str">
        <f t="shared" ca="1" si="166"/>
        <v/>
      </c>
      <c r="AB638" s="1">
        <f t="shared" si="167"/>
        <v>12</v>
      </c>
      <c r="AC638" s="1" t="e">
        <f t="shared" si="168"/>
        <v>#N/A</v>
      </c>
      <c r="AD638" s="1" t="e">
        <f t="shared" si="169"/>
        <v>#N/A</v>
      </c>
      <c r="AE638" s="1" t="e">
        <f t="shared" si="170"/>
        <v>#N/A</v>
      </c>
      <c r="AF638" s="1" t="e">
        <f t="shared" si="171"/>
        <v>#N/A</v>
      </c>
      <c r="AG638" s="1" t="e">
        <f t="shared" si="172"/>
        <v>#N/A</v>
      </c>
      <c r="AH638" s="1" t="e">
        <f t="shared" si="173"/>
        <v>#N/A</v>
      </c>
      <c r="AI638" s="1" t="str">
        <f>TRIM(LEFT(AP638,FIND(Sheet1!$E$16,AP638)-1))</f>
        <v>duration</v>
      </c>
      <c r="AJ638" s="1" t="str">
        <f>TRIM(LEFT(AQ638,FIND(Sheet1!$E$16,AQ638)-1))</f>
        <v>effectIds</v>
      </c>
      <c r="AK638" s="1" t="e">
        <f>TRIM(LEFT(AR638,FIND(Sheet1!$E$16,AR638)-1))</f>
        <v>#VALUE!</v>
      </c>
      <c r="AL638" s="1" t="e">
        <f>TRIM(LEFT(AS638,FIND(Sheet1!$E$16,AS638)-1))</f>
        <v>#VALUE!</v>
      </c>
      <c r="AM638" s="1" t="e">
        <f>TRIM(LEFT(AT638,FIND(Sheet1!$E$16,AT638)-1))</f>
        <v>#VALUE!</v>
      </c>
      <c r="AN638" s="1" t="e">
        <f>TRIM(LEFT(AU638,FIND(Sheet1!$E$16,AU638)-1))</f>
        <v>#VALUE!</v>
      </c>
      <c r="AO638" s="1" t="e">
        <f>TRIM(LEFT(AV638,FIND(Sheet1!$E$16,AV638)-1))</f>
        <v>#VALUE!</v>
      </c>
      <c r="AP638" s="14" t="s">
        <v>493</v>
      </c>
      <c r="AQ638" s="14" t="s">
        <v>494</v>
      </c>
      <c r="AR638" s="14" t="s">
        <v>495</v>
      </c>
      <c r="AX638" s="1">
        <v>2000151104</v>
      </c>
      <c r="AY638" s="1" t="s">
        <v>88</v>
      </c>
      <c r="AZ638" s="1" t="str">
        <f t="shared" si="174"/>
        <v>2000151104加buff</v>
      </c>
      <c r="BA638" s="1">
        <f>COUNTIFS($AZ$2:AZ638,AZ638,$AZ$2:AZ638,"&gt;&lt;")</f>
        <v>1</v>
      </c>
      <c r="BB638" t="b">
        <f>IFERROR(AND(VLOOKUP(AX638,[2]英雄技能定义!$A:$F,6,0)="普攻",AY638=$AY$2),FALSE)</f>
        <v>0</v>
      </c>
    </row>
    <row r="639" spans="1:54">
      <c r="A639" s="1" t="e">
        <f>#REF!</f>
        <v>#REF!</v>
      </c>
      <c r="B639" s="1" t="e">
        <f>#REF!</f>
        <v>#REF!</v>
      </c>
      <c r="C639" s="1" t="e">
        <f>#REF!</f>
        <v>#REF!</v>
      </c>
      <c r="D639" s="1" t="s">
        <v>88</v>
      </c>
      <c r="E639" s="1" t="e">
        <f>#REF!</f>
        <v>#REF!</v>
      </c>
      <c r="F639" s="1" t="e">
        <f t="shared" si="177"/>
        <v>#REF!</v>
      </c>
      <c r="G639" s="1">
        <f>SUMIFS(Sheet1!$F$17:$F$30,Sheet1!$E$17:$E$30,D639)</f>
        <v>2</v>
      </c>
      <c r="H639" s="1" t="e">
        <f>ROUND(ABS(SUMIFS(#REF!,#REF!,$C639,#REF!,#REF!,#REF!,$E639)),)</f>
        <v>#REF!</v>
      </c>
      <c r="I639" s="1" t="e">
        <f>_xlfn.IFS(OR(B639=#REF!,B639=#REF!,B639=#REF!),ROUND(#REF!,3),TRUE,0)</f>
        <v>#REF!</v>
      </c>
      <c r="J639" s="1">
        <v>0</v>
      </c>
      <c r="K639" s="1" t="e">
        <f>ROUND(ABS(SUMIFS(#REF!,#REF!,$C639,#REF!,#REF!,#REF!,$E639,#REF!,#REF!)),3)</f>
        <v>#REF!</v>
      </c>
      <c r="L639" s="1" t="e">
        <f>ROUND(ABS(SUMIFS(#REF!,#REF!,$C639,#REF!,#REF!,#REF!,$E639,#REF!,#REF!)),3)</f>
        <v>#REF!</v>
      </c>
      <c r="M639" s="1">
        <v>0</v>
      </c>
      <c r="N639" s="1" t="e">
        <f>ROUND(ABS(SUMIFS(#REF!,#REF!,$C639,#REF!,#REF!,#REF!,$E639,#REF!,#REF!)),3)</f>
        <v>#REF!</v>
      </c>
      <c r="O639" s="1" t="e">
        <f>ABS(SUMIFS(#REF!,#REF!,$C639,#REF!,$E639,#REF!,#REF!))</f>
        <v>#REF!</v>
      </c>
      <c r="P639" s="1" t="e">
        <f>#REF!</f>
        <v>#REF!</v>
      </c>
      <c r="Q639" s="1" t="e">
        <f>_xlfn.IFS(OR(B639=#REF!,B639=#REF!),#REF!*100,TRUE,0)</f>
        <v>#REF!</v>
      </c>
      <c r="S639" s="14" t="str">
        <f t="shared" si="159"/>
        <v>2000151104击飞1</v>
      </c>
      <c r="T639" s="14" t="str">
        <f ca="1">IF(OFFSET($BB$1,MATCH($S639,S:S,0)-1,),$BC$1,
_xlfn.TEXTJOIN(Sheet1!$D$16,1,U639:AA639))</f>
        <v>speed=400,duration=0.1</v>
      </c>
      <c r="U639" s="14" t="str">
        <f t="shared" ca="1" si="160"/>
        <v>speed=400</v>
      </c>
      <c r="V639" s="14" t="str">
        <f t="shared" ca="1" si="161"/>
        <v>duration=0.1</v>
      </c>
      <c r="W639" s="14" t="str">
        <f t="shared" ca="1" si="162"/>
        <v/>
      </c>
      <c r="X639" s="14" t="str">
        <f t="shared" ca="1" si="163"/>
        <v/>
      </c>
      <c r="Y639" s="14" t="str">
        <f t="shared" ca="1" si="164"/>
        <v/>
      </c>
      <c r="Z639" s="14" t="str">
        <f t="shared" ca="1" si="165"/>
        <v/>
      </c>
      <c r="AA639" s="14" t="str">
        <f t="shared" ca="1" si="166"/>
        <v/>
      </c>
      <c r="AB639" s="1">
        <f t="shared" si="167"/>
        <v>400</v>
      </c>
      <c r="AC639" s="1">
        <f t="shared" si="168"/>
        <v>0.1</v>
      </c>
      <c r="AD639" s="1" t="e">
        <f t="shared" si="169"/>
        <v>#N/A</v>
      </c>
      <c r="AE639" s="1" t="e">
        <f t="shared" si="170"/>
        <v>#N/A</v>
      </c>
      <c r="AF639" s="1" t="e">
        <f t="shared" si="171"/>
        <v>#N/A</v>
      </c>
      <c r="AG639" s="1" t="e">
        <f t="shared" si="172"/>
        <v>#N/A</v>
      </c>
      <c r="AH639" s="1" t="e">
        <f t="shared" si="173"/>
        <v>#N/A</v>
      </c>
      <c r="AI639" s="1" t="str">
        <f>TRIM(LEFT(AP639,FIND(Sheet1!$E$16,AP639)-1))</f>
        <v>speed</v>
      </c>
      <c r="AJ639" s="1" t="str">
        <f>TRIM(LEFT(AQ639,FIND(Sheet1!$E$16,AQ639)-1))</f>
        <v>duration</v>
      </c>
      <c r="AK639" s="1" t="e">
        <f>TRIM(LEFT(AR639,FIND(Sheet1!$E$16,AR639)-1))</f>
        <v>#VALUE!</v>
      </c>
      <c r="AL639" s="1" t="e">
        <f>TRIM(LEFT(AS639,FIND(Sheet1!$E$16,AS639)-1))</f>
        <v>#VALUE!</v>
      </c>
      <c r="AM639" s="1" t="e">
        <f>TRIM(LEFT(AT639,FIND(Sheet1!$E$16,AT639)-1))</f>
        <v>#VALUE!</v>
      </c>
      <c r="AN639" s="1" t="e">
        <f>TRIM(LEFT(AU639,FIND(Sheet1!$E$16,AU639)-1))</f>
        <v>#VALUE!</v>
      </c>
      <c r="AO639" s="1" t="e">
        <f>TRIM(LEFT(AV639,FIND(Sheet1!$E$16,AV639)-1))</f>
        <v>#VALUE!</v>
      </c>
      <c r="AP639" s="14" t="s">
        <v>173</v>
      </c>
      <c r="AQ639" s="14" t="s">
        <v>183</v>
      </c>
      <c r="AX639" s="1">
        <v>2000151104</v>
      </c>
      <c r="AY639" s="1" t="s">
        <v>96</v>
      </c>
      <c r="AZ639" s="1" t="str">
        <f t="shared" si="174"/>
        <v>2000151104击飞</v>
      </c>
      <c r="BA639" s="1">
        <f>COUNTIFS($AZ$2:AZ639,AZ639,$AZ$2:AZ639,"&gt;&lt;")</f>
        <v>1</v>
      </c>
      <c r="BB639" t="b">
        <f>IFERROR(AND(VLOOKUP(AX639,[2]英雄技能定义!$A:$F,6,0)="普攻",AY639=$AY$2),FALSE)</f>
        <v>0</v>
      </c>
    </row>
    <row r="640" spans="1:54">
      <c r="A640" s="1" t="e">
        <f>#REF!</f>
        <v>#REF!</v>
      </c>
      <c r="B640" s="1" t="e">
        <f>#REF!</f>
        <v>#REF!</v>
      </c>
      <c r="C640" s="1" t="e">
        <f>#REF!</f>
        <v>#REF!</v>
      </c>
      <c r="D640" s="1" t="s">
        <v>88</v>
      </c>
      <c r="E640" s="1" t="e">
        <f>#REF!</f>
        <v>#REF!</v>
      </c>
      <c r="F640" s="1" t="e">
        <f t="shared" si="177"/>
        <v>#REF!</v>
      </c>
      <c r="G640" s="1">
        <f>SUMIFS(Sheet1!$F$17:$F$30,Sheet1!$E$17:$E$30,D640)</f>
        <v>2</v>
      </c>
      <c r="H640" s="1" t="e">
        <f>ROUND(ABS(SUMIFS(#REF!,#REF!,$C640,#REF!,#REF!,#REF!,$E640)),)</f>
        <v>#REF!</v>
      </c>
      <c r="I640" s="1" t="e">
        <f>_xlfn.IFS(OR(B640=#REF!,B640=#REF!,B640=#REF!),ROUND(#REF!,3),TRUE,0)</f>
        <v>#REF!</v>
      </c>
      <c r="J640" s="1">
        <v>0</v>
      </c>
      <c r="K640" s="1" t="e">
        <f>ROUND(ABS(SUMIFS(#REF!,#REF!,$C640,#REF!,#REF!,#REF!,$E640,#REF!,#REF!)),3)</f>
        <v>#REF!</v>
      </c>
      <c r="L640" s="1" t="e">
        <f>ROUND(ABS(SUMIFS(#REF!,#REF!,$C640,#REF!,#REF!,#REF!,$E640,#REF!,#REF!)),3)</f>
        <v>#REF!</v>
      </c>
      <c r="M640" s="1">
        <v>0</v>
      </c>
      <c r="N640" s="1" t="e">
        <f>ROUND(ABS(SUMIFS(#REF!,#REF!,$C640,#REF!,#REF!,#REF!,$E640,#REF!,#REF!)),3)</f>
        <v>#REF!</v>
      </c>
      <c r="O640" s="1" t="e">
        <f>ABS(SUMIFS(#REF!,#REF!,$C640,#REF!,$E640,#REF!,#REF!))</f>
        <v>#REF!</v>
      </c>
      <c r="P640" s="1" t="e">
        <f>#REF!</f>
        <v>#REF!</v>
      </c>
      <c r="Q640" s="1" t="e">
        <f>_xlfn.IFS(OR(B640=#REF!,B640=#REF!),#REF!*100,TRUE,0)</f>
        <v>#REF!</v>
      </c>
      <c r="S640" s="14" t="str">
        <f t="shared" si="159"/>
        <v>2000151105伤血1</v>
      </c>
      <c r="T640" s="14" t="str">
        <f ca="1">IF(OFFSET($BB$1,MATCH($S640,S:S,0)-1,),$BC$1,
_xlfn.TEXTJOIN(Sheet1!$D$16,1,U640:AA640))</f>
        <v>ratio=1.31+attackerParams('extreasure2')+attackerParams('step10a'),fixed=100</v>
      </c>
      <c r="U640" s="14" t="str">
        <f t="shared" ca="1" si="160"/>
        <v>ratio=1.31+attackerParams('extreasure2')+attackerParams('step10a')</v>
      </c>
      <c r="V640" s="14" t="str">
        <f t="shared" ca="1" si="161"/>
        <v>fixed=100</v>
      </c>
      <c r="W640" s="14" t="str">
        <f t="shared" ca="1" si="162"/>
        <v/>
      </c>
      <c r="X640" s="14" t="str">
        <f t="shared" ca="1" si="163"/>
        <v/>
      </c>
      <c r="Y640" s="14" t="str">
        <f t="shared" ca="1" si="164"/>
        <v/>
      </c>
      <c r="Z640" s="14" t="str">
        <f t="shared" ca="1" si="165"/>
        <v/>
      </c>
      <c r="AA640" s="14" t="str">
        <f t="shared" ca="1" si="166"/>
        <v/>
      </c>
      <c r="AB640" s="1">
        <f t="shared" si="167"/>
        <v>1.31</v>
      </c>
      <c r="AC640" s="1">
        <f t="shared" si="168"/>
        <v>100</v>
      </c>
      <c r="AD640" s="1" t="e">
        <f t="shared" si="169"/>
        <v>#N/A</v>
      </c>
      <c r="AE640" s="1" t="e">
        <f t="shared" si="170"/>
        <v>#N/A</v>
      </c>
      <c r="AF640" s="1" t="e">
        <f t="shared" si="171"/>
        <v>#N/A</v>
      </c>
      <c r="AG640" s="1" t="e">
        <f t="shared" si="172"/>
        <v>#N/A</v>
      </c>
      <c r="AH640" s="1" t="e">
        <f t="shared" si="173"/>
        <v>#N/A</v>
      </c>
      <c r="AI640" s="1" t="str">
        <f>TRIM(LEFT(AP640,FIND(Sheet1!$E$16,AP640)-1))</f>
        <v>ratio</v>
      </c>
      <c r="AJ640" s="1" t="str">
        <f>TRIM(LEFT(AQ640,FIND(Sheet1!$E$16,AQ640)-1))</f>
        <v>fixed</v>
      </c>
      <c r="AK640" s="1" t="e">
        <f>TRIM(LEFT(AR640,FIND(Sheet1!$E$16,AR640)-1))</f>
        <v>#VALUE!</v>
      </c>
      <c r="AL640" s="1" t="e">
        <f>TRIM(LEFT(AS640,FIND(Sheet1!$E$16,AS640)-1))</f>
        <v>#VALUE!</v>
      </c>
      <c r="AM640" s="1" t="e">
        <f>TRIM(LEFT(AT640,FIND(Sheet1!$E$16,AT640)-1))</f>
        <v>#VALUE!</v>
      </c>
      <c r="AN640" s="1" t="e">
        <f>TRIM(LEFT(AU640,FIND(Sheet1!$E$16,AU640)-1))</f>
        <v>#VALUE!</v>
      </c>
      <c r="AO640" s="1" t="e">
        <f>TRIM(LEFT(AV640,FIND(Sheet1!$E$16,AV640)-1))</f>
        <v>#VALUE!</v>
      </c>
      <c r="AP640" s="14" t="s">
        <v>216</v>
      </c>
      <c r="AQ640" s="14" t="s">
        <v>170</v>
      </c>
      <c r="AX640" s="1">
        <v>2000151105</v>
      </c>
      <c r="AY640" s="1" t="s">
        <v>86</v>
      </c>
      <c r="AZ640" s="1" t="str">
        <f t="shared" si="174"/>
        <v>2000151105伤血</v>
      </c>
      <c r="BA640" s="1">
        <f>COUNTIFS($AZ$2:AZ640,AZ640,$AZ$2:AZ640,"&gt;&lt;")</f>
        <v>1</v>
      </c>
      <c r="BB640" t="b">
        <f>IFERROR(AND(VLOOKUP(AX640,[2]英雄技能定义!$A:$F,6,0)="普攻",AY640=$AY$2),FALSE)</f>
        <v>0</v>
      </c>
    </row>
    <row r="641" spans="1:54">
      <c r="A641" s="1" t="e">
        <f>#REF!</f>
        <v>#REF!</v>
      </c>
      <c r="B641" s="1" t="e">
        <f>#REF!</f>
        <v>#REF!</v>
      </c>
      <c r="C641" s="1" t="e">
        <f>#REF!</f>
        <v>#REF!</v>
      </c>
      <c r="D641" s="1" t="s">
        <v>88</v>
      </c>
      <c r="E641" s="1" t="e">
        <f>#REF!</f>
        <v>#REF!</v>
      </c>
      <c r="F641" s="1" t="e">
        <f t="shared" ref="F641:F666" si="178">_xlfn.CONCAT(C641,D641,E641)</f>
        <v>#REF!</v>
      </c>
      <c r="G641" s="1">
        <f>SUMIFS(Sheet1!$F$17:$F$30,Sheet1!$E$17:$E$30,D641)</f>
        <v>2</v>
      </c>
      <c r="H641" s="1" t="e">
        <f>ROUND(ABS(SUMIFS(#REF!,#REF!,$C641,#REF!,#REF!,#REF!,$E641)),)</f>
        <v>#REF!</v>
      </c>
      <c r="I641" s="1" t="e">
        <f>_xlfn.IFS(OR(B641=#REF!,B641=#REF!,B641=#REF!),ROUND(#REF!,3),TRUE,0)</f>
        <v>#REF!</v>
      </c>
      <c r="J641" s="1">
        <v>0</v>
      </c>
      <c r="K641" s="1" t="e">
        <f>ROUND(ABS(SUMIFS(#REF!,#REF!,$C641,#REF!,#REF!,#REF!,$E641,#REF!,#REF!)),3)</f>
        <v>#REF!</v>
      </c>
      <c r="L641" s="1" t="e">
        <f>ROUND(ABS(SUMIFS(#REF!,#REF!,$C641,#REF!,#REF!,#REF!,$E641,#REF!,#REF!)),3)</f>
        <v>#REF!</v>
      </c>
      <c r="M641" s="1">
        <v>0</v>
      </c>
      <c r="N641" s="1" t="e">
        <f>ROUND(ABS(SUMIFS(#REF!,#REF!,$C641,#REF!,#REF!,#REF!,$E641,#REF!,#REF!)),3)</f>
        <v>#REF!</v>
      </c>
      <c r="O641" s="1" t="e">
        <f>ABS(SUMIFS(#REF!,#REF!,$C641,#REF!,$E641,#REF!,#REF!))</f>
        <v>#REF!</v>
      </c>
      <c r="P641" s="1" t="e">
        <f>#REF!</f>
        <v>#REF!</v>
      </c>
      <c r="Q641" s="1" t="e">
        <f>_xlfn.IFS(OR(B641=#REF!,B641=#REF!),#REF!*100,TRUE,0)</f>
        <v>#REF!</v>
      </c>
      <c r="R641" s="4" t="s">
        <v>83</v>
      </c>
      <c r="S641" s="14" t="str">
        <f t="shared" si="159"/>
        <v>2000151105受击光效1</v>
      </c>
      <c r="T641" s="14" t="str">
        <f ca="1">IF(OFFSET($BB$1,MATCH($S641,S:S,0)-1,),$BC$1,
_xlfn.TEXTJOIN(Sheet1!$D$16,1,U641:AA641))</f>
        <v>57</v>
      </c>
      <c r="U641" s="14" t="str">
        <f t="shared" ca="1" si="160"/>
        <v>57</v>
      </c>
      <c r="V641" s="14" t="str">
        <f t="shared" ca="1" si="161"/>
        <v/>
      </c>
      <c r="W641" s="14" t="str">
        <f t="shared" ca="1" si="162"/>
        <v/>
      </c>
      <c r="X641" s="14" t="str">
        <f t="shared" ca="1" si="163"/>
        <v/>
      </c>
      <c r="Y641" s="14" t="str">
        <f t="shared" ca="1" si="164"/>
        <v/>
      </c>
      <c r="Z641" s="14" t="str">
        <f t="shared" ca="1" si="165"/>
        <v/>
      </c>
      <c r="AA641" s="14" t="str">
        <f t="shared" ca="1" si="166"/>
        <v/>
      </c>
      <c r="AB641" s="1">
        <f t="shared" si="167"/>
        <v>57</v>
      </c>
      <c r="AC641" s="1" t="e">
        <f t="shared" si="168"/>
        <v>#N/A</v>
      </c>
      <c r="AD641" s="1" t="e">
        <f t="shared" si="169"/>
        <v>#N/A</v>
      </c>
      <c r="AE641" s="1" t="e">
        <f t="shared" si="170"/>
        <v>#N/A</v>
      </c>
      <c r="AF641" s="1" t="e">
        <f t="shared" si="171"/>
        <v>#N/A</v>
      </c>
      <c r="AG641" s="1" t="e">
        <f t="shared" si="172"/>
        <v>#N/A</v>
      </c>
      <c r="AH641" s="1" t="e">
        <f t="shared" si="173"/>
        <v>#N/A</v>
      </c>
      <c r="AI641" s="1" t="e">
        <f>TRIM(LEFT(AP641,FIND(Sheet1!$E$16,AP641)-1))</f>
        <v>#VALUE!</v>
      </c>
      <c r="AJ641" s="1" t="e">
        <f>TRIM(LEFT(AQ641,FIND(Sheet1!$E$16,AQ641)-1))</f>
        <v>#VALUE!</v>
      </c>
      <c r="AK641" s="1" t="e">
        <f>TRIM(LEFT(AR641,FIND(Sheet1!$E$16,AR641)-1))</f>
        <v>#VALUE!</v>
      </c>
      <c r="AL641" s="1" t="e">
        <f>TRIM(LEFT(AS641,FIND(Sheet1!$E$16,AS641)-1))</f>
        <v>#VALUE!</v>
      </c>
      <c r="AM641" s="1" t="e">
        <f>TRIM(LEFT(AT641,FIND(Sheet1!$E$16,AT641)-1))</f>
        <v>#VALUE!</v>
      </c>
      <c r="AN641" s="1" t="e">
        <f>TRIM(LEFT(AU641,FIND(Sheet1!$E$16,AU641)-1))</f>
        <v>#VALUE!</v>
      </c>
      <c r="AO641" s="1" t="e">
        <f>TRIM(LEFT(AV641,FIND(Sheet1!$E$16,AV641)-1))</f>
        <v>#VALUE!</v>
      </c>
      <c r="AP641" s="14">
        <v>57</v>
      </c>
      <c r="AX641" s="1">
        <v>2000151105</v>
      </c>
      <c r="AY641" s="1" t="s">
        <v>91</v>
      </c>
      <c r="AZ641" s="1" t="str">
        <f t="shared" si="174"/>
        <v>2000151105受击光效</v>
      </c>
      <c r="BA641" s="1">
        <f>COUNTIFS($AZ$2:AZ641,AZ641,$AZ$2:AZ641,"&gt;&lt;")</f>
        <v>1</v>
      </c>
      <c r="BB641" t="b">
        <f>IFERROR(AND(VLOOKUP(AX641,[2]英雄技能定义!$A:$F,6,0)="普攻",AY641=$AY$2),FALSE)</f>
        <v>0</v>
      </c>
    </row>
    <row r="642" spans="1:54">
      <c r="A642" s="1" t="e">
        <f>#REF!</f>
        <v>#REF!</v>
      </c>
      <c r="B642" s="1" t="e">
        <f>#REF!</f>
        <v>#REF!</v>
      </c>
      <c r="C642" s="1" t="e">
        <f>#REF!</f>
        <v>#REF!</v>
      </c>
      <c r="D642" s="1" t="s">
        <v>88</v>
      </c>
      <c r="E642" s="1" t="e">
        <f>#REF!</f>
        <v>#REF!</v>
      </c>
      <c r="F642" s="1" t="e">
        <f t="shared" si="178"/>
        <v>#REF!</v>
      </c>
      <c r="G642" s="1">
        <f>SUMIFS(Sheet1!$F$17:$F$30,Sheet1!$E$17:$E$30,D642)</f>
        <v>2</v>
      </c>
      <c r="H642" s="1" t="e">
        <f>ROUND(ABS(SUMIFS(#REF!,#REF!,$C642,#REF!,#REF!,#REF!,$E642)),)</f>
        <v>#REF!</v>
      </c>
      <c r="I642" s="1" t="e">
        <f>_xlfn.IFS(OR(B642=#REF!,B642=#REF!,B642=#REF!),ROUND(#REF!,3),TRUE,0)</f>
        <v>#REF!</v>
      </c>
      <c r="J642" s="1">
        <v>0</v>
      </c>
      <c r="K642" s="1" t="e">
        <f>ROUND(ABS(SUMIFS(#REF!,#REF!,$C642,#REF!,#REF!,#REF!,$E642,#REF!,#REF!)),3)</f>
        <v>#REF!</v>
      </c>
      <c r="L642" s="1" t="e">
        <f>ROUND(ABS(SUMIFS(#REF!,#REF!,$C642,#REF!,#REF!,#REF!,$E642,#REF!,#REF!)),3)</f>
        <v>#REF!</v>
      </c>
      <c r="M642" s="1">
        <v>0</v>
      </c>
      <c r="N642" s="1" t="e">
        <f>ROUND(ABS(SUMIFS(#REF!,#REF!,$C642,#REF!,#REF!,#REF!,$E642,#REF!,#REF!)),3)</f>
        <v>#REF!</v>
      </c>
      <c r="O642" s="1" t="e">
        <f>ABS(SUMIFS(#REF!,#REF!,$C642,#REF!,$E642,#REF!,#REF!))</f>
        <v>#REF!</v>
      </c>
      <c r="P642" s="1" t="e">
        <f>#REF!</f>
        <v>#REF!</v>
      </c>
      <c r="Q642" s="1" t="e">
        <f>_xlfn.IFS(OR(B642=#REF!,B642=#REF!),#REF!*100,TRUE,0)</f>
        <v>#REF!</v>
      </c>
      <c r="S642" s="14" t="str">
        <f t="shared" ref="S642:S705" si="179">AZ642&amp;BA642</f>
        <v>2000151105加buff1</v>
      </c>
      <c r="T642" s="14" t="str">
        <f ca="1">IF(OFFSET($BB$1,MATCH($S642,S:S,0)-1,),$BC$1,
_xlfn.TEXTJOIN(Sheet1!$D$16,1,U642:AA642))</f>
        <v>duration=12+attackerParams('extreasure1b'),effectIds={1000114,1000586}</v>
      </c>
      <c r="U642" s="14" t="str">
        <f t="shared" ref="U642:U705" ca="1" si="180">IFERROR(SUBSTITUTE(AP642,AB642,INDEX(OFFSET($H$1:$Q$1,MATCH($S642,$F:$F,0)-1,0),MATCH(AI642,$H$1:$Q$1,0))),AP642&amp;"")</f>
        <v>duration=12+attackerParams('extreasure1b')</v>
      </c>
      <c r="V642" s="14" t="str">
        <f t="shared" ref="V642:V705" ca="1" si="181">IFERROR(SUBSTITUTE(AQ642,AC642,INDEX(OFFSET($H$1:$Q$1,MATCH($S642,$F:$F,0)-1,0),MATCH(AJ642,$H$1:$Q$1,0))),AQ642&amp;"")</f>
        <v>effectIds={1000114</v>
      </c>
      <c r="W642" s="14" t="str">
        <f t="shared" ref="W642:W705" ca="1" si="182">IFERROR(SUBSTITUTE(AR642,AD642,INDEX(OFFSET($H$1:$Q$1,MATCH($S642,$F:$F,0)-1,0),MATCH(AK642,$H$1:$Q$1,0))),AR642&amp;"")</f>
        <v>1000586}</v>
      </c>
      <c r="X642" s="14" t="str">
        <f t="shared" ref="X642:X705" ca="1" si="183">IFERROR(SUBSTITUTE(AS642,AE642,INDEX(OFFSET($H$1:$Q$1,MATCH($S642,$F:$F,0)-1,0),MATCH(AL642,$H$1:$Q$1,0))),AS642&amp;"")</f>
        <v/>
      </c>
      <c r="Y642" s="14" t="str">
        <f t="shared" ref="Y642:Y705" ca="1" si="184">IFERROR(SUBSTITUTE(AT642,AF642,INDEX(OFFSET($H$1:$Q$1,MATCH($S642,$F:$F,0)-1,0),MATCH(AM642,$H$1:$Q$1,0))),AT642&amp;"")</f>
        <v/>
      </c>
      <c r="Z642" s="14" t="str">
        <f t="shared" ref="Z642:Z705" ca="1" si="185">IFERROR(SUBSTITUTE(AU642,AG642,INDEX(OFFSET($H$1:$Q$1,MATCH($S642,$F:$F,0)-1,0),MATCH(AN642,$H$1:$Q$1,0))),AU642&amp;"")</f>
        <v/>
      </c>
      <c r="AA642" s="14" t="str">
        <f t="shared" ref="AA642:AA705" ca="1" si="186">IFERROR(SUBSTITUTE(AV642,AH642,INDEX(OFFSET($H$1:$Q$1,MATCH($S642,$F:$F,0)-1,0),MATCH(AO642,$H$1:$Q$1,0))),AV642&amp;"")</f>
        <v/>
      </c>
      <c r="AB642" s="1">
        <f t="shared" ref="AB642:AB663" si="187">LOOKUP(9E+307,(--(TRIM(MID(SUBSTITUTE(SUBSTITUTE(SUBSTITUTE(SUBSTITUTE(SUBSTITUTE(AP642,"=","+"),"*","+"),"/","+"),"-","+"),"+",REPT(" ",99)),ROW($1:$100)*99-98,99)))))</f>
        <v>12</v>
      </c>
      <c r="AC642" s="1" t="e">
        <f t="shared" ref="AC642:AC663" si="188">LOOKUP(9E+307,(--(TRIM(MID(SUBSTITUTE(SUBSTITUTE(SUBSTITUTE(SUBSTITUTE(SUBSTITUTE(AQ642,"=","+"),"*","+"),"/","+"),"-","+"),"+",REPT(" ",99)),ROW($1:$100)*99-98,99)))))</f>
        <v>#N/A</v>
      </c>
      <c r="AD642" s="1" t="e">
        <f t="shared" ref="AD642:AD663" si="189">LOOKUP(9E+307,(--(TRIM(MID(SUBSTITUTE(SUBSTITUTE(SUBSTITUTE(SUBSTITUTE(SUBSTITUTE(AR642,"=","+"),"*","+"),"/","+"),"-","+"),"+",REPT(" ",99)),ROW($1:$100)*99-98,99)))))</f>
        <v>#N/A</v>
      </c>
      <c r="AE642" s="1" t="e">
        <f t="shared" ref="AE642:AE663" si="190">LOOKUP(9E+307,(--(TRIM(MID(SUBSTITUTE(SUBSTITUTE(SUBSTITUTE(SUBSTITUTE(SUBSTITUTE(AS642,"=","+"),"*","+"),"/","+"),"-","+"),"+",REPT(" ",99)),ROW($1:$100)*99-98,99)))))</f>
        <v>#N/A</v>
      </c>
      <c r="AF642" s="1" t="e">
        <f t="shared" ref="AF642:AF663" si="191">LOOKUP(9E+307,(--(TRIM(MID(SUBSTITUTE(SUBSTITUTE(SUBSTITUTE(SUBSTITUTE(SUBSTITUTE(AT642,"=","+"),"*","+"),"/","+"),"-","+"),"+",REPT(" ",99)),ROW($1:$100)*99-98,99)))))</f>
        <v>#N/A</v>
      </c>
      <c r="AG642" s="1" t="e">
        <f t="shared" ref="AG642:AG663" si="192">LOOKUP(9E+307,(--(TRIM(MID(SUBSTITUTE(SUBSTITUTE(SUBSTITUTE(SUBSTITUTE(SUBSTITUTE(AU642,"=","+"),"*","+"),"/","+"),"-","+"),"+",REPT(" ",99)),ROW($1:$100)*99-98,99)))))</f>
        <v>#N/A</v>
      </c>
      <c r="AH642" s="1" t="e">
        <f t="shared" ref="AH642:AH663" si="193">LOOKUP(9E+307,(--(TRIM(MID(SUBSTITUTE(SUBSTITUTE(SUBSTITUTE(SUBSTITUTE(SUBSTITUTE(AV642,"=","+"),"*","+"),"/","+"),"-","+"),"+",REPT(" ",99)),ROW($1:$100)*99-98,99)))))</f>
        <v>#N/A</v>
      </c>
      <c r="AI642" s="1" t="str">
        <f>TRIM(LEFT(AP642,FIND(Sheet1!$E$16,AP642)-1))</f>
        <v>duration</v>
      </c>
      <c r="AJ642" s="1" t="str">
        <f>TRIM(LEFT(AQ642,FIND(Sheet1!$E$16,AQ642)-1))</f>
        <v>effectIds</v>
      </c>
      <c r="AK642" s="1" t="e">
        <f>TRIM(LEFT(AR642,FIND(Sheet1!$E$16,AR642)-1))</f>
        <v>#VALUE!</v>
      </c>
      <c r="AL642" s="1" t="e">
        <f>TRIM(LEFT(AS642,FIND(Sheet1!$E$16,AS642)-1))</f>
        <v>#VALUE!</v>
      </c>
      <c r="AM642" s="1" t="e">
        <f>TRIM(LEFT(AT642,FIND(Sheet1!$E$16,AT642)-1))</f>
        <v>#VALUE!</v>
      </c>
      <c r="AN642" s="1" t="e">
        <f>TRIM(LEFT(AU642,FIND(Sheet1!$E$16,AU642)-1))</f>
        <v>#VALUE!</v>
      </c>
      <c r="AO642" s="1" t="e">
        <f>TRIM(LEFT(AV642,FIND(Sheet1!$E$16,AV642)-1))</f>
        <v>#VALUE!</v>
      </c>
      <c r="AP642" s="14" t="s">
        <v>493</v>
      </c>
      <c r="AQ642" s="14" t="s">
        <v>494</v>
      </c>
      <c r="AR642" s="14" t="s">
        <v>495</v>
      </c>
      <c r="AX642" s="1">
        <v>2000151105</v>
      </c>
      <c r="AY642" s="1" t="s">
        <v>88</v>
      </c>
      <c r="AZ642" s="1" t="str">
        <f t="shared" si="174"/>
        <v>2000151105加buff</v>
      </c>
      <c r="BA642" s="1">
        <f>COUNTIFS($AZ$2:AZ642,AZ642,$AZ$2:AZ642,"&gt;&lt;")</f>
        <v>1</v>
      </c>
      <c r="BB642" t="b">
        <f>IFERROR(AND(VLOOKUP(AX642,[2]英雄技能定义!$A:$F,6,0)="普攻",AY642=$AY$2),FALSE)</f>
        <v>0</v>
      </c>
    </row>
    <row r="643" spans="1:54">
      <c r="A643" s="1" t="e">
        <f>#REF!</f>
        <v>#REF!</v>
      </c>
      <c r="B643" s="1" t="e">
        <f>#REF!</f>
        <v>#REF!</v>
      </c>
      <c r="C643" s="1" t="e">
        <f>#REF!</f>
        <v>#REF!</v>
      </c>
      <c r="D643" s="1" t="s">
        <v>92</v>
      </c>
      <c r="E643" s="1" t="e">
        <f>#REF!</f>
        <v>#REF!</v>
      </c>
      <c r="F643" s="1" t="e">
        <f t="shared" si="178"/>
        <v>#REF!</v>
      </c>
      <c r="G643" s="1">
        <f>SUMIFS(Sheet1!$F$17:$F$30,Sheet1!$E$17:$E$30,D643)</f>
        <v>5</v>
      </c>
      <c r="H643" s="1" t="e">
        <f>ROUND(ABS(SUMIFS(#REF!,#REF!,$C643,#REF!,#REF!,#REF!,$E643)),)</f>
        <v>#REF!</v>
      </c>
      <c r="I643" s="1" t="e">
        <f>_xlfn.IFS(OR(B643=#REF!,B643=#REF!,B643=#REF!),ROUND(#REF!,3),TRUE,0)</f>
        <v>#REF!</v>
      </c>
      <c r="J643" s="1">
        <v>0</v>
      </c>
      <c r="K643" s="1" t="e">
        <f>ROUND(ABS(SUMIFS(#REF!,#REF!,$C643,#REF!,#REF!,#REF!,$E643,#REF!,#REF!)),3)</f>
        <v>#REF!</v>
      </c>
      <c r="L643" s="1" t="e">
        <f>ROUND(ABS(SUMIFS(#REF!,#REF!,$C643,#REF!,#REF!,#REF!,$E643,#REF!,#REF!)),3)</f>
        <v>#REF!</v>
      </c>
      <c r="M643" s="1">
        <v>0</v>
      </c>
      <c r="N643" s="1" t="e">
        <f>ROUND(ABS(SUMIFS(#REF!,#REF!,$C643,#REF!,#REF!,#REF!,$E643,#REF!,#REF!)),3)</f>
        <v>#REF!</v>
      </c>
      <c r="O643" s="1" t="e">
        <f>ABS(SUMIFS(#REF!,#REF!,$C643,#REF!,$E643,#REF!,#REF!))</f>
        <v>#REF!</v>
      </c>
      <c r="P643" s="1" t="e">
        <f>#REF!</f>
        <v>#REF!</v>
      </c>
      <c r="Q643" s="1" t="e">
        <f>_xlfn.IFS(OR(B643=#REF!,B643=#REF!),#REF!*100,TRUE,0)</f>
        <v>#REF!</v>
      </c>
      <c r="S643" s="14" t="str">
        <f t="shared" si="179"/>
        <v>2000151105击飞1</v>
      </c>
      <c r="T643" s="14" t="str">
        <f ca="1">IF(OFFSET($BB$1,MATCH($S643,S:S,0)-1,),$BC$1,
_xlfn.TEXTJOIN(Sheet1!$D$16,1,U643:AA643))</f>
        <v>speed=400,duration=0.1</v>
      </c>
      <c r="U643" s="14" t="str">
        <f t="shared" ca="1" si="180"/>
        <v>speed=400</v>
      </c>
      <c r="V643" s="14" t="str">
        <f t="shared" ca="1" si="181"/>
        <v>duration=0.1</v>
      </c>
      <c r="W643" s="14" t="str">
        <f t="shared" ca="1" si="182"/>
        <v/>
      </c>
      <c r="X643" s="14" t="str">
        <f t="shared" ca="1" si="183"/>
        <v/>
      </c>
      <c r="Y643" s="14" t="str">
        <f t="shared" ca="1" si="184"/>
        <v/>
      </c>
      <c r="Z643" s="14" t="str">
        <f t="shared" ca="1" si="185"/>
        <v/>
      </c>
      <c r="AA643" s="14" t="str">
        <f t="shared" ca="1" si="186"/>
        <v/>
      </c>
      <c r="AB643" s="1">
        <f t="shared" si="187"/>
        <v>400</v>
      </c>
      <c r="AC643" s="1">
        <f t="shared" si="188"/>
        <v>0.1</v>
      </c>
      <c r="AD643" s="1" t="e">
        <f t="shared" si="189"/>
        <v>#N/A</v>
      </c>
      <c r="AE643" s="1" t="e">
        <f t="shared" si="190"/>
        <v>#N/A</v>
      </c>
      <c r="AF643" s="1" t="e">
        <f t="shared" si="191"/>
        <v>#N/A</v>
      </c>
      <c r="AG643" s="1" t="e">
        <f t="shared" si="192"/>
        <v>#N/A</v>
      </c>
      <c r="AH643" s="1" t="e">
        <f t="shared" si="193"/>
        <v>#N/A</v>
      </c>
      <c r="AI643" s="1" t="str">
        <f>TRIM(LEFT(AP643,FIND(Sheet1!$E$16,AP643)-1))</f>
        <v>speed</v>
      </c>
      <c r="AJ643" s="1" t="str">
        <f>TRIM(LEFT(AQ643,FIND(Sheet1!$E$16,AQ643)-1))</f>
        <v>duration</v>
      </c>
      <c r="AK643" s="1" t="e">
        <f>TRIM(LEFT(AR643,FIND(Sheet1!$E$16,AR643)-1))</f>
        <v>#VALUE!</v>
      </c>
      <c r="AL643" s="1" t="e">
        <f>TRIM(LEFT(AS643,FIND(Sheet1!$E$16,AS643)-1))</f>
        <v>#VALUE!</v>
      </c>
      <c r="AM643" s="1" t="e">
        <f>TRIM(LEFT(AT643,FIND(Sheet1!$E$16,AT643)-1))</f>
        <v>#VALUE!</v>
      </c>
      <c r="AN643" s="1" t="e">
        <f>TRIM(LEFT(AU643,FIND(Sheet1!$E$16,AU643)-1))</f>
        <v>#VALUE!</v>
      </c>
      <c r="AO643" s="1" t="e">
        <f>TRIM(LEFT(AV643,FIND(Sheet1!$E$16,AV643)-1))</f>
        <v>#VALUE!</v>
      </c>
      <c r="AP643" s="14" t="s">
        <v>173</v>
      </c>
      <c r="AQ643" s="14" t="s">
        <v>183</v>
      </c>
      <c r="AX643" s="1">
        <v>2000151105</v>
      </c>
      <c r="AY643" s="1" t="s">
        <v>96</v>
      </c>
      <c r="AZ643" s="1" t="str">
        <f t="shared" ref="AZ643:AZ706" si="194">AX643&amp;AY643</f>
        <v>2000151105击飞</v>
      </c>
      <c r="BA643" s="1">
        <f>COUNTIFS($AZ$2:AZ643,AZ643,$AZ$2:AZ643,"&gt;&lt;")</f>
        <v>1</v>
      </c>
      <c r="BB643" t="b">
        <f>IFERROR(AND(VLOOKUP(AX643,[2]英雄技能定义!$A:$F,6,0)="普攻",AY643=$AY$2),FALSE)</f>
        <v>0</v>
      </c>
    </row>
    <row r="644" spans="1:54">
      <c r="A644" s="1" t="e">
        <f>#REF!</f>
        <v>#REF!</v>
      </c>
      <c r="B644" s="1" t="e">
        <f>#REF!</f>
        <v>#REF!</v>
      </c>
      <c r="C644" s="1" t="e">
        <f>#REF!</f>
        <v>#REF!</v>
      </c>
      <c r="D644" s="1" t="s">
        <v>86</v>
      </c>
      <c r="E644" s="1" t="e">
        <f>#REF!</f>
        <v>#REF!</v>
      </c>
      <c r="F644" s="1" t="e">
        <f t="shared" si="178"/>
        <v>#REF!</v>
      </c>
      <c r="G644" s="1">
        <f>SUMIFS(Sheet1!$F$17:$F$30,Sheet1!$E$17:$E$30,D644)</f>
        <v>1</v>
      </c>
      <c r="H644" s="1" t="e">
        <f>ROUND(ABS(SUMIFS(#REF!,#REF!,$C644,#REF!,#REF!,#REF!,$E644)),)</f>
        <v>#REF!</v>
      </c>
      <c r="I644" s="1" t="e">
        <f>_xlfn.IFS(OR(B644=#REF!,B644=#REF!,B644=#REF!),ROUND(#REF!,3),TRUE,0)</f>
        <v>#REF!</v>
      </c>
      <c r="J644" s="1">
        <v>0</v>
      </c>
      <c r="K644" s="1" t="e">
        <f>ROUND(ABS(SUMIFS(#REF!,#REF!,$C644,#REF!,#REF!,#REF!,$E644,#REF!,#REF!)),3)</f>
        <v>#REF!</v>
      </c>
      <c r="L644" s="1" t="e">
        <f>ROUND(ABS(SUMIFS(#REF!,#REF!,$C644,#REF!,#REF!,#REF!,$E644,#REF!,#REF!)),3)</f>
        <v>#REF!</v>
      </c>
      <c r="M644" s="1">
        <v>0</v>
      </c>
      <c r="N644" s="1" t="e">
        <f>ROUND(ABS(SUMIFS(#REF!,#REF!,$C644,#REF!,#REF!,#REF!,$E644,#REF!,#REF!)),3)</f>
        <v>#REF!</v>
      </c>
      <c r="O644" s="1" t="e">
        <f>ABS(SUMIFS(#REF!,#REF!,$C644,#REF!,$E644,#REF!,#REF!))</f>
        <v>#REF!</v>
      </c>
      <c r="P644" s="1" t="e">
        <f>#REF!</f>
        <v>#REF!</v>
      </c>
      <c r="Q644" s="1" t="e">
        <f>_xlfn.IFS(OR(B644=#REF!,B644=#REF!),#REF!*100,TRUE,0)</f>
        <v>#REF!</v>
      </c>
      <c r="S644" s="14" t="str">
        <f t="shared" si="179"/>
        <v>2000240101伤血1</v>
      </c>
      <c r="T644" s="14" t="str">
        <f ca="1">IF(OFFSET($BB$1,MATCH($S644,S:S,0)-1,),$BC$1,
_xlfn.TEXTJOIN(Sheet1!$D$16,1,U644:AA644))</f>
        <v>ratio=0.4,fixed=0</v>
      </c>
      <c r="U644" s="14" t="str">
        <f t="shared" ca="1" si="180"/>
        <v>ratio=0.4</v>
      </c>
      <c r="V644" s="14" t="str">
        <f t="shared" ca="1" si="181"/>
        <v>fixed=5</v>
      </c>
      <c r="W644" s="14" t="str">
        <f t="shared" ca="1" si="182"/>
        <v/>
      </c>
      <c r="X644" s="14" t="str">
        <f t="shared" ca="1" si="183"/>
        <v/>
      </c>
      <c r="Y644" s="14" t="str">
        <f t="shared" ca="1" si="184"/>
        <v/>
      </c>
      <c r="Z644" s="14" t="str">
        <f t="shared" ca="1" si="185"/>
        <v/>
      </c>
      <c r="AA644" s="14" t="str">
        <f t="shared" ca="1" si="186"/>
        <v/>
      </c>
      <c r="AB644" s="1">
        <f t="shared" si="187"/>
        <v>0.4</v>
      </c>
      <c r="AC644" s="1">
        <f t="shared" si="188"/>
        <v>5</v>
      </c>
      <c r="AD644" s="1" t="e">
        <f t="shared" si="189"/>
        <v>#N/A</v>
      </c>
      <c r="AE644" s="1" t="e">
        <f t="shared" si="190"/>
        <v>#N/A</v>
      </c>
      <c r="AF644" s="1" t="e">
        <f t="shared" si="191"/>
        <v>#N/A</v>
      </c>
      <c r="AG644" s="1" t="e">
        <f t="shared" si="192"/>
        <v>#N/A</v>
      </c>
      <c r="AH644" s="1" t="e">
        <f t="shared" si="193"/>
        <v>#N/A</v>
      </c>
      <c r="AI644" s="1" t="str">
        <f>TRIM(LEFT(AP644,FIND(Sheet1!$E$16,AP644)-1))</f>
        <v>ratio</v>
      </c>
      <c r="AJ644" s="1" t="str">
        <f>TRIM(LEFT(AQ644,FIND(Sheet1!$E$16,AQ644)-1))</f>
        <v>fixed</v>
      </c>
      <c r="AK644" s="1" t="e">
        <f>TRIM(LEFT(AR644,FIND(Sheet1!$E$16,AR644)-1))</f>
        <v>#VALUE!</v>
      </c>
      <c r="AL644" s="1" t="e">
        <f>TRIM(LEFT(AS644,FIND(Sheet1!$E$16,AS644)-1))</f>
        <v>#VALUE!</v>
      </c>
      <c r="AM644" s="1" t="e">
        <f>TRIM(LEFT(AT644,FIND(Sheet1!$E$16,AT644)-1))</f>
        <v>#VALUE!</v>
      </c>
      <c r="AN644" s="1" t="e">
        <f>TRIM(LEFT(AU644,FIND(Sheet1!$E$16,AU644)-1))</f>
        <v>#VALUE!</v>
      </c>
      <c r="AO644" s="1" t="e">
        <f>TRIM(LEFT(AV644,FIND(Sheet1!$E$16,AV644)-1))</f>
        <v>#VALUE!</v>
      </c>
      <c r="AP644" s="14" t="s">
        <v>167</v>
      </c>
      <c r="AQ644" s="14" t="s">
        <v>383</v>
      </c>
      <c r="AX644" s="1">
        <v>2000240101</v>
      </c>
      <c r="AY644" s="1" t="s">
        <v>86</v>
      </c>
      <c r="AZ644" s="1" t="str">
        <f t="shared" si="194"/>
        <v>2000240101伤血</v>
      </c>
      <c r="BA644" s="1">
        <f>COUNTIFS($AZ$2:AZ644,AZ644,$AZ$2:AZ644,"&gt;&lt;")</f>
        <v>1</v>
      </c>
      <c r="BB644" t="b">
        <f>IFERROR(AND(VLOOKUP(AX644,[2]英雄技能定义!$A:$F,6,0)="普攻",AY644=$AY$2),FALSE)</f>
        <v>1</v>
      </c>
    </row>
    <row r="645" spans="1:54">
      <c r="A645" s="1" t="e">
        <f>#REF!</f>
        <v>#REF!</v>
      </c>
      <c r="B645" s="1" t="e">
        <f>#REF!</f>
        <v>#REF!</v>
      </c>
      <c r="C645" s="1" t="e">
        <f>#REF!</f>
        <v>#REF!</v>
      </c>
      <c r="D645" s="1" t="s">
        <v>88</v>
      </c>
      <c r="E645" s="1" t="e">
        <f>#REF!</f>
        <v>#REF!</v>
      </c>
      <c r="F645" s="1" t="e">
        <f t="shared" si="178"/>
        <v>#REF!</v>
      </c>
      <c r="G645" s="1">
        <f>SUMIFS(Sheet1!$F$17:$F$30,Sheet1!$E$17:$E$30,D645)</f>
        <v>2</v>
      </c>
      <c r="H645" s="1" t="e">
        <f>ROUND(ABS(SUMIFS(#REF!,#REF!,$C645,#REF!,#REF!,#REF!,$E645)),)</f>
        <v>#REF!</v>
      </c>
      <c r="I645" s="1" t="e">
        <f>_xlfn.IFS(OR(B645=#REF!,B645=#REF!,B645=#REF!),ROUND(#REF!,3),TRUE,0)</f>
        <v>#REF!</v>
      </c>
      <c r="J645" s="1">
        <v>0</v>
      </c>
      <c r="K645" s="1" t="e">
        <f>ROUND(ABS(SUMIFS(#REF!,#REF!,$C645,#REF!,#REF!,#REF!,$E645,#REF!,#REF!)),3)</f>
        <v>#REF!</v>
      </c>
      <c r="L645" s="1" t="e">
        <f>ROUND(ABS(SUMIFS(#REF!,#REF!,$C645,#REF!,#REF!,#REF!,$E645,#REF!,#REF!)),3)</f>
        <v>#REF!</v>
      </c>
      <c r="M645" s="1">
        <v>0</v>
      </c>
      <c r="N645" s="1" t="e">
        <f>ROUND(ABS(SUMIFS(#REF!,#REF!,$C645,#REF!,#REF!,#REF!,$E645,#REF!,#REF!)),3)</f>
        <v>#REF!</v>
      </c>
      <c r="O645" s="1" t="e">
        <f>ABS(SUMIFS(#REF!,#REF!,$C645,#REF!,$E645,#REF!,#REF!))</f>
        <v>#REF!</v>
      </c>
      <c r="P645" s="1" t="e">
        <f>#REF!</f>
        <v>#REF!</v>
      </c>
      <c r="Q645" s="1" t="e">
        <f>_xlfn.IFS(OR(B645=#REF!,B645=#REF!),#REF!*100,TRUE,0)</f>
        <v>#REF!</v>
      </c>
      <c r="S645" s="14" t="str">
        <f t="shared" si="179"/>
        <v>2000240101受击光效1</v>
      </c>
      <c r="T645" s="14" t="str">
        <f ca="1">IF(OFFSET($BB$1,MATCH($S645,S:S,0)-1,),$BC$1,
_xlfn.TEXTJOIN(Sheet1!$D$16,1,U645:AA645))</f>
        <v>61</v>
      </c>
      <c r="U645" s="14" t="str">
        <f t="shared" ca="1" si="180"/>
        <v>61</v>
      </c>
      <c r="V645" s="14" t="str">
        <f t="shared" ca="1" si="181"/>
        <v/>
      </c>
      <c r="W645" s="14" t="str">
        <f t="shared" ca="1" si="182"/>
        <v/>
      </c>
      <c r="X645" s="14" t="str">
        <f t="shared" ca="1" si="183"/>
        <v/>
      </c>
      <c r="Y645" s="14" t="str">
        <f t="shared" ca="1" si="184"/>
        <v/>
      </c>
      <c r="Z645" s="14" t="str">
        <f t="shared" ca="1" si="185"/>
        <v/>
      </c>
      <c r="AA645" s="14" t="str">
        <f t="shared" ca="1" si="186"/>
        <v/>
      </c>
      <c r="AB645" s="1">
        <f t="shared" si="187"/>
        <v>61</v>
      </c>
      <c r="AC645" s="1" t="e">
        <f t="shared" si="188"/>
        <v>#N/A</v>
      </c>
      <c r="AD645" s="1" t="e">
        <f t="shared" si="189"/>
        <v>#N/A</v>
      </c>
      <c r="AE645" s="1" t="e">
        <f t="shared" si="190"/>
        <v>#N/A</v>
      </c>
      <c r="AF645" s="1" t="e">
        <f t="shared" si="191"/>
        <v>#N/A</v>
      </c>
      <c r="AG645" s="1" t="e">
        <f t="shared" si="192"/>
        <v>#N/A</v>
      </c>
      <c r="AH645" s="1" t="e">
        <f t="shared" si="193"/>
        <v>#N/A</v>
      </c>
      <c r="AI645" s="1" t="e">
        <f>TRIM(LEFT(AP645,FIND(Sheet1!$E$16,AP645)-1))</f>
        <v>#VALUE!</v>
      </c>
      <c r="AJ645" s="1" t="e">
        <f>TRIM(LEFT(AQ645,FIND(Sheet1!$E$16,AQ645)-1))</f>
        <v>#VALUE!</v>
      </c>
      <c r="AK645" s="1" t="e">
        <f>TRIM(LEFT(AR645,FIND(Sheet1!$E$16,AR645)-1))</f>
        <v>#VALUE!</v>
      </c>
      <c r="AL645" s="1" t="e">
        <f>TRIM(LEFT(AS645,FIND(Sheet1!$E$16,AS645)-1))</f>
        <v>#VALUE!</v>
      </c>
      <c r="AM645" s="1" t="e">
        <f>TRIM(LEFT(AT645,FIND(Sheet1!$E$16,AT645)-1))</f>
        <v>#VALUE!</v>
      </c>
      <c r="AN645" s="1" t="e">
        <f>TRIM(LEFT(AU645,FIND(Sheet1!$E$16,AU645)-1))</f>
        <v>#VALUE!</v>
      </c>
      <c r="AO645" s="1" t="e">
        <f>TRIM(LEFT(AV645,FIND(Sheet1!$E$16,AV645)-1))</f>
        <v>#VALUE!</v>
      </c>
      <c r="AP645" s="14">
        <v>61</v>
      </c>
      <c r="AX645" s="1">
        <v>2000240101</v>
      </c>
      <c r="AY645" s="1" t="s">
        <v>91</v>
      </c>
      <c r="AZ645" s="1" t="str">
        <f t="shared" si="194"/>
        <v>2000240101受击光效</v>
      </c>
      <c r="BA645" s="1">
        <f>COUNTIFS($AZ$2:AZ645,AZ645,$AZ$2:AZ645,"&gt;&lt;")</f>
        <v>1</v>
      </c>
      <c r="BB645" t="b">
        <f>IFERROR(AND(VLOOKUP(AX645,[2]英雄技能定义!$A:$F,6,0)="普攻",AY645=$AY$2),FALSE)</f>
        <v>0</v>
      </c>
    </row>
    <row r="646" spans="1:54">
      <c r="A646" s="1" t="e">
        <f>#REF!</f>
        <v>#REF!</v>
      </c>
      <c r="B646" s="1" t="e">
        <f>#REF!</f>
        <v>#REF!</v>
      </c>
      <c r="C646" s="1" t="e">
        <f>#REF!</f>
        <v>#REF!</v>
      </c>
      <c r="D646" s="1" t="s">
        <v>92</v>
      </c>
      <c r="E646" s="1" t="e">
        <f>#REF!</f>
        <v>#REF!</v>
      </c>
      <c r="F646" s="1" t="e">
        <f t="shared" si="178"/>
        <v>#REF!</v>
      </c>
      <c r="G646" s="1">
        <f>SUMIFS(Sheet1!$F$17:$F$30,Sheet1!$E$17:$E$30,D646)</f>
        <v>5</v>
      </c>
      <c r="H646" s="1" t="e">
        <f>ROUND(ABS(SUMIFS(#REF!,#REF!,$C646,#REF!,#REF!,#REF!,$E646)),)</f>
        <v>#REF!</v>
      </c>
      <c r="I646" s="1" t="e">
        <f>_xlfn.IFS(OR(B646=#REF!,B646=#REF!,B646=#REF!),ROUND(#REF!,3),TRUE,0)</f>
        <v>#REF!</v>
      </c>
      <c r="J646" s="1">
        <v>0</v>
      </c>
      <c r="K646" s="1" t="e">
        <f>ROUND(ABS(SUMIFS(#REF!,#REF!,$C646,#REF!,#REF!,#REF!,$E646,#REF!,#REF!)),3)</f>
        <v>#REF!</v>
      </c>
      <c r="L646" s="1" t="e">
        <f>ROUND(ABS(SUMIFS(#REF!,#REF!,$C646,#REF!,#REF!,#REF!,$E646,#REF!,#REF!)),3)</f>
        <v>#REF!</v>
      </c>
      <c r="M646" s="1">
        <v>0</v>
      </c>
      <c r="N646" s="1" t="e">
        <f>ROUND(ABS(SUMIFS(#REF!,#REF!,$C646,#REF!,#REF!,#REF!,$E646,#REF!,#REF!)),3)</f>
        <v>#REF!</v>
      </c>
      <c r="O646" s="1" t="e">
        <f>ABS(SUMIFS(#REF!,#REF!,$C646,#REF!,$E646,#REF!,#REF!))</f>
        <v>#REF!</v>
      </c>
      <c r="P646" s="1" t="e">
        <f>#REF!</f>
        <v>#REF!</v>
      </c>
      <c r="Q646" s="1" t="e">
        <f>_xlfn.IFS(OR(B646=#REF!,B646=#REF!),#REF!*100,TRUE,0)</f>
        <v>#REF!</v>
      </c>
      <c r="S646" s="14" t="str">
        <f t="shared" si="179"/>
        <v>2000240104加buff1</v>
      </c>
      <c r="T646" s="14" t="str">
        <f ca="1">IF(OFFSET($BB$1,MATCH($S646,S:S,0)-1,),$BC$1,
_xlfn.TEXTJOIN(Sheet1!$D$16,1,U646:AA646))</f>
        <v>duration=6,lightEffects={17,18},effectIds={1000115}</v>
      </c>
      <c r="U646" s="14" t="str">
        <f t="shared" ca="1" si="180"/>
        <v>duration=6</v>
      </c>
      <c r="V646" s="14" t="str">
        <f t="shared" ca="1" si="181"/>
        <v>lightEffects={17</v>
      </c>
      <c r="W646" s="14" t="str">
        <f t="shared" ca="1" si="182"/>
        <v>18}</v>
      </c>
      <c r="X646" s="14" t="str">
        <f t="shared" ca="1" si="183"/>
        <v>effectIds={1000115}</v>
      </c>
      <c r="Y646" s="14" t="str">
        <f t="shared" ca="1" si="184"/>
        <v/>
      </c>
      <c r="Z646" s="14" t="str">
        <f t="shared" ca="1" si="185"/>
        <v/>
      </c>
      <c r="AA646" s="14" t="str">
        <f t="shared" ca="1" si="186"/>
        <v/>
      </c>
      <c r="AB646" s="1">
        <f t="shared" si="187"/>
        <v>6</v>
      </c>
      <c r="AC646" s="1" t="e">
        <f t="shared" si="188"/>
        <v>#N/A</v>
      </c>
      <c r="AD646" s="1" t="e">
        <f t="shared" si="189"/>
        <v>#N/A</v>
      </c>
      <c r="AE646" s="1" t="e">
        <f t="shared" si="190"/>
        <v>#N/A</v>
      </c>
      <c r="AF646" s="1" t="e">
        <f t="shared" si="191"/>
        <v>#N/A</v>
      </c>
      <c r="AG646" s="1" t="e">
        <f t="shared" si="192"/>
        <v>#N/A</v>
      </c>
      <c r="AH646" s="1" t="e">
        <f t="shared" si="193"/>
        <v>#N/A</v>
      </c>
      <c r="AI646" s="1" t="str">
        <f>TRIM(LEFT(AP646,FIND(Sheet1!$E$16,AP646)-1))</f>
        <v>duration</v>
      </c>
      <c r="AJ646" s="1" t="str">
        <f>TRIM(LEFT(AQ646,FIND(Sheet1!$E$16,AQ646)-1))</f>
        <v>lightEffects</v>
      </c>
      <c r="AK646" s="1" t="e">
        <f>TRIM(LEFT(AR646,FIND(Sheet1!$E$16,AR646)-1))</f>
        <v>#VALUE!</v>
      </c>
      <c r="AL646" s="1" t="str">
        <f>TRIM(LEFT(AS646,FIND(Sheet1!$E$16,AS646)-1))</f>
        <v>effectIds</v>
      </c>
      <c r="AM646" s="1" t="e">
        <f>TRIM(LEFT(AT646,FIND(Sheet1!$E$16,AT646)-1))</f>
        <v>#VALUE!</v>
      </c>
      <c r="AN646" s="1" t="e">
        <f>TRIM(LEFT(AU646,FIND(Sheet1!$E$16,AU646)-1))</f>
        <v>#VALUE!</v>
      </c>
      <c r="AO646" s="1" t="e">
        <f>TRIM(LEFT(AV646,FIND(Sheet1!$E$16,AV646)-1))</f>
        <v>#VALUE!</v>
      </c>
      <c r="AP646" s="14" t="s">
        <v>185</v>
      </c>
      <c r="AQ646" s="14" t="s">
        <v>389</v>
      </c>
      <c r="AR646" s="14" t="s">
        <v>390</v>
      </c>
      <c r="AS646" s="14" t="s">
        <v>496</v>
      </c>
      <c r="AX646" s="1">
        <v>2000240104</v>
      </c>
      <c r="AY646" s="1" t="s">
        <v>88</v>
      </c>
      <c r="AZ646" s="1" t="str">
        <f t="shared" si="194"/>
        <v>2000240104加buff</v>
      </c>
      <c r="BA646" s="1">
        <f>COUNTIFS($AZ$2:AZ646,AZ646,$AZ$2:AZ646,"&gt;&lt;")</f>
        <v>1</v>
      </c>
      <c r="BB646" t="b">
        <f>IFERROR(AND(VLOOKUP(AX646,[2]英雄技能定义!$A:$F,6,0)="普攻",AY646=$AY$2),FALSE)</f>
        <v>0</v>
      </c>
    </row>
    <row r="647" spans="1:54">
      <c r="A647" s="1" t="e">
        <f>#REF!</f>
        <v>#REF!</v>
      </c>
      <c r="B647" s="1" t="e">
        <f>#REF!</f>
        <v>#REF!</v>
      </c>
      <c r="C647" s="1" t="e">
        <f>#REF!</f>
        <v>#REF!</v>
      </c>
      <c r="D647" s="1" t="s">
        <v>86</v>
      </c>
      <c r="E647" s="1" t="e">
        <f>#REF!</f>
        <v>#REF!</v>
      </c>
      <c r="F647" s="1" t="e">
        <f t="shared" si="178"/>
        <v>#REF!</v>
      </c>
      <c r="G647" s="1">
        <f>SUMIFS(Sheet1!$F$17:$F$30,Sheet1!$E$17:$E$30,D647)</f>
        <v>1</v>
      </c>
      <c r="H647" s="1" t="e">
        <f>ROUND(ABS(SUMIFS(#REF!,#REF!,$C647,#REF!,#REF!,#REF!,$E647)),)</f>
        <v>#REF!</v>
      </c>
      <c r="I647" s="1" t="e">
        <f>_xlfn.IFS(OR(B647=#REF!,B647=#REF!,B647=#REF!),ROUND(#REF!,3),TRUE,0)</f>
        <v>#REF!</v>
      </c>
      <c r="J647" s="1">
        <v>0</v>
      </c>
      <c r="K647" s="1" t="e">
        <f>ROUND(ABS(SUMIFS(#REF!,#REF!,$C647,#REF!,#REF!,#REF!,$E647,#REF!,#REF!)),3)</f>
        <v>#REF!</v>
      </c>
      <c r="L647" s="1" t="e">
        <f>ROUND(ABS(SUMIFS(#REF!,#REF!,$C647,#REF!,#REF!,#REF!,$E647,#REF!,#REF!)),3)</f>
        <v>#REF!</v>
      </c>
      <c r="M647" s="1">
        <v>0</v>
      </c>
      <c r="N647" s="1" t="e">
        <f>ROUND(ABS(SUMIFS(#REF!,#REF!,$C647,#REF!,#REF!,#REF!,$E647,#REF!,#REF!)),3)</f>
        <v>#REF!</v>
      </c>
      <c r="O647" s="1" t="e">
        <f>ABS(SUMIFS(#REF!,#REF!,$C647,#REF!,$E647,#REF!,#REF!))</f>
        <v>#REF!</v>
      </c>
      <c r="P647" s="1" t="e">
        <f>#REF!</f>
        <v>#REF!</v>
      </c>
      <c r="Q647" s="1" t="e">
        <f>_xlfn.IFS(OR(B647=#REF!,B647=#REF!),#REF!*100,TRUE,0)</f>
        <v>#REF!</v>
      </c>
      <c r="S647" s="14" t="str">
        <f t="shared" si="179"/>
        <v>2000240201伤血1</v>
      </c>
      <c r="T647" s="14" t="str">
        <f ca="1">IF(OFFSET($BB$1,MATCH($S647,S:S,0)-1,),$BC$1,
_xlfn.TEXTJOIN(Sheet1!$D$16,1,U647:AA647))</f>
        <v>ratio=0.4,fixed=0</v>
      </c>
      <c r="U647" s="14" t="str">
        <f t="shared" ca="1" si="180"/>
        <v>ratio=0.4</v>
      </c>
      <c r="V647" s="14" t="str">
        <f t="shared" ca="1" si="181"/>
        <v>fixed=5</v>
      </c>
      <c r="W647" s="14" t="str">
        <f t="shared" ca="1" si="182"/>
        <v/>
      </c>
      <c r="X647" s="14" t="str">
        <f t="shared" ca="1" si="183"/>
        <v/>
      </c>
      <c r="Y647" s="14" t="str">
        <f t="shared" ca="1" si="184"/>
        <v/>
      </c>
      <c r="Z647" s="14" t="str">
        <f t="shared" ca="1" si="185"/>
        <v/>
      </c>
      <c r="AA647" s="14" t="str">
        <f t="shared" ca="1" si="186"/>
        <v/>
      </c>
      <c r="AB647" s="1">
        <f t="shared" si="187"/>
        <v>0.4</v>
      </c>
      <c r="AC647" s="1">
        <f t="shared" si="188"/>
        <v>5</v>
      </c>
      <c r="AD647" s="1" t="e">
        <f t="shared" si="189"/>
        <v>#N/A</v>
      </c>
      <c r="AE647" s="1" t="e">
        <f t="shared" si="190"/>
        <v>#N/A</v>
      </c>
      <c r="AF647" s="1" t="e">
        <f t="shared" si="191"/>
        <v>#N/A</v>
      </c>
      <c r="AG647" s="1" t="e">
        <f t="shared" si="192"/>
        <v>#N/A</v>
      </c>
      <c r="AH647" s="1" t="e">
        <f t="shared" si="193"/>
        <v>#N/A</v>
      </c>
      <c r="AI647" s="1" t="str">
        <f>TRIM(LEFT(AP647,FIND(Sheet1!$E$16,AP647)-1))</f>
        <v>ratio</v>
      </c>
      <c r="AJ647" s="1" t="str">
        <f>TRIM(LEFT(AQ647,FIND(Sheet1!$E$16,AQ647)-1))</f>
        <v>fixed</v>
      </c>
      <c r="AK647" s="1" t="e">
        <f>TRIM(LEFT(AR647,FIND(Sheet1!$E$16,AR647)-1))</f>
        <v>#VALUE!</v>
      </c>
      <c r="AL647" s="1" t="e">
        <f>TRIM(LEFT(AS647,FIND(Sheet1!$E$16,AS647)-1))</f>
        <v>#VALUE!</v>
      </c>
      <c r="AM647" s="1" t="e">
        <f>TRIM(LEFT(AT647,FIND(Sheet1!$E$16,AT647)-1))</f>
        <v>#VALUE!</v>
      </c>
      <c r="AN647" s="1" t="e">
        <f>TRIM(LEFT(AU647,FIND(Sheet1!$E$16,AU647)-1))</f>
        <v>#VALUE!</v>
      </c>
      <c r="AO647" s="1" t="e">
        <f>TRIM(LEFT(AV647,FIND(Sheet1!$E$16,AV647)-1))</f>
        <v>#VALUE!</v>
      </c>
      <c r="AP647" s="14" t="s">
        <v>167</v>
      </c>
      <c r="AQ647" s="14" t="s">
        <v>383</v>
      </c>
      <c r="AX647" s="1">
        <v>2000240201</v>
      </c>
      <c r="AY647" s="1" t="s">
        <v>86</v>
      </c>
      <c r="AZ647" s="1" t="str">
        <f t="shared" si="194"/>
        <v>2000240201伤血</v>
      </c>
      <c r="BA647" s="1">
        <f>COUNTIFS($AZ$2:AZ647,AZ647,$AZ$2:AZ647,"&gt;&lt;")</f>
        <v>1</v>
      </c>
      <c r="BB647" t="b">
        <f>IFERROR(AND(VLOOKUP(AX647,[2]英雄技能定义!$A:$F,6,0)="普攻",AY647=$AY$2),FALSE)</f>
        <v>1</v>
      </c>
    </row>
    <row r="648" spans="1:54">
      <c r="A648" s="1" t="e">
        <f>#REF!</f>
        <v>#REF!</v>
      </c>
      <c r="B648" s="1" t="e">
        <f>#REF!</f>
        <v>#REF!</v>
      </c>
      <c r="C648" s="1" t="e">
        <f>#REF!</f>
        <v>#REF!</v>
      </c>
      <c r="D648" s="1" t="s">
        <v>88</v>
      </c>
      <c r="E648" s="1" t="e">
        <f>#REF!</f>
        <v>#REF!</v>
      </c>
      <c r="F648" s="1" t="e">
        <f t="shared" si="178"/>
        <v>#REF!</v>
      </c>
      <c r="G648" s="1">
        <f>SUMIFS(Sheet1!$F$17:$F$30,Sheet1!$E$17:$E$30,D648)</f>
        <v>2</v>
      </c>
      <c r="H648" s="1" t="e">
        <f>ROUND(ABS(SUMIFS(#REF!,#REF!,$C648,#REF!,#REF!,#REF!,$E648)),)</f>
        <v>#REF!</v>
      </c>
      <c r="I648" s="1" t="e">
        <f>_xlfn.IFS(OR(B648=#REF!,B648=#REF!,B648=#REF!),ROUND(#REF!,3),TRUE,0)</f>
        <v>#REF!</v>
      </c>
      <c r="J648" s="1">
        <v>0</v>
      </c>
      <c r="K648" s="1" t="e">
        <f>ROUND(ABS(SUMIFS(#REF!,#REF!,$C648,#REF!,#REF!,#REF!,$E648,#REF!,#REF!)),3)</f>
        <v>#REF!</v>
      </c>
      <c r="L648" s="1" t="e">
        <f>ROUND(ABS(SUMIFS(#REF!,#REF!,$C648,#REF!,#REF!,#REF!,$E648,#REF!,#REF!)),3)</f>
        <v>#REF!</v>
      </c>
      <c r="M648" s="1">
        <v>0</v>
      </c>
      <c r="N648" s="1" t="e">
        <f>ROUND(ABS(SUMIFS(#REF!,#REF!,$C648,#REF!,#REF!,#REF!,$E648,#REF!,#REF!)),3)</f>
        <v>#REF!</v>
      </c>
      <c r="O648" s="1" t="e">
        <f>ABS(SUMIFS(#REF!,#REF!,$C648,#REF!,$E648,#REF!,#REF!))</f>
        <v>#REF!</v>
      </c>
      <c r="P648" s="1" t="e">
        <f>#REF!</f>
        <v>#REF!</v>
      </c>
      <c r="Q648" s="1" t="e">
        <f>_xlfn.IFS(OR(B648=#REF!,B648=#REF!),#REF!*100,TRUE,0)</f>
        <v>#REF!</v>
      </c>
      <c r="S648" s="14" t="str">
        <f t="shared" si="179"/>
        <v>2000240201受击光效1</v>
      </c>
      <c r="T648" s="14" t="str">
        <f ca="1">IF(OFFSET($BB$1,MATCH($S648,S:S,0)-1,),$BC$1,
_xlfn.TEXTJOIN(Sheet1!$D$16,1,U648:AA648))</f>
        <v>60</v>
      </c>
      <c r="U648" s="14" t="str">
        <f t="shared" ca="1" si="180"/>
        <v>60</v>
      </c>
      <c r="V648" s="14" t="str">
        <f t="shared" ca="1" si="181"/>
        <v/>
      </c>
      <c r="W648" s="14" t="str">
        <f t="shared" ca="1" si="182"/>
        <v/>
      </c>
      <c r="X648" s="14" t="str">
        <f t="shared" ca="1" si="183"/>
        <v/>
      </c>
      <c r="Y648" s="14" t="str">
        <f t="shared" ca="1" si="184"/>
        <v/>
      </c>
      <c r="Z648" s="14" t="str">
        <f t="shared" ca="1" si="185"/>
        <v/>
      </c>
      <c r="AA648" s="14" t="str">
        <f t="shared" ca="1" si="186"/>
        <v/>
      </c>
      <c r="AB648" s="1">
        <f t="shared" si="187"/>
        <v>60</v>
      </c>
      <c r="AC648" s="1" t="e">
        <f t="shared" si="188"/>
        <v>#N/A</v>
      </c>
      <c r="AD648" s="1" t="e">
        <f t="shared" si="189"/>
        <v>#N/A</v>
      </c>
      <c r="AE648" s="1" t="e">
        <f t="shared" si="190"/>
        <v>#N/A</v>
      </c>
      <c r="AF648" s="1" t="e">
        <f t="shared" si="191"/>
        <v>#N/A</v>
      </c>
      <c r="AG648" s="1" t="e">
        <f t="shared" si="192"/>
        <v>#N/A</v>
      </c>
      <c r="AH648" s="1" t="e">
        <f t="shared" si="193"/>
        <v>#N/A</v>
      </c>
      <c r="AI648" s="1" t="e">
        <f>TRIM(LEFT(AP648,FIND(Sheet1!$E$16,AP648)-1))</f>
        <v>#VALUE!</v>
      </c>
      <c r="AJ648" s="1" t="e">
        <f>TRIM(LEFT(AQ648,FIND(Sheet1!$E$16,AQ648)-1))</f>
        <v>#VALUE!</v>
      </c>
      <c r="AK648" s="1" t="e">
        <f>TRIM(LEFT(AR648,FIND(Sheet1!$E$16,AR648)-1))</f>
        <v>#VALUE!</v>
      </c>
      <c r="AL648" s="1" t="e">
        <f>TRIM(LEFT(AS648,FIND(Sheet1!$E$16,AS648)-1))</f>
        <v>#VALUE!</v>
      </c>
      <c r="AM648" s="1" t="e">
        <f>TRIM(LEFT(AT648,FIND(Sheet1!$E$16,AT648)-1))</f>
        <v>#VALUE!</v>
      </c>
      <c r="AN648" s="1" t="e">
        <f>TRIM(LEFT(AU648,FIND(Sheet1!$E$16,AU648)-1))</f>
        <v>#VALUE!</v>
      </c>
      <c r="AO648" s="1" t="e">
        <f>TRIM(LEFT(AV648,FIND(Sheet1!$E$16,AV648)-1))</f>
        <v>#VALUE!</v>
      </c>
      <c r="AP648" s="14">
        <v>60</v>
      </c>
      <c r="AX648" s="1">
        <v>2000240201</v>
      </c>
      <c r="AY648" s="1" t="s">
        <v>91</v>
      </c>
      <c r="AZ648" s="1" t="str">
        <f t="shared" si="194"/>
        <v>2000240201受击光效</v>
      </c>
      <c r="BA648" s="1">
        <f>COUNTIFS($AZ$2:AZ648,AZ648,$AZ$2:AZ648,"&gt;&lt;")</f>
        <v>1</v>
      </c>
      <c r="BB648" t="b">
        <f>IFERROR(AND(VLOOKUP(AX648,[2]英雄技能定义!$A:$F,6,0)="普攻",AY648=$AY$2),FALSE)</f>
        <v>0</v>
      </c>
    </row>
    <row r="649" spans="1:54">
      <c r="A649" s="1" t="e">
        <f>#REF!</f>
        <v>#REF!</v>
      </c>
      <c r="B649" s="1" t="e">
        <f>#REF!</f>
        <v>#REF!</v>
      </c>
      <c r="C649" s="1" t="e">
        <f>#REF!</f>
        <v>#REF!</v>
      </c>
      <c r="D649" s="1" t="s">
        <v>92</v>
      </c>
      <c r="E649" s="1" t="e">
        <f>#REF!</f>
        <v>#REF!</v>
      </c>
      <c r="F649" s="1" t="e">
        <f t="shared" si="178"/>
        <v>#REF!</v>
      </c>
      <c r="G649" s="1">
        <f>SUMIFS(Sheet1!$F$17:$F$30,Sheet1!$E$17:$E$30,D649)</f>
        <v>5</v>
      </c>
      <c r="H649" s="1" t="e">
        <f>ROUND(ABS(SUMIFS(#REF!,#REF!,$C649,#REF!,#REF!,#REF!,$E649)),)</f>
        <v>#REF!</v>
      </c>
      <c r="I649" s="1" t="e">
        <f>_xlfn.IFS(OR(B649=#REF!,B649=#REF!,B649=#REF!),ROUND(#REF!,3),TRUE,0)</f>
        <v>#REF!</v>
      </c>
      <c r="J649" s="1">
        <v>0</v>
      </c>
      <c r="K649" s="1" t="e">
        <f>ROUND(ABS(SUMIFS(#REF!,#REF!,$C649,#REF!,#REF!,#REF!,$E649,#REF!,#REF!)),3)</f>
        <v>#REF!</v>
      </c>
      <c r="L649" s="1" t="e">
        <f>ROUND(ABS(SUMIFS(#REF!,#REF!,$C649,#REF!,#REF!,#REF!,$E649,#REF!,#REF!)),3)</f>
        <v>#REF!</v>
      </c>
      <c r="M649" s="1">
        <v>0</v>
      </c>
      <c r="N649" s="1" t="e">
        <f>ROUND(ABS(SUMIFS(#REF!,#REF!,$C649,#REF!,#REF!,#REF!,$E649,#REF!,#REF!)),3)</f>
        <v>#REF!</v>
      </c>
      <c r="O649" s="1" t="e">
        <f>ABS(SUMIFS(#REF!,#REF!,$C649,#REF!,$E649,#REF!,#REF!))</f>
        <v>#REF!</v>
      </c>
      <c r="P649" s="1" t="e">
        <f>#REF!</f>
        <v>#REF!</v>
      </c>
      <c r="Q649" s="1" t="e">
        <f>_xlfn.IFS(OR(B649=#REF!,B649=#REF!),#REF!*100,TRUE,0)</f>
        <v>#REF!</v>
      </c>
      <c r="S649" s="14" t="str">
        <f t="shared" si="179"/>
        <v>2000240204加buff1</v>
      </c>
      <c r="T649" s="14" t="str">
        <f ca="1">IF(OFFSET($BB$1,MATCH($S649,S:S,0)-1,),$BC$1,
_xlfn.TEXTJOIN(Sheet1!$D$16,1,U649:AA649))</f>
        <v>duration=0.5,effectIds={1000116}</v>
      </c>
      <c r="U649" s="14" t="str">
        <f t="shared" ca="1" si="180"/>
        <v>duration=0.5</v>
      </c>
      <c r="V649" s="14" t="str">
        <f t="shared" ca="1" si="181"/>
        <v>effectIds={1000116}</v>
      </c>
      <c r="W649" s="14" t="str">
        <f t="shared" ca="1" si="182"/>
        <v/>
      </c>
      <c r="X649" s="14" t="str">
        <f t="shared" ca="1" si="183"/>
        <v/>
      </c>
      <c r="Y649" s="14" t="str">
        <f t="shared" ca="1" si="184"/>
        <v/>
      </c>
      <c r="Z649" s="14" t="str">
        <f t="shared" ca="1" si="185"/>
        <v/>
      </c>
      <c r="AA649" s="14" t="str">
        <f t="shared" ca="1" si="186"/>
        <v/>
      </c>
      <c r="AB649" s="1">
        <f t="shared" si="187"/>
        <v>0.5</v>
      </c>
      <c r="AC649" s="1" t="e">
        <f t="shared" si="188"/>
        <v>#N/A</v>
      </c>
      <c r="AD649" s="1" t="e">
        <f t="shared" si="189"/>
        <v>#N/A</v>
      </c>
      <c r="AE649" s="1" t="e">
        <f t="shared" si="190"/>
        <v>#N/A</v>
      </c>
      <c r="AF649" s="1" t="e">
        <f t="shared" si="191"/>
        <v>#N/A</v>
      </c>
      <c r="AG649" s="1" t="e">
        <f t="shared" si="192"/>
        <v>#N/A</v>
      </c>
      <c r="AH649" s="1" t="e">
        <f t="shared" si="193"/>
        <v>#N/A</v>
      </c>
      <c r="AI649" s="1" t="str">
        <f>TRIM(LEFT(AP649,FIND(Sheet1!$E$16,AP649)-1))</f>
        <v>duration</v>
      </c>
      <c r="AJ649" s="1" t="str">
        <f>TRIM(LEFT(AQ649,FIND(Sheet1!$E$16,AQ649)-1))</f>
        <v>effectIds</v>
      </c>
      <c r="AK649" s="1" t="e">
        <f>TRIM(LEFT(AR649,FIND(Sheet1!$E$16,AR649)-1))</f>
        <v>#VALUE!</v>
      </c>
      <c r="AL649" s="1" t="e">
        <f>TRIM(LEFT(AS649,FIND(Sheet1!$E$16,AS649)-1))</f>
        <v>#VALUE!</v>
      </c>
      <c r="AM649" s="1" t="e">
        <f>TRIM(LEFT(AT649,FIND(Sheet1!$E$16,AT649)-1))</f>
        <v>#VALUE!</v>
      </c>
      <c r="AN649" s="1" t="e">
        <f>TRIM(LEFT(AU649,FIND(Sheet1!$E$16,AU649)-1))</f>
        <v>#VALUE!</v>
      </c>
      <c r="AO649" s="1" t="e">
        <f>TRIM(LEFT(AV649,FIND(Sheet1!$E$16,AV649)-1))</f>
        <v>#VALUE!</v>
      </c>
      <c r="AP649" s="14" t="s">
        <v>188</v>
      </c>
      <c r="AQ649" s="14" t="s">
        <v>497</v>
      </c>
      <c r="AX649" s="1">
        <v>2000240204</v>
      </c>
      <c r="AY649" s="1" t="s">
        <v>88</v>
      </c>
      <c r="AZ649" s="1" t="str">
        <f t="shared" si="194"/>
        <v>2000240204加buff</v>
      </c>
      <c r="BA649" s="1">
        <f>COUNTIFS($AZ$2:AZ649,AZ649,$AZ$2:AZ649,"&gt;&lt;")</f>
        <v>1</v>
      </c>
      <c r="BB649" t="b">
        <f>IFERROR(AND(VLOOKUP(AX649,[2]英雄技能定义!$A:$F,6,0)="普攻",AY649=$AY$2),FALSE)</f>
        <v>0</v>
      </c>
    </row>
    <row r="650" spans="1:54">
      <c r="A650" s="1" t="e">
        <f>#REF!</f>
        <v>#REF!</v>
      </c>
      <c r="B650" s="1" t="e">
        <f>#REF!</f>
        <v>#REF!</v>
      </c>
      <c r="C650" s="1" t="e">
        <f>#REF!</f>
        <v>#REF!</v>
      </c>
      <c r="D650" s="1" t="s">
        <v>86</v>
      </c>
      <c r="E650" s="1" t="e">
        <f>#REF!</f>
        <v>#REF!</v>
      </c>
      <c r="F650" s="1" t="e">
        <f t="shared" si="178"/>
        <v>#REF!</v>
      </c>
      <c r="G650" s="1">
        <f>SUMIFS(Sheet1!$F$17:$F$30,Sheet1!$E$17:$E$30,D650)</f>
        <v>1</v>
      </c>
      <c r="H650" s="1" t="e">
        <f>ROUND(ABS(SUMIFS(#REF!,#REF!,$C650,#REF!,#REF!,#REF!,$E650)),)</f>
        <v>#REF!</v>
      </c>
      <c r="I650" s="1" t="e">
        <f>_xlfn.IFS(OR(B650=#REF!,B650=#REF!,B650=#REF!),ROUND(#REF!,3),TRUE,0)</f>
        <v>#REF!</v>
      </c>
      <c r="J650" s="1">
        <v>0</v>
      </c>
      <c r="K650" s="1" t="e">
        <f>ROUND(ABS(SUMIFS(#REF!,#REF!,$C650,#REF!,#REF!,#REF!,$E650,#REF!,#REF!)),3)</f>
        <v>#REF!</v>
      </c>
      <c r="L650" s="1" t="e">
        <f>ROUND(ABS(SUMIFS(#REF!,#REF!,$C650,#REF!,#REF!,#REF!,$E650,#REF!,#REF!)),3)</f>
        <v>#REF!</v>
      </c>
      <c r="M650" s="1">
        <v>0</v>
      </c>
      <c r="N650" s="1" t="e">
        <f>ROUND(ABS(SUMIFS(#REF!,#REF!,$C650,#REF!,#REF!,#REF!,$E650,#REF!,#REF!)),3)</f>
        <v>#REF!</v>
      </c>
      <c r="O650" s="1" t="e">
        <f>ABS(SUMIFS(#REF!,#REF!,$C650,#REF!,$E650,#REF!,#REF!))</f>
        <v>#REF!</v>
      </c>
      <c r="P650" s="1" t="e">
        <f>#REF!</f>
        <v>#REF!</v>
      </c>
      <c r="Q650" s="1" t="e">
        <f>_xlfn.IFS(OR(B650=#REF!,B650=#REF!),#REF!*100,TRUE,0)</f>
        <v>#REF!</v>
      </c>
      <c r="S650" s="14" t="str">
        <f t="shared" si="179"/>
        <v>2000240204伤血1</v>
      </c>
      <c r="T650" s="14" t="str">
        <f ca="1">IF(OFFSET($BB$1,MATCH($S650,S:S,0)-1,),$BC$1,
_xlfn.TEXTJOIN(Sheet1!$D$16,1,U650:AA650))</f>
        <v>ratio=2.38,fixed=100</v>
      </c>
      <c r="U650" s="14" t="str">
        <f t="shared" ca="1" si="180"/>
        <v>ratio=2.38</v>
      </c>
      <c r="V650" s="14" t="str">
        <f t="shared" ca="1" si="181"/>
        <v>fixed=100</v>
      </c>
      <c r="W650" s="14" t="str">
        <f t="shared" ca="1" si="182"/>
        <v/>
      </c>
      <c r="X650" s="14" t="str">
        <f t="shared" ca="1" si="183"/>
        <v/>
      </c>
      <c r="Y650" s="14" t="str">
        <f t="shared" ca="1" si="184"/>
        <v/>
      </c>
      <c r="Z650" s="14" t="str">
        <f t="shared" ca="1" si="185"/>
        <v/>
      </c>
      <c r="AA650" s="14" t="str">
        <f t="shared" ca="1" si="186"/>
        <v/>
      </c>
      <c r="AB650" s="1">
        <f t="shared" si="187"/>
        <v>2.38</v>
      </c>
      <c r="AC650" s="1">
        <f t="shared" si="188"/>
        <v>100</v>
      </c>
      <c r="AD650" s="1" t="e">
        <f t="shared" si="189"/>
        <v>#N/A</v>
      </c>
      <c r="AE650" s="1" t="e">
        <f t="shared" si="190"/>
        <v>#N/A</v>
      </c>
      <c r="AF650" s="1" t="e">
        <f t="shared" si="191"/>
        <v>#N/A</v>
      </c>
      <c r="AG650" s="1" t="e">
        <f t="shared" si="192"/>
        <v>#N/A</v>
      </c>
      <c r="AH650" s="1" t="e">
        <f t="shared" si="193"/>
        <v>#N/A</v>
      </c>
      <c r="AI650" s="1" t="str">
        <f>TRIM(LEFT(AP650,FIND(Sheet1!$E$16,AP650)-1))</f>
        <v>ratio</v>
      </c>
      <c r="AJ650" s="1" t="str">
        <f>TRIM(LEFT(AQ650,FIND(Sheet1!$E$16,AQ650)-1))</f>
        <v>fixed</v>
      </c>
      <c r="AK650" s="1" t="e">
        <f>TRIM(LEFT(AR650,FIND(Sheet1!$E$16,AR650)-1))</f>
        <v>#VALUE!</v>
      </c>
      <c r="AL650" s="1" t="e">
        <f>TRIM(LEFT(AS650,FIND(Sheet1!$E$16,AS650)-1))</f>
        <v>#VALUE!</v>
      </c>
      <c r="AM650" s="1" t="e">
        <f>TRIM(LEFT(AT650,FIND(Sheet1!$E$16,AT650)-1))</f>
        <v>#VALUE!</v>
      </c>
      <c r="AN650" s="1" t="e">
        <f>TRIM(LEFT(AU650,FIND(Sheet1!$E$16,AU650)-1))</f>
        <v>#VALUE!</v>
      </c>
      <c r="AO650" s="1" t="e">
        <f>TRIM(LEFT(AV650,FIND(Sheet1!$E$16,AV650)-1))</f>
        <v>#VALUE!</v>
      </c>
      <c r="AP650" s="14" t="s">
        <v>498</v>
      </c>
      <c r="AQ650" s="14" t="s">
        <v>170</v>
      </c>
      <c r="AX650" s="1">
        <v>2000240204</v>
      </c>
      <c r="AY650" s="1" t="s">
        <v>86</v>
      </c>
      <c r="AZ650" s="1" t="str">
        <f t="shared" si="194"/>
        <v>2000240204伤血</v>
      </c>
      <c r="BA650" s="1">
        <f>COUNTIFS($AZ$2:AZ650,AZ650,$AZ$2:AZ650,"&gt;&lt;")</f>
        <v>1</v>
      </c>
      <c r="BB650" t="b">
        <f>IFERROR(AND(VLOOKUP(AX650,[2]英雄技能定义!$A:$F,6,0)="普攻",AY650=$AY$2),FALSE)</f>
        <v>0</v>
      </c>
    </row>
    <row r="651" spans="1:54">
      <c r="A651" s="1" t="e">
        <f>#REF!</f>
        <v>#REF!</v>
      </c>
      <c r="B651" s="1" t="e">
        <f>#REF!</f>
        <v>#REF!</v>
      </c>
      <c r="C651" s="1" t="e">
        <f>#REF!</f>
        <v>#REF!</v>
      </c>
      <c r="D651" s="1" t="s">
        <v>86</v>
      </c>
      <c r="E651" s="1" t="e">
        <f>#REF!</f>
        <v>#REF!</v>
      </c>
      <c r="F651" s="1" t="e">
        <f t="shared" si="178"/>
        <v>#REF!</v>
      </c>
      <c r="G651" s="1">
        <f>SUMIFS(Sheet1!$F$17:$F$30,Sheet1!$E$17:$E$30,D651)</f>
        <v>1</v>
      </c>
      <c r="H651" s="1" t="e">
        <f>ROUND(ABS(SUMIFS(#REF!,#REF!,$C651,#REF!,#REF!,#REF!,$E651)),)</f>
        <v>#REF!</v>
      </c>
      <c r="I651" s="1" t="e">
        <f>_xlfn.IFS(OR(B651=#REF!,B651=#REF!,B651=#REF!),ROUND(#REF!,3),TRUE,0)</f>
        <v>#REF!</v>
      </c>
      <c r="J651" s="1">
        <v>0</v>
      </c>
      <c r="K651" s="1" t="e">
        <f>ROUND(ABS(SUMIFS(#REF!,#REF!,$C651,#REF!,#REF!,#REF!,$E651,#REF!,#REF!)),3)</f>
        <v>#REF!</v>
      </c>
      <c r="L651" s="1" t="e">
        <f>ROUND(ABS(SUMIFS(#REF!,#REF!,$C651,#REF!,#REF!,#REF!,$E651,#REF!,#REF!)),3)</f>
        <v>#REF!</v>
      </c>
      <c r="M651" s="1">
        <v>0</v>
      </c>
      <c r="N651" s="1" t="e">
        <f>ROUND(ABS(SUMIFS(#REF!,#REF!,$C651,#REF!,#REF!,#REF!,$E651,#REF!,#REF!)),3)</f>
        <v>#REF!</v>
      </c>
      <c r="O651" s="1" t="e">
        <f>ABS(SUMIFS(#REF!,#REF!,$C651,#REF!,$E651,#REF!,#REF!))</f>
        <v>#REF!</v>
      </c>
      <c r="P651" s="1" t="e">
        <f>#REF!</f>
        <v>#REF!</v>
      </c>
      <c r="Q651" s="1" t="e">
        <f>_xlfn.IFS(OR(B651=#REF!,B651=#REF!),#REF!*100,TRUE,0)</f>
        <v>#REF!</v>
      </c>
      <c r="S651" s="14" t="str">
        <f t="shared" si="179"/>
        <v>2000240204受击光效1</v>
      </c>
      <c r="T651" s="14" t="str">
        <f ca="1">IF(OFFSET($BB$1,MATCH($S651,S:S,0)-1,),$BC$1,
_xlfn.TEXTJOIN(Sheet1!$D$16,1,U651:AA651))</f>
        <v>60</v>
      </c>
      <c r="U651" s="14" t="str">
        <f t="shared" ca="1" si="180"/>
        <v>60</v>
      </c>
      <c r="V651" s="14" t="str">
        <f t="shared" ca="1" si="181"/>
        <v/>
      </c>
      <c r="W651" s="14" t="str">
        <f t="shared" ca="1" si="182"/>
        <v/>
      </c>
      <c r="X651" s="14" t="str">
        <f t="shared" ca="1" si="183"/>
        <v/>
      </c>
      <c r="Y651" s="14" t="str">
        <f t="shared" ca="1" si="184"/>
        <v/>
      </c>
      <c r="Z651" s="14" t="str">
        <f t="shared" ca="1" si="185"/>
        <v/>
      </c>
      <c r="AA651" s="14" t="str">
        <f t="shared" ca="1" si="186"/>
        <v/>
      </c>
      <c r="AB651" s="1">
        <f t="shared" si="187"/>
        <v>60</v>
      </c>
      <c r="AC651" s="1" t="e">
        <f t="shared" si="188"/>
        <v>#N/A</v>
      </c>
      <c r="AD651" s="1" t="e">
        <f t="shared" si="189"/>
        <v>#N/A</v>
      </c>
      <c r="AE651" s="1" t="e">
        <f t="shared" si="190"/>
        <v>#N/A</v>
      </c>
      <c r="AF651" s="1" t="e">
        <f t="shared" si="191"/>
        <v>#N/A</v>
      </c>
      <c r="AG651" s="1" t="e">
        <f t="shared" si="192"/>
        <v>#N/A</v>
      </c>
      <c r="AH651" s="1" t="e">
        <f t="shared" si="193"/>
        <v>#N/A</v>
      </c>
      <c r="AI651" s="1" t="e">
        <f>TRIM(LEFT(AP651,FIND(Sheet1!$E$16,AP651)-1))</f>
        <v>#VALUE!</v>
      </c>
      <c r="AJ651" s="1" t="e">
        <f>TRIM(LEFT(AQ651,FIND(Sheet1!$E$16,AQ651)-1))</f>
        <v>#VALUE!</v>
      </c>
      <c r="AK651" s="1" t="e">
        <f>TRIM(LEFT(AR651,FIND(Sheet1!$E$16,AR651)-1))</f>
        <v>#VALUE!</v>
      </c>
      <c r="AL651" s="1" t="e">
        <f>TRIM(LEFT(AS651,FIND(Sheet1!$E$16,AS651)-1))</f>
        <v>#VALUE!</v>
      </c>
      <c r="AM651" s="1" t="e">
        <f>TRIM(LEFT(AT651,FIND(Sheet1!$E$16,AT651)-1))</f>
        <v>#VALUE!</v>
      </c>
      <c r="AN651" s="1" t="e">
        <f>TRIM(LEFT(AU651,FIND(Sheet1!$E$16,AU651)-1))</f>
        <v>#VALUE!</v>
      </c>
      <c r="AO651" s="1" t="e">
        <f>TRIM(LEFT(AV651,FIND(Sheet1!$E$16,AV651)-1))</f>
        <v>#VALUE!</v>
      </c>
      <c r="AP651" s="14">
        <v>60</v>
      </c>
      <c r="AX651" s="1">
        <v>2000240204</v>
      </c>
      <c r="AY651" s="1" t="s">
        <v>91</v>
      </c>
      <c r="AZ651" s="1" t="str">
        <f t="shared" si="194"/>
        <v>2000240204受击光效</v>
      </c>
      <c r="BA651" s="1">
        <f>COUNTIFS($AZ$2:AZ651,AZ651,$AZ$2:AZ651,"&gt;&lt;")</f>
        <v>1</v>
      </c>
      <c r="BB651" t="b">
        <f>IFERROR(AND(VLOOKUP(AX651,[2]英雄技能定义!$A:$F,6,0)="普攻",AY651=$AY$2),FALSE)</f>
        <v>0</v>
      </c>
    </row>
    <row r="652" spans="1:54">
      <c r="A652" s="1" t="e">
        <f>#REF!</f>
        <v>#REF!</v>
      </c>
      <c r="B652" s="1" t="e">
        <f>#REF!</f>
        <v>#REF!</v>
      </c>
      <c r="C652" s="1" t="e">
        <f>#REF!</f>
        <v>#REF!</v>
      </c>
      <c r="D652" s="1" t="s">
        <v>88</v>
      </c>
      <c r="E652" s="1" t="e">
        <f>#REF!</f>
        <v>#REF!</v>
      </c>
      <c r="F652" s="1" t="e">
        <f t="shared" si="178"/>
        <v>#REF!</v>
      </c>
      <c r="G652" s="1">
        <f>SUMIFS(Sheet1!$F$17:$F$30,Sheet1!$E$17:$E$30,D652)</f>
        <v>2</v>
      </c>
      <c r="H652" s="1" t="e">
        <f>ROUND(ABS(SUMIFS(#REF!,#REF!,$C652,#REF!,#REF!,#REF!,$E652)),)</f>
        <v>#REF!</v>
      </c>
      <c r="I652" s="1" t="e">
        <f>_xlfn.IFS(OR(B652=#REF!,B652=#REF!,B652=#REF!),ROUND(#REF!,3),TRUE,0)</f>
        <v>#REF!</v>
      </c>
      <c r="J652" s="1">
        <v>0</v>
      </c>
      <c r="K652" s="1" t="e">
        <f>ROUND(ABS(SUMIFS(#REF!,#REF!,$C652,#REF!,#REF!,#REF!,$E652,#REF!,#REF!)),3)</f>
        <v>#REF!</v>
      </c>
      <c r="L652" s="1" t="e">
        <f>ROUND(ABS(SUMIFS(#REF!,#REF!,$C652,#REF!,#REF!,#REF!,$E652,#REF!,#REF!)),3)</f>
        <v>#REF!</v>
      </c>
      <c r="M652" s="1">
        <v>0</v>
      </c>
      <c r="N652" s="1" t="e">
        <f>ROUND(ABS(SUMIFS(#REF!,#REF!,$C652,#REF!,#REF!,#REF!,$E652,#REF!,#REF!)),3)</f>
        <v>#REF!</v>
      </c>
      <c r="O652" s="1" t="e">
        <f>ABS(SUMIFS(#REF!,#REF!,$C652,#REF!,$E652,#REF!,#REF!))</f>
        <v>#REF!</v>
      </c>
      <c r="P652" s="1" t="e">
        <f>#REF!</f>
        <v>#REF!</v>
      </c>
      <c r="Q652" s="1" t="e">
        <f>_xlfn.IFS(OR(B652=#REF!,B652=#REF!),#REF!*100,TRUE,0)</f>
        <v>#REF!</v>
      </c>
      <c r="S652" s="14" t="str">
        <f t="shared" si="179"/>
        <v>2000240301伤血1</v>
      </c>
      <c r="T652" s="14" t="str">
        <f ca="1">IF(OFFSET($BB$1,MATCH($S652,S:S,0)-1,),$BC$1,
_xlfn.TEXTJOIN(Sheet1!$D$16,1,U652:AA652))</f>
        <v>ratio=0.4,fixed=0</v>
      </c>
      <c r="U652" s="14" t="str">
        <f t="shared" ca="1" si="180"/>
        <v>ratio=0.4</v>
      </c>
      <c r="V652" s="14" t="str">
        <f t="shared" ca="1" si="181"/>
        <v>fixed=5</v>
      </c>
      <c r="W652" s="14" t="str">
        <f t="shared" ca="1" si="182"/>
        <v/>
      </c>
      <c r="X652" s="14" t="str">
        <f t="shared" ca="1" si="183"/>
        <v/>
      </c>
      <c r="Y652" s="14" t="str">
        <f t="shared" ca="1" si="184"/>
        <v/>
      </c>
      <c r="Z652" s="14" t="str">
        <f t="shared" ca="1" si="185"/>
        <v/>
      </c>
      <c r="AA652" s="14" t="str">
        <f t="shared" ca="1" si="186"/>
        <v/>
      </c>
      <c r="AB652" s="1">
        <f t="shared" si="187"/>
        <v>0.4</v>
      </c>
      <c r="AC652" s="1">
        <f t="shared" si="188"/>
        <v>5</v>
      </c>
      <c r="AD652" s="1" t="e">
        <f t="shared" si="189"/>
        <v>#N/A</v>
      </c>
      <c r="AE652" s="1" t="e">
        <f t="shared" si="190"/>
        <v>#N/A</v>
      </c>
      <c r="AF652" s="1" t="e">
        <f t="shared" si="191"/>
        <v>#N/A</v>
      </c>
      <c r="AG652" s="1" t="e">
        <f t="shared" si="192"/>
        <v>#N/A</v>
      </c>
      <c r="AH652" s="1" t="e">
        <f t="shared" si="193"/>
        <v>#N/A</v>
      </c>
      <c r="AI652" s="1" t="str">
        <f>TRIM(LEFT(AP652,FIND(Sheet1!$E$16,AP652)-1))</f>
        <v>ratio</v>
      </c>
      <c r="AJ652" s="1" t="str">
        <f>TRIM(LEFT(AQ652,FIND(Sheet1!$E$16,AQ652)-1))</f>
        <v>fixed</v>
      </c>
      <c r="AK652" s="1" t="e">
        <f>TRIM(LEFT(AR652,FIND(Sheet1!$E$16,AR652)-1))</f>
        <v>#VALUE!</v>
      </c>
      <c r="AL652" s="1" t="e">
        <f>TRIM(LEFT(AS652,FIND(Sheet1!$E$16,AS652)-1))</f>
        <v>#VALUE!</v>
      </c>
      <c r="AM652" s="1" t="e">
        <f>TRIM(LEFT(AT652,FIND(Sheet1!$E$16,AT652)-1))</f>
        <v>#VALUE!</v>
      </c>
      <c r="AN652" s="1" t="e">
        <f>TRIM(LEFT(AU652,FIND(Sheet1!$E$16,AU652)-1))</f>
        <v>#VALUE!</v>
      </c>
      <c r="AO652" s="1" t="e">
        <f>TRIM(LEFT(AV652,FIND(Sheet1!$E$16,AV652)-1))</f>
        <v>#VALUE!</v>
      </c>
      <c r="AP652" s="14" t="s">
        <v>167</v>
      </c>
      <c r="AQ652" s="14" t="s">
        <v>383</v>
      </c>
      <c r="AX652" s="1">
        <v>2000240301</v>
      </c>
      <c r="AY652" s="1" t="s">
        <v>86</v>
      </c>
      <c r="AZ652" s="1" t="str">
        <f t="shared" si="194"/>
        <v>2000240301伤血</v>
      </c>
      <c r="BA652" s="1">
        <f>COUNTIFS($AZ$2:AZ652,AZ652,$AZ$2:AZ652,"&gt;&lt;")</f>
        <v>1</v>
      </c>
      <c r="BB652" t="b">
        <f>IFERROR(AND(VLOOKUP(AX652,[2]英雄技能定义!$A:$F,6,0)="普攻",AY652=$AY$2),FALSE)</f>
        <v>1</v>
      </c>
    </row>
    <row r="653" spans="1:54">
      <c r="A653" s="1" t="e">
        <f>#REF!</f>
        <v>#REF!</v>
      </c>
      <c r="B653" s="1" t="e">
        <f>#REF!</f>
        <v>#REF!</v>
      </c>
      <c r="C653" s="1" t="e">
        <f>#REF!</f>
        <v>#REF!</v>
      </c>
      <c r="D653" s="1" t="s">
        <v>86</v>
      </c>
      <c r="E653" s="1" t="e">
        <f>#REF!</f>
        <v>#REF!</v>
      </c>
      <c r="F653" s="1" t="e">
        <f t="shared" si="178"/>
        <v>#REF!</v>
      </c>
      <c r="G653" s="1">
        <f>SUMIFS(Sheet1!$F$17:$F$30,Sheet1!$E$17:$E$30,D653)</f>
        <v>1</v>
      </c>
      <c r="H653" s="1" t="e">
        <f>ROUND(ABS(SUMIFS(#REF!,#REF!,$C653,#REF!,#REF!,#REF!,$E653)),)</f>
        <v>#REF!</v>
      </c>
      <c r="I653" s="1" t="e">
        <f>_xlfn.IFS(OR(B653=#REF!,B653=#REF!,B653=#REF!),ROUND(#REF!,3),TRUE,0)</f>
        <v>#REF!</v>
      </c>
      <c r="J653" s="1">
        <v>0</v>
      </c>
      <c r="K653" s="1" t="e">
        <f>ROUND(ABS(SUMIFS(#REF!,#REF!,$C653,#REF!,#REF!,#REF!,$E653,#REF!,#REF!)),3)</f>
        <v>#REF!</v>
      </c>
      <c r="L653" s="1" t="e">
        <f>ROUND(ABS(SUMIFS(#REF!,#REF!,$C653,#REF!,#REF!,#REF!,$E653,#REF!,#REF!)),3)</f>
        <v>#REF!</v>
      </c>
      <c r="M653" s="1">
        <v>0</v>
      </c>
      <c r="N653" s="1" t="e">
        <f>ROUND(ABS(SUMIFS(#REF!,#REF!,$C653,#REF!,#REF!,#REF!,$E653,#REF!,#REF!)),3)</f>
        <v>#REF!</v>
      </c>
      <c r="O653" s="1" t="e">
        <f>ABS(SUMIFS(#REF!,#REF!,$C653,#REF!,$E653,#REF!,#REF!))</f>
        <v>#REF!</v>
      </c>
      <c r="P653" s="1" t="e">
        <f>#REF!</f>
        <v>#REF!</v>
      </c>
      <c r="Q653" s="1" t="e">
        <f>_xlfn.IFS(OR(B653=#REF!,B653=#REF!),#REF!*100,TRUE,0)</f>
        <v>#REF!</v>
      </c>
      <c r="S653" s="14" t="str">
        <f t="shared" si="179"/>
        <v>2000240301受击光效1</v>
      </c>
      <c r="T653" s="14" t="str">
        <f ca="1">IF(OFFSET($BB$1,MATCH($S653,S:S,0)-1,),$BC$1,
_xlfn.TEXTJOIN(Sheet1!$D$16,1,U653:AA653))</f>
        <v>58</v>
      </c>
      <c r="U653" s="14" t="str">
        <f t="shared" ca="1" si="180"/>
        <v>58</v>
      </c>
      <c r="V653" s="14" t="str">
        <f t="shared" ca="1" si="181"/>
        <v/>
      </c>
      <c r="W653" s="14" t="str">
        <f t="shared" ca="1" si="182"/>
        <v/>
      </c>
      <c r="X653" s="14" t="str">
        <f t="shared" ca="1" si="183"/>
        <v/>
      </c>
      <c r="Y653" s="14" t="str">
        <f t="shared" ca="1" si="184"/>
        <v/>
      </c>
      <c r="Z653" s="14" t="str">
        <f t="shared" ca="1" si="185"/>
        <v/>
      </c>
      <c r="AA653" s="14" t="str">
        <f t="shared" ca="1" si="186"/>
        <v/>
      </c>
      <c r="AB653" s="1">
        <f t="shared" si="187"/>
        <v>58</v>
      </c>
      <c r="AC653" s="1" t="e">
        <f t="shared" si="188"/>
        <v>#N/A</v>
      </c>
      <c r="AD653" s="1" t="e">
        <f t="shared" si="189"/>
        <v>#N/A</v>
      </c>
      <c r="AE653" s="1" t="e">
        <f t="shared" si="190"/>
        <v>#N/A</v>
      </c>
      <c r="AF653" s="1" t="e">
        <f t="shared" si="191"/>
        <v>#N/A</v>
      </c>
      <c r="AG653" s="1" t="e">
        <f t="shared" si="192"/>
        <v>#N/A</v>
      </c>
      <c r="AH653" s="1" t="e">
        <f t="shared" si="193"/>
        <v>#N/A</v>
      </c>
      <c r="AI653" s="1" t="e">
        <f>TRIM(LEFT(AP653,FIND(Sheet1!$E$16,AP653)-1))</f>
        <v>#VALUE!</v>
      </c>
      <c r="AJ653" s="1" t="e">
        <f>TRIM(LEFT(AQ653,FIND(Sheet1!$E$16,AQ653)-1))</f>
        <v>#VALUE!</v>
      </c>
      <c r="AK653" s="1" t="e">
        <f>TRIM(LEFT(AR653,FIND(Sheet1!$E$16,AR653)-1))</f>
        <v>#VALUE!</v>
      </c>
      <c r="AL653" s="1" t="e">
        <f>TRIM(LEFT(AS653,FIND(Sheet1!$E$16,AS653)-1))</f>
        <v>#VALUE!</v>
      </c>
      <c r="AM653" s="1" t="e">
        <f>TRIM(LEFT(AT653,FIND(Sheet1!$E$16,AT653)-1))</f>
        <v>#VALUE!</v>
      </c>
      <c r="AN653" s="1" t="e">
        <f>TRIM(LEFT(AU653,FIND(Sheet1!$E$16,AU653)-1))</f>
        <v>#VALUE!</v>
      </c>
      <c r="AO653" s="1" t="e">
        <f>TRIM(LEFT(AV653,FIND(Sheet1!$E$16,AV653)-1))</f>
        <v>#VALUE!</v>
      </c>
      <c r="AP653" s="14">
        <v>58</v>
      </c>
      <c r="AX653" s="1">
        <v>2000240301</v>
      </c>
      <c r="AY653" s="1" t="s">
        <v>91</v>
      </c>
      <c r="AZ653" s="1" t="str">
        <f t="shared" si="194"/>
        <v>2000240301受击光效</v>
      </c>
      <c r="BA653" s="1">
        <f>COUNTIFS($AZ$2:AZ653,AZ653,$AZ$2:AZ653,"&gt;&lt;")</f>
        <v>1</v>
      </c>
      <c r="BB653" t="b">
        <f>IFERROR(AND(VLOOKUP(AX653,[2]英雄技能定义!$A:$F,6,0)="普攻",AY653=$AY$2),FALSE)</f>
        <v>0</v>
      </c>
    </row>
    <row r="654" spans="1:54">
      <c r="A654" s="1" t="e">
        <f>#REF!</f>
        <v>#REF!</v>
      </c>
      <c r="B654" s="1" t="e">
        <f>#REF!</f>
        <v>#REF!</v>
      </c>
      <c r="C654" s="1" t="e">
        <f>#REF!</f>
        <v>#REF!</v>
      </c>
      <c r="D654" s="1" t="s">
        <v>86</v>
      </c>
      <c r="E654" s="1" t="e">
        <f>#REF!</f>
        <v>#REF!</v>
      </c>
      <c r="F654" s="1" t="e">
        <f t="shared" si="178"/>
        <v>#REF!</v>
      </c>
      <c r="G654" s="1">
        <f>SUMIFS(Sheet1!$F$17:$F$30,Sheet1!$E$17:$E$30,D654)</f>
        <v>1</v>
      </c>
      <c r="H654" s="1" t="e">
        <f>ROUND(ABS(SUMIFS(#REF!,#REF!,$C654,#REF!,#REF!,#REF!,$E654)),)</f>
        <v>#REF!</v>
      </c>
      <c r="I654" s="1" t="e">
        <f>_xlfn.IFS(OR(B654=#REF!,B654=#REF!,B654=#REF!),ROUND(#REF!,3),TRUE,0)</f>
        <v>#REF!</v>
      </c>
      <c r="J654" s="1">
        <v>0</v>
      </c>
      <c r="K654" s="1" t="e">
        <f>ROUND(ABS(SUMIFS(#REF!,#REF!,$C654,#REF!,#REF!,#REF!,$E654,#REF!,#REF!)),3)</f>
        <v>#REF!</v>
      </c>
      <c r="L654" s="1" t="e">
        <f>ROUND(ABS(SUMIFS(#REF!,#REF!,$C654,#REF!,#REF!,#REF!,$E654,#REF!,#REF!)),3)</f>
        <v>#REF!</v>
      </c>
      <c r="M654" s="1">
        <v>0</v>
      </c>
      <c r="N654" s="1" t="e">
        <f>ROUND(ABS(SUMIFS(#REF!,#REF!,$C654,#REF!,#REF!,#REF!,$E654,#REF!,#REF!)),3)</f>
        <v>#REF!</v>
      </c>
      <c r="O654" s="1" t="e">
        <f>ABS(SUMIFS(#REF!,#REF!,$C654,#REF!,$E654,#REF!,#REF!))</f>
        <v>#REF!</v>
      </c>
      <c r="P654" s="1" t="e">
        <f>#REF!</f>
        <v>#REF!</v>
      </c>
      <c r="Q654" s="1" t="e">
        <f>_xlfn.IFS(OR(B654=#REF!,B654=#REF!),#REF!*100,TRUE,0)</f>
        <v>#REF!</v>
      </c>
      <c r="S654" s="14" t="str">
        <f t="shared" si="179"/>
        <v>2000240304恢复血量1</v>
      </c>
      <c r="T654" s="14" t="str">
        <f ca="1">IF(OFFSET($BB$1,MATCH($S654,S:S,0)-1,),$BC$1,
_xlfn.TEXTJOIN(Sheet1!$D$16,1,U654:AA654))</f>
        <v>ratio=1.78,fixed=100</v>
      </c>
      <c r="U654" s="14" t="str">
        <f t="shared" ca="1" si="180"/>
        <v>ratio=1.78</v>
      </c>
      <c r="V654" s="14" t="str">
        <f t="shared" ca="1" si="181"/>
        <v>fixed=100</v>
      </c>
      <c r="W654" s="14" t="str">
        <f t="shared" ca="1" si="182"/>
        <v/>
      </c>
      <c r="X654" s="14" t="str">
        <f t="shared" ca="1" si="183"/>
        <v/>
      </c>
      <c r="Y654" s="14" t="str">
        <f t="shared" ca="1" si="184"/>
        <v/>
      </c>
      <c r="Z654" s="14" t="str">
        <f t="shared" ca="1" si="185"/>
        <v/>
      </c>
      <c r="AA654" s="14" t="str">
        <f t="shared" ca="1" si="186"/>
        <v/>
      </c>
      <c r="AB654" s="1">
        <f t="shared" si="187"/>
        <v>1.78</v>
      </c>
      <c r="AC654" s="1">
        <f t="shared" si="188"/>
        <v>100</v>
      </c>
      <c r="AD654" s="1" t="e">
        <f t="shared" si="189"/>
        <v>#N/A</v>
      </c>
      <c r="AE654" s="1" t="e">
        <f t="shared" si="190"/>
        <v>#N/A</v>
      </c>
      <c r="AF654" s="1" t="e">
        <f t="shared" si="191"/>
        <v>#N/A</v>
      </c>
      <c r="AG654" s="1" t="e">
        <f t="shared" si="192"/>
        <v>#N/A</v>
      </c>
      <c r="AH654" s="1" t="e">
        <f t="shared" si="193"/>
        <v>#N/A</v>
      </c>
      <c r="AI654" s="1" t="str">
        <f>TRIM(LEFT(AP654,FIND(Sheet1!$E$16,AP654)-1))</f>
        <v>ratio</v>
      </c>
      <c r="AJ654" s="1" t="str">
        <f>TRIM(LEFT(AQ654,FIND(Sheet1!$E$16,AQ654)-1))</f>
        <v>fixed</v>
      </c>
      <c r="AK654" s="1" t="e">
        <f>TRIM(LEFT(AR654,FIND(Sheet1!$E$16,AR654)-1))</f>
        <v>#VALUE!</v>
      </c>
      <c r="AL654" s="1" t="e">
        <f>TRIM(LEFT(AS654,FIND(Sheet1!$E$16,AS654)-1))</f>
        <v>#VALUE!</v>
      </c>
      <c r="AM654" s="1" t="e">
        <f>TRIM(LEFT(AT654,FIND(Sheet1!$E$16,AT654)-1))</f>
        <v>#VALUE!</v>
      </c>
      <c r="AN654" s="1" t="e">
        <f>TRIM(LEFT(AU654,FIND(Sheet1!$E$16,AU654)-1))</f>
        <v>#VALUE!</v>
      </c>
      <c r="AO654" s="1" t="e">
        <f>TRIM(LEFT(AV654,FIND(Sheet1!$E$16,AV654)-1))</f>
        <v>#VALUE!</v>
      </c>
      <c r="AP654" s="14" t="s">
        <v>499</v>
      </c>
      <c r="AQ654" s="14" t="s">
        <v>170</v>
      </c>
      <c r="AX654" s="1">
        <v>2000240304</v>
      </c>
      <c r="AY654" s="1" t="s">
        <v>92</v>
      </c>
      <c r="AZ654" s="1" t="str">
        <f t="shared" si="194"/>
        <v>2000240304恢复血量</v>
      </c>
      <c r="BA654" s="1">
        <f>COUNTIFS($AZ$2:AZ654,AZ654,$AZ$2:AZ654,"&gt;&lt;")</f>
        <v>1</v>
      </c>
      <c r="BB654" t="b">
        <f>IFERROR(AND(VLOOKUP(AX654,[2]英雄技能定义!$A:$F,6,0)="普攻",AY654=$AY$2),FALSE)</f>
        <v>0</v>
      </c>
    </row>
    <row r="655" spans="1:54">
      <c r="A655" s="1" t="e">
        <f>#REF!</f>
        <v>#REF!</v>
      </c>
      <c r="B655" s="1" t="e">
        <f>#REF!</f>
        <v>#REF!</v>
      </c>
      <c r="C655" s="1" t="e">
        <f>#REF!</f>
        <v>#REF!</v>
      </c>
      <c r="D655" s="1" t="s">
        <v>86</v>
      </c>
      <c r="E655" s="1" t="e">
        <f>#REF!</f>
        <v>#REF!</v>
      </c>
      <c r="F655" s="1" t="e">
        <f t="shared" si="178"/>
        <v>#REF!</v>
      </c>
      <c r="G655" s="1">
        <f>SUMIFS(Sheet1!$F$17:$F$30,Sheet1!$E$17:$E$30,D655)</f>
        <v>1</v>
      </c>
      <c r="H655" s="1" t="e">
        <f>ROUND(ABS(SUMIFS(#REF!,#REF!,$C655,#REF!,#REF!,#REF!,$E655)),)</f>
        <v>#REF!</v>
      </c>
      <c r="I655" s="1" t="e">
        <f>_xlfn.IFS(OR(B655=#REF!,B655=#REF!,B655=#REF!),ROUND(#REF!,3),TRUE,0)</f>
        <v>#REF!</v>
      </c>
      <c r="J655" s="1">
        <v>0</v>
      </c>
      <c r="K655" s="1" t="e">
        <f>ROUND(ABS(SUMIFS(#REF!,#REF!,$C655,#REF!,#REF!,#REF!,$E655,#REF!,#REF!)),3)</f>
        <v>#REF!</v>
      </c>
      <c r="L655" s="1" t="e">
        <f>ROUND(ABS(SUMIFS(#REF!,#REF!,$C655,#REF!,#REF!,#REF!,$E655,#REF!,#REF!)),3)</f>
        <v>#REF!</v>
      </c>
      <c r="M655" s="1">
        <v>0</v>
      </c>
      <c r="N655" s="1" t="e">
        <f>ROUND(ABS(SUMIFS(#REF!,#REF!,$C655,#REF!,#REF!,#REF!,$E655,#REF!,#REF!)),3)</f>
        <v>#REF!</v>
      </c>
      <c r="O655" s="1" t="e">
        <f>ABS(SUMIFS(#REF!,#REF!,$C655,#REF!,$E655,#REF!,#REF!))</f>
        <v>#REF!</v>
      </c>
      <c r="P655" s="1" t="e">
        <f>#REF!</f>
        <v>#REF!</v>
      </c>
      <c r="Q655" s="1" t="e">
        <f>_xlfn.IFS(OR(B655=#REF!,B655=#REF!),#REF!*100,TRUE,0)</f>
        <v>#REF!</v>
      </c>
      <c r="S655" s="14" t="str">
        <f t="shared" si="179"/>
        <v>2000240401伤血1</v>
      </c>
      <c r="T655" s="14" t="str">
        <f ca="1">IF(OFFSET($BB$1,MATCH($S655,S:S,0)-1,),$BC$1,
_xlfn.TEXTJOIN(Sheet1!$D$16,1,U655:AA655))</f>
        <v>ratio=0.4,fixed=0</v>
      </c>
      <c r="U655" s="14" t="str">
        <f t="shared" ca="1" si="180"/>
        <v>ratio=0.4</v>
      </c>
      <c r="V655" s="14" t="str">
        <f t="shared" ca="1" si="181"/>
        <v>fixed=5</v>
      </c>
      <c r="W655" s="14" t="str">
        <f t="shared" ca="1" si="182"/>
        <v/>
      </c>
      <c r="X655" s="14" t="str">
        <f t="shared" ca="1" si="183"/>
        <v/>
      </c>
      <c r="Y655" s="14" t="str">
        <f t="shared" ca="1" si="184"/>
        <v/>
      </c>
      <c r="Z655" s="14" t="str">
        <f t="shared" ca="1" si="185"/>
        <v/>
      </c>
      <c r="AA655" s="14" t="str">
        <f t="shared" ca="1" si="186"/>
        <v/>
      </c>
      <c r="AB655" s="1">
        <f t="shared" si="187"/>
        <v>0.4</v>
      </c>
      <c r="AC655" s="1">
        <f t="shared" si="188"/>
        <v>5</v>
      </c>
      <c r="AD655" s="1" t="e">
        <f t="shared" si="189"/>
        <v>#N/A</v>
      </c>
      <c r="AE655" s="1" t="e">
        <f t="shared" si="190"/>
        <v>#N/A</v>
      </c>
      <c r="AF655" s="1" t="e">
        <f t="shared" si="191"/>
        <v>#N/A</v>
      </c>
      <c r="AG655" s="1" t="e">
        <f t="shared" si="192"/>
        <v>#N/A</v>
      </c>
      <c r="AH655" s="1" t="e">
        <f t="shared" si="193"/>
        <v>#N/A</v>
      </c>
      <c r="AI655" s="1" t="str">
        <f>TRIM(LEFT(AP655,FIND(Sheet1!$E$16,AP655)-1))</f>
        <v>ratio</v>
      </c>
      <c r="AJ655" s="1" t="str">
        <f>TRIM(LEFT(AQ655,FIND(Sheet1!$E$16,AQ655)-1))</f>
        <v>fixed</v>
      </c>
      <c r="AK655" s="1" t="e">
        <f>TRIM(LEFT(AR655,FIND(Sheet1!$E$16,AR655)-1))</f>
        <v>#VALUE!</v>
      </c>
      <c r="AL655" s="1" t="e">
        <f>TRIM(LEFT(AS655,FIND(Sheet1!$E$16,AS655)-1))</f>
        <v>#VALUE!</v>
      </c>
      <c r="AM655" s="1" t="e">
        <f>TRIM(LEFT(AT655,FIND(Sheet1!$E$16,AT655)-1))</f>
        <v>#VALUE!</v>
      </c>
      <c r="AN655" s="1" t="e">
        <f>TRIM(LEFT(AU655,FIND(Sheet1!$E$16,AU655)-1))</f>
        <v>#VALUE!</v>
      </c>
      <c r="AO655" s="1" t="e">
        <f>TRIM(LEFT(AV655,FIND(Sheet1!$E$16,AV655)-1))</f>
        <v>#VALUE!</v>
      </c>
      <c r="AP655" s="14" t="s">
        <v>167</v>
      </c>
      <c r="AQ655" s="14" t="s">
        <v>383</v>
      </c>
      <c r="AX655" s="1">
        <v>2000240401</v>
      </c>
      <c r="AY655" s="1" t="s">
        <v>86</v>
      </c>
      <c r="AZ655" s="1" t="str">
        <f t="shared" si="194"/>
        <v>2000240401伤血</v>
      </c>
      <c r="BA655" s="1">
        <f>COUNTIFS($AZ$2:AZ655,AZ655,$AZ$2:AZ655,"&gt;&lt;")</f>
        <v>1</v>
      </c>
      <c r="BB655" t="b">
        <f>IFERROR(AND(VLOOKUP(AX655,[2]英雄技能定义!$A:$F,6,0)="普攻",AY655=$AY$2),FALSE)</f>
        <v>1</v>
      </c>
    </row>
    <row r="656" spans="1:54">
      <c r="A656" s="1" t="e">
        <f>#REF!</f>
        <v>#REF!</v>
      </c>
      <c r="B656" s="1" t="e">
        <f>#REF!</f>
        <v>#REF!</v>
      </c>
      <c r="C656" s="1" t="e">
        <f>#REF!</f>
        <v>#REF!</v>
      </c>
      <c r="D656" s="1" t="s">
        <v>88</v>
      </c>
      <c r="E656" s="1" t="e">
        <f>#REF!</f>
        <v>#REF!</v>
      </c>
      <c r="F656" s="1" t="e">
        <f t="shared" si="178"/>
        <v>#REF!</v>
      </c>
      <c r="G656" s="1">
        <f>SUMIFS(Sheet1!$F$17:$F$30,Sheet1!$E$17:$E$30,D656)</f>
        <v>2</v>
      </c>
      <c r="H656" s="1" t="e">
        <f>ROUND(ABS(SUMIFS(#REF!,#REF!,$C656,#REF!,#REF!,#REF!,$E656)),)</f>
        <v>#REF!</v>
      </c>
      <c r="I656" s="1" t="e">
        <f>_xlfn.IFS(OR(B656=#REF!,B656=#REF!,B656=#REF!),ROUND(#REF!,3),TRUE,0)</f>
        <v>#REF!</v>
      </c>
      <c r="J656" s="1">
        <v>0</v>
      </c>
      <c r="K656" s="1" t="e">
        <f>ROUND(ABS(SUMIFS(#REF!,#REF!,$C656,#REF!,#REF!,#REF!,$E656,#REF!,#REF!)),3)</f>
        <v>#REF!</v>
      </c>
      <c r="L656" s="1" t="e">
        <f>ROUND(ABS(SUMIFS(#REF!,#REF!,$C656,#REF!,#REF!,#REF!,$E656,#REF!,#REF!)),3)</f>
        <v>#REF!</v>
      </c>
      <c r="M656" s="1">
        <v>0</v>
      </c>
      <c r="N656" s="1" t="e">
        <f>ROUND(ABS(SUMIFS(#REF!,#REF!,$C656,#REF!,#REF!,#REF!,$E656,#REF!,#REF!)),3)</f>
        <v>#REF!</v>
      </c>
      <c r="O656" s="1" t="e">
        <f>ABS(SUMIFS(#REF!,#REF!,$C656,#REF!,$E656,#REF!,#REF!))</f>
        <v>#REF!</v>
      </c>
      <c r="P656" s="1" t="e">
        <f>#REF!</f>
        <v>#REF!</v>
      </c>
      <c r="Q656" s="1" t="e">
        <f>_xlfn.IFS(OR(B656=#REF!,B656=#REF!),#REF!*100,TRUE,0)</f>
        <v>#REF!</v>
      </c>
      <c r="S656" s="14" t="str">
        <f t="shared" si="179"/>
        <v>2000240401受击光效1</v>
      </c>
      <c r="T656" s="14" t="str">
        <f ca="1">IF(OFFSET($BB$1,MATCH($S656,S:S,0)-1,),$BC$1,
_xlfn.TEXTJOIN(Sheet1!$D$16,1,U656:AA656))</f>
        <v>61</v>
      </c>
      <c r="U656" s="14" t="str">
        <f t="shared" ca="1" si="180"/>
        <v>61</v>
      </c>
      <c r="V656" s="14" t="str">
        <f t="shared" ca="1" si="181"/>
        <v/>
      </c>
      <c r="W656" s="14" t="str">
        <f t="shared" ca="1" si="182"/>
        <v/>
      </c>
      <c r="X656" s="14" t="str">
        <f t="shared" ca="1" si="183"/>
        <v/>
      </c>
      <c r="Y656" s="14" t="str">
        <f t="shared" ca="1" si="184"/>
        <v/>
      </c>
      <c r="Z656" s="14" t="str">
        <f t="shared" ca="1" si="185"/>
        <v/>
      </c>
      <c r="AA656" s="14" t="str">
        <f t="shared" ca="1" si="186"/>
        <v/>
      </c>
      <c r="AB656" s="1">
        <f t="shared" si="187"/>
        <v>61</v>
      </c>
      <c r="AC656" s="1" t="e">
        <f t="shared" si="188"/>
        <v>#N/A</v>
      </c>
      <c r="AD656" s="1" t="e">
        <f t="shared" si="189"/>
        <v>#N/A</v>
      </c>
      <c r="AE656" s="1" t="e">
        <f t="shared" si="190"/>
        <v>#N/A</v>
      </c>
      <c r="AF656" s="1" t="e">
        <f t="shared" si="191"/>
        <v>#N/A</v>
      </c>
      <c r="AG656" s="1" t="e">
        <f t="shared" si="192"/>
        <v>#N/A</v>
      </c>
      <c r="AH656" s="1" t="e">
        <f t="shared" si="193"/>
        <v>#N/A</v>
      </c>
      <c r="AI656" s="1" t="e">
        <f>TRIM(LEFT(AP656,FIND(Sheet1!$E$16,AP656)-1))</f>
        <v>#VALUE!</v>
      </c>
      <c r="AJ656" s="1" t="e">
        <f>TRIM(LEFT(AQ656,FIND(Sheet1!$E$16,AQ656)-1))</f>
        <v>#VALUE!</v>
      </c>
      <c r="AK656" s="1" t="e">
        <f>TRIM(LEFT(AR656,FIND(Sheet1!$E$16,AR656)-1))</f>
        <v>#VALUE!</v>
      </c>
      <c r="AL656" s="1" t="e">
        <f>TRIM(LEFT(AS656,FIND(Sheet1!$E$16,AS656)-1))</f>
        <v>#VALUE!</v>
      </c>
      <c r="AM656" s="1" t="e">
        <f>TRIM(LEFT(AT656,FIND(Sheet1!$E$16,AT656)-1))</f>
        <v>#VALUE!</v>
      </c>
      <c r="AN656" s="1" t="e">
        <f>TRIM(LEFT(AU656,FIND(Sheet1!$E$16,AU656)-1))</f>
        <v>#VALUE!</v>
      </c>
      <c r="AO656" s="1" t="e">
        <f>TRIM(LEFT(AV656,FIND(Sheet1!$E$16,AV656)-1))</f>
        <v>#VALUE!</v>
      </c>
      <c r="AP656" s="14">
        <v>61</v>
      </c>
      <c r="AX656" s="1">
        <v>2000240401</v>
      </c>
      <c r="AY656" s="1" t="s">
        <v>91</v>
      </c>
      <c r="AZ656" s="1" t="str">
        <f t="shared" si="194"/>
        <v>2000240401受击光效</v>
      </c>
      <c r="BA656" s="1">
        <f>COUNTIFS($AZ$2:AZ656,AZ656,$AZ$2:AZ656,"&gt;&lt;")</f>
        <v>1</v>
      </c>
      <c r="BB656" t="b">
        <f>IFERROR(AND(VLOOKUP(AX656,[2]英雄技能定义!$A:$F,6,0)="普攻",AY656=$AY$2),FALSE)</f>
        <v>0</v>
      </c>
    </row>
    <row r="657" spans="1:54">
      <c r="A657" s="1" t="e">
        <f>#REF!</f>
        <v>#REF!</v>
      </c>
      <c r="B657" s="1" t="e">
        <f>#REF!</f>
        <v>#REF!</v>
      </c>
      <c r="C657" s="1" t="e">
        <f>#REF!</f>
        <v>#REF!</v>
      </c>
      <c r="D657" s="1" t="s">
        <v>86</v>
      </c>
      <c r="E657" s="1" t="e">
        <f>#REF!</f>
        <v>#REF!</v>
      </c>
      <c r="F657" s="1" t="e">
        <f t="shared" si="178"/>
        <v>#REF!</v>
      </c>
      <c r="G657" s="1">
        <f>SUMIFS(Sheet1!$F$17:$F$30,Sheet1!$E$17:$E$30,D657)</f>
        <v>1</v>
      </c>
      <c r="H657" s="1" t="e">
        <f>ROUND(ABS(SUMIFS(#REF!,#REF!,$C657,#REF!,#REF!,#REF!,$E657)),)</f>
        <v>#REF!</v>
      </c>
      <c r="I657" s="1" t="e">
        <f>_xlfn.IFS(OR(B657=#REF!,B657=#REF!,B657=#REF!),ROUND(#REF!,3),TRUE,0)</f>
        <v>#REF!</v>
      </c>
      <c r="J657" s="1">
        <v>0</v>
      </c>
      <c r="K657" s="1" t="e">
        <f>ROUND(ABS(SUMIFS(#REF!,#REF!,$C657,#REF!,#REF!,#REF!,$E657,#REF!,#REF!)),3)</f>
        <v>#REF!</v>
      </c>
      <c r="L657" s="1" t="e">
        <f>ROUND(ABS(SUMIFS(#REF!,#REF!,$C657,#REF!,#REF!,#REF!,$E657,#REF!,#REF!)),3)</f>
        <v>#REF!</v>
      </c>
      <c r="M657" s="1">
        <v>0</v>
      </c>
      <c r="N657" s="1" t="e">
        <f>ROUND(ABS(SUMIFS(#REF!,#REF!,$C657,#REF!,#REF!,#REF!,$E657,#REF!,#REF!)),3)</f>
        <v>#REF!</v>
      </c>
      <c r="O657" s="1" t="e">
        <f>ABS(SUMIFS(#REF!,#REF!,$C657,#REF!,$E657,#REF!,#REF!))</f>
        <v>#REF!</v>
      </c>
      <c r="P657" s="1" t="e">
        <f>#REF!</f>
        <v>#REF!</v>
      </c>
      <c r="Q657" s="1" t="e">
        <f>_xlfn.IFS(OR(B657=#REF!,B657=#REF!),#REF!*100,TRUE,0)</f>
        <v>#REF!</v>
      </c>
      <c r="S657" s="14" t="str">
        <f t="shared" si="179"/>
        <v>2000240404加buff1</v>
      </c>
      <c r="T657" s="14" t="str">
        <f ca="1">IF(OFFSET($BB$1,MATCH($S657,S:S,0)-1,),$BC$1,
_xlfn.TEXTJOIN(Sheet1!$D$16,1,U657:AA657))</f>
        <v>duration=6,effectIds={1000117}</v>
      </c>
      <c r="U657" s="14" t="str">
        <f t="shared" ca="1" si="180"/>
        <v>duration=6</v>
      </c>
      <c r="V657" s="14" t="str">
        <f t="shared" ca="1" si="181"/>
        <v>effectIds={1000117}</v>
      </c>
      <c r="W657" s="14" t="str">
        <f t="shared" ca="1" si="182"/>
        <v/>
      </c>
      <c r="X657" s="14" t="str">
        <f t="shared" ca="1" si="183"/>
        <v/>
      </c>
      <c r="Y657" s="14" t="str">
        <f t="shared" ca="1" si="184"/>
        <v/>
      </c>
      <c r="Z657" s="14" t="str">
        <f t="shared" ca="1" si="185"/>
        <v/>
      </c>
      <c r="AA657" s="14" t="str">
        <f t="shared" ca="1" si="186"/>
        <v/>
      </c>
      <c r="AB657" s="1">
        <f t="shared" si="187"/>
        <v>6</v>
      </c>
      <c r="AC657" s="1" t="e">
        <f t="shared" si="188"/>
        <v>#N/A</v>
      </c>
      <c r="AD657" s="1" t="e">
        <f t="shared" si="189"/>
        <v>#N/A</v>
      </c>
      <c r="AE657" s="1" t="e">
        <f t="shared" si="190"/>
        <v>#N/A</v>
      </c>
      <c r="AF657" s="1" t="e">
        <f t="shared" si="191"/>
        <v>#N/A</v>
      </c>
      <c r="AG657" s="1" t="e">
        <f t="shared" si="192"/>
        <v>#N/A</v>
      </c>
      <c r="AH657" s="1" t="e">
        <f t="shared" si="193"/>
        <v>#N/A</v>
      </c>
      <c r="AI657" s="1" t="str">
        <f>TRIM(LEFT(AP657,FIND(Sheet1!$E$16,AP657)-1))</f>
        <v>duration</v>
      </c>
      <c r="AJ657" s="1" t="str">
        <f>TRIM(LEFT(AQ657,FIND(Sheet1!$E$16,AQ657)-1))</f>
        <v>effectIds</v>
      </c>
      <c r="AK657" s="1" t="e">
        <f>TRIM(LEFT(AR657,FIND(Sheet1!$E$16,AR657)-1))</f>
        <v>#VALUE!</v>
      </c>
      <c r="AL657" s="1" t="e">
        <f>TRIM(LEFT(AS657,FIND(Sheet1!$E$16,AS657)-1))</f>
        <v>#VALUE!</v>
      </c>
      <c r="AM657" s="1" t="e">
        <f>TRIM(LEFT(AT657,FIND(Sheet1!$E$16,AT657)-1))</f>
        <v>#VALUE!</v>
      </c>
      <c r="AN657" s="1" t="e">
        <f>TRIM(LEFT(AU657,FIND(Sheet1!$E$16,AU657)-1))</f>
        <v>#VALUE!</v>
      </c>
      <c r="AO657" s="1" t="e">
        <f>TRIM(LEFT(AV657,FIND(Sheet1!$E$16,AV657)-1))</f>
        <v>#VALUE!</v>
      </c>
      <c r="AP657" s="14" t="s">
        <v>185</v>
      </c>
      <c r="AQ657" s="14" t="s">
        <v>500</v>
      </c>
      <c r="AX657" s="1">
        <v>2000240404</v>
      </c>
      <c r="AY657" s="1" t="s">
        <v>88</v>
      </c>
      <c r="AZ657" s="1" t="str">
        <f t="shared" si="194"/>
        <v>2000240404加buff</v>
      </c>
      <c r="BA657" s="1">
        <f>COUNTIFS($AZ$2:AZ657,AZ657,$AZ$2:AZ657,"&gt;&lt;")</f>
        <v>1</v>
      </c>
      <c r="BB657" t="b">
        <f>IFERROR(AND(VLOOKUP(AX657,[2]英雄技能定义!$A:$F,6,0)="普攻",AY657=$AY$2),FALSE)</f>
        <v>0</v>
      </c>
    </row>
    <row r="658" spans="1:54">
      <c r="A658" s="1" t="e">
        <f>#REF!</f>
        <v>#REF!</v>
      </c>
      <c r="B658" s="1" t="e">
        <f>#REF!</f>
        <v>#REF!</v>
      </c>
      <c r="C658" s="1" t="e">
        <f>#REF!</f>
        <v>#REF!</v>
      </c>
      <c r="D658" s="1" t="s">
        <v>88</v>
      </c>
      <c r="E658" s="1" t="e">
        <f>#REF!</f>
        <v>#REF!</v>
      </c>
      <c r="F658" s="1" t="e">
        <f t="shared" si="178"/>
        <v>#REF!</v>
      </c>
      <c r="G658" s="1">
        <f>SUMIFS(Sheet1!$F$17:$F$30,Sheet1!$E$17:$E$30,D658)</f>
        <v>2</v>
      </c>
      <c r="H658" s="1" t="e">
        <f>ROUND(ABS(SUMIFS(#REF!,#REF!,$C658,#REF!,#REF!,#REF!,$E658)),)</f>
        <v>#REF!</v>
      </c>
      <c r="I658" s="1" t="e">
        <f>_xlfn.IFS(OR(B658=#REF!,B658=#REF!,B658=#REF!),ROUND(#REF!,3),TRUE,0)</f>
        <v>#REF!</v>
      </c>
      <c r="J658" s="1">
        <v>0</v>
      </c>
      <c r="K658" s="1" t="e">
        <f>ROUND(ABS(SUMIFS(#REF!,#REF!,$C658,#REF!,#REF!,#REF!,$E658,#REF!,#REF!)),3)</f>
        <v>#REF!</v>
      </c>
      <c r="L658" s="1" t="e">
        <f>ROUND(ABS(SUMIFS(#REF!,#REF!,$C658,#REF!,#REF!,#REF!,$E658,#REF!,#REF!)),3)</f>
        <v>#REF!</v>
      </c>
      <c r="M658" s="1">
        <v>0</v>
      </c>
      <c r="N658" s="1" t="e">
        <f>ROUND(ABS(SUMIFS(#REF!,#REF!,$C658,#REF!,#REF!,#REF!,$E658,#REF!,#REF!)),3)</f>
        <v>#REF!</v>
      </c>
      <c r="O658" s="1" t="e">
        <f>ABS(SUMIFS(#REF!,#REF!,$C658,#REF!,$E658,#REF!,#REF!))</f>
        <v>#REF!</v>
      </c>
      <c r="P658" s="1" t="e">
        <f>#REF!</f>
        <v>#REF!</v>
      </c>
      <c r="Q658" s="1" t="e">
        <f>_xlfn.IFS(OR(B658=#REF!,B658=#REF!),#REF!*100,TRUE,0)</f>
        <v>#REF!</v>
      </c>
      <c r="S658" s="14" t="str">
        <f t="shared" si="179"/>
        <v>2000240501伤血1</v>
      </c>
      <c r="T658" s="14" t="str">
        <f ca="1">IF(OFFSET($BB$1,MATCH($S658,S:S,0)-1,),$BC$1,
_xlfn.TEXTJOIN(Sheet1!$D$16,1,U658:AA658))</f>
        <v>ratio=0.4,fixed=0</v>
      </c>
      <c r="U658" s="14" t="str">
        <f t="shared" ca="1" si="180"/>
        <v>ratio=0.4</v>
      </c>
      <c r="V658" s="14" t="str">
        <f t="shared" ca="1" si="181"/>
        <v>fixed=5</v>
      </c>
      <c r="W658" s="14" t="str">
        <f t="shared" ca="1" si="182"/>
        <v/>
      </c>
      <c r="X658" s="14" t="str">
        <f t="shared" ca="1" si="183"/>
        <v/>
      </c>
      <c r="Y658" s="14" t="str">
        <f t="shared" ca="1" si="184"/>
        <v/>
      </c>
      <c r="Z658" s="14" t="str">
        <f t="shared" ca="1" si="185"/>
        <v/>
      </c>
      <c r="AA658" s="14" t="str">
        <f t="shared" ca="1" si="186"/>
        <v/>
      </c>
      <c r="AB658" s="1">
        <f t="shared" si="187"/>
        <v>0.4</v>
      </c>
      <c r="AC658" s="1">
        <f t="shared" si="188"/>
        <v>5</v>
      </c>
      <c r="AD658" s="1" t="e">
        <f t="shared" si="189"/>
        <v>#N/A</v>
      </c>
      <c r="AE658" s="1" t="e">
        <f t="shared" si="190"/>
        <v>#N/A</v>
      </c>
      <c r="AF658" s="1" t="e">
        <f t="shared" si="191"/>
        <v>#N/A</v>
      </c>
      <c r="AG658" s="1" t="e">
        <f t="shared" si="192"/>
        <v>#N/A</v>
      </c>
      <c r="AH658" s="1" t="e">
        <f t="shared" si="193"/>
        <v>#N/A</v>
      </c>
      <c r="AI658" s="1" t="str">
        <f>TRIM(LEFT(AP658,FIND(Sheet1!$E$16,AP658)-1))</f>
        <v>ratio</v>
      </c>
      <c r="AJ658" s="1" t="str">
        <f>TRIM(LEFT(AQ658,FIND(Sheet1!$E$16,AQ658)-1))</f>
        <v>fixed</v>
      </c>
      <c r="AK658" s="1" t="e">
        <f>TRIM(LEFT(AR658,FIND(Sheet1!$E$16,AR658)-1))</f>
        <v>#VALUE!</v>
      </c>
      <c r="AL658" s="1" t="e">
        <f>TRIM(LEFT(AS658,FIND(Sheet1!$E$16,AS658)-1))</f>
        <v>#VALUE!</v>
      </c>
      <c r="AM658" s="1" t="e">
        <f>TRIM(LEFT(AT658,FIND(Sheet1!$E$16,AT658)-1))</f>
        <v>#VALUE!</v>
      </c>
      <c r="AN658" s="1" t="e">
        <f>TRIM(LEFT(AU658,FIND(Sheet1!$E$16,AU658)-1))</f>
        <v>#VALUE!</v>
      </c>
      <c r="AO658" s="1" t="e">
        <f>TRIM(LEFT(AV658,FIND(Sheet1!$E$16,AV658)-1))</f>
        <v>#VALUE!</v>
      </c>
      <c r="AP658" s="14" t="s">
        <v>167</v>
      </c>
      <c r="AQ658" s="14" t="s">
        <v>383</v>
      </c>
      <c r="AX658" s="1">
        <v>2000240501</v>
      </c>
      <c r="AY658" s="1" t="s">
        <v>86</v>
      </c>
      <c r="AZ658" s="1" t="str">
        <f t="shared" si="194"/>
        <v>2000240501伤血</v>
      </c>
      <c r="BA658" s="1">
        <f>COUNTIFS($AZ$2:AZ658,AZ658,$AZ$2:AZ658,"&gt;&lt;")</f>
        <v>1</v>
      </c>
      <c r="BB658" t="b">
        <f>IFERROR(AND(VLOOKUP(AX658,[2]英雄技能定义!$A:$F,6,0)="普攻",AY658=$AY$2),FALSE)</f>
        <v>1</v>
      </c>
    </row>
    <row r="659" spans="1:54">
      <c r="A659" s="1" t="e">
        <f>#REF!</f>
        <v>#REF!</v>
      </c>
      <c r="B659" s="1" t="e">
        <f>#REF!</f>
        <v>#REF!</v>
      </c>
      <c r="C659" s="1" t="e">
        <f>#REF!</f>
        <v>#REF!</v>
      </c>
      <c r="D659" s="1" t="s">
        <v>88</v>
      </c>
      <c r="E659" s="1" t="e">
        <f>#REF!</f>
        <v>#REF!</v>
      </c>
      <c r="F659" s="1" t="e">
        <f t="shared" si="178"/>
        <v>#REF!</v>
      </c>
      <c r="G659" s="1">
        <f>SUMIFS(Sheet1!$F$17:$F$30,Sheet1!$E$17:$E$30,D659)</f>
        <v>2</v>
      </c>
      <c r="H659" s="1" t="e">
        <f>ROUND(ABS(SUMIFS(#REF!,#REF!,$C659,#REF!,#REF!,#REF!,$E659)),)</f>
        <v>#REF!</v>
      </c>
      <c r="I659" s="1" t="e">
        <f>_xlfn.IFS(OR(B659=#REF!,B659=#REF!,B659=#REF!),ROUND(#REF!,3),TRUE,0)</f>
        <v>#REF!</v>
      </c>
      <c r="J659" s="1">
        <v>0</v>
      </c>
      <c r="K659" s="1" t="e">
        <f>ROUND(ABS(SUMIFS(#REF!,#REF!,$C659,#REF!,#REF!,#REF!,$E659,#REF!,#REF!)),3)</f>
        <v>#REF!</v>
      </c>
      <c r="L659" s="1" t="e">
        <f>ROUND(ABS(SUMIFS(#REF!,#REF!,$C659,#REF!,#REF!,#REF!,$E659,#REF!,#REF!)),3)</f>
        <v>#REF!</v>
      </c>
      <c r="M659" s="1">
        <v>0</v>
      </c>
      <c r="N659" s="1" t="e">
        <f>ROUND(ABS(SUMIFS(#REF!,#REF!,$C659,#REF!,#REF!,#REF!,$E659,#REF!,#REF!)),3)</f>
        <v>#REF!</v>
      </c>
      <c r="O659" s="1" t="e">
        <f>ABS(SUMIFS(#REF!,#REF!,$C659,#REF!,$E659,#REF!,#REF!))</f>
        <v>#REF!</v>
      </c>
      <c r="P659" s="1" t="e">
        <f>#REF!</f>
        <v>#REF!</v>
      </c>
      <c r="Q659" s="1" t="e">
        <f>_xlfn.IFS(OR(B659=#REF!,B659=#REF!),#REF!*100,TRUE,0)</f>
        <v>#REF!</v>
      </c>
      <c r="S659" s="14" t="str">
        <f t="shared" si="179"/>
        <v>2000240501受击光效1</v>
      </c>
      <c r="T659" s="14" t="str">
        <f ca="1">IF(OFFSET($BB$1,MATCH($S659,S:S,0)-1,),$BC$1,
_xlfn.TEXTJOIN(Sheet1!$D$16,1,U659:AA659))</f>
        <v>75</v>
      </c>
      <c r="U659" s="14" t="str">
        <f t="shared" ca="1" si="180"/>
        <v>75</v>
      </c>
      <c r="V659" s="14" t="str">
        <f t="shared" ca="1" si="181"/>
        <v/>
      </c>
      <c r="W659" s="14" t="str">
        <f t="shared" ca="1" si="182"/>
        <v/>
      </c>
      <c r="X659" s="14" t="str">
        <f t="shared" ca="1" si="183"/>
        <v/>
      </c>
      <c r="Y659" s="14" t="str">
        <f t="shared" ca="1" si="184"/>
        <v/>
      </c>
      <c r="Z659" s="14" t="str">
        <f t="shared" ca="1" si="185"/>
        <v/>
      </c>
      <c r="AA659" s="14" t="str">
        <f t="shared" ca="1" si="186"/>
        <v/>
      </c>
      <c r="AB659" s="1">
        <f t="shared" si="187"/>
        <v>75</v>
      </c>
      <c r="AC659" s="1" t="e">
        <f t="shared" si="188"/>
        <v>#N/A</v>
      </c>
      <c r="AD659" s="1" t="e">
        <f t="shared" si="189"/>
        <v>#N/A</v>
      </c>
      <c r="AE659" s="1" t="e">
        <f t="shared" si="190"/>
        <v>#N/A</v>
      </c>
      <c r="AF659" s="1" t="e">
        <f t="shared" si="191"/>
        <v>#N/A</v>
      </c>
      <c r="AG659" s="1" t="e">
        <f t="shared" si="192"/>
        <v>#N/A</v>
      </c>
      <c r="AH659" s="1" t="e">
        <f t="shared" si="193"/>
        <v>#N/A</v>
      </c>
      <c r="AI659" s="1" t="e">
        <f>TRIM(LEFT(AP659,FIND(Sheet1!$E$16,AP659)-1))</f>
        <v>#VALUE!</v>
      </c>
      <c r="AJ659" s="1" t="e">
        <f>TRIM(LEFT(AQ659,FIND(Sheet1!$E$16,AQ659)-1))</f>
        <v>#VALUE!</v>
      </c>
      <c r="AK659" s="1" t="e">
        <f>TRIM(LEFT(AR659,FIND(Sheet1!$E$16,AR659)-1))</f>
        <v>#VALUE!</v>
      </c>
      <c r="AL659" s="1" t="e">
        <f>TRIM(LEFT(AS659,FIND(Sheet1!$E$16,AS659)-1))</f>
        <v>#VALUE!</v>
      </c>
      <c r="AM659" s="1" t="e">
        <f>TRIM(LEFT(AT659,FIND(Sheet1!$E$16,AT659)-1))</f>
        <v>#VALUE!</v>
      </c>
      <c r="AN659" s="1" t="e">
        <f>TRIM(LEFT(AU659,FIND(Sheet1!$E$16,AU659)-1))</f>
        <v>#VALUE!</v>
      </c>
      <c r="AO659" s="1" t="e">
        <f>TRIM(LEFT(AV659,FIND(Sheet1!$E$16,AV659)-1))</f>
        <v>#VALUE!</v>
      </c>
      <c r="AP659" s="14">
        <v>75</v>
      </c>
      <c r="AX659" s="1">
        <v>2000240501</v>
      </c>
      <c r="AY659" s="1" t="s">
        <v>91</v>
      </c>
      <c r="AZ659" s="1" t="str">
        <f t="shared" si="194"/>
        <v>2000240501受击光效</v>
      </c>
      <c r="BA659" s="1">
        <f>COUNTIFS($AZ$2:AZ659,AZ659,$AZ$2:AZ659,"&gt;&lt;")</f>
        <v>1</v>
      </c>
      <c r="BB659" t="b">
        <f>IFERROR(AND(VLOOKUP(AX659,[2]英雄技能定义!$A:$F,6,0)="普攻",AY659=$AY$2),FALSE)</f>
        <v>0</v>
      </c>
    </row>
    <row r="660" spans="1:54">
      <c r="A660" s="1" t="e">
        <f>#REF!</f>
        <v>#REF!</v>
      </c>
      <c r="B660" s="1" t="e">
        <f>#REF!</f>
        <v>#REF!</v>
      </c>
      <c r="C660" s="1" t="e">
        <f>#REF!</f>
        <v>#REF!</v>
      </c>
      <c r="D660" s="1" t="s">
        <v>88</v>
      </c>
      <c r="E660" s="1" t="e">
        <f>#REF!</f>
        <v>#REF!</v>
      </c>
      <c r="F660" s="1" t="e">
        <f t="shared" si="178"/>
        <v>#REF!</v>
      </c>
      <c r="G660" s="1">
        <f>SUMIFS(Sheet1!$F$17:$F$30,Sheet1!$E$17:$E$30,D660)</f>
        <v>2</v>
      </c>
      <c r="H660" s="1" t="e">
        <f>ROUND(ABS(SUMIFS(#REF!,#REF!,$C660,#REF!,#REF!,#REF!,$E660)),)</f>
        <v>#REF!</v>
      </c>
      <c r="I660" s="1" t="e">
        <f>_xlfn.IFS(OR(B660=#REF!,B660=#REF!,B660=#REF!),ROUND(#REF!,3),TRUE,0)</f>
        <v>#REF!</v>
      </c>
      <c r="J660" s="1">
        <v>0</v>
      </c>
      <c r="K660" s="1" t="e">
        <f>ROUND(ABS(SUMIFS(#REF!,#REF!,$C660,#REF!,#REF!,#REF!,$E660,#REF!,#REF!)),3)</f>
        <v>#REF!</v>
      </c>
      <c r="L660" s="1" t="e">
        <f>ROUND(ABS(SUMIFS(#REF!,#REF!,$C660,#REF!,#REF!,#REF!,$E660,#REF!,#REF!)),3)</f>
        <v>#REF!</v>
      </c>
      <c r="M660" s="1">
        <v>0</v>
      </c>
      <c r="N660" s="1" t="e">
        <f>ROUND(ABS(SUMIFS(#REF!,#REF!,$C660,#REF!,#REF!,#REF!,$E660,#REF!,#REF!)),3)</f>
        <v>#REF!</v>
      </c>
      <c r="O660" s="1" t="e">
        <f>ABS(SUMIFS(#REF!,#REF!,$C660,#REF!,$E660,#REF!,#REF!))</f>
        <v>#REF!</v>
      </c>
      <c r="P660" s="1" t="e">
        <f>#REF!</f>
        <v>#REF!</v>
      </c>
      <c r="Q660" s="1" t="e">
        <f>_xlfn.IFS(OR(B660=#REF!,B660=#REF!),#REF!*100,TRUE,0)</f>
        <v>#REF!</v>
      </c>
      <c r="S660" s="14" t="str">
        <f t="shared" si="179"/>
        <v>2000240504伤血1</v>
      </c>
      <c r="T660" s="14" t="str">
        <f ca="1">IF(OFFSET($BB$1,MATCH($S660,S:S,0)-1,),$BC$1,
_xlfn.TEXTJOIN(Sheet1!$D$16,1,U660:AA660))</f>
        <v>ratio=0.6,fixed=100</v>
      </c>
      <c r="U660" s="14" t="str">
        <f t="shared" ca="1" si="180"/>
        <v>ratio=0.6</v>
      </c>
      <c r="V660" s="14" t="str">
        <f t="shared" ca="1" si="181"/>
        <v>fixed=100</v>
      </c>
      <c r="W660" s="14" t="str">
        <f t="shared" ca="1" si="182"/>
        <v/>
      </c>
      <c r="X660" s="14" t="str">
        <f t="shared" ca="1" si="183"/>
        <v/>
      </c>
      <c r="Y660" s="14" t="str">
        <f t="shared" ca="1" si="184"/>
        <v/>
      </c>
      <c r="Z660" s="14" t="str">
        <f t="shared" ca="1" si="185"/>
        <v/>
      </c>
      <c r="AA660" s="14" t="str">
        <f t="shared" ca="1" si="186"/>
        <v/>
      </c>
      <c r="AB660" s="1">
        <f t="shared" si="187"/>
        <v>0.6</v>
      </c>
      <c r="AC660" s="1">
        <f t="shared" si="188"/>
        <v>100</v>
      </c>
      <c r="AD660" s="1" t="e">
        <f t="shared" si="189"/>
        <v>#N/A</v>
      </c>
      <c r="AE660" s="1" t="e">
        <f t="shared" si="190"/>
        <v>#N/A</v>
      </c>
      <c r="AF660" s="1" t="e">
        <f t="shared" si="191"/>
        <v>#N/A</v>
      </c>
      <c r="AG660" s="1" t="e">
        <f t="shared" si="192"/>
        <v>#N/A</v>
      </c>
      <c r="AH660" s="1" t="e">
        <f t="shared" si="193"/>
        <v>#N/A</v>
      </c>
      <c r="AI660" s="1" t="str">
        <f>TRIM(LEFT(AP660,FIND(Sheet1!$E$16,AP660)-1))</f>
        <v>ratio</v>
      </c>
      <c r="AJ660" s="1" t="str">
        <f>TRIM(LEFT(AQ660,FIND(Sheet1!$E$16,AQ660)-1))</f>
        <v>fixed</v>
      </c>
      <c r="AK660" s="1" t="e">
        <f>TRIM(LEFT(AR660,FIND(Sheet1!$E$16,AR660)-1))</f>
        <v>#VALUE!</v>
      </c>
      <c r="AL660" s="1" t="e">
        <f>TRIM(LEFT(AS660,FIND(Sheet1!$E$16,AS660)-1))</f>
        <v>#VALUE!</v>
      </c>
      <c r="AM660" s="1" t="e">
        <f>TRIM(LEFT(AT660,FIND(Sheet1!$E$16,AT660)-1))</f>
        <v>#VALUE!</v>
      </c>
      <c r="AN660" s="1" t="e">
        <f>TRIM(LEFT(AU660,FIND(Sheet1!$E$16,AU660)-1))</f>
        <v>#VALUE!</v>
      </c>
      <c r="AO660" s="1" t="e">
        <f>TRIM(LEFT(AV660,FIND(Sheet1!$E$16,AV660)-1))</f>
        <v>#VALUE!</v>
      </c>
      <c r="AP660" s="14" t="s">
        <v>197</v>
      </c>
      <c r="AQ660" s="14" t="s">
        <v>170</v>
      </c>
      <c r="AX660" s="1">
        <v>2000240504</v>
      </c>
      <c r="AY660" s="1" t="s">
        <v>86</v>
      </c>
      <c r="AZ660" s="1" t="str">
        <f t="shared" si="194"/>
        <v>2000240504伤血</v>
      </c>
      <c r="BA660" s="1">
        <f>COUNTIFS($AZ$2:AZ660,AZ660,$AZ$2:AZ660,"&gt;&lt;")</f>
        <v>1</v>
      </c>
      <c r="BB660" t="b">
        <f>IFERROR(AND(VLOOKUP(AX660,[2]英雄技能定义!$A:$F,6,0)="普攻",AY660=$AY$2),FALSE)</f>
        <v>0</v>
      </c>
    </row>
    <row r="661" spans="1:54">
      <c r="A661" s="1" t="e">
        <f>#REF!</f>
        <v>#REF!</v>
      </c>
      <c r="B661" s="1" t="e">
        <f>#REF!</f>
        <v>#REF!</v>
      </c>
      <c r="C661" s="1" t="e">
        <f>#REF!</f>
        <v>#REF!</v>
      </c>
      <c r="D661" s="1" t="s">
        <v>92</v>
      </c>
      <c r="E661" s="1" t="e">
        <f>#REF!</f>
        <v>#REF!</v>
      </c>
      <c r="F661" s="1" t="e">
        <f t="shared" si="178"/>
        <v>#REF!</v>
      </c>
      <c r="G661" s="1">
        <f>SUMIFS(Sheet1!$F$17:$F$30,Sheet1!$E$17:$E$30,D661)</f>
        <v>5</v>
      </c>
      <c r="H661" s="1" t="e">
        <f>ROUND(ABS(SUMIFS(#REF!,#REF!,$C661,#REF!,#REF!,#REF!,$E661)),)</f>
        <v>#REF!</v>
      </c>
      <c r="I661" s="1" t="e">
        <f>_xlfn.IFS(OR(B661=#REF!,B661=#REF!,B661=#REF!),ROUND(#REF!,3),TRUE,0)</f>
        <v>#REF!</v>
      </c>
      <c r="J661" s="1">
        <v>0</v>
      </c>
      <c r="K661" s="1" t="e">
        <f>ROUND(ABS(SUMIFS(#REF!,#REF!,$C661,#REF!,#REF!,#REF!,$E661,#REF!,#REF!)),3)</f>
        <v>#REF!</v>
      </c>
      <c r="L661" s="1" t="e">
        <f>ROUND(ABS(SUMIFS(#REF!,#REF!,$C661,#REF!,#REF!,#REF!,$E661,#REF!,#REF!)),3)</f>
        <v>#REF!</v>
      </c>
      <c r="M661" s="1">
        <v>0</v>
      </c>
      <c r="N661" s="1" t="e">
        <f>ROUND(ABS(SUMIFS(#REF!,#REF!,$C661,#REF!,#REF!,#REF!,$E661,#REF!,#REF!)),3)</f>
        <v>#REF!</v>
      </c>
      <c r="O661" s="1" t="e">
        <f>ABS(SUMIFS(#REF!,#REF!,$C661,#REF!,$E661,#REF!,#REF!))</f>
        <v>#REF!</v>
      </c>
      <c r="P661" s="1" t="e">
        <f>#REF!</f>
        <v>#REF!</v>
      </c>
      <c r="Q661" s="1" t="e">
        <f>_xlfn.IFS(OR(B661=#REF!,B661=#REF!),#REF!*100,TRUE,0)</f>
        <v>#REF!</v>
      </c>
      <c r="S661" s="14" t="str">
        <f t="shared" si="179"/>
        <v>2000240504受击光效1</v>
      </c>
      <c r="T661" s="14" t="str">
        <f ca="1">IF(OFFSET($BB$1,MATCH($S661,S:S,0)-1,),$BC$1,
_xlfn.TEXTJOIN(Sheet1!$D$16,1,U661:AA661))</f>
        <v>76</v>
      </c>
      <c r="U661" s="14" t="str">
        <f t="shared" ca="1" si="180"/>
        <v>76</v>
      </c>
      <c r="V661" s="14" t="str">
        <f t="shared" ca="1" si="181"/>
        <v/>
      </c>
      <c r="W661" s="14" t="str">
        <f t="shared" ca="1" si="182"/>
        <v/>
      </c>
      <c r="X661" s="14" t="str">
        <f t="shared" ca="1" si="183"/>
        <v/>
      </c>
      <c r="Y661" s="14" t="str">
        <f t="shared" ca="1" si="184"/>
        <v/>
      </c>
      <c r="Z661" s="14" t="str">
        <f t="shared" ca="1" si="185"/>
        <v/>
      </c>
      <c r="AA661" s="14" t="str">
        <f t="shared" ca="1" si="186"/>
        <v/>
      </c>
      <c r="AB661" s="1">
        <f t="shared" si="187"/>
        <v>76</v>
      </c>
      <c r="AC661" s="1" t="e">
        <f t="shared" si="188"/>
        <v>#N/A</v>
      </c>
      <c r="AD661" s="1" t="e">
        <f t="shared" si="189"/>
        <v>#N/A</v>
      </c>
      <c r="AE661" s="1" t="e">
        <f t="shared" si="190"/>
        <v>#N/A</v>
      </c>
      <c r="AF661" s="1" t="e">
        <f t="shared" si="191"/>
        <v>#N/A</v>
      </c>
      <c r="AG661" s="1" t="e">
        <f t="shared" si="192"/>
        <v>#N/A</v>
      </c>
      <c r="AH661" s="1" t="e">
        <f t="shared" si="193"/>
        <v>#N/A</v>
      </c>
      <c r="AI661" s="1" t="e">
        <f>TRIM(LEFT(AP661,FIND(Sheet1!$E$16,AP661)-1))</f>
        <v>#VALUE!</v>
      </c>
      <c r="AJ661" s="1" t="e">
        <f>TRIM(LEFT(AQ661,FIND(Sheet1!$E$16,AQ661)-1))</f>
        <v>#VALUE!</v>
      </c>
      <c r="AK661" s="1" t="e">
        <f>TRIM(LEFT(AR661,FIND(Sheet1!$E$16,AR661)-1))</f>
        <v>#VALUE!</v>
      </c>
      <c r="AL661" s="1" t="e">
        <f>TRIM(LEFT(AS661,FIND(Sheet1!$E$16,AS661)-1))</f>
        <v>#VALUE!</v>
      </c>
      <c r="AM661" s="1" t="e">
        <f>TRIM(LEFT(AT661,FIND(Sheet1!$E$16,AT661)-1))</f>
        <v>#VALUE!</v>
      </c>
      <c r="AN661" s="1" t="e">
        <f>TRIM(LEFT(AU661,FIND(Sheet1!$E$16,AU661)-1))</f>
        <v>#VALUE!</v>
      </c>
      <c r="AO661" s="1" t="e">
        <f>TRIM(LEFT(AV661,FIND(Sheet1!$E$16,AV661)-1))</f>
        <v>#VALUE!</v>
      </c>
      <c r="AP661" s="14">
        <v>76</v>
      </c>
      <c r="AX661" s="1">
        <v>2000240504</v>
      </c>
      <c r="AY661" s="1" t="s">
        <v>91</v>
      </c>
      <c r="AZ661" s="1" t="str">
        <f t="shared" si="194"/>
        <v>2000240504受击光效</v>
      </c>
      <c r="BA661" s="1">
        <f>COUNTIFS($AZ$2:AZ661,AZ661,$AZ$2:AZ661,"&gt;&lt;")</f>
        <v>1</v>
      </c>
      <c r="BB661" t="b">
        <f>IFERROR(AND(VLOOKUP(AX661,[2]英雄技能定义!$A:$F,6,0)="普攻",AY661=$AY$2),FALSE)</f>
        <v>0</v>
      </c>
    </row>
    <row r="662" spans="1:54">
      <c r="A662" s="1" t="e">
        <f>#REF!</f>
        <v>#REF!</v>
      </c>
      <c r="B662" s="1" t="e">
        <f>#REF!</f>
        <v>#REF!</v>
      </c>
      <c r="C662" s="1" t="e">
        <f>#REF!</f>
        <v>#REF!</v>
      </c>
      <c r="D662" s="1" t="s">
        <v>88</v>
      </c>
      <c r="E662" s="1" t="e">
        <f>#REF!</f>
        <v>#REF!</v>
      </c>
      <c r="F662" s="1" t="e">
        <f t="shared" si="178"/>
        <v>#REF!</v>
      </c>
      <c r="G662" s="1">
        <f>SUMIFS(Sheet1!$F$17:$F$30,Sheet1!$E$17:$E$30,D662)</f>
        <v>2</v>
      </c>
      <c r="H662" s="1" t="e">
        <f>ROUND(ABS(SUMIFS(#REF!,#REF!,$C662,#REF!,#REF!,#REF!,$E662)),)</f>
        <v>#REF!</v>
      </c>
      <c r="I662" s="1" t="e">
        <f>_xlfn.IFS(OR(B662=#REF!,B662=#REF!,B662=#REF!),ROUND(#REF!,3),TRUE,0)</f>
        <v>#REF!</v>
      </c>
      <c r="J662" s="1">
        <v>0</v>
      </c>
      <c r="K662" s="1" t="e">
        <f>ROUND(ABS(SUMIFS(#REF!,#REF!,$C662,#REF!,#REF!,#REF!,$E662,#REF!,#REF!)),3)</f>
        <v>#REF!</v>
      </c>
      <c r="L662" s="1" t="e">
        <f>ROUND(ABS(SUMIFS(#REF!,#REF!,$C662,#REF!,#REF!,#REF!,$E662,#REF!,#REF!)),3)</f>
        <v>#REF!</v>
      </c>
      <c r="M662" s="1">
        <v>0</v>
      </c>
      <c r="N662" s="1" t="e">
        <f>ROUND(ABS(SUMIFS(#REF!,#REF!,$C662,#REF!,#REF!,#REF!,$E662,#REF!,#REF!)),3)</f>
        <v>#REF!</v>
      </c>
      <c r="O662" s="1" t="e">
        <f>ABS(SUMIFS(#REF!,#REF!,$C662,#REF!,$E662,#REF!,#REF!))</f>
        <v>#REF!</v>
      </c>
      <c r="P662" s="1" t="e">
        <f>#REF!</f>
        <v>#REF!</v>
      </c>
      <c r="Q662" s="1" t="e">
        <f>_xlfn.IFS(OR(B662=#REF!,B662=#REF!),#REF!*100,TRUE,0)</f>
        <v>#REF!</v>
      </c>
      <c r="S662" s="14" t="str">
        <f t="shared" si="179"/>
        <v>2000240504击退1</v>
      </c>
      <c r="T662" s="14" t="str">
        <f ca="1">IF(OFFSET($BB$1,MATCH($S662,S:S,0)-1,),$BC$1,
_xlfn.TEXTJOIN(Sheet1!$D$16,1,U662:AA662))</f>
        <v>speed=3000,duration=0.05</v>
      </c>
      <c r="U662" s="14" t="str">
        <f t="shared" ca="1" si="180"/>
        <v>speed=3000</v>
      </c>
      <c r="V662" s="14" t="str">
        <f t="shared" ca="1" si="181"/>
        <v>duration=0.05</v>
      </c>
      <c r="W662" s="14" t="str">
        <f t="shared" ca="1" si="182"/>
        <v/>
      </c>
      <c r="X662" s="14" t="str">
        <f t="shared" ca="1" si="183"/>
        <v/>
      </c>
      <c r="Y662" s="14" t="str">
        <f t="shared" ca="1" si="184"/>
        <v/>
      </c>
      <c r="Z662" s="14" t="str">
        <f t="shared" ca="1" si="185"/>
        <v/>
      </c>
      <c r="AA662" s="14" t="str">
        <f t="shared" ca="1" si="186"/>
        <v/>
      </c>
      <c r="AB662" s="1">
        <f t="shared" si="187"/>
        <v>3000</v>
      </c>
      <c r="AC662" s="1">
        <f t="shared" si="188"/>
        <v>0.05</v>
      </c>
      <c r="AD662" s="1" t="e">
        <f t="shared" si="189"/>
        <v>#N/A</v>
      </c>
      <c r="AE662" s="1" t="e">
        <f t="shared" si="190"/>
        <v>#N/A</v>
      </c>
      <c r="AF662" s="1" t="e">
        <f t="shared" si="191"/>
        <v>#N/A</v>
      </c>
      <c r="AG662" s="1" t="e">
        <f t="shared" si="192"/>
        <v>#N/A</v>
      </c>
      <c r="AH662" s="1" t="e">
        <f t="shared" si="193"/>
        <v>#N/A</v>
      </c>
      <c r="AI662" s="1" t="str">
        <f>TRIM(LEFT(AP662,FIND(Sheet1!$E$16,AP662)-1))</f>
        <v>speed</v>
      </c>
      <c r="AJ662" s="1" t="str">
        <f>TRIM(LEFT(AQ662,FIND(Sheet1!$E$16,AQ662)-1))</f>
        <v>duration</v>
      </c>
      <c r="AK662" s="1" t="e">
        <f>TRIM(LEFT(AR662,FIND(Sheet1!$E$16,AR662)-1))</f>
        <v>#VALUE!</v>
      </c>
      <c r="AL662" s="1" t="e">
        <f>TRIM(LEFT(AS662,FIND(Sheet1!$E$16,AS662)-1))</f>
        <v>#VALUE!</v>
      </c>
      <c r="AM662" s="1" t="e">
        <f>TRIM(LEFT(AT662,FIND(Sheet1!$E$16,AT662)-1))</f>
        <v>#VALUE!</v>
      </c>
      <c r="AN662" s="1" t="e">
        <f>TRIM(LEFT(AU662,FIND(Sheet1!$E$16,AU662)-1))</f>
        <v>#VALUE!</v>
      </c>
      <c r="AO662" s="1" t="e">
        <f>TRIM(LEFT(AV662,FIND(Sheet1!$E$16,AV662)-1))</f>
        <v>#VALUE!</v>
      </c>
      <c r="AP662" s="14" t="s">
        <v>171</v>
      </c>
      <c r="AQ662" s="14" t="s">
        <v>214</v>
      </c>
      <c r="AX662" s="1">
        <v>2000240504</v>
      </c>
      <c r="AY662" s="1" t="s">
        <v>47</v>
      </c>
      <c r="AZ662" s="1" t="str">
        <f t="shared" si="194"/>
        <v>2000240504击退</v>
      </c>
      <c r="BA662" s="1">
        <f>COUNTIFS($AZ$2:AZ662,AZ662,$AZ$2:AZ662,"&gt;&lt;")</f>
        <v>1</v>
      </c>
      <c r="BB662" t="b">
        <f>IFERROR(AND(VLOOKUP(AX662,[2]英雄技能定义!$A:$F,6,0)="普攻",AY662=$AY$2),FALSE)</f>
        <v>0</v>
      </c>
    </row>
    <row r="663" spans="1:54">
      <c r="A663" s="1" t="e">
        <f>#REF!</f>
        <v>#REF!</v>
      </c>
      <c r="B663" s="1" t="e">
        <f>#REF!</f>
        <v>#REF!</v>
      </c>
      <c r="C663" s="1" t="e">
        <f>#REF!</f>
        <v>#REF!</v>
      </c>
      <c r="D663" s="1" t="s">
        <v>92</v>
      </c>
      <c r="E663" s="1" t="e">
        <f>#REF!</f>
        <v>#REF!</v>
      </c>
      <c r="F663" s="1" t="e">
        <f t="shared" ref="F663" si="195">_xlfn.CONCAT(C663,D663,E663)</f>
        <v>#REF!</v>
      </c>
      <c r="G663" s="1">
        <f>SUMIFS(Sheet1!$F$17:$F$30,Sheet1!$E$17:$E$30,D663)</f>
        <v>5</v>
      </c>
      <c r="H663" s="1" t="e">
        <f>ROUND(ABS(SUMIFS(#REF!,#REF!,$C663,#REF!,#REF!,#REF!,$E663)),)</f>
        <v>#REF!</v>
      </c>
      <c r="I663" s="1" t="e">
        <f>_xlfn.IFS(OR(B663=#REF!,B663=#REF!,B663=#REF!),ROUND(#REF!,3),TRUE,0)</f>
        <v>#REF!</v>
      </c>
      <c r="J663" s="1">
        <v>0</v>
      </c>
      <c r="K663" s="1" t="e">
        <f>ROUND(ABS(SUMIFS(#REF!,#REF!,$C663,#REF!,#REF!,#REF!,$E663,#REF!,#REF!)),3)</f>
        <v>#REF!</v>
      </c>
      <c r="L663" s="1" t="e">
        <f>ROUND(ABS(SUMIFS(#REF!,#REF!,$C663,#REF!,#REF!,#REF!,$E663,#REF!,#REF!)),3)</f>
        <v>#REF!</v>
      </c>
      <c r="M663" s="1">
        <v>0</v>
      </c>
      <c r="N663" s="1" t="e">
        <f>ROUND(ABS(SUMIFS(#REF!,#REF!,$C663,#REF!,#REF!,#REF!,$E663,#REF!,#REF!)),3)</f>
        <v>#REF!</v>
      </c>
      <c r="O663" s="1" t="e">
        <f>ABS(SUMIFS(#REF!,#REF!,$C663,#REF!,$E663,#REF!,#REF!))</f>
        <v>#REF!</v>
      </c>
      <c r="P663" s="1" t="e">
        <f>#REF!</f>
        <v>#REF!</v>
      </c>
      <c r="Q663" s="1" t="e">
        <f>_xlfn.IFS(OR(B663=#REF!,B663=#REF!),#REF!*100,TRUE,0)</f>
        <v>#REF!</v>
      </c>
      <c r="S663" s="14" t="str">
        <f t="shared" si="179"/>
        <v>2000240504加buff1</v>
      </c>
      <c r="T663" s="14" t="str">
        <f ca="1">IF(OFFSET($BB$1,MATCH($S663,S:S,0)-1,),$BC$1,
_xlfn.TEXTJOIN(Sheet1!$D$16,1,U663:AA663))</f>
        <v>duration=6,effectIds={1000162}</v>
      </c>
      <c r="U663" s="14" t="str">
        <f t="shared" ca="1" si="180"/>
        <v>duration=6</v>
      </c>
      <c r="V663" s="14" t="str">
        <f t="shared" ca="1" si="181"/>
        <v>effectIds={1000162}</v>
      </c>
      <c r="W663" s="14" t="str">
        <f t="shared" ca="1" si="182"/>
        <v/>
      </c>
      <c r="X663" s="14" t="str">
        <f t="shared" ca="1" si="183"/>
        <v/>
      </c>
      <c r="Y663" s="14" t="str">
        <f t="shared" ca="1" si="184"/>
        <v/>
      </c>
      <c r="Z663" s="14" t="str">
        <f t="shared" ca="1" si="185"/>
        <v/>
      </c>
      <c r="AA663" s="14" t="str">
        <f t="shared" ca="1" si="186"/>
        <v/>
      </c>
      <c r="AB663" s="1">
        <f t="shared" si="187"/>
        <v>6</v>
      </c>
      <c r="AC663" s="1" t="e">
        <f t="shared" si="188"/>
        <v>#N/A</v>
      </c>
      <c r="AD663" s="1" t="e">
        <f t="shared" si="189"/>
        <v>#N/A</v>
      </c>
      <c r="AE663" s="1" t="e">
        <f t="shared" si="190"/>
        <v>#N/A</v>
      </c>
      <c r="AF663" s="1" t="e">
        <f t="shared" si="191"/>
        <v>#N/A</v>
      </c>
      <c r="AG663" s="1" t="e">
        <f t="shared" si="192"/>
        <v>#N/A</v>
      </c>
      <c r="AH663" s="1" t="e">
        <f t="shared" si="193"/>
        <v>#N/A</v>
      </c>
      <c r="AI663" s="1" t="str">
        <f>TRIM(LEFT(AP663,FIND(Sheet1!$E$16,AP663)-1))</f>
        <v>duration</v>
      </c>
      <c r="AJ663" s="1" t="str">
        <f>TRIM(LEFT(AQ663,FIND(Sheet1!$E$16,AQ663)-1))</f>
        <v>effectIds</v>
      </c>
      <c r="AK663" s="1" t="e">
        <f>TRIM(LEFT(AR663,FIND(Sheet1!$E$16,AR663)-1))</f>
        <v>#VALUE!</v>
      </c>
      <c r="AL663" s="1" t="e">
        <f>TRIM(LEFT(AS663,FIND(Sheet1!$E$16,AS663)-1))</f>
        <v>#VALUE!</v>
      </c>
      <c r="AM663" s="1" t="e">
        <f>TRIM(LEFT(AT663,FIND(Sheet1!$E$16,AT663)-1))</f>
        <v>#VALUE!</v>
      </c>
      <c r="AN663" s="1" t="e">
        <f>TRIM(LEFT(AU663,FIND(Sheet1!$E$16,AU663)-1))</f>
        <v>#VALUE!</v>
      </c>
      <c r="AO663" s="1" t="e">
        <f>TRIM(LEFT(AV663,FIND(Sheet1!$E$16,AV663)-1))</f>
        <v>#VALUE!</v>
      </c>
      <c r="AP663" s="14" t="s">
        <v>185</v>
      </c>
      <c r="AQ663" s="14" t="s">
        <v>501</v>
      </c>
      <c r="AX663" s="1">
        <v>2000240504</v>
      </c>
      <c r="AY663" s="1" t="s">
        <v>88</v>
      </c>
      <c r="AZ663" s="1" t="str">
        <f t="shared" si="194"/>
        <v>2000240504加buff</v>
      </c>
      <c r="BA663" s="1">
        <f>COUNTIFS($AZ$2:AZ663,AZ663,$AZ$2:AZ663,"&gt;&lt;")</f>
        <v>1</v>
      </c>
      <c r="BB663" t="b">
        <f>IFERROR(AND(VLOOKUP(AX663,[2]英雄技能定义!$A:$F,6,0)="普攻",AY663=$AY$2),FALSE)</f>
        <v>0</v>
      </c>
    </row>
    <row r="664" spans="1:54">
      <c r="A664" s="1" t="e">
        <f>#REF!</f>
        <v>#REF!</v>
      </c>
      <c r="B664" s="1" t="e">
        <f>#REF!</f>
        <v>#REF!</v>
      </c>
      <c r="C664" s="1" t="e">
        <f>#REF!</f>
        <v>#REF!</v>
      </c>
      <c r="D664" s="1" t="s">
        <v>86</v>
      </c>
      <c r="E664" s="1" t="e">
        <f>#REF!</f>
        <v>#REF!</v>
      </c>
      <c r="F664" s="1" t="e">
        <f t="shared" si="178"/>
        <v>#REF!</v>
      </c>
      <c r="G664" s="1">
        <f>SUMIFS(Sheet1!$F$17:$F$30,Sheet1!$E$17:$E$30,D664)</f>
        <v>1</v>
      </c>
      <c r="H664" s="1" t="e">
        <f>ROUND(ABS(SUMIFS(#REF!,#REF!,$C664,#REF!,#REF!,#REF!,$E664)),)</f>
        <v>#REF!</v>
      </c>
      <c r="I664" s="1" t="e">
        <f>_xlfn.IFS(OR(B664=#REF!,B664=#REF!,B664=#REF!),ROUND(#REF!,3),TRUE,0)</f>
        <v>#REF!</v>
      </c>
      <c r="J664" s="1">
        <v>0</v>
      </c>
      <c r="K664" s="1" t="e">
        <f>ROUND(ABS(SUMIFS(#REF!,#REF!,$C664,#REF!,#REF!,#REF!,$E664,#REF!,#REF!)),3)</f>
        <v>#REF!</v>
      </c>
      <c r="L664" s="1" t="e">
        <f>ROUND(ABS(SUMIFS(#REF!,#REF!,$C664,#REF!,#REF!,#REF!,$E664,#REF!,#REF!)),3)</f>
        <v>#REF!</v>
      </c>
      <c r="M664" s="1">
        <v>0</v>
      </c>
      <c r="N664" s="1" t="e">
        <f>ROUND(ABS(SUMIFS(#REF!,#REF!,$C664,#REF!,#REF!,#REF!,$E664,#REF!,#REF!)),3)</f>
        <v>#REF!</v>
      </c>
      <c r="O664" s="1" t="e">
        <f>ABS(SUMIFS(#REF!,#REF!,$C664,#REF!,$E664,#REF!,#REF!))</f>
        <v>#REF!</v>
      </c>
      <c r="P664" s="1" t="e">
        <f>#REF!</f>
        <v>#REF!</v>
      </c>
      <c r="Q664" s="1" t="e">
        <f>_xlfn.IFS(OR(B664=#REF!,B664=#REF!),#REF!*100,TRUE,0)</f>
        <v>#REF!</v>
      </c>
      <c r="S664" s="14" t="str">
        <f t="shared" si="179"/>
        <v>2000240601伤血1</v>
      </c>
      <c r="T664" s="14" t="str">
        <f ca="1">IF(OFFSET($BB$1,MATCH($S664,S:S,0)-1,),$BC$1,
_xlfn.TEXTJOIN(Sheet1!$D$16,1,U664:AA664))</f>
        <v>ratio=0.4,fixed=0</v>
      </c>
      <c r="U664" s="14" t="str">
        <f t="shared" ca="1" si="180"/>
        <v>ratio=0.4</v>
      </c>
      <c r="V664" s="14" t="str">
        <f t="shared" ca="1" si="181"/>
        <v>fixed=5</v>
      </c>
      <c r="W664" s="14" t="str">
        <f t="shared" ca="1" si="182"/>
        <v/>
      </c>
      <c r="X664" s="14" t="str">
        <f t="shared" ca="1" si="183"/>
        <v/>
      </c>
      <c r="Y664" s="14" t="str">
        <f t="shared" ca="1" si="184"/>
        <v/>
      </c>
      <c r="Z664" s="14" t="str">
        <f t="shared" ca="1" si="185"/>
        <v/>
      </c>
      <c r="AA664" s="14" t="str">
        <f t="shared" ca="1" si="186"/>
        <v/>
      </c>
      <c r="AB664" s="1">
        <f>LOOKUP(9E+307,(--(TRIM(MID(SUBSTITUTE(SUBSTITUTE(SUBSTITUTE(SUBSTITUTE(SUBSTITUTE(AP664,"=","+"),"*","+"),"/","+"),"-","+"),"+",REPT(" ",99)),ROW($1:$100)*99-98,99)))))</f>
        <v>0.4</v>
      </c>
      <c r="AC664" s="1">
        <f t="shared" ref="AC664:AH664" si="196">LOOKUP(9E+307,(--(TRIM(MID(SUBSTITUTE(SUBSTITUTE(SUBSTITUTE(SUBSTITUTE(SUBSTITUTE(AQ664,"=","+"),"*","+"),"/","+"),"-","+"),"+",REPT(" ",99)),ROW($1:$100)*99-98,99)))))</f>
        <v>5</v>
      </c>
      <c r="AD664" s="1" t="e">
        <f t="shared" si="196"/>
        <v>#N/A</v>
      </c>
      <c r="AE664" s="1" t="e">
        <f t="shared" si="196"/>
        <v>#N/A</v>
      </c>
      <c r="AF664" s="1" t="e">
        <f t="shared" si="196"/>
        <v>#N/A</v>
      </c>
      <c r="AG664" s="1" t="e">
        <f t="shared" si="196"/>
        <v>#N/A</v>
      </c>
      <c r="AH664" s="1" t="e">
        <f t="shared" si="196"/>
        <v>#N/A</v>
      </c>
      <c r="AI664" s="1" t="str">
        <f>TRIM(LEFT(AP664,FIND(Sheet1!$E$16,AP664)-1))</f>
        <v>ratio</v>
      </c>
      <c r="AJ664" s="1" t="str">
        <f>TRIM(LEFT(AQ664,FIND(Sheet1!$E$16,AQ664)-1))</f>
        <v>fixed</v>
      </c>
      <c r="AK664" s="1" t="e">
        <f>TRIM(LEFT(AR664,FIND(Sheet1!$E$16,AR664)-1))</f>
        <v>#VALUE!</v>
      </c>
      <c r="AL664" s="1" t="e">
        <f>TRIM(LEFT(AS664,FIND(Sheet1!$E$16,AS664)-1))</f>
        <v>#VALUE!</v>
      </c>
      <c r="AM664" s="1" t="e">
        <f>TRIM(LEFT(AT664,FIND(Sheet1!$E$16,AT664)-1))</f>
        <v>#VALUE!</v>
      </c>
      <c r="AN664" s="1" t="e">
        <f>TRIM(LEFT(AU664,FIND(Sheet1!$E$16,AU664)-1))</f>
        <v>#VALUE!</v>
      </c>
      <c r="AO664" s="1" t="e">
        <f>TRIM(LEFT(AV664,FIND(Sheet1!$E$16,AV664)-1))</f>
        <v>#VALUE!</v>
      </c>
      <c r="AP664" s="14" t="s">
        <v>167</v>
      </c>
      <c r="AQ664" s="14" t="s">
        <v>383</v>
      </c>
      <c r="AX664" s="1">
        <v>2000240601</v>
      </c>
      <c r="AY664" s="1" t="s">
        <v>86</v>
      </c>
      <c r="AZ664" s="1" t="str">
        <f t="shared" si="194"/>
        <v>2000240601伤血</v>
      </c>
      <c r="BA664" s="1">
        <f>COUNTIFS($AZ$2:AZ664,AZ664,$AZ$2:AZ664,"&gt;&lt;")</f>
        <v>1</v>
      </c>
      <c r="BB664" t="b">
        <f>IFERROR(AND(VLOOKUP(AX664,[2]英雄技能定义!$A:$F,6,0)="普攻",AY664=$AY$2),FALSE)</f>
        <v>1</v>
      </c>
    </row>
    <row r="665" spans="1:54">
      <c r="A665" s="1" t="e">
        <f>#REF!</f>
        <v>#REF!</v>
      </c>
      <c r="B665" s="1" t="e">
        <f>#REF!</f>
        <v>#REF!</v>
      </c>
      <c r="C665" s="1" t="e">
        <f>#REF!</f>
        <v>#REF!</v>
      </c>
      <c r="D665" s="1" t="s">
        <v>86</v>
      </c>
      <c r="E665" s="1" t="e">
        <f>#REF!</f>
        <v>#REF!</v>
      </c>
      <c r="F665" s="1" t="e">
        <f t="shared" si="178"/>
        <v>#REF!</v>
      </c>
      <c r="G665" s="1">
        <f>SUMIFS(Sheet1!$F$17:$F$30,Sheet1!$E$17:$E$30,D665)</f>
        <v>1</v>
      </c>
      <c r="H665" s="1" t="e">
        <f>ROUND(ABS(SUMIFS(#REF!,#REF!,$C665,#REF!,#REF!,#REF!,$E665)),)</f>
        <v>#REF!</v>
      </c>
      <c r="I665" s="1" t="e">
        <f>_xlfn.IFS(OR(B665=#REF!,B665=#REF!,B665=#REF!),ROUND(#REF!,3),TRUE,0)</f>
        <v>#REF!</v>
      </c>
      <c r="J665" s="1">
        <v>0</v>
      </c>
      <c r="K665" s="1" t="e">
        <f>ROUND(ABS(SUMIFS(#REF!,#REF!,$C665,#REF!,#REF!,#REF!,$E665,#REF!,#REF!)),3)</f>
        <v>#REF!</v>
      </c>
      <c r="L665" s="1" t="e">
        <f>ROUND(ABS(SUMIFS(#REF!,#REF!,$C665,#REF!,#REF!,#REF!,$E665,#REF!,#REF!)),3)</f>
        <v>#REF!</v>
      </c>
      <c r="M665" s="1">
        <v>0</v>
      </c>
      <c r="N665" s="1" t="e">
        <f>ROUND(ABS(SUMIFS(#REF!,#REF!,$C665,#REF!,#REF!,#REF!,$E665,#REF!,#REF!)),3)</f>
        <v>#REF!</v>
      </c>
      <c r="O665" s="1" t="e">
        <f>ABS(SUMIFS(#REF!,#REF!,$C665,#REF!,$E665,#REF!,#REF!))</f>
        <v>#REF!</v>
      </c>
      <c r="P665" s="1" t="e">
        <f>#REF!</f>
        <v>#REF!</v>
      </c>
      <c r="Q665" s="1" t="e">
        <f>_xlfn.IFS(OR(B665=#REF!,B665=#REF!),#REF!*100,TRUE,0)</f>
        <v>#REF!</v>
      </c>
      <c r="S665" s="14" t="str">
        <f t="shared" si="179"/>
        <v>2000240601受击光效1</v>
      </c>
      <c r="T665" s="14" t="str">
        <f ca="1">IF(OFFSET($BB$1,MATCH($S665,S:S,0)-1,),$BC$1,
_xlfn.TEXTJOIN(Sheet1!$D$16,1,U665:AA665))</f>
        <v>61</v>
      </c>
      <c r="U665" s="14" t="str">
        <f t="shared" ca="1" si="180"/>
        <v>61</v>
      </c>
      <c r="V665" s="14" t="str">
        <f t="shared" ca="1" si="181"/>
        <v/>
      </c>
      <c r="W665" s="14" t="str">
        <f t="shared" ca="1" si="182"/>
        <v/>
      </c>
      <c r="X665" s="14" t="str">
        <f t="shared" ca="1" si="183"/>
        <v/>
      </c>
      <c r="Y665" s="14" t="str">
        <f t="shared" ca="1" si="184"/>
        <v/>
      </c>
      <c r="Z665" s="14" t="str">
        <f t="shared" ca="1" si="185"/>
        <v/>
      </c>
      <c r="AA665" s="14" t="str">
        <f t="shared" ca="1" si="186"/>
        <v/>
      </c>
      <c r="AB665" s="1">
        <f t="shared" ref="AB665:AB728" si="197">LOOKUP(9E+307,(--(TRIM(MID(SUBSTITUTE(SUBSTITUTE(SUBSTITUTE(SUBSTITUTE(SUBSTITUTE(AP665,"=","+"),"*","+"),"/","+"),"-","+"),"+",REPT(" ",99)),ROW($1:$100)*99-98,99)))))</f>
        <v>61</v>
      </c>
      <c r="AC665" s="1" t="e">
        <f t="shared" ref="AC665:AC728" si="198">LOOKUP(9E+307,(--(TRIM(MID(SUBSTITUTE(SUBSTITUTE(SUBSTITUTE(SUBSTITUTE(SUBSTITUTE(AQ665,"=","+"),"*","+"),"/","+"),"-","+"),"+",REPT(" ",99)),ROW($1:$100)*99-98,99)))))</f>
        <v>#N/A</v>
      </c>
      <c r="AD665" s="1" t="e">
        <f t="shared" ref="AD665:AD728" si="199">LOOKUP(9E+307,(--(TRIM(MID(SUBSTITUTE(SUBSTITUTE(SUBSTITUTE(SUBSTITUTE(SUBSTITUTE(AR665,"=","+"),"*","+"),"/","+"),"-","+"),"+",REPT(" ",99)),ROW($1:$100)*99-98,99)))))</f>
        <v>#N/A</v>
      </c>
      <c r="AE665" s="1" t="e">
        <f t="shared" ref="AE665:AE728" si="200">LOOKUP(9E+307,(--(TRIM(MID(SUBSTITUTE(SUBSTITUTE(SUBSTITUTE(SUBSTITUTE(SUBSTITUTE(AS665,"=","+"),"*","+"),"/","+"),"-","+"),"+",REPT(" ",99)),ROW($1:$100)*99-98,99)))))</f>
        <v>#N/A</v>
      </c>
      <c r="AF665" s="1" t="e">
        <f t="shared" ref="AF665:AF728" si="201">LOOKUP(9E+307,(--(TRIM(MID(SUBSTITUTE(SUBSTITUTE(SUBSTITUTE(SUBSTITUTE(SUBSTITUTE(AT665,"=","+"),"*","+"),"/","+"),"-","+"),"+",REPT(" ",99)),ROW($1:$100)*99-98,99)))))</f>
        <v>#N/A</v>
      </c>
      <c r="AG665" s="1" t="e">
        <f t="shared" ref="AG665:AG728" si="202">LOOKUP(9E+307,(--(TRIM(MID(SUBSTITUTE(SUBSTITUTE(SUBSTITUTE(SUBSTITUTE(SUBSTITUTE(AU665,"=","+"),"*","+"),"/","+"),"-","+"),"+",REPT(" ",99)),ROW($1:$100)*99-98,99)))))</f>
        <v>#N/A</v>
      </c>
      <c r="AH665" s="1" t="e">
        <f t="shared" ref="AH665:AH728" si="203">LOOKUP(9E+307,(--(TRIM(MID(SUBSTITUTE(SUBSTITUTE(SUBSTITUTE(SUBSTITUTE(SUBSTITUTE(AV665,"=","+"),"*","+"),"/","+"),"-","+"),"+",REPT(" ",99)),ROW($1:$100)*99-98,99)))))</f>
        <v>#N/A</v>
      </c>
      <c r="AI665" s="1" t="e">
        <f>TRIM(LEFT(AP665,FIND(Sheet1!$E$16,AP665)-1))</f>
        <v>#VALUE!</v>
      </c>
      <c r="AJ665" s="1" t="e">
        <f>TRIM(LEFT(AQ665,FIND(Sheet1!$E$16,AQ665)-1))</f>
        <v>#VALUE!</v>
      </c>
      <c r="AK665" s="1" t="e">
        <f>TRIM(LEFT(AR665,FIND(Sheet1!$E$16,AR665)-1))</f>
        <v>#VALUE!</v>
      </c>
      <c r="AL665" s="1" t="e">
        <f>TRIM(LEFT(AS665,FIND(Sheet1!$E$16,AS665)-1))</f>
        <v>#VALUE!</v>
      </c>
      <c r="AM665" s="1" t="e">
        <f>TRIM(LEFT(AT665,FIND(Sheet1!$E$16,AT665)-1))</f>
        <v>#VALUE!</v>
      </c>
      <c r="AN665" s="1" t="e">
        <f>TRIM(LEFT(AU665,FIND(Sheet1!$E$16,AU665)-1))</f>
        <v>#VALUE!</v>
      </c>
      <c r="AO665" s="1" t="e">
        <f>TRIM(LEFT(AV665,FIND(Sheet1!$E$16,AV665)-1))</f>
        <v>#VALUE!</v>
      </c>
      <c r="AP665" s="14">
        <v>61</v>
      </c>
      <c r="AX665" s="1">
        <v>2000240601</v>
      </c>
      <c r="AY665" s="1" t="s">
        <v>91</v>
      </c>
      <c r="AZ665" s="1" t="str">
        <f t="shared" si="194"/>
        <v>2000240601受击光效</v>
      </c>
      <c r="BA665" s="1">
        <f>COUNTIFS($AZ$2:AZ665,AZ665,$AZ$2:AZ665,"&gt;&lt;")</f>
        <v>1</v>
      </c>
      <c r="BB665" t="b">
        <f>IFERROR(AND(VLOOKUP(AX665,[2]英雄技能定义!$A:$F,6,0)="普攻",AY665=$AY$2),FALSE)</f>
        <v>0</v>
      </c>
    </row>
    <row r="666" spans="1:54">
      <c r="A666" s="1" t="e">
        <f>#REF!</f>
        <v>#REF!</v>
      </c>
      <c r="B666" s="1" t="e">
        <f>#REF!</f>
        <v>#REF!</v>
      </c>
      <c r="C666" s="1" t="e">
        <f>#REF!</f>
        <v>#REF!</v>
      </c>
      <c r="D666" s="1" t="s">
        <v>86</v>
      </c>
      <c r="E666" s="1" t="e">
        <f>#REF!</f>
        <v>#REF!</v>
      </c>
      <c r="F666" s="1" t="e">
        <f t="shared" si="178"/>
        <v>#REF!</v>
      </c>
      <c r="G666" s="1">
        <f>SUMIFS(Sheet1!$F$17:$F$30,Sheet1!$E$17:$E$30,D666)</f>
        <v>1</v>
      </c>
      <c r="H666" s="1" t="e">
        <f>ROUND(ABS(SUMIFS(#REF!,#REF!,$C666,#REF!,#REF!,#REF!,$E666)),)</f>
        <v>#REF!</v>
      </c>
      <c r="I666" s="1" t="e">
        <f>_xlfn.IFS(OR(B666=#REF!,B666=#REF!,B666=#REF!),ROUND(#REF!,3),TRUE,0)</f>
        <v>#REF!</v>
      </c>
      <c r="J666" s="1">
        <v>0</v>
      </c>
      <c r="K666" s="1" t="e">
        <f>ROUND(ABS(SUMIFS(#REF!,#REF!,$C666,#REF!,#REF!,#REF!,$E666,#REF!,#REF!)),3)</f>
        <v>#REF!</v>
      </c>
      <c r="L666" s="1" t="e">
        <f>ROUND(ABS(SUMIFS(#REF!,#REF!,$C666,#REF!,#REF!,#REF!,$E666,#REF!,#REF!)),3)</f>
        <v>#REF!</v>
      </c>
      <c r="M666" s="1">
        <v>0</v>
      </c>
      <c r="N666" s="1" t="e">
        <f>ROUND(ABS(SUMIFS(#REF!,#REF!,$C666,#REF!,#REF!,#REF!,$E666,#REF!,#REF!)),3)</f>
        <v>#REF!</v>
      </c>
      <c r="O666" s="1" t="e">
        <f>ABS(SUMIFS(#REF!,#REF!,$C666,#REF!,$E666,#REF!,#REF!))</f>
        <v>#REF!</v>
      </c>
      <c r="P666" s="1" t="e">
        <f>#REF!</f>
        <v>#REF!</v>
      </c>
      <c r="Q666" s="1" t="e">
        <f>_xlfn.IFS(OR(B666=#REF!,B666=#REF!),#REF!*100,TRUE,0)</f>
        <v>#REF!</v>
      </c>
      <c r="S666" s="14" t="str">
        <f t="shared" si="179"/>
        <v>2000240604伤血1</v>
      </c>
      <c r="T666" s="14" t="str">
        <f ca="1">IF(OFFSET($BB$1,MATCH($S666,S:S,0)-1,),$BC$1,
_xlfn.TEXTJOIN(Sheet1!$D$16,1,U666:AA666))</f>
        <v>ratio=2.14,fixed=100</v>
      </c>
      <c r="U666" s="14" t="str">
        <f t="shared" ca="1" si="180"/>
        <v>ratio=2.14</v>
      </c>
      <c r="V666" s="14" t="str">
        <f t="shared" ca="1" si="181"/>
        <v>fixed=100</v>
      </c>
      <c r="W666" s="14" t="str">
        <f t="shared" ca="1" si="182"/>
        <v/>
      </c>
      <c r="X666" s="14" t="str">
        <f t="shared" ca="1" si="183"/>
        <v/>
      </c>
      <c r="Y666" s="14" t="str">
        <f t="shared" ca="1" si="184"/>
        <v/>
      </c>
      <c r="Z666" s="14" t="str">
        <f t="shared" ca="1" si="185"/>
        <v/>
      </c>
      <c r="AA666" s="14" t="str">
        <f t="shared" ca="1" si="186"/>
        <v/>
      </c>
      <c r="AB666" s="1">
        <f t="shared" si="197"/>
        <v>2.14</v>
      </c>
      <c r="AC666" s="1">
        <f t="shared" si="198"/>
        <v>100</v>
      </c>
      <c r="AD666" s="1" t="e">
        <f t="shared" si="199"/>
        <v>#N/A</v>
      </c>
      <c r="AE666" s="1" t="e">
        <f t="shared" si="200"/>
        <v>#N/A</v>
      </c>
      <c r="AF666" s="1" t="e">
        <f t="shared" si="201"/>
        <v>#N/A</v>
      </c>
      <c r="AG666" s="1" t="e">
        <f t="shared" si="202"/>
        <v>#N/A</v>
      </c>
      <c r="AH666" s="1" t="e">
        <f t="shared" si="203"/>
        <v>#N/A</v>
      </c>
      <c r="AI666" s="1" t="str">
        <f>TRIM(LEFT(AP666,FIND(Sheet1!$E$16,AP666)-1))</f>
        <v>ratio</v>
      </c>
      <c r="AJ666" s="1" t="str">
        <f>TRIM(LEFT(AQ666,FIND(Sheet1!$E$16,AQ666)-1))</f>
        <v>fixed</v>
      </c>
      <c r="AK666" s="1" t="e">
        <f>TRIM(LEFT(AR666,FIND(Sheet1!$E$16,AR666)-1))</f>
        <v>#VALUE!</v>
      </c>
      <c r="AL666" s="1" t="e">
        <f>TRIM(LEFT(AS666,FIND(Sheet1!$E$16,AS666)-1))</f>
        <v>#VALUE!</v>
      </c>
      <c r="AM666" s="1" t="e">
        <f>TRIM(LEFT(AT666,FIND(Sheet1!$E$16,AT666)-1))</f>
        <v>#VALUE!</v>
      </c>
      <c r="AN666" s="1" t="e">
        <f>TRIM(LEFT(AU666,FIND(Sheet1!$E$16,AU666)-1))</f>
        <v>#VALUE!</v>
      </c>
      <c r="AO666" s="1" t="e">
        <f>TRIM(LEFT(AV666,FIND(Sheet1!$E$16,AV666)-1))</f>
        <v>#VALUE!</v>
      </c>
      <c r="AP666" s="14" t="s">
        <v>502</v>
      </c>
      <c r="AQ666" s="14" t="s">
        <v>170</v>
      </c>
      <c r="AX666" s="1">
        <v>2000240604</v>
      </c>
      <c r="AY666" s="1" t="s">
        <v>86</v>
      </c>
      <c r="AZ666" s="1" t="str">
        <f t="shared" si="194"/>
        <v>2000240604伤血</v>
      </c>
      <c r="BA666" s="1">
        <f>COUNTIFS($AZ$2:AZ666,AZ666,$AZ$2:AZ666,"&gt;&lt;")</f>
        <v>1</v>
      </c>
      <c r="BB666" t="b">
        <f>IFERROR(AND(VLOOKUP(AX666,[2]英雄技能定义!$A:$F,6,0)="普攻",AY666=$AY$2),FALSE)</f>
        <v>0</v>
      </c>
    </row>
    <row r="667" spans="1:54">
      <c r="A667" s="1" t="e">
        <f>#REF!</f>
        <v>#REF!</v>
      </c>
      <c r="B667" s="1" t="e">
        <f>#REF!</f>
        <v>#REF!</v>
      </c>
      <c r="C667" s="1" t="e">
        <f>#REF!</f>
        <v>#REF!</v>
      </c>
      <c r="D667" s="1" t="s">
        <v>914</v>
      </c>
      <c r="E667" s="1" t="e">
        <f>#REF!</f>
        <v>#REF!</v>
      </c>
      <c r="F667" s="1" t="e">
        <f t="shared" ref="F667:F683" si="204">_xlfn.CONCAT(C667,D667,E667)</f>
        <v>#REF!</v>
      </c>
      <c r="G667" s="1">
        <f>SUMIFS(Sheet1!$F$17:$F$30,Sheet1!$E$17:$E$30,D667)</f>
        <v>5</v>
      </c>
      <c r="H667" s="1" t="e">
        <f>ROUND(ABS(SUMIFS(#REF!,#REF!,$C667,#REF!,#REF!,#REF!,$E667)),)</f>
        <v>#REF!</v>
      </c>
      <c r="I667" s="1" t="e">
        <f>_xlfn.IFS(OR(B667=#REF!,B667=#REF!,B667=#REF!),ROUND(#REF!,3),TRUE,0)</f>
        <v>#REF!</v>
      </c>
      <c r="J667" s="1">
        <v>0</v>
      </c>
      <c r="K667" s="1" t="e">
        <f>ROUND(ABS(SUMIFS(#REF!,#REF!,$C667,#REF!,#REF!,#REF!,$E667,#REF!,#REF!)),3)</f>
        <v>#REF!</v>
      </c>
      <c r="L667" s="1" t="e">
        <f>ROUND(ABS(SUMIFS(#REF!,#REF!,$C667,#REF!,#REF!,#REF!,$E667,#REF!,#REF!)),3)</f>
        <v>#REF!</v>
      </c>
      <c r="M667" s="1">
        <v>0</v>
      </c>
      <c r="N667" s="1" t="e">
        <f>ROUND(ABS(SUMIFS(#REF!,#REF!,$C667,#REF!,#REF!,#REF!,$E667,#REF!,#REF!)),3)</f>
        <v>#REF!</v>
      </c>
      <c r="O667" s="1" t="e">
        <f>ABS(SUMIFS(#REF!,#REF!,$C667,#REF!,$E667,#REF!,#REF!))</f>
        <v>#REF!</v>
      </c>
      <c r="P667" s="1" t="e">
        <f>#REF!</f>
        <v>#REF!</v>
      </c>
      <c r="Q667" s="1" t="e">
        <f>_xlfn.IFS(OR(B667=#REF!,B667=#REF!),#REF!*100,TRUE,0)</f>
        <v>#REF!</v>
      </c>
      <c r="R667" s="4" t="s">
        <v>913</v>
      </c>
      <c r="S667" s="14" t="str">
        <f t="shared" si="179"/>
        <v>2000240604受击光效1</v>
      </c>
      <c r="T667" s="14" t="str">
        <f ca="1">IF(OFFSET($BB$1,MATCH($S667,S:S,0)-1,),$BC$1,
_xlfn.TEXTJOIN(Sheet1!$D$16,1,U667:AA667))</f>
        <v>61</v>
      </c>
      <c r="U667" s="14" t="str">
        <f t="shared" ca="1" si="180"/>
        <v>61</v>
      </c>
      <c r="V667" s="14" t="str">
        <f t="shared" ca="1" si="181"/>
        <v/>
      </c>
      <c r="W667" s="14" t="str">
        <f t="shared" ca="1" si="182"/>
        <v/>
      </c>
      <c r="X667" s="14" t="str">
        <f t="shared" ca="1" si="183"/>
        <v/>
      </c>
      <c r="Y667" s="14" t="str">
        <f t="shared" ca="1" si="184"/>
        <v/>
      </c>
      <c r="Z667" s="14" t="str">
        <f t="shared" ca="1" si="185"/>
        <v/>
      </c>
      <c r="AA667" s="14" t="str">
        <f t="shared" ca="1" si="186"/>
        <v/>
      </c>
      <c r="AB667" s="1">
        <f t="shared" si="197"/>
        <v>61</v>
      </c>
      <c r="AC667" s="1" t="e">
        <f t="shared" si="198"/>
        <v>#N/A</v>
      </c>
      <c r="AD667" s="1" t="e">
        <f t="shared" si="199"/>
        <v>#N/A</v>
      </c>
      <c r="AE667" s="1" t="e">
        <f t="shared" si="200"/>
        <v>#N/A</v>
      </c>
      <c r="AF667" s="1" t="e">
        <f t="shared" si="201"/>
        <v>#N/A</v>
      </c>
      <c r="AG667" s="1" t="e">
        <f t="shared" si="202"/>
        <v>#N/A</v>
      </c>
      <c r="AH667" s="1" t="e">
        <f t="shared" si="203"/>
        <v>#N/A</v>
      </c>
      <c r="AI667" s="1" t="e">
        <f>TRIM(LEFT(AP667,FIND(Sheet1!$E$16,AP667)-1))</f>
        <v>#VALUE!</v>
      </c>
      <c r="AJ667" s="1" t="e">
        <f>TRIM(LEFT(AQ667,FIND(Sheet1!$E$16,AQ667)-1))</f>
        <v>#VALUE!</v>
      </c>
      <c r="AK667" s="1" t="e">
        <f>TRIM(LEFT(AR667,FIND(Sheet1!$E$16,AR667)-1))</f>
        <v>#VALUE!</v>
      </c>
      <c r="AL667" s="1" t="e">
        <f>TRIM(LEFT(AS667,FIND(Sheet1!$E$16,AS667)-1))</f>
        <v>#VALUE!</v>
      </c>
      <c r="AM667" s="1" t="e">
        <f>TRIM(LEFT(AT667,FIND(Sheet1!$E$16,AT667)-1))</f>
        <v>#VALUE!</v>
      </c>
      <c r="AN667" s="1" t="e">
        <f>TRIM(LEFT(AU667,FIND(Sheet1!$E$16,AU667)-1))</f>
        <v>#VALUE!</v>
      </c>
      <c r="AO667" s="1" t="e">
        <f>TRIM(LEFT(AV667,FIND(Sheet1!$E$16,AV667)-1))</f>
        <v>#VALUE!</v>
      </c>
      <c r="AP667" s="14">
        <v>61</v>
      </c>
      <c r="AX667" s="1">
        <v>2000240604</v>
      </c>
      <c r="AY667" s="1" t="s">
        <v>91</v>
      </c>
      <c r="AZ667" s="1" t="str">
        <f t="shared" si="194"/>
        <v>2000240604受击光效</v>
      </c>
      <c r="BA667" s="1">
        <f>COUNTIFS($AZ$2:AZ667,AZ667,$AZ$2:AZ667,"&gt;&lt;")</f>
        <v>1</v>
      </c>
      <c r="BB667" t="b">
        <f>IFERROR(AND(VLOOKUP(AX667,[2]英雄技能定义!$A:$F,6,0)="普攻",AY667=$AY$2),FALSE)</f>
        <v>0</v>
      </c>
    </row>
    <row r="668" spans="1:54">
      <c r="A668" s="1" t="e">
        <f>#REF!</f>
        <v>#REF!</v>
      </c>
      <c r="B668" s="1" t="e">
        <f>#REF!</f>
        <v>#REF!</v>
      </c>
      <c r="C668" s="1" t="e">
        <f>#REF!</f>
        <v>#REF!</v>
      </c>
      <c r="D668" s="1" t="s">
        <v>914</v>
      </c>
      <c r="E668" s="1" t="e">
        <f>#REF!</f>
        <v>#REF!</v>
      </c>
      <c r="F668" s="1" t="e">
        <f t="shared" si="204"/>
        <v>#REF!</v>
      </c>
      <c r="G668" s="1">
        <f>SUMIFS(Sheet1!$F$17:$F$30,Sheet1!$E$17:$E$30,D668)</f>
        <v>5</v>
      </c>
      <c r="H668" s="1" t="e">
        <f>ROUND(ABS(SUMIFS(#REF!,#REF!,$C668,#REF!,#REF!,#REF!,$E668)),)</f>
        <v>#REF!</v>
      </c>
      <c r="I668" s="1" t="e">
        <f>_xlfn.IFS(OR(B668=#REF!,B668=#REF!,B668=#REF!),ROUND(#REF!,3),TRUE,0)</f>
        <v>#REF!</v>
      </c>
      <c r="J668" s="1">
        <v>0</v>
      </c>
      <c r="K668" s="1" t="e">
        <f>ROUND(ABS(SUMIFS(#REF!,#REF!,$C668,#REF!,#REF!,#REF!,$E668,#REF!,#REF!)),3)</f>
        <v>#REF!</v>
      </c>
      <c r="L668" s="1" t="e">
        <f>ROUND(ABS(SUMIFS(#REF!,#REF!,$C668,#REF!,#REF!,#REF!,$E668,#REF!,#REF!)),3)</f>
        <v>#REF!</v>
      </c>
      <c r="M668" s="1">
        <v>0</v>
      </c>
      <c r="N668" s="1" t="e">
        <f>ROUND(ABS(SUMIFS(#REF!,#REF!,$C668,#REF!,#REF!,#REF!,$E668,#REF!,#REF!)),3)</f>
        <v>#REF!</v>
      </c>
      <c r="O668" s="1" t="e">
        <f>ABS(SUMIFS(#REF!,#REF!,$C668,#REF!,$E668,#REF!,#REF!))</f>
        <v>#REF!</v>
      </c>
      <c r="P668" s="1" t="e">
        <f>#REF!</f>
        <v>#REF!</v>
      </c>
      <c r="Q668" s="1" t="e">
        <f>_xlfn.IFS(OR(B668=#REF!,B668=#REF!),#REF!*100,TRUE,0)</f>
        <v>#REF!</v>
      </c>
      <c r="S668" s="14" t="str">
        <f t="shared" si="179"/>
        <v>2000240701伤血1</v>
      </c>
      <c r="T668" s="14" t="str">
        <f ca="1">IF(OFFSET($BB$1,MATCH($S668,S:S,0)-1,),$BC$1,
_xlfn.TEXTJOIN(Sheet1!$D$16,1,U668:AA668))</f>
        <v>ratio=0.4,fixed=0</v>
      </c>
      <c r="U668" s="14" t="str">
        <f t="shared" ca="1" si="180"/>
        <v>ratio=0.4</v>
      </c>
      <c r="V668" s="14" t="str">
        <f t="shared" ca="1" si="181"/>
        <v>fixed=5</v>
      </c>
      <c r="W668" s="14" t="str">
        <f t="shared" ca="1" si="182"/>
        <v/>
      </c>
      <c r="X668" s="14" t="str">
        <f t="shared" ca="1" si="183"/>
        <v/>
      </c>
      <c r="Y668" s="14" t="str">
        <f t="shared" ca="1" si="184"/>
        <v/>
      </c>
      <c r="Z668" s="14" t="str">
        <f t="shared" ca="1" si="185"/>
        <v/>
      </c>
      <c r="AA668" s="14" t="str">
        <f t="shared" ca="1" si="186"/>
        <v/>
      </c>
      <c r="AB668" s="1">
        <f t="shared" si="197"/>
        <v>0.4</v>
      </c>
      <c r="AC668" s="1">
        <f t="shared" si="198"/>
        <v>5</v>
      </c>
      <c r="AD668" s="1" t="e">
        <f t="shared" si="199"/>
        <v>#N/A</v>
      </c>
      <c r="AE668" s="1" t="e">
        <f t="shared" si="200"/>
        <v>#N/A</v>
      </c>
      <c r="AF668" s="1" t="e">
        <f t="shared" si="201"/>
        <v>#N/A</v>
      </c>
      <c r="AG668" s="1" t="e">
        <f t="shared" si="202"/>
        <v>#N/A</v>
      </c>
      <c r="AH668" s="1" t="e">
        <f t="shared" si="203"/>
        <v>#N/A</v>
      </c>
      <c r="AI668" s="1" t="str">
        <f>TRIM(LEFT(AP668,FIND(Sheet1!$E$16,AP668)-1))</f>
        <v>ratio</v>
      </c>
      <c r="AJ668" s="1" t="str">
        <f>TRIM(LEFT(AQ668,FIND(Sheet1!$E$16,AQ668)-1))</f>
        <v>fixed</v>
      </c>
      <c r="AK668" s="1" t="e">
        <f>TRIM(LEFT(AR668,FIND(Sheet1!$E$16,AR668)-1))</f>
        <v>#VALUE!</v>
      </c>
      <c r="AL668" s="1" t="e">
        <f>TRIM(LEFT(AS668,FIND(Sheet1!$E$16,AS668)-1))</f>
        <v>#VALUE!</v>
      </c>
      <c r="AM668" s="1" t="e">
        <f>TRIM(LEFT(AT668,FIND(Sheet1!$E$16,AT668)-1))</f>
        <v>#VALUE!</v>
      </c>
      <c r="AN668" s="1" t="e">
        <f>TRIM(LEFT(AU668,FIND(Sheet1!$E$16,AU668)-1))</f>
        <v>#VALUE!</v>
      </c>
      <c r="AO668" s="1" t="e">
        <f>TRIM(LEFT(AV668,FIND(Sheet1!$E$16,AV668)-1))</f>
        <v>#VALUE!</v>
      </c>
      <c r="AP668" s="14" t="s">
        <v>167</v>
      </c>
      <c r="AQ668" s="14" t="s">
        <v>383</v>
      </c>
      <c r="AX668" s="1">
        <v>2000240701</v>
      </c>
      <c r="AY668" s="1" t="s">
        <v>86</v>
      </c>
      <c r="AZ668" s="1" t="str">
        <f t="shared" si="194"/>
        <v>2000240701伤血</v>
      </c>
      <c r="BA668" s="1">
        <f>COUNTIFS($AZ$2:AZ668,AZ668,$AZ$2:AZ668,"&gt;&lt;")</f>
        <v>1</v>
      </c>
      <c r="BB668" t="b">
        <f>IFERROR(AND(VLOOKUP(AX668,[2]英雄技能定义!$A:$F,6,0)="普攻",AY668=$AY$2),FALSE)</f>
        <v>1</v>
      </c>
    </row>
    <row r="669" spans="1:54">
      <c r="A669" s="1" t="e">
        <f>#REF!</f>
        <v>#REF!</v>
      </c>
      <c r="B669" s="1" t="e">
        <f>#REF!</f>
        <v>#REF!</v>
      </c>
      <c r="C669" s="1" t="e">
        <f>#REF!</f>
        <v>#REF!</v>
      </c>
      <c r="D669" s="1" t="s">
        <v>914</v>
      </c>
      <c r="E669" s="1" t="e">
        <f>#REF!</f>
        <v>#REF!</v>
      </c>
      <c r="F669" s="1" t="e">
        <f t="shared" si="204"/>
        <v>#REF!</v>
      </c>
      <c r="G669" s="1">
        <f>SUMIFS(Sheet1!$F$17:$F$30,Sheet1!$E$17:$E$30,D669)</f>
        <v>5</v>
      </c>
      <c r="H669" s="1" t="e">
        <f>ROUND(ABS(SUMIFS(#REF!,#REF!,$C669,#REF!,#REF!,#REF!,$E669)),)</f>
        <v>#REF!</v>
      </c>
      <c r="I669" s="1" t="e">
        <f>_xlfn.IFS(OR(B669=#REF!,B669=#REF!,B669=#REF!),ROUND(#REF!,3),TRUE,0)</f>
        <v>#REF!</v>
      </c>
      <c r="J669" s="1">
        <v>0</v>
      </c>
      <c r="K669" s="1" t="e">
        <f>ROUND(ABS(SUMIFS(#REF!,#REF!,$C669,#REF!,#REF!,#REF!,$E669,#REF!,#REF!)),3)</f>
        <v>#REF!</v>
      </c>
      <c r="L669" s="1" t="e">
        <f>ROUND(ABS(SUMIFS(#REF!,#REF!,$C669,#REF!,#REF!,#REF!,$E669,#REF!,#REF!)),3)</f>
        <v>#REF!</v>
      </c>
      <c r="M669" s="1">
        <v>0</v>
      </c>
      <c r="N669" s="1" t="e">
        <f>ROUND(ABS(SUMIFS(#REF!,#REF!,$C669,#REF!,#REF!,#REF!,$E669,#REF!,#REF!)),3)</f>
        <v>#REF!</v>
      </c>
      <c r="O669" s="1" t="e">
        <f>ABS(SUMIFS(#REF!,#REF!,$C669,#REF!,$E669,#REF!,#REF!))</f>
        <v>#REF!</v>
      </c>
      <c r="P669" s="1" t="e">
        <f>#REF!</f>
        <v>#REF!</v>
      </c>
      <c r="Q669" s="1" t="e">
        <f>_xlfn.IFS(OR(B669=#REF!,B669=#REF!),#REF!*100,TRUE,0)</f>
        <v>#REF!</v>
      </c>
      <c r="S669" s="14" t="str">
        <f t="shared" si="179"/>
        <v>2000240701受击光效1</v>
      </c>
      <c r="T669" s="14" t="str">
        <f ca="1">IF(OFFSET($BB$1,MATCH($S669,S:S,0)-1,),$BC$1,
_xlfn.TEXTJOIN(Sheet1!$D$16,1,U669:AA669))</f>
        <v>60</v>
      </c>
      <c r="U669" s="14" t="str">
        <f t="shared" ca="1" si="180"/>
        <v>60</v>
      </c>
      <c r="V669" s="14" t="str">
        <f t="shared" ca="1" si="181"/>
        <v/>
      </c>
      <c r="W669" s="14" t="str">
        <f t="shared" ca="1" si="182"/>
        <v/>
      </c>
      <c r="X669" s="14" t="str">
        <f t="shared" ca="1" si="183"/>
        <v/>
      </c>
      <c r="Y669" s="14" t="str">
        <f t="shared" ca="1" si="184"/>
        <v/>
      </c>
      <c r="Z669" s="14" t="str">
        <f t="shared" ca="1" si="185"/>
        <v/>
      </c>
      <c r="AA669" s="14" t="str">
        <f t="shared" ca="1" si="186"/>
        <v/>
      </c>
      <c r="AB669" s="1">
        <f t="shared" si="197"/>
        <v>60</v>
      </c>
      <c r="AC669" s="1" t="e">
        <f t="shared" si="198"/>
        <v>#N/A</v>
      </c>
      <c r="AD669" s="1" t="e">
        <f t="shared" si="199"/>
        <v>#N/A</v>
      </c>
      <c r="AE669" s="1" t="e">
        <f t="shared" si="200"/>
        <v>#N/A</v>
      </c>
      <c r="AF669" s="1" t="e">
        <f t="shared" si="201"/>
        <v>#N/A</v>
      </c>
      <c r="AG669" s="1" t="e">
        <f t="shared" si="202"/>
        <v>#N/A</v>
      </c>
      <c r="AH669" s="1" t="e">
        <f t="shared" si="203"/>
        <v>#N/A</v>
      </c>
      <c r="AI669" s="1" t="e">
        <f>TRIM(LEFT(AP669,FIND(Sheet1!$E$16,AP669)-1))</f>
        <v>#VALUE!</v>
      </c>
      <c r="AJ669" s="1" t="e">
        <f>TRIM(LEFT(AQ669,FIND(Sheet1!$E$16,AQ669)-1))</f>
        <v>#VALUE!</v>
      </c>
      <c r="AK669" s="1" t="e">
        <f>TRIM(LEFT(AR669,FIND(Sheet1!$E$16,AR669)-1))</f>
        <v>#VALUE!</v>
      </c>
      <c r="AL669" s="1" t="e">
        <f>TRIM(LEFT(AS669,FIND(Sheet1!$E$16,AS669)-1))</f>
        <v>#VALUE!</v>
      </c>
      <c r="AM669" s="1" t="e">
        <f>TRIM(LEFT(AT669,FIND(Sheet1!$E$16,AT669)-1))</f>
        <v>#VALUE!</v>
      </c>
      <c r="AN669" s="1" t="e">
        <f>TRIM(LEFT(AU669,FIND(Sheet1!$E$16,AU669)-1))</f>
        <v>#VALUE!</v>
      </c>
      <c r="AO669" s="1" t="e">
        <f>TRIM(LEFT(AV669,FIND(Sheet1!$E$16,AV669)-1))</f>
        <v>#VALUE!</v>
      </c>
      <c r="AP669" s="14">
        <v>60</v>
      </c>
      <c r="AX669" s="1">
        <v>2000240701</v>
      </c>
      <c r="AY669" s="1" t="s">
        <v>91</v>
      </c>
      <c r="AZ669" s="1" t="str">
        <f t="shared" si="194"/>
        <v>2000240701受击光效</v>
      </c>
      <c r="BA669" s="1">
        <f>COUNTIFS($AZ$2:AZ669,AZ669,$AZ$2:AZ669,"&gt;&lt;")</f>
        <v>1</v>
      </c>
      <c r="BB669" t="b">
        <f>IFERROR(AND(VLOOKUP(AX669,[2]英雄技能定义!$A:$F,6,0)="普攻",AY669=$AY$2),FALSE)</f>
        <v>0</v>
      </c>
    </row>
    <row r="670" spans="1:54">
      <c r="A670" s="1" t="e">
        <f>#REF!</f>
        <v>#REF!</v>
      </c>
      <c r="B670" s="1" t="e">
        <f>#REF!</f>
        <v>#REF!</v>
      </c>
      <c r="C670" s="1" t="e">
        <f>#REF!</f>
        <v>#REF!</v>
      </c>
      <c r="D670" s="1" t="s">
        <v>914</v>
      </c>
      <c r="E670" s="1" t="e">
        <f>#REF!</f>
        <v>#REF!</v>
      </c>
      <c r="F670" s="1" t="e">
        <f t="shared" si="204"/>
        <v>#REF!</v>
      </c>
      <c r="G670" s="1">
        <f>SUMIFS(Sheet1!$F$17:$F$30,Sheet1!$E$17:$E$30,D670)</f>
        <v>5</v>
      </c>
      <c r="H670" s="1" t="e">
        <f>ROUND(ABS(SUMIFS(#REF!,#REF!,$C670,#REF!,#REF!,#REF!,$E670)),)</f>
        <v>#REF!</v>
      </c>
      <c r="I670" s="1" t="e">
        <f>_xlfn.IFS(OR(B670=#REF!,B670=#REF!,B670=#REF!),ROUND(#REF!,3),TRUE,0)</f>
        <v>#REF!</v>
      </c>
      <c r="J670" s="1">
        <v>0</v>
      </c>
      <c r="K670" s="1" t="e">
        <f>ROUND(ABS(SUMIFS(#REF!,#REF!,$C670,#REF!,#REF!,#REF!,$E670,#REF!,#REF!)),3)</f>
        <v>#REF!</v>
      </c>
      <c r="L670" s="1" t="e">
        <f>ROUND(ABS(SUMIFS(#REF!,#REF!,$C670,#REF!,#REF!,#REF!,$E670,#REF!,#REF!)),3)</f>
        <v>#REF!</v>
      </c>
      <c r="M670" s="1">
        <v>0</v>
      </c>
      <c r="N670" s="1" t="e">
        <f>ROUND(ABS(SUMIFS(#REF!,#REF!,$C670,#REF!,#REF!,#REF!,$E670,#REF!,#REF!)),3)</f>
        <v>#REF!</v>
      </c>
      <c r="O670" s="1" t="e">
        <f>ABS(SUMIFS(#REF!,#REF!,$C670,#REF!,$E670,#REF!,#REF!))</f>
        <v>#REF!</v>
      </c>
      <c r="P670" s="1" t="e">
        <f>#REF!</f>
        <v>#REF!</v>
      </c>
      <c r="Q670" s="1" t="e">
        <f>_xlfn.IFS(OR(B670=#REF!,B670=#REF!),#REF!*100,TRUE,0)</f>
        <v>#REF!</v>
      </c>
      <c r="S670" s="14" t="str">
        <f t="shared" si="179"/>
        <v>2000240704伤血1</v>
      </c>
      <c r="T670" s="14" t="str">
        <f ca="1">IF(OFFSET($BB$1,MATCH($S670,S:S,0)-1,),$BC$1,
_xlfn.TEXTJOIN(Sheet1!$D$16,1,U670:AA670))</f>
        <v>ratio=0.51,fixed=100</v>
      </c>
      <c r="U670" s="14" t="str">
        <f t="shared" ca="1" si="180"/>
        <v>ratio=0.51</v>
      </c>
      <c r="V670" s="14" t="str">
        <f t="shared" ca="1" si="181"/>
        <v>fixed=100</v>
      </c>
      <c r="W670" s="14" t="str">
        <f t="shared" ca="1" si="182"/>
        <v/>
      </c>
      <c r="X670" s="14" t="str">
        <f t="shared" ca="1" si="183"/>
        <v/>
      </c>
      <c r="Y670" s="14" t="str">
        <f t="shared" ca="1" si="184"/>
        <v/>
      </c>
      <c r="Z670" s="14" t="str">
        <f t="shared" ca="1" si="185"/>
        <v/>
      </c>
      <c r="AA670" s="14" t="str">
        <f t="shared" ca="1" si="186"/>
        <v/>
      </c>
      <c r="AB670" s="1">
        <f t="shared" si="197"/>
        <v>0.51</v>
      </c>
      <c r="AC670" s="1">
        <f t="shared" si="198"/>
        <v>100</v>
      </c>
      <c r="AD670" s="1" t="e">
        <f t="shared" si="199"/>
        <v>#N/A</v>
      </c>
      <c r="AE670" s="1" t="e">
        <f t="shared" si="200"/>
        <v>#N/A</v>
      </c>
      <c r="AF670" s="1" t="e">
        <f t="shared" si="201"/>
        <v>#N/A</v>
      </c>
      <c r="AG670" s="1" t="e">
        <f t="shared" si="202"/>
        <v>#N/A</v>
      </c>
      <c r="AH670" s="1" t="e">
        <f t="shared" si="203"/>
        <v>#N/A</v>
      </c>
      <c r="AI670" s="1" t="str">
        <f>TRIM(LEFT(AP670,FIND(Sheet1!$E$16,AP670)-1))</f>
        <v>ratio</v>
      </c>
      <c r="AJ670" s="1" t="str">
        <f>TRIM(LEFT(AQ670,FIND(Sheet1!$E$16,AQ670)-1))</f>
        <v>fixed</v>
      </c>
      <c r="AK670" s="1" t="e">
        <f>TRIM(LEFT(AR670,FIND(Sheet1!$E$16,AR670)-1))</f>
        <v>#VALUE!</v>
      </c>
      <c r="AL670" s="1" t="e">
        <f>TRIM(LEFT(AS670,FIND(Sheet1!$E$16,AS670)-1))</f>
        <v>#VALUE!</v>
      </c>
      <c r="AM670" s="1" t="e">
        <f>TRIM(LEFT(AT670,FIND(Sheet1!$E$16,AT670)-1))</f>
        <v>#VALUE!</v>
      </c>
      <c r="AN670" s="1" t="e">
        <f>TRIM(LEFT(AU670,FIND(Sheet1!$E$16,AU670)-1))</f>
        <v>#VALUE!</v>
      </c>
      <c r="AO670" s="1" t="e">
        <f>TRIM(LEFT(AV670,FIND(Sheet1!$E$16,AV670)-1))</f>
        <v>#VALUE!</v>
      </c>
      <c r="AP670" s="14" t="s">
        <v>503</v>
      </c>
      <c r="AQ670" s="14" t="s">
        <v>170</v>
      </c>
      <c r="AX670" s="1">
        <v>2000240704</v>
      </c>
      <c r="AY670" s="1" t="s">
        <v>86</v>
      </c>
      <c r="AZ670" s="1" t="str">
        <f t="shared" si="194"/>
        <v>2000240704伤血</v>
      </c>
      <c r="BA670" s="1">
        <f>COUNTIFS($AZ$2:AZ670,AZ670,$AZ$2:AZ670,"&gt;&lt;")</f>
        <v>1</v>
      </c>
      <c r="BB670" t="b">
        <f>IFERROR(AND(VLOOKUP(AX670,[2]英雄技能定义!$A:$F,6,0)="普攻",AY670=$AY$2),FALSE)</f>
        <v>0</v>
      </c>
    </row>
    <row r="671" spans="1:54">
      <c r="A671" s="1" t="e">
        <f>#REF!</f>
        <v>#REF!</v>
      </c>
      <c r="B671" s="1" t="e">
        <f>#REF!</f>
        <v>#REF!</v>
      </c>
      <c r="C671" s="1" t="e">
        <f>#REF!</f>
        <v>#REF!</v>
      </c>
      <c r="D671" s="1" t="s">
        <v>914</v>
      </c>
      <c r="E671" s="1" t="e">
        <f>#REF!</f>
        <v>#REF!</v>
      </c>
      <c r="F671" s="1" t="e">
        <f t="shared" si="204"/>
        <v>#REF!</v>
      </c>
      <c r="G671" s="1">
        <f>SUMIFS(Sheet1!$F$17:$F$30,Sheet1!$E$17:$E$30,D671)</f>
        <v>5</v>
      </c>
      <c r="H671" s="1" t="e">
        <f>ROUND(ABS(SUMIFS(#REF!,#REF!,$C671,#REF!,#REF!,#REF!,$E671)),)</f>
        <v>#REF!</v>
      </c>
      <c r="I671" s="1" t="e">
        <f>_xlfn.IFS(OR(B671=#REF!,B671=#REF!,B671=#REF!),ROUND(#REF!,3),TRUE,0)</f>
        <v>#REF!</v>
      </c>
      <c r="J671" s="1">
        <v>0</v>
      </c>
      <c r="K671" s="1" t="e">
        <f>ROUND(ABS(SUMIFS(#REF!,#REF!,$C671,#REF!,#REF!,#REF!,$E671,#REF!,#REF!)),3)</f>
        <v>#REF!</v>
      </c>
      <c r="L671" s="1" t="e">
        <f>ROUND(ABS(SUMIFS(#REF!,#REF!,$C671,#REF!,#REF!,#REF!,$E671,#REF!,#REF!)),3)</f>
        <v>#REF!</v>
      </c>
      <c r="M671" s="1">
        <v>0</v>
      </c>
      <c r="N671" s="1" t="e">
        <f>ROUND(ABS(SUMIFS(#REF!,#REF!,$C671,#REF!,#REF!,#REF!,$E671,#REF!,#REF!)),3)</f>
        <v>#REF!</v>
      </c>
      <c r="O671" s="1" t="e">
        <f>ABS(SUMIFS(#REF!,#REF!,$C671,#REF!,$E671,#REF!,#REF!))</f>
        <v>#REF!</v>
      </c>
      <c r="P671" s="1" t="e">
        <f>#REF!</f>
        <v>#REF!</v>
      </c>
      <c r="Q671" s="1" t="e">
        <f>_xlfn.IFS(OR(B671=#REF!,B671=#REF!),#REF!*100,TRUE,0)</f>
        <v>#REF!</v>
      </c>
      <c r="S671" s="14" t="str">
        <f t="shared" si="179"/>
        <v>2000240704受击光效1</v>
      </c>
      <c r="T671" s="14" t="str">
        <f ca="1">IF(OFFSET($BB$1,MATCH($S671,S:S,0)-1,),$BC$1,
_xlfn.TEXTJOIN(Sheet1!$D$16,1,U671:AA671))</f>
        <v>60</v>
      </c>
      <c r="U671" s="14" t="str">
        <f t="shared" ca="1" si="180"/>
        <v>60</v>
      </c>
      <c r="V671" s="14" t="str">
        <f t="shared" ca="1" si="181"/>
        <v/>
      </c>
      <c r="W671" s="14" t="str">
        <f t="shared" ca="1" si="182"/>
        <v/>
      </c>
      <c r="X671" s="14" t="str">
        <f t="shared" ca="1" si="183"/>
        <v/>
      </c>
      <c r="Y671" s="14" t="str">
        <f t="shared" ca="1" si="184"/>
        <v/>
      </c>
      <c r="Z671" s="14" t="str">
        <f t="shared" ca="1" si="185"/>
        <v/>
      </c>
      <c r="AA671" s="14" t="str">
        <f t="shared" ca="1" si="186"/>
        <v/>
      </c>
      <c r="AB671" s="1">
        <f t="shared" si="197"/>
        <v>60</v>
      </c>
      <c r="AC671" s="1" t="e">
        <f t="shared" si="198"/>
        <v>#N/A</v>
      </c>
      <c r="AD671" s="1" t="e">
        <f t="shared" si="199"/>
        <v>#N/A</v>
      </c>
      <c r="AE671" s="1" t="e">
        <f t="shared" si="200"/>
        <v>#N/A</v>
      </c>
      <c r="AF671" s="1" t="e">
        <f t="shared" si="201"/>
        <v>#N/A</v>
      </c>
      <c r="AG671" s="1" t="e">
        <f t="shared" si="202"/>
        <v>#N/A</v>
      </c>
      <c r="AH671" s="1" t="e">
        <f t="shared" si="203"/>
        <v>#N/A</v>
      </c>
      <c r="AI671" s="1" t="e">
        <f>TRIM(LEFT(AP671,FIND(Sheet1!$E$16,AP671)-1))</f>
        <v>#VALUE!</v>
      </c>
      <c r="AJ671" s="1" t="e">
        <f>TRIM(LEFT(AQ671,FIND(Sheet1!$E$16,AQ671)-1))</f>
        <v>#VALUE!</v>
      </c>
      <c r="AK671" s="1" t="e">
        <f>TRIM(LEFT(AR671,FIND(Sheet1!$E$16,AR671)-1))</f>
        <v>#VALUE!</v>
      </c>
      <c r="AL671" s="1" t="e">
        <f>TRIM(LEFT(AS671,FIND(Sheet1!$E$16,AS671)-1))</f>
        <v>#VALUE!</v>
      </c>
      <c r="AM671" s="1" t="e">
        <f>TRIM(LEFT(AT671,FIND(Sheet1!$E$16,AT671)-1))</f>
        <v>#VALUE!</v>
      </c>
      <c r="AN671" s="1" t="e">
        <f>TRIM(LEFT(AU671,FIND(Sheet1!$E$16,AU671)-1))</f>
        <v>#VALUE!</v>
      </c>
      <c r="AO671" s="1" t="e">
        <f>TRIM(LEFT(AV671,FIND(Sheet1!$E$16,AV671)-1))</f>
        <v>#VALUE!</v>
      </c>
      <c r="AP671" s="14">
        <v>60</v>
      </c>
      <c r="AX671" s="1">
        <v>2000240704</v>
      </c>
      <c r="AY671" s="1" t="s">
        <v>91</v>
      </c>
      <c r="AZ671" s="1" t="str">
        <f t="shared" si="194"/>
        <v>2000240704受击光效</v>
      </c>
      <c r="BA671" s="1">
        <f>COUNTIFS($AZ$2:AZ671,AZ671,$AZ$2:AZ671,"&gt;&lt;")</f>
        <v>1</v>
      </c>
      <c r="BB671" t="b">
        <f>IFERROR(AND(VLOOKUP(AX671,[2]英雄技能定义!$A:$F,6,0)="普攻",AY671=$AY$2),FALSE)</f>
        <v>0</v>
      </c>
    </row>
    <row r="672" spans="1:54">
      <c r="A672" s="1" t="e">
        <f>#REF!</f>
        <v>#REF!</v>
      </c>
      <c r="B672" s="1" t="e">
        <f>#REF!</f>
        <v>#REF!</v>
      </c>
      <c r="C672" s="1" t="e">
        <f>#REF!</f>
        <v>#REF!</v>
      </c>
      <c r="D672" s="1" t="s">
        <v>86</v>
      </c>
      <c r="E672" s="1" t="e">
        <f>#REF!</f>
        <v>#REF!</v>
      </c>
      <c r="F672" s="1" t="e">
        <f t="shared" si="204"/>
        <v>#REF!</v>
      </c>
      <c r="G672" s="1">
        <f>SUMIFS(Sheet1!$F$17:$F$30,Sheet1!$E$17:$E$30,D672)</f>
        <v>1</v>
      </c>
      <c r="H672" s="1" t="e">
        <f>ROUND(ABS(SUMIFS(#REF!,#REF!,$C672,#REF!,#REF!,#REF!,$E672)),)</f>
        <v>#REF!</v>
      </c>
      <c r="I672" s="1" t="e">
        <f>_xlfn.IFS(OR(B672=#REF!,B672=#REF!,B672=#REF!),ROUND(#REF!,3),TRUE,0)</f>
        <v>#REF!</v>
      </c>
      <c r="J672" s="1">
        <v>0</v>
      </c>
      <c r="K672" s="1" t="e">
        <f>ROUND(ABS(SUMIFS(#REF!,#REF!,$C672,#REF!,#REF!,#REF!,$E672,#REF!,#REF!)),3)</f>
        <v>#REF!</v>
      </c>
      <c r="L672" s="1" t="e">
        <f>ROUND(ABS(SUMIFS(#REF!,#REF!,$C672,#REF!,#REF!,#REF!,$E672,#REF!,#REF!)),3)</f>
        <v>#REF!</v>
      </c>
      <c r="M672" s="1">
        <v>0</v>
      </c>
      <c r="N672" s="1" t="e">
        <f>ROUND(ABS(SUMIFS(#REF!,#REF!,$C672,#REF!,#REF!,#REF!,$E672,#REF!,#REF!)),3)</f>
        <v>#REF!</v>
      </c>
      <c r="O672" s="1" t="e">
        <f>ABS(SUMIFS(#REF!,#REF!,$C672,#REF!,$E672,#REF!,#REF!))</f>
        <v>#REF!</v>
      </c>
      <c r="P672" s="1" t="e">
        <f>#REF!</f>
        <v>#REF!</v>
      </c>
      <c r="Q672" s="1" t="e">
        <f>_xlfn.IFS(OR(B672=#REF!,B672=#REF!),#REF!*100,TRUE,0)</f>
        <v>#REF!</v>
      </c>
      <c r="S672" s="14" t="str">
        <f t="shared" si="179"/>
        <v>2000240801伤血1</v>
      </c>
      <c r="T672" s="14" t="str">
        <f ca="1">IF(OFFSET($BB$1,MATCH($S672,S:S,0)-1,),$BC$1,
_xlfn.TEXTJOIN(Sheet1!$D$16,1,U672:AA672))</f>
        <v>ratio=0.4,fixed=0</v>
      </c>
      <c r="U672" s="14" t="str">
        <f t="shared" ca="1" si="180"/>
        <v>ratio=0.4</v>
      </c>
      <c r="V672" s="14" t="str">
        <f t="shared" ca="1" si="181"/>
        <v>fixed=5</v>
      </c>
      <c r="W672" s="14" t="str">
        <f t="shared" ca="1" si="182"/>
        <v/>
      </c>
      <c r="X672" s="14" t="str">
        <f t="shared" ca="1" si="183"/>
        <v/>
      </c>
      <c r="Y672" s="14" t="str">
        <f t="shared" ca="1" si="184"/>
        <v/>
      </c>
      <c r="Z672" s="14" t="str">
        <f t="shared" ca="1" si="185"/>
        <v/>
      </c>
      <c r="AA672" s="14" t="str">
        <f t="shared" ca="1" si="186"/>
        <v/>
      </c>
      <c r="AB672" s="1">
        <f t="shared" si="197"/>
        <v>0.4</v>
      </c>
      <c r="AC672" s="1">
        <f t="shared" si="198"/>
        <v>5</v>
      </c>
      <c r="AD672" s="1" t="e">
        <f t="shared" si="199"/>
        <v>#N/A</v>
      </c>
      <c r="AE672" s="1" t="e">
        <f t="shared" si="200"/>
        <v>#N/A</v>
      </c>
      <c r="AF672" s="1" t="e">
        <f t="shared" si="201"/>
        <v>#N/A</v>
      </c>
      <c r="AG672" s="1" t="e">
        <f t="shared" si="202"/>
        <v>#N/A</v>
      </c>
      <c r="AH672" s="1" t="e">
        <f t="shared" si="203"/>
        <v>#N/A</v>
      </c>
      <c r="AI672" s="1" t="str">
        <f>TRIM(LEFT(AP672,FIND(Sheet1!$E$16,AP672)-1))</f>
        <v>ratio</v>
      </c>
      <c r="AJ672" s="1" t="str">
        <f>TRIM(LEFT(AQ672,FIND(Sheet1!$E$16,AQ672)-1))</f>
        <v>fixed</v>
      </c>
      <c r="AK672" s="1" t="e">
        <f>TRIM(LEFT(AR672,FIND(Sheet1!$E$16,AR672)-1))</f>
        <v>#VALUE!</v>
      </c>
      <c r="AL672" s="1" t="e">
        <f>TRIM(LEFT(AS672,FIND(Sheet1!$E$16,AS672)-1))</f>
        <v>#VALUE!</v>
      </c>
      <c r="AM672" s="1" t="e">
        <f>TRIM(LEFT(AT672,FIND(Sheet1!$E$16,AT672)-1))</f>
        <v>#VALUE!</v>
      </c>
      <c r="AN672" s="1" t="e">
        <f>TRIM(LEFT(AU672,FIND(Sheet1!$E$16,AU672)-1))</f>
        <v>#VALUE!</v>
      </c>
      <c r="AO672" s="1" t="e">
        <f>TRIM(LEFT(AV672,FIND(Sheet1!$E$16,AV672)-1))</f>
        <v>#VALUE!</v>
      </c>
      <c r="AP672" s="14" t="s">
        <v>167</v>
      </c>
      <c r="AQ672" s="14" t="s">
        <v>383</v>
      </c>
      <c r="AX672" s="1">
        <v>2000240801</v>
      </c>
      <c r="AY672" s="1" t="s">
        <v>86</v>
      </c>
      <c r="AZ672" s="1" t="str">
        <f t="shared" si="194"/>
        <v>2000240801伤血</v>
      </c>
      <c r="BA672" s="1">
        <f>COUNTIFS($AZ$2:AZ672,AZ672,$AZ$2:AZ672,"&gt;&lt;")</f>
        <v>1</v>
      </c>
      <c r="BB672" t="b">
        <f>IFERROR(AND(VLOOKUP(AX672,[2]英雄技能定义!$A:$F,6,0)="普攻",AY672=$AY$2),FALSE)</f>
        <v>1</v>
      </c>
    </row>
    <row r="673" spans="1:54">
      <c r="A673" s="1" t="e">
        <f>#REF!</f>
        <v>#REF!</v>
      </c>
      <c r="B673" s="1" t="e">
        <f>#REF!</f>
        <v>#REF!</v>
      </c>
      <c r="C673" s="1" t="e">
        <f>#REF!</f>
        <v>#REF!</v>
      </c>
      <c r="D673" s="1" t="s">
        <v>86</v>
      </c>
      <c r="E673" s="1" t="e">
        <f>#REF!</f>
        <v>#REF!</v>
      </c>
      <c r="F673" s="1" t="e">
        <f t="shared" si="204"/>
        <v>#REF!</v>
      </c>
      <c r="G673" s="1">
        <f>SUMIFS(Sheet1!$F$17:$F$30,Sheet1!$E$17:$E$30,D673)</f>
        <v>1</v>
      </c>
      <c r="H673" s="1" t="e">
        <f>ROUND(ABS(SUMIFS(#REF!,#REF!,$C673,#REF!,#REF!,#REF!,$E673)),)</f>
        <v>#REF!</v>
      </c>
      <c r="I673" s="1" t="e">
        <f>_xlfn.IFS(OR(B673=#REF!,B673=#REF!,B673=#REF!),ROUND(#REF!,3),TRUE,0)</f>
        <v>#REF!</v>
      </c>
      <c r="J673" s="1">
        <v>0</v>
      </c>
      <c r="K673" s="1" t="e">
        <f>ROUND(ABS(SUMIFS(#REF!,#REF!,$C673,#REF!,#REF!,#REF!,$E673,#REF!,#REF!)),3)</f>
        <v>#REF!</v>
      </c>
      <c r="L673" s="1" t="e">
        <f>ROUND(ABS(SUMIFS(#REF!,#REF!,$C673,#REF!,#REF!,#REF!,$E673,#REF!,#REF!)),3)</f>
        <v>#REF!</v>
      </c>
      <c r="M673" s="1">
        <v>0</v>
      </c>
      <c r="N673" s="1" t="e">
        <f>ROUND(ABS(SUMIFS(#REF!,#REF!,$C673,#REF!,#REF!,#REF!,$E673,#REF!,#REF!)),3)</f>
        <v>#REF!</v>
      </c>
      <c r="O673" s="1" t="e">
        <f>ABS(SUMIFS(#REF!,#REF!,$C673,#REF!,$E673,#REF!,#REF!))</f>
        <v>#REF!</v>
      </c>
      <c r="P673" s="1" t="e">
        <f>#REF!</f>
        <v>#REF!</v>
      </c>
      <c r="Q673" s="1" t="e">
        <f>_xlfn.IFS(OR(B673=#REF!,B673=#REF!),#REF!*100,TRUE,0)</f>
        <v>#REF!</v>
      </c>
      <c r="S673" s="14" t="str">
        <f t="shared" si="179"/>
        <v>2000240801受击光效1</v>
      </c>
      <c r="T673" s="14" t="str">
        <f ca="1">IF(OFFSET($BB$1,MATCH($S673,S:S,0)-1,),$BC$1,
_xlfn.TEXTJOIN(Sheet1!$D$16,1,U673:AA673))</f>
        <v>60</v>
      </c>
      <c r="U673" s="14" t="str">
        <f t="shared" ca="1" si="180"/>
        <v>60</v>
      </c>
      <c r="V673" s="14" t="str">
        <f t="shared" ca="1" si="181"/>
        <v/>
      </c>
      <c r="W673" s="14" t="str">
        <f t="shared" ca="1" si="182"/>
        <v/>
      </c>
      <c r="X673" s="14" t="str">
        <f t="shared" ca="1" si="183"/>
        <v/>
      </c>
      <c r="Y673" s="14" t="str">
        <f t="shared" ca="1" si="184"/>
        <v/>
      </c>
      <c r="Z673" s="14" t="str">
        <f t="shared" ca="1" si="185"/>
        <v/>
      </c>
      <c r="AA673" s="14" t="str">
        <f t="shared" ca="1" si="186"/>
        <v/>
      </c>
      <c r="AB673" s="1">
        <f t="shared" si="197"/>
        <v>60</v>
      </c>
      <c r="AC673" s="1" t="e">
        <f t="shared" si="198"/>
        <v>#N/A</v>
      </c>
      <c r="AD673" s="1" t="e">
        <f t="shared" si="199"/>
        <v>#N/A</v>
      </c>
      <c r="AE673" s="1" t="e">
        <f t="shared" si="200"/>
        <v>#N/A</v>
      </c>
      <c r="AF673" s="1" t="e">
        <f t="shared" si="201"/>
        <v>#N/A</v>
      </c>
      <c r="AG673" s="1" t="e">
        <f t="shared" si="202"/>
        <v>#N/A</v>
      </c>
      <c r="AH673" s="1" t="e">
        <f t="shared" si="203"/>
        <v>#N/A</v>
      </c>
      <c r="AI673" s="1" t="e">
        <f>TRIM(LEFT(AP673,FIND(Sheet1!$E$16,AP673)-1))</f>
        <v>#VALUE!</v>
      </c>
      <c r="AJ673" s="1" t="e">
        <f>TRIM(LEFT(AQ673,FIND(Sheet1!$E$16,AQ673)-1))</f>
        <v>#VALUE!</v>
      </c>
      <c r="AK673" s="1" t="e">
        <f>TRIM(LEFT(AR673,FIND(Sheet1!$E$16,AR673)-1))</f>
        <v>#VALUE!</v>
      </c>
      <c r="AL673" s="1" t="e">
        <f>TRIM(LEFT(AS673,FIND(Sheet1!$E$16,AS673)-1))</f>
        <v>#VALUE!</v>
      </c>
      <c r="AM673" s="1" t="e">
        <f>TRIM(LEFT(AT673,FIND(Sheet1!$E$16,AT673)-1))</f>
        <v>#VALUE!</v>
      </c>
      <c r="AN673" s="1" t="e">
        <f>TRIM(LEFT(AU673,FIND(Sheet1!$E$16,AU673)-1))</f>
        <v>#VALUE!</v>
      </c>
      <c r="AO673" s="1" t="e">
        <f>TRIM(LEFT(AV673,FIND(Sheet1!$E$16,AV673)-1))</f>
        <v>#VALUE!</v>
      </c>
      <c r="AP673" s="14">
        <v>60</v>
      </c>
      <c r="AX673" s="1">
        <v>2000240801</v>
      </c>
      <c r="AY673" s="1" t="s">
        <v>91</v>
      </c>
      <c r="AZ673" s="1" t="str">
        <f t="shared" si="194"/>
        <v>2000240801受击光效</v>
      </c>
      <c r="BA673" s="1">
        <f>COUNTIFS($AZ$2:AZ673,AZ673,$AZ$2:AZ673,"&gt;&lt;")</f>
        <v>1</v>
      </c>
      <c r="BB673" t="b">
        <f>IFERROR(AND(VLOOKUP(AX673,[2]英雄技能定义!$A:$F,6,0)="普攻",AY673=$AY$2),FALSE)</f>
        <v>0</v>
      </c>
    </row>
    <row r="674" spans="1:54">
      <c r="A674" s="1" t="e">
        <f>#REF!</f>
        <v>#REF!</v>
      </c>
      <c r="B674" s="1" t="e">
        <f>#REF!</f>
        <v>#REF!</v>
      </c>
      <c r="C674" s="1" t="e">
        <f>#REF!</f>
        <v>#REF!</v>
      </c>
      <c r="D674" s="1" t="s">
        <v>86</v>
      </c>
      <c r="E674" s="1" t="e">
        <f>#REF!</f>
        <v>#REF!</v>
      </c>
      <c r="F674" s="1" t="e">
        <f t="shared" si="204"/>
        <v>#REF!</v>
      </c>
      <c r="G674" s="1">
        <f>SUMIFS(Sheet1!$F$17:$F$30,Sheet1!$E$17:$E$30,D674)</f>
        <v>1</v>
      </c>
      <c r="H674" s="1" t="e">
        <f>ROUND(ABS(SUMIFS(#REF!,#REF!,$C674,#REF!,#REF!,#REF!,$E674)),)</f>
        <v>#REF!</v>
      </c>
      <c r="I674" s="1" t="e">
        <f>_xlfn.IFS(OR(B674=#REF!,B674=#REF!,B674=#REF!),ROUND(#REF!,3),TRUE,0)</f>
        <v>#REF!</v>
      </c>
      <c r="J674" s="1">
        <v>0</v>
      </c>
      <c r="K674" s="1" t="e">
        <f>ROUND(ABS(SUMIFS(#REF!,#REF!,$C674,#REF!,#REF!,#REF!,$E674,#REF!,#REF!)),3)</f>
        <v>#REF!</v>
      </c>
      <c r="L674" s="1" t="e">
        <f>ROUND(ABS(SUMIFS(#REF!,#REF!,$C674,#REF!,#REF!,#REF!,$E674,#REF!,#REF!)),3)</f>
        <v>#REF!</v>
      </c>
      <c r="M674" s="1">
        <v>0</v>
      </c>
      <c r="N674" s="1" t="e">
        <f>ROUND(ABS(SUMIFS(#REF!,#REF!,$C674,#REF!,#REF!,#REF!,$E674,#REF!,#REF!)),3)</f>
        <v>#REF!</v>
      </c>
      <c r="O674" s="1" t="e">
        <f>ABS(SUMIFS(#REF!,#REF!,$C674,#REF!,$E674,#REF!,#REF!))</f>
        <v>#REF!</v>
      </c>
      <c r="P674" s="1" t="e">
        <f>#REF!</f>
        <v>#REF!</v>
      </c>
      <c r="Q674" s="1" t="e">
        <f>_xlfn.IFS(OR(B674=#REF!,B674=#REF!),#REF!*100,TRUE,0)</f>
        <v>#REF!</v>
      </c>
      <c r="S674" s="14" t="str">
        <f t="shared" si="179"/>
        <v>2000240804伤血1</v>
      </c>
      <c r="T674" s="14" t="str">
        <f ca="1">IF(OFFSET($BB$1,MATCH($S674,S:S,0)-1,),$BC$1,
_xlfn.TEXTJOIN(Sheet1!$D$16,1,U674:AA674))</f>
        <v>ratio=2.14,fixed=100</v>
      </c>
      <c r="U674" s="14" t="str">
        <f t="shared" ca="1" si="180"/>
        <v>ratio=2.14</v>
      </c>
      <c r="V674" s="14" t="str">
        <f t="shared" ca="1" si="181"/>
        <v>fixed=100</v>
      </c>
      <c r="W674" s="14" t="str">
        <f t="shared" ca="1" si="182"/>
        <v/>
      </c>
      <c r="X674" s="14" t="str">
        <f t="shared" ca="1" si="183"/>
        <v/>
      </c>
      <c r="Y674" s="14" t="str">
        <f t="shared" ca="1" si="184"/>
        <v/>
      </c>
      <c r="Z674" s="14" t="str">
        <f t="shared" ca="1" si="185"/>
        <v/>
      </c>
      <c r="AA674" s="14" t="str">
        <f t="shared" ca="1" si="186"/>
        <v/>
      </c>
      <c r="AB674" s="1">
        <f t="shared" si="197"/>
        <v>2.14</v>
      </c>
      <c r="AC674" s="1">
        <f t="shared" si="198"/>
        <v>100</v>
      </c>
      <c r="AD674" s="1" t="e">
        <f t="shared" si="199"/>
        <v>#N/A</v>
      </c>
      <c r="AE674" s="1" t="e">
        <f t="shared" si="200"/>
        <v>#N/A</v>
      </c>
      <c r="AF674" s="1" t="e">
        <f t="shared" si="201"/>
        <v>#N/A</v>
      </c>
      <c r="AG674" s="1" t="e">
        <f t="shared" si="202"/>
        <v>#N/A</v>
      </c>
      <c r="AH674" s="1" t="e">
        <f t="shared" si="203"/>
        <v>#N/A</v>
      </c>
      <c r="AI674" s="1" t="str">
        <f>TRIM(LEFT(AP674,FIND(Sheet1!$E$16,AP674)-1))</f>
        <v>ratio</v>
      </c>
      <c r="AJ674" s="1" t="str">
        <f>TRIM(LEFT(AQ674,FIND(Sheet1!$E$16,AQ674)-1))</f>
        <v>fixed</v>
      </c>
      <c r="AK674" s="1" t="e">
        <f>TRIM(LEFT(AR674,FIND(Sheet1!$E$16,AR674)-1))</f>
        <v>#VALUE!</v>
      </c>
      <c r="AL674" s="1" t="e">
        <f>TRIM(LEFT(AS674,FIND(Sheet1!$E$16,AS674)-1))</f>
        <v>#VALUE!</v>
      </c>
      <c r="AM674" s="1" t="e">
        <f>TRIM(LEFT(AT674,FIND(Sheet1!$E$16,AT674)-1))</f>
        <v>#VALUE!</v>
      </c>
      <c r="AN674" s="1" t="e">
        <f>TRIM(LEFT(AU674,FIND(Sheet1!$E$16,AU674)-1))</f>
        <v>#VALUE!</v>
      </c>
      <c r="AO674" s="1" t="e">
        <f>TRIM(LEFT(AV674,FIND(Sheet1!$E$16,AV674)-1))</f>
        <v>#VALUE!</v>
      </c>
      <c r="AP674" s="14" t="s">
        <v>502</v>
      </c>
      <c r="AQ674" s="14" t="s">
        <v>170</v>
      </c>
      <c r="AX674" s="1">
        <v>2000240804</v>
      </c>
      <c r="AY674" s="1" t="s">
        <v>86</v>
      </c>
      <c r="AZ674" s="1" t="str">
        <f t="shared" si="194"/>
        <v>2000240804伤血</v>
      </c>
      <c r="BA674" s="1">
        <f>COUNTIFS($AZ$2:AZ674,AZ674,$AZ$2:AZ674,"&gt;&lt;")</f>
        <v>1</v>
      </c>
      <c r="BB674" t="b">
        <f>IFERROR(AND(VLOOKUP(AX674,[2]英雄技能定义!$A:$F,6,0)="普攻",AY674=$AY$2),FALSE)</f>
        <v>0</v>
      </c>
    </row>
    <row r="675" spans="1:54">
      <c r="A675" s="1" t="e">
        <f>#REF!</f>
        <v>#REF!</v>
      </c>
      <c r="B675" s="1" t="e">
        <f>#REF!</f>
        <v>#REF!</v>
      </c>
      <c r="C675" s="1" t="e">
        <f>#REF!</f>
        <v>#REF!</v>
      </c>
      <c r="D675" s="1" t="s">
        <v>86</v>
      </c>
      <c r="E675" s="1" t="e">
        <f>#REF!</f>
        <v>#REF!</v>
      </c>
      <c r="F675" s="1" t="e">
        <f t="shared" si="204"/>
        <v>#REF!</v>
      </c>
      <c r="G675" s="1">
        <f>SUMIFS(Sheet1!$F$17:$F$30,Sheet1!$E$17:$E$30,D675)</f>
        <v>1</v>
      </c>
      <c r="H675" s="1" t="e">
        <f>ROUND(ABS(SUMIFS(#REF!,#REF!,$C675,#REF!,#REF!,#REF!,$E675)),)</f>
        <v>#REF!</v>
      </c>
      <c r="I675" s="1" t="e">
        <f>_xlfn.IFS(OR(B675=#REF!,B675=#REF!,B675=#REF!),ROUND(#REF!,3),TRUE,0)</f>
        <v>#REF!</v>
      </c>
      <c r="J675" s="1">
        <v>0</v>
      </c>
      <c r="K675" s="1" t="e">
        <f>ROUND(ABS(SUMIFS(#REF!,#REF!,$C675,#REF!,#REF!,#REF!,$E675,#REF!,#REF!)),3)</f>
        <v>#REF!</v>
      </c>
      <c r="L675" s="1" t="e">
        <f>ROUND(ABS(SUMIFS(#REF!,#REF!,$C675,#REF!,#REF!,#REF!,$E675,#REF!,#REF!)),3)</f>
        <v>#REF!</v>
      </c>
      <c r="M675" s="1">
        <v>0</v>
      </c>
      <c r="N675" s="1" t="e">
        <f>ROUND(ABS(SUMIFS(#REF!,#REF!,$C675,#REF!,#REF!,#REF!,$E675,#REF!,#REF!)),3)</f>
        <v>#REF!</v>
      </c>
      <c r="O675" s="1" t="e">
        <f>ABS(SUMIFS(#REF!,#REF!,$C675,#REF!,$E675,#REF!,#REF!))</f>
        <v>#REF!</v>
      </c>
      <c r="P675" s="1" t="e">
        <f>#REF!</f>
        <v>#REF!</v>
      </c>
      <c r="Q675" s="1" t="e">
        <f>_xlfn.IFS(OR(B675=#REF!,B675=#REF!),#REF!*100,TRUE,0)</f>
        <v>#REF!</v>
      </c>
      <c r="S675" s="14" t="str">
        <f t="shared" si="179"/>
        <v>2000240804受击光效1</v>
      </c>
      <c r="T675" s="14" t="str">
        <f ca="1">IF(OFFSET($BB$1,MATCH($S675,S:S,0)-1,),$BC$1,
_xlfn.TEXTJOIN(Sheet1!$D$16,1,U675:AA675))</f>
        <v>60</v>
      </c>
      <c r="U675" s="14" t="str">
        <f t="shared" ca="1" si="180"/>
        <v>60</v>
      </c>
      <c r="V675" s="14" t="str">
        <f t="shared" ca="1" si="181"/>
        <v/>
      </c>
      <c r="W675" s="14" t="str">
        <f t="shared" ca="1" si="182"/>
        <v/>
      </c>
      <c r="X675" s="14" t="str">
        <f t="shared" ca="1" si="183"/>
        <v/>
      </c>
      <c r="Y675" s="14" t="str">
        <f t="shared" ca="1" si="184"/>
        <v/>
      </c>
      <c r="Z675" s="14" t="str">
        <f t="shared" ca="1" si="185"/>
        <v/>
      </c>
      <c r="AA675" s="14" t="str">
        <f t="shared" ca="1" si="186"/>
        <v/>
      </c>
      <c r="AB675" s="1">
        <f t="shared" si="197"/>
        <v>60</v>
      </c>
      <c r="AC675" s="1" t="e">
        <f t="shared" si="198"/>
        <v>#N/A</v>
      </c>
      <c r="AD675" s="1" t="e">
        <f t="shared" si="199"/>
        <v>#N/A</v>
      </c>
      <c r="AE675" s="1" t="e">
        <f t="shared" si="200"/>
        <v>#N/A</v>
      </c>
      <c r="AF675" s="1" t="e">
        <f t="shared" si="201"/>
        <v>#N/A</v>
      </c>
      <c r="AG675" s="1" t="e">
        <f t="shared" si="202"/>
        <v>#N/A</v>
      </c>
      <c r="AH675" s="1" t="e">
        <f t="shared" si="203"/>
        <v>#N/A</v>
      </c>
      <c r="AI675" s="1" t="e">
        <f>TRIM(LEFT(AP675,FIND(Sheet1!$E$16,AP675)-1))</f>
        <v>#VALUE!</v>
      </c>
      <c r="AJ675" s="1" t="e">
        <f>TRIM(LEFT(AQ675,FIND(Sheet1!$E$16,AQ675)-1))</f>
        <v>#VALUE!</v>
      </c>
      <c r="AK675" s="1" t="e">
        <f>TRIM(LEFT(AR675,FIND(Sheet1!$E$16,AR675)-1))</f>
        <v>#VALUE!</v>
      </c>
      <c r="AL675" s="1" t="e">
        <f>TRIM(LEFT(AS675,FIND(Sheet1!$E$16,AS675)-1))</f>
        <v>#VALUE!</v>
      </c>
      <c r="AM675" s="1" t="e">
        <f>TRIM(LEFT(AT675,FIND(Sheet1!$E$16,AT675)-1))</f>
        <v>#VALUE!</v>
      </c>
      <c r="AN675" s="1" t="e">
        <f>TRIM(LEFT(AU675,FIND(Sheet1!$E$16,AU675)-1))</f>
        <v>#VALUE!</v>
      </c>
      <c r="AO675" s="1" t="e">
        <f>TRIM(LEFT(AV675,FIND(Sheet1!$E$16,AV675)-1))</f>
        <v>#VALUE!</v>
      </c>
      <c r="AP675" s="14">
        <v>60</v>
      </c>
      <c r="AX675" s="1">
        <v>2000240804</v>
      </c>
      <c r="AY675" s="1" t="s">
        <v>91</v>
      </c>
      <c r="AZ675" s="1" t="str">
        <f t="shared" si="194"/>
        <v>2000240804受击光效</v>
      </c>
      <c r="BA675" s="1">
        <f>COUNTIFS($AZ$2:AZ675,AZ675,$AZ$2:AZ675,"&gt;&lt;")</f>
        <v>1</v>
      </c>
      <c r="BB675" t="b">
        <f>IFERROR(AND(VLOOKUP(AX675,[2]英雄技能定义!$A:$F,6,0)="普攻",AY675=$AY$2),FALSE)</f>
        <v>0</v>
      </c>
    </row>
    <row r="676" spans="1:54">
      <c r="A676" s="1" t="e">
        <f>#REF!</f>
        <v>#REF!</v>
      </c>
      <c r="B676" s="1" t="e">
        <f>#REF!</f>
        <v>#REF!</v>
      </c>
      <c r="C676" s="1" t="e">
        <f>#REF!</f>
        <v>#REF!</v>
      </c>
      <c r="D676" s="1" t="s">
        <v>86</v>
      </c>
      <c r="E676" s="1" t="e">
        <f>#REF!</f>
        <v>#REF!</v>
      </c>
      <c r="F676" s="1" t="e">
        <f t="shared" si="204"/>
        <v>#REF!</v>
      </c>
      <c r="G676" s="1">
        <f>SUMIFS(Sheet1!$F$17:$F$30,Sheet1!$E$17:$E$30,D676)</f>
        <v>1</v>
      </c>
      <c r="H676" s="1" t="e">
        <f>ROUND(ABS(SUMIFS(#REF!,#REF!,$C676,#REF!,#REF!,#REF!,$E676)),)</f>
        <v>#REF!</v>
      </c>
      <c r="I676" s="1" t="e">
        <f>_xlfn.IFS(OR(B676=#REF!,B676=#REF!,B676=#REF!),ROUND(#REF!,3),TRUE,0)</f>
        <v>#REF!</v>
      </c>
      <c r="J676" s="1">
        <v>0</v>
      </c>
      <c r="K676" s="1" t="e">
        <f>ROUND(ABS(SUMIFS(#REF!,#REF!,$C676,#REF!,#REF!,#REF!,$E676,#REF!,#REF!)),3)</f>
        <v>#REF!</v>
      </c>
      <c r="L676" s="1" t="e">
        <f>ROUND(ABS(SUMIFS(#REF!,#REF!,$C676,#REF!,#REF!,#REF!,$E676,#REF!,#REF!)),3)</f>
        <v>#REF!</v>
      </c>
      <c r="M676" s="1">
        <v>0</v>
      </c>
      <c r="N676" s="1" t="e">
        <f>ROUND(ABS(SUMIFS(#REF!,#REF!,$C676,#REF!,#REF!,#REF!,$E676,#REF!,#REF!)),3)</f>
        <v>#REF!</v>
      </c>
      <c r="O676" s="1" t="e">
        <f>ABS(SUMIFS(#REF!,#REF!,$C676,#REF!,$E676,#REF!,#REF!))</f>
        <v>#REF!</v>
      </c>
      <c r="P676" s="1" t="e">
        <f>#REF!</f>
        <v>#REF!</v>
      </c>
      <c r="Q676" s="1" t="e">
        <f>_xlfn.IFS(OR(B676=#REF!,B676=#REF!),#REF!*100,TRUE,0)</f>
        <v>#REF!</v>
      </c>
      <c r="S676" s="14" t="str">
        <f t="shared" si="179"/>
        <v>2000240901伤血1</v>
      </c>
      <c r="T676" s="14" t="str">
        <f ca="1">IF(OFFSET($BB$1,MATCH($S676,S:S,0)-1,),$BC$1,
_xlfn.TEXTJOIN(Sheet1!$D$16,1,U676:AA676))</f>
        <v>ratio=0.4,fixed=0</v>
      </c>
      <c r="U676" s="14" t="str">
        <f t="shared" ca="1" si="180"/>
        <v>ratio=0.4</v>
      </c>
      <c r="V676" s="14" t="str">
        <f t="shared" ca="1" si="181"/>
        <v>fixed=5</v>
      </c>
      <c r="W676" s="14" t="str">
        <f t="shared" ca="1" si="182"/>
        <v/>
      </c>
      <c r="X676" s="14" t="str">
        <f t="shared" ca="1" si="183"/>
        <v/>
      </c>
      <c r="Y676" s="14" t="str">
        <f t="shared" ca="1" si="184"/>
        <v/>
      </c>
      <c r="Z676" s="14" t="str">
        <f t="shared" ca="1" si="185"/>
        <v/>
      </c>
      <c r="AA676" s="14" t="str">
        <f t="shared" ca="1" si="186"/>
        <v/>
      </c>
      <c r="AB676" s="1">
        <f t="shared" si="197"/>
        <v>0.4</v>
      </c>
      <c r="AC676" s="1">
        <f t="shared" si="198"/>
        <v>5</v>
      </c>
      <c r="AD676" s="1" t="e">
        <f t="shared" si="199"/>
        <v>#N/A</v>
      </c>
      <c r="AE676" s="1" t="e">
        <f t="shared" si="200"/>
        <v>#N/A</v>
      </c>
      <c r="AF676" s="1" t="e">
        <f t="shared" si="201"/>
        <v>#N/A</v>
      </c>
      <c r="AG676" s="1" t="e">
        <f t="shared" si="202"/>
        <v>#N/A</v>
      </c>
      <c r="AH676" s="1" t="e">
        <f t="shared" si="203"/>
        <v>#N/A</v>
      </c>
      <c r="AI676" s="1" t="str">
        <f>TRIM(LEFT(AP676,FIND(Sheet1!$E$16,AP676)-1))</f>
        <v>ratio</v>
      </c>
      <c r="AJ676" s="1" t="str">
        <f>TRIM(LEFT(AQ676,FIND(Sheet1!$E$16,AQ676)-1))</f>
        <v>fixed</v>
      </c>
      <c r="AK676" s="1" t="e">
        <f>TRIM(LEFT(AR676,FIND(Sheet1!$E$16,AR676)-1))</f>
        <v>#VALUE!</v>
      </c>
      <c r="AL676" s="1" t="e">
        <f>TRIM(LEFT(AS676,FIND(Sheet1!$E$16,AS676)-1))</f>
        <v>#VALUE!</v>
      </c>
      <c r="AM676" s="1" t="e">
        <f>TRIM(LEFT(AT676,FIND(Sheet1!$E$16,AT676)-1))</f>
        <v>#VALUE!</v>
      </c>
      <c r="AN676" s="1" t="e">
        <f>TRIM(LEFT(AU676,FIND(Sheet1!$E$16,AU676)-1))</f>
        <v>#VALUE!</v>
      </c>
      <c r="AO676" s="1" t="e">
        <f>TRIM(LEFT(AV676,FIND(Sheet1!$E$16,AV676)-1))</f>
        <v>#VALUE!</v>
      </c>
      <c r="AP676" s="14" t="s">
        <v>167</v>
      </c>
      <c r="AQ676" s="14" t="s">
        <v>383</v>
      </c>
      <c r="AX676" s="1">
        <v>2000240901</v>
      </c>
      <c r="AY676" s="1" t="s">
        <v>86</v>
      </c>
      <c r="AZ676" s="1" t="str">
        <f t="shared" si="194"/>
        <v>2000240901伤血</v>
      </c>
      <c r="BA676" s="1">
        <f>COUNTIFS($AZ$2:AZ676,AZ676,$AZ$2:AZ676,"&gt;&lt;")</f>
        <v>1</v>
      </c>
      <c r="BB676" t="b">
        <f>IFERROR(AND(VLOOKUP(AX676,[2]英雄技能定义!$A:$F,6,0)="普攻",AY676=$AY$2),FALSE)</f>
        <v>1</v>
      </c>
    </row>
    <row r="677" spans="1:54">
      <c r="A677" s="1" t="e">
        <f>#REF!</f>
        <v>#REF!</v>
      </c>
      <c r="B677" s="1" t="e">
        <f>#REF!</f>
        <v>#REF!</v>
      </c>
      <c r="C677" s="1" t="e">
        <f>#REF!</f>
        <v>#REF!</v>
      </c>
      <c r="D677" s="1" t="s">
        <v>92</v>
      </c>
      <c r="E677" s="1" t="e">
        <f>#REF!</f>
        <v>#REF!</v>
      </c>
      <c r="F677" s="1" t="e">
        <f t="shared" si="204"/>
        <v>#REF!</v>
      </c>
      <c r="G677" s="1">
        <f>SUMIFS(Sheet1!$F$17:$F$30,Sheet1!$E$17:$E$30,D677)</f>
        <v>5</v>
      </c>
      <c r="H677" s="1" t="e">
        <f>ROUND(ABS(SUMIFS(#REF!,#REF!,$C677,#REF!,#REF!,#REF!,$E677)),)</f>
        <v>#REF!</v>
      </c>
      <c r="I677" s="1" t="e">
        <f>_xlfn.IFS(OR(B677=#REF!,B677=#REF!,B677=#REF!),ROUND(#REF!,3),TRUE,0)</f>
        <v>#REF!</v>
      </c>
      <c r="J677" s="1">
        <v>0</v>
      </c>
      <c r="K677" s="1" t="e">
        <f>ROUND(ABS(SUMIFS(#REF!,#REF!,$C677,#REF!,#REF!,#REF!,$E677,#REF!,#REF!)),3)</f>
        <v>#REF!</v>
      </c>
      <c r="L677" s="1" t="e">
        <f>ROUND(ABS(SUMIFS(#REF!,#REF!,$C677,#REF!,#REF!,#REF!,$E677,#REF!,#REF!)),3)</f>
        <v>#REF!</v>
      </c>
      <c r="M677" s="1">
        <v>0</v>
      </c>
      <c r="N677" s="1" t="e">
        <f>ROUND(ABS(SUMIFS(#REF!,#REF!,$C677,#REF!,#REF!,#REF!,$E677,#REF!,#REF!)),3)</f>
        <v>#REF!</v>
      </c>
      <c r="O677" s="1" t="e">
        <f>ABS(SUMIFS(#REF!,#REF!,$C677,#REF!,$E677,#REF!,#REF!))</f>
        <v>#REF!</v>
      </c>
      <c r="P677" s="1" t="e">
        <f>#REF!</f>
        <v>#REF!</v>
      </c>
      <c r="Q677" s="1" t="e">
        <f>_xlfn.IFS(OR(B677=#REF!,B677=#REF!),#REF!*100,TRUE,0)</f>
        <v>#REF!</v>
      </c>
      <c r="S677" s="14" t="str">
        <f t="shared" si="179"/>
        <v>2000240901受击光效1</v>
      </c>
      <c r="T677" s="14" t="str">
        <f ca="1">IF(OFFSET($BB$1,MATCH($S677,S:S,0)-1,),$BC$1,
_xlfn.TEXTJOIN(Sheet1!$D$16,1,U677:AA677))</f>
        <v>58</v>
      </c>
      <c r="U677" s="14" t="str">
        <f t="shared" ca="1" si="180"/>
        <v>58</v>
      </c>
      <c r="V677" s="14" t="str">
        <f t="shared" ca="1" si="181"/>
        <v/>
      </c>
      <c r="W677" s="14" t="str">
        <f t="shared" ca="1" si="182"/>
        <v/>
      </c>
      <c r="X677" s="14" t="str">
        <f t="shared" ca="1" si="183"/>
        <v/>
      </c>
      <c r="Y677" s="14" t="str">
        <f t="shared" ca="1" si="184"/>
        <v/>
      </c>
      <c r="Z677" s="14" t="str">
        <f t="shared" ca="1" si="185"/>
        <v/>
      </c>
      <c r="AA677" s="14" t="str">
        <f t="shared" ca="1" si="186"/>
        <v/>
      </c>
      <c r="AB677" s="1">
        <f t="shared" si="197"/>
        <v>58</v>
      </c>
      <c r="AC677" s="1" t="e">
        <f t="shared" si="198"/>
        <v>#N/A</v>
      </c>
      <c r="AD677" s="1" t="e">
        <f t="shared" si="199"/>
        <v>#N/A</v>
      </c>
      <c r="AE677" s="1" t="e">
        <f t="shared" si="200"/>
        <v>#N/A</v>
      </c>
      <c r="AF677" s="1" t="e">
        <f t="shared" si="201"/>
        <v>#N/A</v>
      </c>
      <c r="AG677" s="1" t="e">
        <f t="shared" si="202"/>
        <v>#N/A</v>
      </c>
      <c r="AH677" s="1" t="e">
        <f t="shared" si="203"/>
        <v>#N/A</v>
      </c>
      <c r="AI677" s="1" t="e">
        <f>TRIM(LEFT(AP677,FIND(Sheet1!$E$16,AP677)-1))</f>
        <v>#VALUE!</v>
      </c>
      <c r="AJ677" s="1" t="e">
        <f>TRIM(LEFT(AQ677,FIND(Sheet1!$E$16,AQ677)-1))</f>
        <v>#VALUE!</v>
      </c>
      <c r="AK677" s="1" t="e">
        <f>TRIM(LEFT(AR677,FIND(Sheet1!$E$16,AR677)-1))</f>
        <v>#VALUE!</v>
      </c>
      <c r="AL677" s="1" t="e">
        <f>TRIM(LEFT(AS677,FIND(Sheet1!$E$16,AS677)-1))</f>
        <v>#VALUE!</v>
      </c>
      <c r="AM677" s="1" t="e">
        <f>TRIM(LEFT(AT677,FIND(Sheet1!$E$16,AT677)-1))</f>
        <v>#VALUE!</v>
      </c>
      <c r="AN677" s="1" t="e">
        <f>TRIM(LEFT(AU677,FIND(Sheet1!$E$16,AU677)-1))</f>
        <v>#VALUE!</v>
      </c>
      <c r="AO677" s="1" t="e">
        <f>TRIM(LEFT(AV677,FIND(Sheet1!$E$16,AV677)-1))</f>
        <v>#VALUE!</v>
      </c>
      <c r="AP677" s="14">
        <v>58</v>
      </c>
      <c r="AX677" s="1">
        <v>2000240901</v>
      </c>
      <c r="AY677" s="1" t="s">
        <v>91</v>
      </c>
      <c r="AZ677" s="1" t="str">
        <f t="shared" si="194"/>
        <v>2000240901受击光效</v>
      </c>
      <c r="BA677" s="1">
        <f>COUNTIFS($AZ$2:AZ677,AZ677,$AZ$2:AZ677,"&gt;&lt;")</f>
        <v>1</v>
      </c>
      <c r="BB677" t="b">
        <f>IFERROR(AND(VLOOKUP(AX677,[2]英雄技能定义!$A:$F,6,0)="普攻",AY677=$AY$2),FALSE)</f>
        <v>0</v>
      </c>
    </row>
    <row r="678" spans="1:54">
      <c r="A678" s="1" t="e">
        <f>#REF!</f>
        <v>#REF!</v>
      </c>
      <c r="B678" s="1" t="e">
        <f>#REF!</f>
        <v>#REF!</v>
      </c>
      <c r="C678" s="1" t="e">
        <f>#REF!</f>
        <v>#REF!</v>
      </c>
      <c r="D678" s="1" t="s">
        <v>92</v>
      </c>
      <c r="E678" s="1" t="e">
        <f>#REF!</f>
        <v>#REF!</v>
      </c>
      <c r="F678" s="1" t="e">
        <f t="shared" si="204"/>
        <v>#REF!</v>
      </c>
      <c r="G678" s="1">
        <f>SUMIFS(Sheet1!$F$17:$F$30,Sheet1!$E$17:$E$30,D678)</f>
        <v>5</v>
      </c>
      <c r="H678" s="1" t="e">
        <f>ROUND(ABS(SUMIFS(#REF!,#REF!,$C678,#REF!,#REF!,#REF!,$E678)),)</f>
        <v>#REF!</v>
      </c>
      <c r="I678" s="1" t="e">
        <f>_xlfn.IFS(OR(B678=#REF!,B678=#REF!,B678=#REF!),ROUND(#REF!,3),TRUE,0)</f>
        <v>#REF!</v>
      </c>
      <c r="J678" s="1">
        <v>0</v>
      </c>
      <c r="K678" s="1" t="e">
        <f>ROUND(ABS(SUMIFS(#REF!,#REF!,$C678,#REF!,#REF!,#REF!,$E678,#REF!,#REF!)),3)</f>
        <v>#REF!</v>
      </c>
      <c r="L678" s="1" t="e">
        <f>ROUND(ABS(SUMIFS(#REF!,#REF!,$C678,#REF!,#REF!,#REF!,$E678,#REF!,#REF!)),3)</f>
        <v>#REF!</v>
      </c>
      <c r="M678" s="1">
        <v>0</v>
      </c>
      <c r="N678" s="1" t="e">
        <f>ROUND(ABS(SUMIFS(#REF!,#REF!,$C678,#REF!,#REF!,#REF!,$E678,#REF!,#REF!)),3)</f>
        <v>#REF!</v>
      </c>
      <c r="O678" s="1" t="e">
        <f>ABS(SUMIFS(#REF!,#REF!,$C678,#REF!,$E678,#REF!,#REF!))</f>
        <v>#REF!</v>
      </c>
      <c r="P678" s="1" t="e">
        <f>#REF!</f>
        <v>#REF!</v>
      </c>
      <c r="Q678" s="1" t="e">
        <f>_xlfn.IFS(OR(B678=#REF!,B678=#REF!),#REF!*100,TRUE,0)</f>
        <v>#REF!</v>
      </c>
      <c r="S678" s="14" t="str">
        <f t="shared" si="179"/>
        <v>2000240904伤血1</v>
      </c>
      <c r="T678" s="14" t="str">
        <f ca="1">IF(OFFSET($BB$1,MATCH($S678,S:S,0)-1,),$BC$1,
_xlfn.TEXTJOIN(Sheet1!$D$16,1,U678:AA678))</f>
        <v>ratio=1.01,fixed=100</v>
      </c>
      <c r="U678" s="14" t="str">
        <f t="shared" ca="1" si="180"/>
        <v>ratio=1.01</v>
      </c>
      <c r="V678" s="14" t="str">
        <f t="shared" ca="1" si="181"/>
        <v>fixed=100</v>
      </c>
      <c r="W678" s="14" t="str">
        <f t="shared" ca="1" si="182"/>
        <v/>
      </c>
      <c r="X678" s="14" t="str">
        <f t="shared" ca="1" si="183"/>
        <v/>
      </c>
      <c r="Y678" s="14" t="str">
        <f t="shared" ca="1" si="184"/>
        <v/>
      </c>
      <c r="Z678" s="14" t="str">
        <f t="shared" ca="1" si="185"/>
        <v/>
      </c>
      <c r="AA678" s="14" t="str">
        <f t="shared" ca="1" si="186"/>
        <v/>
      </c>
      <c r="AB678" s="1">
        <f t="shared" si="197"/>
        <v>1.01</v>
      </c>
      <c r="AC678" s="1">
        <f t="shared" si="198"/>
        <v>100</v>
      </c>
      <c r="AD678" s="1" t="e">
        <f t="shared" si="199"/>
        <v>#N/A</v>
      </c>
      <c r="AE678" s="1" t="e">
        <f t="shared" si="200"/>
        <v>#N/A</v>
      </c>
      <c r="AF678" s="1" t="e">
        <f t="shared" si="201"/>
        <v>#N/A</v>
      </c>
      <c r="AG678" s="1" t="e">
        <f t="shared" si="202"/>
        <v>#N/A</v>
      </c>
      <c r="AH678" s="1" t="e">
        <f t="shared" si="203"/>
        <v>#N/A</v>
      </c>
      <c r="AI678" s="1" t="str">
        <f>TRIM(LEFT(AP678,FIND(Sheet1!$E$16,AP678)-1))</f>
        <v>ratio</v>
      </c>
      <c r="AJ678" s="1" t="str">
        <f>TRIM(LEFT(AQ678,FIND(Sheet1!$E$16,AQ678)-1))</f>
        <v>fixed</v>
      </c>
      <c r="AK678" s="1" t="e">
        <f>TRIM(LEFT(AR678,FIND(Sheet1!$E$16,AR678)-1))</f>
        <v>#VALUE!</v>
      </c>
      <c r="AL678" s="1" t="e">
        <f>TRIM(LEFT(AS678,FIND(Sheet1!$E$16,AS678)-1))</f>
        <v>#VALUE!</v>
      </c>
      <c r="AM678" s="1" t="e">
        <f>TRIM(LEFT(AT678,FIND(Sheet1!$E$16,AT678)-1))</f>
        <v>#VALUE!</v>
      </c>
      <c r="AN678" s="1" t="e">
        <f>TRIM(LEFT(AU678,FIND(Sheet1!$E$16,AU678)-1))</f>
        <v>#VALUE!</v>
      </c>
      <c r="AO678" s="1" t="e">
        <f>TRIM(LEFT(AV678,FIND(Sheet1!$E$16,AV678)-1))</f>
        <v>#VALUE!</v>
      </c>
      <c r="AP678" s="14" t="s">
        <v>504</v>
      </c>
      <c r="AQ678" s="14" t="s">
        <v>170</v>
      </c>
      <c r="AX678" s="1">
        <v>2000240904</v>
      </c>
      <c r="AY678" s="1" t="s">
        <v>86</v>
      </c>
      <c r="AZ678" s="1" t="str">
        <f t="shared" si="194"/>
        <v>2000240904伤血</v>
      </c>
      <c r="BA678" s="1">
        <f>COUNTIFS($AZ$2:AZ678,AZ678,$AZ$2:AZ678,"&gt;&lt;")</f>
        <v>1</v>
      </c>
      <c r="BB678" t="b">
        <f>IFERROR(AND(VLOOKUP(AX678,[2]英雄技能定义!$A:$F,6,0)="普攻",AY678=$AY$2),FALSE)</f>
        <v>0</v>
      </c>
    </row>
    <row r="679" spans="1:54">
      <c r="A679" s="1" t="e">
        <f>#REF!</f>
        <v>#REF!</v>
      </c>
      <c r="B679" s="1" t="e">
        <f>#REF!</f>
        <v>#REF!</v>
      </c>
      <c r="C679" s="1" t="e">
        <f>#REF!</f>
        <v>#REF!</v>
      </c>
      <c r="D679" s="1" t="s">
        <v>92</v>
      </c>
      <c r="E679" s="1" t="e">
        <f>#REF!</f>
        <v>#REF!</v>
      </c>
      <c r="F679" s="1" t="e">
        <f t="shared" si="204"/>
        <v>#REF!</v>
      </c>
      <c r="G679" s="1">
        <f>SUMIFS(Sheet1!$F$17:$F$30,Sheet1!$E$17:$E$30,D679)</f>
        <v>5</v>
      </c>
      <c r="H679" s="1" t="e">
        <f>ROUND(ABS(SUMIFS(#REF!,#REF!,$C679,#REF!,#REF!,#REF!,$E679)),)</f>
        <v>#REF!</v>
      </c>
      <c r="I679" s="1" t="e">
        <f>_xlfn.IFS(OR(B679=#REF!,B679=#REF!,B679=#REF!),ROUND(#REF!,3),TRUE,0)</f>
        <v>#REF!</v>
      </c>
      <c r="J679" s="1">
        <v>0</v>
      </c>
      <c r="K679" s="1" t="e">
        <f>ROUND(ABS(SUMIFS(#REF!,#REF!,$C679,#REF!,#REF!,#REF!,$E679,#REF!,#REF!)),3)</f>
        <v>#REF!</v>
      </c>
      <c r="L679" s="1" t="e">
        <f>ROUND(ABS(SUMIFS(#REF!,#REF!,$C679,#REF!,#REF!,#REF!,$E679,#REF!,#REF!)),3)</f>
        <v>#REF!</v>
      </c>
      <c r="M679" s="1">
        <v>0</v>
      </c>
      <c r="N679" s="1" t="e">
        <f>ROUND(ABS(SUMIFS(#REF!,#REF!,$C679,#REF!,#REF!,#REF!,$E679,#REF!,#REF!)),3)</f>
        <v>#REF!</v>
      </c>
      <c r="O679" s="1" t="e">
        <f>ABS(SUMIFS(#REF!,#REF!,$C679,#REF!,$E679,#REF!,#REF!))</f>
        <v>#REF!</v>
      </c>
      <c r="P679" s="1" t="e">
        <f>#REF!</f>
        <v>#REF!</v>
      </c>
      <c r="Q679" s="1" t="e">
        <f>_xlfn.IFS(OR(B679=#REF!,B679=#REF!),#REF!*100,TRUE,0)</f>
        <v>#REF!</v>
      </c>
      <c r="S679" s="14" t="str">
        <f t="shared" si="179"/>
        <v>2000240904受击光效1</v>
      </c>
      <c r="T679" s="14" t="str">
        <f ca="1">IF(OFFSET($BB$1,MATCH($S679,S:S,0)-1,),$BC$1,
_xlfn.TEXTJOIN(Sheet1!$D$16,1,U679:AA679))</f>
        <v>58</v>
      </c>
      <c r="U679" s="14" t="str">
        <f t="shared" ca="1" si="180"/>
        <v>58</v>
      </c>
      <c r="V679" s="14" t="str">
        <f t="shared" ca="1" si="181"/>
        <v/>
      </c>
      <c r="W679" s="14" t="str">
        <f t="shared" ca="1" si="182"/>
        <v/>
      </c>
      <c r="X679" s="14" t="str">
        <f t="shared" ca="1" si="183"/>
        <v/>
      </c>
      <c r="Y679" s="14" t="str">
        <f t="shared" ca="1" si="184"/>
        <v/>
      </c>
      <c r="Z679" s="14" t="str">
        <f t="shared" ca="1" si="185"/>
        <v/>
      </c>
      <c r="AA679" s="14" t="str">
        <f t="shared" ca="1" si="186"/>
        <v/>
      </c>
      <c r="AB679" s="1">
        <f t="shared" si="197"/>
        <v>58</v>
      </c>
      <c r="AC679" s="1" t="e">
        <f t="shared" si="198"/>
        <v>#N/A</v>
      </c>
      <c r="AD679" s="1" t="e">
        <f t="shared" si="199"/>
        <v>#N/A</v>
      </c>
      <c r="AE679" s="1" t="e">
        <f t="shared" si="200"/>
        <v>#N/A</v>
      </c>
      <c r="AF679" s="1" t="e">
        <f t="shared" si="201"/>
        <v>#N/A</v>
      </c>
      <c r="AG679" s="1" t="e">
        <f t="shared" si="202"/>
        <v>#N/A</v>
      </c>
      <c r="AH679" s="1" t="e">
        <f t="shared" si="203"/>
        <v>#N/A</v>
      </c>
      <c r="AI679" s="1" t="e">
        <f>TRIM(LEFT(AP679,FIND(Sheet1!$E$16,AP679)-1))</f>
        <v>#VALUE!</v>
      </c>
      <c r="AJ679" s="1" t="e">
        <f>TRIM(LEFT(AQ679,FIND(Sheet1!$E$16,AQ679)-1))</f>
        <v>#VALUE!</v>
      </c>
      <c r="AK679" s="1" t="e">
        <f>TRIM(LEFT(AR679,FIND(Sheet1!$E$16,AR679)-1))</f>
        <v>#VALUE!</v>
      </c>
      <c r="AL679" s="1" t="e">
        <f>TRIM(LEFT(AS679,FIND(Sheet1!$E$16,AS679)-1))</f>
        <v>#VALUE!</v>
      </c>
      <c r="AM679" s="1" t="e">
        <f>TRIM(LEFT(AT679,FIND(Sheet1!$E$16,AT679)-1))</f>
        <v>#VALUE!</v>
      </c>
      <c r="AN679" s="1" t="e">
        <f>TRIM(LEFT(AU679,FIND(Sheet1!$E$16,AU679)-1))</f>
        <v>#VALUE!</v>
      </c>
      <c r="AO679" s="1" t="e">
        <f>TRIM(LEFT(AV679,FIND(Sheet1!$E$16,AV679)-1))</f>
        <v>#VALUE!</v>
      </c>
      <c r="AP679" s="14">
        <v>58</v>
      </c>
      <c r="AX679" s="1">
        <v>2000240904</v>
      </c>
      <c r="AY679" s="1" t="s">
        <v>91</v>
      </c>
      <c r="AZ679" s="1" t="str">
        <f t="shared" si="194"/>
        <v>2000240904受击光效</v>
      </c>
      <c r="BA679" s="1">
        <f>COUNTIFS($AZ$2:AZ679,AZ679,$AZ$2:AZ679,"&gt;&lt;")</f>
        <v>1</v>
      </c>
      <c r="BB679" t="b">
        <f>IFERROR(AND(VLOOKUP(AX679,[2]英雄技能定义!$A:$F,6,0)="普攻",AY679=$AY$2),FALSE)</f>
        <v>0</v>
      </c>
    </row>
    <row r="680" spans="1:54">
      <c r="A680" s="1" t="e">
        <f>#REF!</f>
        <v>#REF!</v>
      </c>
      <c r="B680" s="1" t="e">
        <f>#REF!</f>
        <v>#REF!</v>
      </c>
      <c r="C680" s="1" t="e">
        <f>#REF!</f>
        <v>#REF!</v>
      </c>
      <c r="D680" s="1" t="s">
        <v>92</v>
      </c>
      <c r="E680" s="1" t="e">
        <f>#REF!</f>
        <v>#REF!</v>
      </c>
      <c r="F680" s="1" t="e">
        <f t="shared" si="204"/>
        <v>#REF!</v>
      </c>
      <c r="G680" s="1">
        <f>SUMIFS(Sheet1!$F$17:$F$30,Sheet1!$E$17:$E$30,D680)</f>
        <v>5</v>
      </c>
      <c r="H680" s="1" t="e">
        <f>ROUND(ABS(SUMIFS(#REF!,#REF!,$C680,#REF!,#REF!,#REF!,$E680)),)</f>
        <v>#REF!</v>
      </c>
      <c r="I680" s="1" t="e">
        <f>_xlfn.IFS(OR(B680=#REF!,B680=#REF!,B680=#REF!),ROUND(#REF!,3),TRUE,0)</f>
        <v>#REF!</v>
      </c>
      <c r="J680" s="1">
        <v>0</v>
      </c>
      <c r="K680" s="1" t="e">
        <f>ROUND(ABS(SUMIFS(#REF!,#REF!,$C680,#REF!,#REF!,#REF!,$E680,#REF!,#REF!)),3)</f>
        <v>#REF!</v>
      </c>
      <c r="L680" s="1" t="e">
        <f>ROUND(ABS(SUMIFS(#REF!,#REF!,$C680,#REF!,#REF!,#REF!,$E680,#REF!,#REF!)),3)</f>
        <v>#REF!</v>
      </c>
      <c r="M680" s="1">
        <v>0</v>
      </c>
      <c r="N680" s="1" t="e">
        <f>ROUND(ABS(SUMIFS(#REF!,#REF!,$C680,#REF!,#REF!,#REF!,$E680,#REF!,#REF!)),3)</f>
        <v>#REF!</v>
      </c>
      <c r="O680" s="1" t="e">
        <f>ABS(SUMIFS(#REF!,#REF!,$C680,#REF!,$E680,#REF!,#REF!))</f>
        <v>#REF!</v>
      </c>
      <c r="P680" s="1" t="e">
        <f>#REF!</f>
        <v>#REF!</v>
      </c>
      <c r="Q680" s="1" t="e">
        <f>_xlfn.IFS(OR(B680=#REF!,B680=#REF!),#REF!*100,TRUE,0)</f>
        <v>#REF!</v>
      </c>
      <c r="S680" s="14" t="str">
        <f t="shared" si="179"/>
        <v>2000241001伤血1</v>
      </c>
      <c r="T680" s="14" t="str">
        <f ca="1">IF(OFFSET($BB$1,MATCH($S680,S:S,0)-1,),$BC$1,
_xlfn.TEXTJOIN(Sheet1!$D$16,1,U680:AA680))</f>
        <v>ratio=0.4,fixed=0</v>
      </c>
      <c r="U680" s="14" t="str">
        <f t="shared" ca="1" si="180"/>
        <v>ratio=0.4</v>
      </c>
      <c r="V680" s="14" t="str">
        <f t="shared" ca="1" si="181"/>
        <v>fixed=5</v>
      </c>
      <c r="W680" s="14" t="str">
        <f t="shared" ca="1" si="182"/>
        <v/>
      </c>
      <c r="X680" s="14" t="str">
        <f t="shared" ca="1" si="183"/>
        <v/>
      </c>
      <c r="Y680" s="14" t="str">
        <f t="shared" ca="1" si="184"/>
        <v/>
      </c>
      <c r="Z680" s="14" t="str">
        <f t="shared" ca="1" si="185"/>
        <v/>
      </c>
      <c r="AA680" s="14" t="str">
        <f t="shared" ca="1" si="186"/>
        <v/>
      </c>
      <c r="AB680" s="1">
        <f t="shared" si="197"/>
        <v>0.4</v>
      </c>
      <c r="AC680" s="1">
        <f t="shared" si="198"/>
        <v>5</v>
      </c>
      <c r="AD680" s="1" t="e">
        <f t="shared" si="199"/>
        <v>#N/A</v>
      </c>
      <c r="AE680" s="1" t="e">
        <f t="shared" si="200"/>
        <v>#N/A</v>
      </c>
      <c r="AF680" s="1" t="e">
        <f t="shared" si="201"/>
        <v>#N/A</v>
      </c>
      <c r="AG680" s="1" t="e">
        <f t="shared" si="202"/>
        <v>#N/A</v>
      </c>
      <c r="AH680" s="1" t="e">
        <f t="shared" si="203"/>
        <v>#N/A</v>
      </c>
      <c r="AI680" s="1" t="str">
        <f>TRIM(LEFT(AP680,FIND(Sheet1!$E$16,AP680)-1))</f>
        <v>ratio</v>
      </c>
      <c r="AJ680" s="1" t="str">
        <f>TRIM(LEFT(AQ680,FIND(Sheet1!$E$16,AQ680)-1))</f>
        <v>fixed</v>
      </c>
      <c r="AK680" s="1" t="e">
        <f>TRIM(LEFT(AR680,FIND(Sheet1!$E$16,AR680)-1))</f>
        <v>#VALUE!</v>
      </c>
      <c r="AL680" s="1" t="e">
        <f>TRIM(LEFT(AS680,FIND(Sheet1!$E$16,AS680)-1))</f>
        <v>#VALUE!</v>
      </c>
      <c r="AM680" s="1" t="e">
        <f>TRIM(LEFT(AT680,FIND(Sheet1!$E$16,AT680)-1))</f>
        <v>#VALUE!</v>
      </c>
      <c r="AN680" s="1" t="e">
        <f>TRIM(LEFT(AU680,FIND(Sheet1!$E$16,AU680)-1))</f>
        <v>#VALUE!</v>
      </c>
      <c r="AO680" s="1" t="e">
        <f>TRIM(LEFT(AV680,FIND(Sheet1!$E$16,AV680)-1))</f>
        <v>#VALUE!</v>
      </c>
      <c r="AP680" s="14" t="s">
        <v>167</v>
      </c>
      <c r="AQ680" s="14" t="s">
        <v>383</v>
      </c>
      <c r="AX680" s="1">
        <v>2000241001</v>
      </c>
      <c r="AY680" s="1" t="s">
        <v>86</v>
      </c>
      <c r="AZ680" s="1" t="str">
        <f t="shared" si="194"/>
        <v>2000241001伤血</v>
      </c>
      <c r="BA680" s="1">
        <f>COUNTIFS($AZ$2:AZ680,AZ680,$AZ$2:AZ680,"&gt;&lt;")</f>
        <v>1</v>
      </c>
      <c r="BB680" t="b">
        <f>IFERROR(AND(VLOOKUP(AX680,[2]英雄技能定义!$A:$F,6,0)="普攻",AY680=$AY$2),FALSE)</f>
        <v>1</v>
      </c>
    </row>
    <row r="681" spans="1:54">
      <c r="A681" s="1" t="e">
        <f>#REF!</f>
        <v>#REF!</v>
      </c>
      <c r="B681" s="1" t="e">
        <f>#REF!</f>
        <v>#REF!</v>
      </c>
      <c r="C681" s="1" t="e">
        <f>#REF!</f>
        <v>#REF!</v>
      </c>
      <c r="D681" s="1" t="s">
        <v>92</v>
      </c>
      <c r="E681" s="1" t="e">
        <f>#REF!</f>
        <v>#REF!</v>
      </c>
      <c r="F681" s="1" t="e">
        <f t="shared" si="204"/>
        <v>#REF!</v>
      </c>
      <c r="G681" s="1">
        <f>SUMIFS(Sheet1!$F$17:$F$30,Sheet1!$E$17:$E$30,D681)</f>
        <v>5</v>
      </c>
      <c r="H681" s="1" t="e">
        <f>ROUND(ABS(SUMIFS(#REF!,#REF!,$C681,#REF!,#REF!,#REF!,$E681)),)</f>
        <v>#REF!</v>
      </c>
      <c r="I681" s="1" t="e">
        <f>_xlfn.IFS(OR(B681=#REF!,B681=#REF!,B681=#REF!),ROUND(#REF!,3),TRUE,0)</f>
        <v>#REF!</v>
      </c>
      <c r="J681" s="1">
        <v>0</v>
      </c>
      <c r="K681" s="1" t="e">
        <f>ROUND(ABS(SUMIFS(#REF!,#REF!,$C681,#REF!,#REF!,#REF!,$E681,#REF!,#REF!)),3)</f>
        <v>#REF!</v>
      </c>
      <c r="L681" s="1" t="e">
        <f>ROUND(ABS(SUMIFS(#REF!,#REF!,$C681,#REF!,#REF!,#REF!,$E681,#REF!,#REF!)),3)</f>
        <v>#REF!</v>
      </c>
      <c r="M681" s="1">
        <v>0</v>
      </c>
      <c r="N681" s="1" t="e">
        <f>ROUND(ABS(SUMIFS(#REF!,#REF!,$C681,#REF!,#REF!,#REF!,$E681,#REF!,#REF!)),3)</f>
        <v>#REF!</v>
      </c>
      <c r="O681" s="1" t="e">
        <f>ABS(SUMIFS(#REF!,#REF!,$C681,#REF!,$E681,#REF!,#REF!))</f>
        <v>#REF!</v>
      </c>
      <c r="P681" s="1" t="e">
        <f>#REF!</f>
        <v>#REF!</v>
      </c>
      <c r="Q681" s="1" t="e">
        <f>_xlfn.IFS(OR(B681=#REF!,B681=#REF!),#REF!*100,TRUE,0)</f>
        <v>#REF!</v>
      </c>
      <c r="S681" s="14" t="str">
        <f t="shared" si="179"/>
        <v>2000241001受击光效1</v>
      </c>
      <c r="T681" s="14" t="str">
        <f ca="1">IF(OFFSET($BB$1,MATCH($S681,S:S,0)-1,),$BC$1,
_xlfn.TEXTJOIN(Sheet1!$D$16,1,U681:AA681))</f>
        <v>58</v>
      </c>
      <c r="U681" s="14" t="str">
        <f t="shared" ca="1" si="180"/>
        <v>58</v>
      </c>
      <c r="V681" s="14" t="str">
        <f t="shared" ca="1" si="181"/>
        <v/>
      </c>
      <c r="W681" s="14" t="str">
        <f t="shared" ca="1" si="182"/>
        <v/>
      </c>
      <c r="X681" s="14" t="str">
        <f t="shared" ca="1" si="183"/>
        <v/>
      </c>
      <c r="Y681" s="14" t="str">
        <f t="shared" ca="1" si="184"/>
        <v/>
      </c>
      <c r="Z681" s="14" t="str">
        <f t="shared" ca="1" si="185"/>
        <v/>
      </c>
      <c r="AA681" s="14" t="str">
        <f t="shared" ca="1" si="186"/>
        <v/>
      </c>
      <c r="AB681" s="1">
        <f t="shared" si="197"/>
        <v>58</v>
      </c>
      <c r="AC681" s="1" t="e">
        <f t="shared" si="198"/>
        <v>#N/A</v>
      </c>
      <c r="AD681" s="1" t="e">
        <f t="shared" si="199"/>
        <v>#N/A</v>
      </c>
      <c r="AE681" s="1" t="e">
        <f t="shared" si="200"/>
        <v>#N/A</v>
      </c>
      <c r="AF681" s="1" t="e">
        <f t="shared" si="201"/>
        <v>#N/A</v>
      </c>
      <c r="AG681" s="1" t="e">
        <f t="shared" si="202"/>
        <v>#N/A</v>
      </c>
      <c r="AH681" s="1" t="e">
        <f t="shared" si="203"/>
        <v>#N/A</v>
      </c>
      <c r="AI681" s="1" t="e">
        <f>TRIM(LEFT(AP681,FIND(Sheet1!$E$16,AP681)-1))</f>
        <v>#VALUE!</v>
      </c>
      <c r="AJ681" s="1" t="e">
        <f>TRIM(LEFT(AQ681,FIND(Sheet1!$E$16,AQ681)-1))</f>
        <v>#VALUE!</v>
      </c>
      <c r="AK681" s="1" t="e">
        <f>TRIM(LEFT(AR681,FIND(Sheet1!$E$16,AR681)-1))</f>
        <v>#VALUE!</v>
      </c>
      <c r="AL681" s="1" t="e">
        <f>TRIM(LEFT(AS681,FIND(Sheet1!$E$16,AS681)-1))</f>
        <v>#VALUE!</v>
      </c>
      <c r="AM681" s="1" t="e">
        <f>TRIM(LEFT(AT681,FIND(Sheet1!$E$16,AT681)-1))</f>
        <v>#VALUE!</v>
      </c>
      <c r="AN681" s="1" t="e">
        <f>TRIM(LEFT(AU681,FIND(Sheet1!$E$16,AU681)-1))</f>
        <v>#VALUE!</v>
      </c>
      <c r="AO681" s="1" t="e">
        <f>TRIM(LEFT(AV681,FIND(Sheet1!$E$16,AV681)-1))</f>
        <v>#VALUE!</v>
      </c>
      <c r="AP681" s="14">
        <v>58</v>
      </c>
      <c r="AX681" s="1">
        <v>2000241001</v>
      </c>
      <c r="AY681" s="1" t="s">
        <v>91</v>
      </c>
      <c r="AZ681" s="1" t="str">
        <f t="shared" si="194"/>
        <v>2000241001受击光效</v>
      </c>
      <c r="BA681" s="1">
        <f>COUNTIFS($AZ$2:AZ681,AZ681,$AZ$2:AZ681,"&gt;&lt;")</f>
        <v>1</v>
      </c>
      <c r="BB681" t="b">
        <f>IFERROR(AND(VLOOKUP(AX681,[2]英雄技能定义!$A:$F,6,0)="普攻",AY681=$AY$2),FALSE)</f>
        <v>0</v>
      </c>
    </row>
    <row r="682" spans="1:54">
      <c r="A682" s="1" t="e">
        <f>#REF!</f>
        <v>#REF!</v>
      </c>
      <c r="B682" s="1" t="e">
        <f>#REF!</f>
        <v>#REF!</v>
      </c>
      <c r="C682" s="1" t="e">
        <f>#REF!</f>
        <v>#REF!</v>
      </c>
      <c r="D682" s="1" t="s">
        <v>86</v>
      </c>
      <c r="E682" s="1" t="e">
        <f>#REF!</f>
        <v>#REF!</v>
      </c>
      <c r="F682" s="1" t="e">
        <f t="shared" si="204"/>
        <v>#REF!</v>
      </c>
      <c r="G682" s="1">
        <f>SUMIFS(Sheet1!$F$17:$F$30,Sheet1!$E$17:$E$30,D682)</f>
        <v>1</v>
      </c>
      <c r="H682" s="1" t="e">
        <f>ROUND(ABS(SUMIFS(#REF!,#REF!,$C682,#REF!,#REF!,#REF!,$E682)),)</f>
        <v>#REF!</v>
      </c>
      <c r="I682" s="1" t="e">
        <f>_xlfn.IFS(OR(B682=#REF!,B682=#REF!,B682=#REF!),ROUND(#REF!,3),TRUE,0)</f>
        <v>#REF!</v>
      </c>
      <c r="J682" s="1">
        <v>0</v>
      </c>
      <c r="K682" s="1" t="e">
        <f>ROUND(ABS(SUMIFS(#REF!,#REF!,$C682,#REF!,#REF!,#REF!,$E682,#REF!,#REF!)),3)</f>
        <v>#REF!</v>
      </c>
      <c r="L682" s="1" t="e">
        <f>ROUND(ABS(SUMIFS(#REF!,#REF!,$C682,#REF!,#REF!,#REF!,$E682,#REF!,#REF!)),3)</f>
        <v>#REF!</v>
      </c>
      <c r="M682" s="1">
        <v>0</v>
      </c>
      <c r="N682" s="1" t="e">
        <f>ROUND(ABS(SUMIFS(#REF!,#REF!,$C682,#REF!,#REF!,#REF!,$E682,#REF!,#REF!)),3)</f>
        <v>#REF!</v>
      </c>
      <c r="O682" s="1" t="e">
        <f>ABS(SUMIFS(#REF!,#REF!,$C682,#REF!,$E682,#REF!,#REF!))</f>
        <v>#REF!</v>
      </c>
      <c r="P682" s="1" t="e">
        <f>#REF!</f>
        <v>#REF!</v>
      </c>
      <c r="Q682" s="1" t="e">
        <f>_xlfn.IFS(OR(B682=#REF!,B682=#REF!),#REF!*100,TRUE,0)</f>
        <v>#REF!</v>
      </c>
      <c r="S682" s="14" t="str">
        <f t="shared" si="179"/>
        <v>2000241004伤血1</v>
      </c>
      <c r="T682" s="14" t="str">
        <f ca="1">IF(OFFSET($BB$1,MATCH($S682,S:S,0)-1,),$BC$1,
_xlfn.TEXTJOIN(Sheet1!$D$16,1,U682:AA682))</f>
        <v>ratio=2.14,fixed=100</v>
      </c>
      <c r="U682" s="14" t="str">
        <f t="shared" ca="1" si="180"/>
        <v>ratio=2.14</v>
      </c>
      <c r="V682" s="14" t="str">
        <f t="shared" ca="1" si="181"/>
        <v>fixed=100</v>
      </c>
      <c r="W682" s="14" t="str">
        <f t="shared" ca="1" si="182"/>
        <v/>
      </c>
      <c r="X682" s="14" t="str">
        <f t="shared" ca="1" si="183"/>
        <v/>
      </c>
      <c r="Y682" s="14" t="str">
        <f t="shared" ca="1" si="184"/>
        <v/>
      </c>
      <c r="Z682" s="14" t="str">
        <f t="shared" ca="1" si="185"/>
        <v/>
      </c>
      <c r="AA682" s="14" t="str">
        <f t="shared" ca="1" si="186"/>
        <v/>
      </c>
      <c r="AB682" s="1">
        <f t="shared" si="197"/>
        <v>2.14</v>
      </c>
      <c r="AC682" s="1">
        <f t="shared" si="198"/>
        <v>100</v>
      </c>
      <c r="AD682" s="1" t="e">
        <f t="shared" si="199"/>
        <v>#N/A</v>
      </c>
      <c r="AE682" s="1" t="e">
        <f t="shared" si="200"/>
        <v>#N/A</v>
      </c>
      <c r="AF682" s="1" t="e">
        <f t="shared" si="201"/>
        <v>#N/A</v>
      </c>
      <c r="AG682" s="1" t="e">
        <f t="shared" si="202"/>
        <v>#N/A</v>
      </c>
      <c r="AH682" s="1" t="e">
        <f t="shared" si="203"/>
        <v>#N/A</v>
      </c>
      <c r="AI682" s="1" t="str">
        <f>TRIM(LEFT(AP682,FIND(Sheet1!$E$16,AP682)-1))</f>
        <v>ratio</v>
      </c>
      <c r="AJ682" s="1" t="str">
        <f>TRIM(LEFT(AQ682,FIND(Sheet1!$E$16,AQ682)-1))</f>
        <v>fixed</v>
      </c>
      <c r="AK682" s="1" t="e">
        <f>TRIM(LEFT(AR682,FIND(Sheet1!$E$16,AR682)-1))</f>
        <v>#VALUE!</v>
      </c>
      <c r="AL682" s="1" t="e">
        <f>TRIM(LEFT(AS682,FIND(Sheet1!$E$16,AS682)-1))</f>
        <v>#VALUE!</v>
      </c>
      <c r="AM682" s="1" t="e">
        <f>TRIM(LEFT(AT682,FIND(Sheet1!$E$16,AT682)-1))</f>
        <v>#VALUE!</v>
      </c>
      <c r="AN682" s="1" t="e">
        <f>TRIM(LEFT(AU682,FIND(Sheet1!$E$16,AU682)-1))</f>
        <v>#VALUE!</v>
      </c>
      <c r="AO682" s="1" t="e">
        <f>TRIM(LEFT(AV682,FIND(Sheet1!$E$16,AV682)-1))</f>
        <v>#VALUE!</v>
      </c>
      <c r="AP682" s="14" t="s">
        <v>502</v>
      </c>
      <c r="AQ682" s="14" t="s">
        <v>170</v>
      </c>
      <c r="AX682" s="1">
        <v>2000241004</v>
      </c>
      <c r="AY682" s="1" t="s">
        <v>86</v>
      </c>
      <c r="AZ682" s="1" t="str">
        <f t="shared" si="194"/>
        <v>2000241004伤血</v>
      </c>
      <c r="BA682" s="1">
        <f>COUNTIFS($AZ$2:AZ682,AZ682,$AZ$2:AZ682,"&gt;&lt;")</f>
        <v>1</v>
      </c>
      <c r="BB682" t="b">
        <f>IFERROR(AND(VLOOKUP(AX682,[2]英雄技能定义!$A:$F,6,0)="普攻",AY682=$AY$2),FALSE)</f>
        <v>0</v>
      </c>
    </row>
    <row r="683" spans="1:54">
      <c r="A683" s="1" t="e">
        <f>#REF!</f>
        <v>#REF!</v>
      </c>
      <c r="B683" s="1" t="e">
        <f>#REF!</f>
        <v>#REF!</v>
      </c>
      <c r="C683" s="1" t="e">
        <f>#REF!</f>
        <v>#REF!</v>
      </c>
      <c r="D683" s="1" t="s">
        <v>86</v>
      </c>
      <c r="E683" s="1" t="e">
        <f>#REF!</f>
        <v>#REF!</v>
      </c>
      <c r="F683" s="1" t="e">
        <f t="shared" si="204"/>
        <v>#REF!</v>
      </c>
      <c r="G683" s="1">
        <f>SUMIFS(Sheet1!$F$17:$F$30,Sheet1!$E$17:$E$30,D683)</f>
        <v>1</v>
      </c>
      <c r="H683" s="1" t="e">
        <f>ROUND(ABS(SUMIFS(#REF!,#REF!,$C683,#REF!,#REF!,#REF!,$E683)),)</f>
        <v>#REF!</v>
      </c>
      <c r="I683" s="1" t="e">
        <f>_xlfn.IFS(OR(B683=#REF!,B683=#REF!,B683=#REF!),ROUND(#REF!,3),TRUE,0)</f>
        <v>#REF!</v>
      </c>
      <c r="J683" s="1">
        <v>0</v>
      </c>
      <c r="K683" s="1" t="e">
        <f>ROUND(ABS(SUMIFS(#REF!,#REF!,$C683,#REF!,#REF!,#REF!,$E683,#REF!,#REF!)),3)</f>
        <v>#REF!</v>
      </c>
      <c r="L683" s="1" t="e">
        <f>ROUND(ABS(SUMIFS(#REF!,#REF!,$C683,#REF!,#REF!,#REF!,$E683,#REF!,#REF!)),3)</f>
        <v>#REF!</v>
      </c>
      <c r="M683" s="1">
        <v>0</v>
      </c>
      <c r="N683" s="1" t="e">
        <f>ROUND(ABS(SUMIFS(#REF!,#REF!,$C683,#REF!,#REF!,#REF!,$E683,#REF!,#REF!)),3)</f>
        <v>#REF!</v>
      </c>
      <c r="O683" s="1" t="e">
        <f>ABS(SUMIFS(#REF!,#REF!,$C683,#REF!,$E683,#REF!,#REF!))</f>
        <v>#REF!</v>
      </c>
      <c r="P683" s="1" t="e">
        <f>#REF!</f>
        <v>#REF!</v>
      </c>
      <c r="Q683" s="1" t="e">
        <f>_xlfn.IFS(OR(B683=#REF!,B683=#REF!),#REF!*100,TRUE,0)</f>
        <v>#REF!</v>
      </c>
      <c r="S683" s="14" t="str">
        <f t="shared" si="179"/>
        <v>2000241004受击光效1</v>
      </c>
      <c r="T683" s="14" t="str">
        <f ca="1">IF(OFFSET($BB$1,MATCH($S683,S:S,0)-1,),$BC$1,
_xlfn.TEXTJOIN(Sheet1!$D$16,1,U683:AA683))</f>
        <v>58</v>
      </c>
      <c r="U683" s="14" t="str">
        <f t="shared" ca="1" si="180"/>
        <v>58</v>
      </c>
      <c r="V683" s="14" t="str">
        <f t="shared" ca="1" si="181"/>
        <v/>
      </c>
      <c r="W683" s="14" t="str">
        <f t="shared" ca="1" si="182"/>
        <v/>
      </c>
      <c r="X683" s="14" t="str">
        <f t="shared" ca="1" si="183"/>
        <v/>
      </c>
      <c r="Y683" s="14" t="str">
        <f t="shared" ca="1" si="184"/>
        <v/>
      </c>
      <c r="Z683" s="14" t="str">
        <f t="shared" ca="1" si="185"/>
        <v/>
      </c>
      <c r="AA683" s="14" t="str">
        <f t="shared" ca="1" si="186"/>
        <v/>
      </c>
      <c r="AB683" s="1">
        <f t="shared" si="197"/>
        <v>58</v>
      </c>
      <c r="AC683" s="1" t="e">
        <f t="shared" si="198"/>
        <v>#N/A</v>
      </c>
      <c r="AD683" s="1" t="e">
        <f t="shared" si="199"/>
        <v>#N/A</v>
      </c>
      <c r="AE683" s="1" t="e">
        <f t="shared" si="200"/>
        <v>#N/A</v>
      </c>
      <c r="AF683" s="1" t="e">
        <f t="shared" si="201"/>
        <v>#N/A</v>
      </c>
      <c r="AG683" s="1" t="e">
        <f t="shared" si="202"/>
        <v>#N/A</v>
      </c>
      <c r="AH683" s="1" t="e">
        <f t="shared" si="203"/>
        <v>#N/A</v>
      </c>
      <c r="AI683" s="1" t="e">
        <f>TRIM(LEFT(AP683,FIND(Sheet1!$E$16,AP683)-1))</f>
        <v>#VALUE!</v>
      </c>
      <c r="AJ683" s="1" t="e">
        <f>TRIM(LEFT(AQ683,FIND(Sheet1!$E$16,AQ683)-1))</f>
        <v>#VALUE!</v>
      </c>
      <c r="AK683" s="1" t="e">
        <f>TRIM(LEFT(AR683,FIND(Sheet1!$E$16,AR683)-1))</f>
        <v>#VALUE!</v>
      </c>
      <c r="AL683" s="1" t="e">
        <f>TRIM(LEFT(AS683,FIND(Sheet1!$E$16,AS683)-1))</f>
        <v>#VALUE!</v>
      </c>
      <c r="AM683" s="1" t="e">
        <f>TRIM(LEFT(AT683,FIND(Sheet1!$E$16,AT683)-1))</f>
        <v>#VALUE!</v>
      </c>
      <c r="AN683" s="1" t="e">
        <f>TRIM(LEFT(AU683,FIND(Sheet1!$E$16,AU683)-1))</f>
        <v>#VALUE!</v>
      </c>
      <c r="AO683" s="1" t="e">
        <f>TRIM(LEFT(AV683,FIND(Sheet1!$E$16,AV683)-1))</f>
        <v>#VALUE!</v>
      </c>
      <c r="AP683" s="14">
        <v>58</v>
      </c>
      <c r="AX683" s="1">
        <v>2000241004</v>
      </c>
      <c r="AY683" s="1" t="s">
        <v>91</v>
      </c>
      <c r="AZ683" s="1" t="str">
        <f t="shared" si="194"/>
        <v>2000241004受击光效</v>
      </c>
      <c r="BA683" s="1">
        <f>COUNTIFS($AZ$2:AZ683,AZ683,$AZ$2:AZ683,"&gt;&lt;")</f>
        <v>1</v>
      </c>
      <c r="BB683" t="b">
        <f>IFERROR(AND(VLOOKUP(AX683,[2]英雄技能定义!$A:$F,6,0)="普攻",AY683=$AY$2),FALSE)</f>
        <v>0</v>
      </c>
    </row>
    <row r="684" spans="1:54">
      <c r="A684" s="1" t="e">
        <f>#REF!</f>
        <v>#REF!</v>
      </c>
      <c r="B684" s="1" t="e">
        <f>#REF!</f>
        <v>#REF!</v>
      </c>
      <c r="C684" s="1" t="e">
        <f>#REF!</f>
        <v>#REF!</v>
      </c>
      <c r="D684" s="1" t="s">
        <v>86</v>
      </c>
      <c r="E684" s="1" t="e">
        <f>#REF!</f>
        <v>#REF!</v>
      </c>
      <c r="F684" s="1" t="e">
        <f t="shared" ref="F684:F747" si="205">_xlfn.CONCAT(C684,D684,E684)</f>
        <v>#REF!</v>
      </c>
      <c r="G684" s="1">
        <f>SUMIFS(Sheet1!$F$17:$F$30,Sheet1!$E$17:$E$30,D684)</f>
        <v>1</v>
      </c>
      <c r="H684" s="1" t="e">
        <f>ROUND(ABS(SUMIFS(#REF!,#REF!,$C684,#REF!,#REF!,#REF!,$E684)),)</f>
        <v>#REF!</v>
      </c>
      <c r="I684" s="1" t="e">
        <f>_xlfn.IFS(OR(B684=#REF!,B684=#REF!,B684=#REF!),ROUND(#REF!,3),TRUE,0)</f>
        <v>#REF!</v>
      </c>
      <c r="J684" s="1">
        <v>0</v>
      </c>
      <c r="K684" s="1" t="e">
        <f>ROUND(ABS(SUMIFS(#REF!,#REF!,$C684,#REF!,#REF!,#REF!,$E684,#REF!,#REF!)),3)</f>
        <v>#REF!</v>
      </c>
      <c r="L684" s="1" t="e">
        <f>ROUND(ABS(SUMIFS(#REF!,#REF!,$C684,#REF!,#REF!,#REF!,$E684,#REF!,#REF!)),3)</f>
        <v>#REF!</v>
      </c>
      <c r="M684" s="1">
        <v>0</v>
      </c>
      <c r="N684" s="1" t="e">
        <f>ROUND(ABS(SUMIFS(#REF!,#REF!,$C684,#REF!,#REF!,#REF!,$E684,#REF!,#REF!)),3)</f>
        <v>#REF!</v>
      </c>
      <c r="O684" s="1" t="e">
        <f>ABS(SUMIFS(#REF!,#REF!,$C684,#REF!,$E684,#REF!,#REF!))</f>
        <v>#REF!</v>
      </c>
      <c r="P684" s="1" t="e">
        <f>#REF!</f>
        <v>#REF!</v>
      </c>
      <c r="Q684" s="1" t="e">
        <f>_xlfn.IFS(OR(B684=#REF!,B684=#REF!),#REF!*100,TRUE,0)</f>
        <v>#REF!</v>
      </c>
      <c r="S684" s="14" t="str">
        <f t="shared" si="179"/>
        <v>2000241101伤血1</v>
      </c>
      <c r="T684" s="14" t="str">
        <f ca="1">IF(OFFSET($BB$1,MATCH($S684,S:S,0)-1,),$BC$1,
_xlfn.TEXTJOIN(Sheet1!$D$16,1,U684:AA684))</f>
        <v>ratio=0.4,fixed=0</v>
      </c>
      <c r="U684" s="14" t="str">
        <f t="shared" ca="1" si="180"/>
        <v>ratio=0.4</v>
      </c>
      <c r="V684" s="14" t="str">
        <f t="shared" ca="1" si="181"/>
        <v>fixed=5</v>
      </c>
      <c r="W684" s="14" t="str">
        <f t="shared" ca="1" si="182"/>
        <v/>
      </c>
      <c r="X684" s="14" t="str">
        <f t="shared" ca="1" si="183"/>
        <v/>
      </c>
      <c r="Y684" s="14" t="str">
        <f t="shared" ca="1" si="184"/>
        <v/>
      </c>
      <c r="Z684" s="14" t="str">
        <f t="shared" ca="1" si="185"/>
        <v/>
      </c>
      <c r="AA684" s="14" t="str">
        <f t="shared" ca="1" si="186"/>
        <v/>
      </c>
      <c r="AB684" s="1">
        <f t="shared" si="197"/>
        <v>0.4</v>
      </c>
      <c r="AC684" s="1">
        <f t="shared" si="198"/>
        <v>5</v>
      </c>
      <c r="AD684" s="1" t="e">
        <f t="shared" si="199"/>
        <v>#N/A</v>
      </c>
      <c r="AE684" s="1" t="e">
        <f t="shared" si="200"/>
        <v>#N/A</v>
      </c>
      <c r="AF684" s="1" t="e">
        <f t="shared" si="201"/>
        <v>#N/A</v>
      </c>
      <c r="AG684" s="1" t="e">
        <f t="shared" si="202"/>
        <v>#N/A</v>
      </c>
      <c r="AH684" s="1" t="e">
        <f t="shared" si="203"/>
        <v>#N/A</v>
      </c>
      <c r="AI684" s="1" t="str">
        <f>TRIM(LEFT(AP684,FIND(Sheet1!$E$16,AP684)-1))</f>
        <v>ratio</v>
      </c>
      <c r="AJ684" s="1" t="str">
        <f>TRIM(LEFT(AQ684,FIND(Sheet1!$E$16,AQ684)-1))</f>
        <v>fixed</v>
      </c>
      <c r="AK684" s="1" t="e">
        <f>TRIM(LEFT(AR684,FIND(Sheet1!$E$16,AR684)-1))</f>
        <v>#VALUE!</v>
      </c>
      <c r="AL684" s="1" t="e">
        <f>TRIM(LEFT(AS684,FIND(Sheet1!$E$16,AS684)-1))</f>
        <v>#VALUE!</v>
      </c>
      <c r="AM684" s="1" t="e">
        <f>TRIM(LEFT(AT684,FIND(Sheet1!$E$16,AT684)-1))</f>
        <v>#VALUE!</v>
      </c>
      <c r="AN684" s="1" t="e">
        <f>TRIM(LEFT(AU684,FIND(Sheet1!$E$16,AU684)-1))</f>
        <v>#VALUE!</v>
      </c>
      <c r="AO684" s="1" t="e">
        <f>TRIM(LEFT(AV684,FIND(Sheet1!$E$16,AV684)-1))</f>
        <v>#VALUE!</v>
      </c>
      <c r="AP684" s="14" t="s">
        <v>167</v>
      </c>
      <c r="AQ684" s="14" t="s">
        <v>383</v>
      </c>
      <c r="AX684" s="1">
        <v>2000241101</v>
      </c>
      <c r="AY684" s="1" t="s">
        <v>86</v>
      </c>
      <c r="AZ684" s="1" t="str">
        <f t="shared" si="194"/>
        <v>2000241101伤血</v>
      </c>
      <c r="BA684" s="1">
        <f>COUNTIFS($AZ$2:AZ684,AZ684,$AZ$2:AZ684,"&gt;&lt;")</f>
        <v>1</v>
      </c>
      <c r="BB684" t="b">
        <f>IFERROR(AND(VLOOKUP(AX684,[2]英雄技能定义!$A:$F,6,0)="普攻",AY684=$AY$2),FALSE)</f>
        <v>1</v>
      </c>
    </row>
    <row r="685" spans="1:54">
      <c r="A685" s="1" t="e">
        <f>#REF!</f>
        <v>#REF!</v>
      </c>
      <c r="B685" s="1" t="e">
        <f>#REF!</f>
        <v>#REF!</v>
      </c>
      <c r="C685" s="1" t="e">
        <f>#REF!</f>
        <v>#REF!</v>
      </c>
      <c r="D685" s="1" t="s">
        <v>86</v>
      </c>
      <c r="E685" s="1" t="e">
        <f>#REF!</f>
        <v>#REF!</v>
      </c>
      <c r="F685" s="1" t="e">
        <f t="shared" si="205"/>
        <v>#REF!</v>
      </c>
      <c r="G685" s="1">
        <f>SUMIFS(Sheet1!$F$17:$F$30,Sheet1!$E$17:$E$30,D685)</f>
        <v>1</v>
      </c>
      <c r="H685" s="1" t="e">
        <f>ROUND(ABS(SUMIFS(#REF!,#REF!,$C685,#REF!,#REF!,#REF!,$E685)),)</f>
        <v>#REF!</v>
      </c>
      <c r="I685" s="1" t="e">
        <f>_xlfn.IFS(OR(B685=#REF!,B685=#REF!,B685=#REF!),ROUND(#REF!,3),TRUE,0)</f>
        <v>#REF!</v>
      </c>
      <c r="J685" s="1">
        <v>0</v>
      </c>
      <c r="K685" s="1" t="e">
        <f>ROUND(ABS(SUMIFS(#REF!,#REF!,$C685,#REF!,#REF!,#REF!,$E685,#REF!,#REF!)),3)</f>
        <v>#REF!</v>
      </c>
      <c r="L685" s="1" t="e">
        <f>ROUND(ABS(SUMIFS(#REF!,#REF!,$C685,#REF!,#REF!,#REF!,$E685,#REF!,#REF!)),3)</f>
        <v>#REF!</v>
      </c>
      <c r="M685" s="1">
        <v>0</v>
      </c>
      <c r="N685" s="1" t="e">
        <f>ROUND(ABS(SUMIFS(#REF!,#REF!,$C685,#REF!,#REF!,#REF!,$E685,#REF!,#REF!)),3)</f>
        <v>#REF!</v>
      </c>
      <c r="O685" s="1" t="e">
        <f>ABS(SUMIFS(#REF!,#REF!,$C685,#REF!,$E685,#REF!,#REF!))</f>
        <v>#REF!</v>
      </c>
      <c r="P685" s="1" t="e">
        <f>#REF!</f>
        <v>#REF!</v>
      </c>
      <c r="Q685" s="1" t="e">
        <f>_xlfn.IFS(OR(B685=#REF!,B685=#REF!),#REF!*100,TRUE,0)</f>
        <v>#REF!</v>
      </c>
      <c r="S685" s="14" t="str">
        <f t="shared" si="179"/>
        <v>2000241101受击光效1</v>
      </c>
      <c r="T685" s="14" t="str">
        <f ca="1">IF(OFFSET($BB$1,MATCH($S685,S:S,0)-1,),$BC$1,
_xlfn.TEXTJOIN(Sheet1!$D$16,1,U685:AA685))</f>
        <v>61</v>
      </c>
      <c r="U685" s="14" t="str">
        <f t="shared" ca="1" si="180"/>
        <v>61</v>
      </c>
      <c r="V685" s="14" t="str">
        <f t="shared" ca="1" si="181"/>
        <v/>
      </c>
      <c r="W685" s="14" t="str">
        <f t="shared" ca="1" si="182"/>
        <v/>
      </c>
      <c r="X685" s="14" t="str">
        <f t="shared" ca="1" si="183"/>
        <v/>
      </c>
      <c r="Y685" s="14" t="str">
        <f t="shared" ca="1" si="184"/>
        <v/>
      </c>
      <c r="Z685" s="14" t="str">
        <f t="shared" ca="1" si="185"/>
        <v/>
      </c>
      <c r="AA685" s="14" t="str">
        <f t="shared" ca="1" si="186"/>
        <v/>
      </c>
      <c r="AB685" s="1">
        <f t="shared" si="197"/>
        <v>61</v>
      </c>
      <c r="AC685" s="1" t="e">
        <f t="shared" si="198"/>
        <v>#N/A</v>
      </c>
      <c r="AD685" s="1" t="e">
        <f t="shared" si="199"/>
        <v>#N/A</v>
      </c>
      <c r="AE685" s="1" t="e">
        <f t="shared" si="200"/>
        <v>#N/A</v>
      </c>
      <c r="AF685" s="1" t="e">
        <f t="shared" si="201"/>
        <v>#N/A</v>
      </c>
      <c r="AG685" s="1" t="e">
        <f t="shared" si="202"/>
        <v>#N/A</v>
      </c>
      <c r="AH685" s="1" t="e">
        <f t="shared" si="203"/>
        <v>#N/A</v>
      </c>
      <c r="AI685" s="1" t="e">
        <f>TRIM(LEFT(AP685,FIND(Sheet1!$E$16,AP685)-1))</f>
        <v>#VALUE!</v>
      </c>
      <c r="AJ685" s="1" t="e">
        <f>TRIM(LEFT(AQ685,FIND(Sheet1!$E$16,AQ685)-1))</f>
        <v>#VALUE!</v>
      </c>
      <c r="AK685" s="1" t="e">
        <f>TRIM(LEFT(AR685,FIND(Sheet1!$E$16,AR685)-1))</f>
        <v>#VALUE!</v>
      </c>
      <c r="AL685" s="1" t="e">
        <f>TRIM(LEFT(AS685,FIND(Sheet1!$E$16,AS685)-1))</f>
        <v>#VALUE!</v>
      </c>
      <c r="AM685" s="1" t="e">
        <f>TRIM(LEFT(AT685,FIND(Sheet1!$E$16,AT685)-1))</f>
        <v>#VALUE!</v>
      </c>
      <c r="AN685" s="1" t="e">
        <f>TRIM(LEFT(AU685,FIND(Sheet1!$E$16,AU685)-1))</f>
        <v>#VALUE!</v>
      </c>
      <c r="AO685" s="1" t="e">
        <f>TRIM(LEFT(AV685,FIND(Sheet1!$E$16,AV685)-1))</f>
        <v>#VALUE!</v>
      </c>
      <c r="AP685" s="14">
        <v>61</v>
      </c>
      <c r="AX685" s="1">
        <v>2000241101</v>
      </c>
      <c r="AY685" s="1" t="s">
        <v>91</v>
      </c>
      <c r="AZ685" s="1" t="str">
        <f t="shared" si="194"/>
        <v>2000241101受击光效</v>
      </c>
      <c r="BA685" s="1">
        <f>COUNTIFS($AZ$2:AZ685,AZ685,$AZ$2:AZ685,"&gt;&lt;")</f>
        <v>1</v>
      </c>
      <c r="BB685" t="b">
        <f>IFERROR(AND(VLOOKUP(AX685,[2]英雄技能定义!$A:$F,6,0)="普攻",AY685=$AY$2),FALSE)</f>
        <v>0</v>
      </c>
    </row>
    <row r="686" spans="1:54">
      <c r="A686" s="1" t="e">
        <f>#REF!</f>
        <v>#REF!</v>
      </c>
      <c r="B686" s="1" t="e">
        <f>#REF!</f>
        <v>#REF!</v>
      </c>
      <c r="C686" s="1" t="e">
        <f>#REF!</f>
        <v>#REF!</v>
      </c>
      <c r="D686" s="1" t="s">
        <v>86</v>
      </c>
      <c r="E686" s="1" t="e">
        <f>#REF!</f>
        <v>#REF!</v>
      </c>
      <c r="F686" s="1" t="e">
        <f t="shared" si="205"/>
        <v>#REF!</v>
      </c>
      <c r="G686" s="1">
        <f>SUMIFS(Sheet1!$F$17:$F$30,Sheet1!$E$17:$E$30,D686)</f>
        <v>1</v>
      </c>
      <c r="H686" s="1" t="e">
        <f>ROUND(ABS(SUMIFS(#REF!,#REF!,$C686,#REF!,#REF!,#REF!,$E686)),)</f>
        <v>#REF!</v>
      </c>
      <c r="I686" s="1" t="e">
        <f>_xlfn.IFS(OR(B686=#REF!,B686=#REF!,B686=#REF!),ROUND(#REF!,3),TRUE,0)</f>
        <v>#REF!</v>
      </c>
      <c r="J686" s="1">
        <v>0</v>
      </c>
      <c r="K686" s="1" t="e">
        <f>ROUND(ABS(SUMIFS(#REF!,#REF!,$C686,#REF!,#REF!,#REF!,$E686,#REF!,#REF!)),3)</f>
        <v>#REF!</v>
      </c>
      <c r="L686" s="1" t="e">
        <f>ROUND(ABS(SUMIFS(#REF!,#REF!,$C686,#REF!,#REF!,#REF!,$E686,#REF!,#REF!)),3)</f>
        <v>#REF!</v>
      </c>
      <c r="M686" s="1">
        <v>0</v>
      </c>
      <c r="N686" s="1" t="e">
        <f>ROUND(ABS(SUMIFS(#REF!,#REF!,$C686,#REF!,#REF!,#REF!,$E686,#REF!,#REF!)),3)</f>
        <v>#REF!</v>
      </c>
      <c r="O686" s="1" t="e">
        <f>ABS(SUMIFS(#REF!,#REF!,$C686,#REF!,$E686,#REF!,#REF!))</f>
        <v>#REF!</v>
      </c>
      <c r="P686" s="1" t="e">
        <f>#REF!</f>
        <v>#REF!</v>
      </c>
      <c r="Q686" s="1" t="e">
        <f>_xlfn.IFS(OR(B686=#REF!,B686=#REF!),#REF!*100,TRUE,0)</f>
        <v>#REF!</v>
      </c>
      <c r="S686" s="14" t="str">
        <f t="shared" si="179"/>
        <v>2000241104伤血1</v>
      </c>
      <c r="T686" s="14" t="str">
        <f ca="1">IF(OFFSET($BB$1,MATCH($S686,S:S,0)-1,),$BC$1,
_xlfn.TEXTJOIN(Sheet1!$D$16,1,U686:AA686))</f>
        <v>ratio=0.71,fixed=100</v>
      </c>
      <c r="U686" s="14" t="str">
        <f t="shared" ca="1" si="180"/>
        <v>ratio=0.71</v>
      </c>
      <c r="V686" s="14" t="str">
        <f t="shared" ca="1" si="181"/>
        <v>fixed=100</v>
      </c>
      <c r="W686" s="14" t="str">
        <f t="shared" ca="1" si="182"/>
        <v/>
      </c>
      <c r="X686" s="14" t="str">
        <f t="shared" ca="1" si="183"/>
        <v/>
      </c>
      <c r="Y686" s="14" t="str">
        <f t="shared" ca="1" si="184"/>
        <v/>
      </c>
      <c r="Z686" s="14" t="str">
        <f t="shared" ca="1" si="185"/>
        <v/>
      </c>
      <c r="AA686" s="14" t="str">
        <f t="shared" ca="1" si="186"/>
        <v/>
      </c>
      <c r="AB686" s="1">
        <f t="shared" si="197"/>
        <v>0.71</v>
      </c>
      <c r="AC686" s="1">
        <f t="shared" si="198"/>
        <v>100</v>
      </c>
      <c r="AD686" s="1" t="e">
        <f t="shared" si="199"/>
        <v>#N/A</v>
      </c>
      <c r="AE686" s="1" t="e">
        <f t="shared" si="200"/>
        <v>#N/A</v>
      </c>
      <c r="AF686" s="1" t="e">
        <f t="shared" si="201"/>
        <v>#N/A</v>
      </c>
      <c r="AG686" s="1" t="e">
        <f t="shared" si="202"/>
        <v>#N/A</v>
      </c>
      <c r="AH686" s="1" t="e">
        <f t="shared" si="203"/>
        <v>#N/A</v>
      </c>
      <c r="AI686" s="1" t="str">
        <f>TRIM(LEFT(AP686,FIND(Sheet1!$E$16,AP686)-1))</f>
        <v>ratio</v>
      </c>
      <c r="AJ686" s="1" t="str">
        <f>TRIM(LEFT(AQ686,FIND(Sheet1!$E$16,AQ686)-1))</f>
        <v>fixed</v>
      </c>
      <c r="AK686" s="1" t="e">
        <f>TRIM(LEFT(AR686,FIND(Sheet1!$E$16,AR686)-1))</f>
        <v>#VALUE!</v>
      </c>
      <c r="AL686" s="1" t="e">
        <f>TRIM(LEFT(AS686,FIND(Sheet1!$E$16,AS686)-1))</f>
        <v>#VALUE!</v>
      </c>
      <c r="AM686" s="1" t="e">
        <f>TRIM(LEFT(AT686,FIND(Sheet1!$E$16,AT686)-1))</f>
        <v>#VALUE!</v>
      </c>
      <c r="AN686" s="1" t="e">
        <f>TRIM(LEFT(AU686,FIND(Sheet1!$E$16,AU686)-1))</f>
        <v>#VALUE!</v>
      </c>
      <c r="AO686" s="1" t="e">
        <f>TRIM(LEFT(AV686,FIND(Sheet1!$E$16,AV686)-1))</f>
        <v>#VALUE!</v>
      </c>
      <c r="AP686" s="14" t="s">
        <v>505</v>
      </c>
      <c r="AQ686" s="14" t="s">
        <v>170</v>
      </c>
      <c r="AX686" s="1">
        <v>2000241104</v>
      </c>
      <c r="AY686" s="1" t="s">
        <v>86</v>
      </c>
      <c r="AZ686" s="1" t="str">
        <f t="shared" si="194"/>
        <v>2000241104伤血</v>
      </c>
      <c r="BA686" s="1">
        <f>COUNTIFS($AZ$2:AZ686,AZ686,$AZ$2:AZ686,"&gt;&lt;")</f>
        <v>1</v>
      </c>
      <c r="BB686" t="b">
        <f>IFERROR(AND(VLOOKUP(AX686,[2]英雄技能定义!$A:$F,6,0)="普攻",AY686=$AY$2),FALSE)</f>
        <v>0</v>
      </c>
    </row>
    <row r="687" spans="1:54">
      <c r="A687" s="1" t="e">
        <f>#REF!</f>
        <v>#REF!</v>
      </c>
      <c r="B687" s="1" t="e">
        <f>#REF!</f>
        <v>#REF!</v>
      </c>
      <c r="C687" s="1" t="e">
        <f>#REF!</f>
        <v>#REF!</v>
      </c>
      <c r="D687" s="1" t="s">
        <v>92</v>
      </c>
      <c r="E687" s="1" t="e">
        <f>#REF!</f>
        <v>#REF!</v>
      </c>
      <c r="F687" s="1" t="e">
        <f t="shared" si="205"/>
        <v>#REF!</v>
      </c>
      <c r="G687" s="1">
        <f>SUMIFS(Sheet1!$F$17:$F$30,Sheet1!$E$17:$E$30,D687)</f>
        <v>5</v>
      </c>
      <c r="H687" s="1" t="e">
        <f>ROUND(ABS(SUMIFS(#REF!,#REF!,$C687,#REF!,#REF!,#REF!,$E687)),)</f>
        <v>#REF!</v>
      </c>
      <c r="I687" s="1" t="e">
        <f>_xlfn.IFS(OR(B687=#REF!,B687=#REF!,B687=#REF!),ROUND(#REF!,3),TRUE,0)</f>
        <v>#REF!</v>
      </c>
      <c r="J687" s="1">
        <v>0</v>
      </c>
      <c r="K687" s="1" t="e">
        <f>ROUND(ABS(SUMIFS(#REF!,#REF!,$C687,#REF!,#REF!,#REF!,$E687,#REF!,#REF!)),3)</f>
        <v>#REF!</v>
      </c>
      <c r="L687" s="1" t="e">
        <f>ROUND(ABS(SUMIFS(#REF!,#REF!,$C687,#REF!,#REF!,#REF!,$E687,#REF!,#REF!)),3)</f>
        <v>#REF!</v>
      </c>
      <c r="M687" s="1">
        <v>0</v>
      </c>
      <c r="N687" s="1" t="e">
        <f>ROUND(ABS(SUMIFS(#REF!,#REF!,$C687,#REF!,#REF!,#REF!,$E687,#REF!,#REF!)),3)</f>
        <v>#REF!</v>
      </c>
      <c r="O687" s="1" t="e">
        <f>ABS(SUMIFS(#REF!,#REF!,$C687,#REF!,$E687,#REF!,#REF!))</f>
        <v>#REF!</v>
      </c>
      <c r="P687" s="1" t="e">
        <f>#REF!</f>
        <v>#REF!</v>
      </c>
      <c r="Q687" s="1" t="e">
        <f>_xlfn.IFS(OR(B687=#REF!,B687=#REF!),#REF!*100,TRUE,0)</f>
        <v>#REF!</v>
      </c>
      <c r="S687" s="14" t="str">
        <f t="shared" si="179"/>
        <v>2000241104受击光效1</v>
      </c>
      <c r="T687" s="14" t="str">
        <f ca="1">IF(OFFSET($BB$1,MATCH($S687,S:S,0)-1,),$BC$1,
_xlfn.TEXTJOIN(Sheet1!$D$16,1,U687:AA687))</f>
        <v>61</v>
      </c>
      <c r="U687" s="14" t="str">
        <f t="shared" ca="1" si="180"/>
        <v>61</v>
      </c>
      <c r="V687" s="14" t="str">
        <f t="shared" ca="1" si="181"/>
        <v/>
      </c>
      <c r="W687" s="14" t="str">
        <f t="shared" ca="1" si="182"/>
        <v/>
      </c>
      <c r="X687" s="14" t="str">
        <f t="shared" ca="1" si="183"/>
        <v/>
      </c>
      <c r="Y687" s="14" t="str">
        <f t="shared" ca="1" si="184"/>
        <v/>
      </c>
      <c r="Z687" s="14" t="str">
        <f t="shared" ca="1" si="185"/>
        <v/>
      </c>
      <c r="AA687" s="14" t="str">
        <f t="shared" ca="1" si="186"/>
        <v/>
      </c>
      <c r="AB687" s="1">
        <f t="shared" si="197"/>
        <v>61</v>
      </c>
      <c r="AC687" s="1" t="e">
        <f t="shared" si="198"/>
        <v>#N/A</v>
      </c>
      <c r="AD687" s="1" t="e">
        <f t="shared" si="199"/>
        <v>#N/A</v>
      </c>
      <c r="AE687" s="1" t="e">
        <f t="shared" si="200"/>
        <v>#N/A</v>
      </c>
      <c r="AF687" s="1" t="e">
        <f t="shared" si="201"/>
        <v>#N/A</v>
      </c>
      <c r="AG687" s="1" t="e">
        <f t="shared" si="202"/>
        <v>#N/A</v>
      </c>
      <c r="AH687" s="1" t="e">
        <f t="shared" si="203"/>
        <v>#N/A</v>
      </c>
      <c r="AI687" s="1" t="e">
        <f>TRIM(LEFT(AP687,FIND(Sheet1!$E$16,AP687)-1))</f>
        <v>#VALUE!</v>
      </c>
      <c r="AJ687" s="1" t="e">
        <f>TRIM(LEFT(AQ687,FIND(Sheet1!$E$16,AQ687)-1))</f>
        <v>#VALUE!</v>
      </c>
      <c r="AK687" s="1" t="e">
        <f>TRIM(LEFT(AR687,FIND(Sheet1!$E$16,AR687)-1))</f>
        <v>#VALUE!</v>
      </c>
      <c r="AL687" s="1" t="e">
        <f>TRIM(LEFT(AS687,FIND(Sheet1!$E$16,AS687)-1))</f>
        <v>#VALUE!</v>
      </c>
      <c r="AM687" s="1" t="e">
        <f>TRIM(LEFT(AT687,FIND(Sheet1!$E$16,AT687)-1))</f>
        <v>#VALUE!</v>
      </c>
      <c r="AN687" s="1" t="e">
        <f>TRIM(LEFT(AU687,FIND(Sheet1!$E$16,AU687)-1))</f>
        <v>#VALUE!</v>
      </c>
      <c r="AO687" s="1" t="e">
        <f>TRIM(LEFT(AV687,FIND(Sheet1!$E$16,AV687)-1))</f>
        <v>#VALUE!</v>
      </c>
      <c r="AP687" s="14">
        <v>61</v>
      </c>
      <c r="AX687" s="1">
        <v>2000241104</v>
      </c>
      <c r="AY687" s="1" t="s">
        <v>91</v>
      </c>
      <c r="AZ687" s="1" t="str">
        <f t="shared" si="194"/>
        <v>2000241104受击光效</v>
      </c>
      <c r="BA687" s="1">
        <f>COUNTIFS($AZ$2:AZ687,AZ687,$AZ$2:AZ687,"&gt;&lt;")</f>
        <v>1</v>
      </c>
      <c r="BB687" t="b">
        <f>IFERROR(AND(VLOOKUP(AX687,[2]英雄技能定义!$A:$F,6,0)="普攻",AY687=$AY$2),FALSE)</f>
        <v>0</v>
      </c>
    </row>
    <row r="688" spans="1:54">
      <c r="A688" s="1" t="e">
        <f>#REF!</f>
        <v>#REF!</v>
      </c>
      <c r="B688" s="1" t="e">
        <f>#REF!</f>
        <v>#REF!</v>
      </c>
      <c r="C688" s="1" t="e">
        <f>#REF!</f>
        <v>#REF!</v>
      </c>
      <c r="D688" s="1" t="s">
        <v>92</v>
      </c>
      <c r="E688" s="1" t="e">
        <f>#REF!</f>
        <v>#REF!</v>
      </c>
      <c r="F688" s="1" t="e">
        <f t="shared" si="205"/>
        <v>#REF!</v>
      </c>
      <c r="G688" s="1">
        <f>SUMIFS(Sheet1!$F$17:$F$30,Sheet1!$E$17:$E$30,D688)</f>
        <v>5</v>
      </c>
      <c r="H688" s="1" t="e">
        <f>ROUND(ABS(SUMIFS(#REF!,#REF!,$C688,#REF!,#REF!,#REF!,$E688)),)</f>
        <v>#REF!</v>
      </c>
      <c r="I688" s="1" t="e">
        <f>_xlfn.IFS(OR(B688=#REF!,B688=#REF!,B688=#REF!),ROUND(#REF!,3),TRUE,0)</f>
        <v>#REF!</v>
      </c>
      <c r="J688" s="1">
        <v>0</v>
      </c>
      <c r="K688" s="1" t="e">
        <f>ROUND(ABS(SUMIFS(#REF!,#REF!,$C688,#REF!,#REF!,#REF!,$E688,#REF!,#REF!)),3)</f>
        <v>#REF!</v>
      </c>
      <c r="L688" s="1" t="e">
        <f>ROUND(ABS(SUMIFS(#REF!,#REF!,$C688,#REF!,#REF!,#REF!,$E688,#REF!,#REF!)),3)</f>
        <v>#REF!</v>
      </c>
      <c r="M688" s="1">
        <v>0</v>
      </c>
      <c r="N688" s="1" t="e">
        <f>ROUND(ABS(SUMIFS(#REF!,#REF!,$C688,#REF!,#REF!,#REF!,$E688,#REF!,#REF!)),3)</f>
        <v>#REF!</v>
      </c>
      <c r="O688" s="1" t="e">
        <f>ABS(SUMIFS(#REF!,#REF!,$C688,#REF!,$E688,#REF!,#REF!))</f>
        <v>#REF!</v>
      </c>
      <c r="P688" s="1" t="e">
        <f>#REF!</f>
        <v>#REF!</v>
      </c>
      <c r="Q688" s="1" t="e">
        <f>_xlfn.IFS(OR(B688=#REF!,B688=#REF!),#REF!*100,TRUE,0)</f>
        <v>#REF!</v>
      </c>
      <c r="S688" s="14" t="str">
        <f t="shared" si="179"/>
        <v>2000241201伤血1</v>
      </c>
      <c r="T688" s="14" t="str">
        <f ca="1">IF(OFFSET($BB$1,MATCH($S688,S:S,0)-1,),$BC$1,
_xlfn.TEXTJOIN(Sheet1!$D$16,1,U688:AA688))</f>
        <v>ratio=0.4,fixed=0</v>
      </c>
      <c r="U688" s="14" t="str">
        <f t="shared" ca="1" si="180"/>
        <v>ratio=0.4</v>
      </c>
      <c r="V688" s="14" t="str">
        <f t="shared" ca="1" si="181"/>
        <v>fixed=5</v>
      </c>
      <c r="W688" s="14" t="str">
        <f t="shared" ca="1" si="182"/>
        <v/>
      </c>
      <c r="X688" s="14" t="str">
        <f t="shared" ca="1" si="183"/>
        <v/>
      </c>
      <c r="Y688" s="14" t="str">
        <f t="shared" ca="1" si="184"/>
        <v/>
      </c>
      <c r="Z688" s="14" t="str">
        <f t="shared" ca="1" si="185"/>
        <v/>
      </c>
      <c r="AA688" s="14" t="str">
        <f t="shared" ca="1" si="186"/>
        <v/>
      </c>
      <c r="AB688" s="1">
        <f t="shared" si="197"/>
        <v>0.4</v>
      </c>
      <c r="AC688" s="1">
        <f t="shared" si="198"/>
        <v>5</v>
      </c>
      <c r="AD688" s="1" t="e">
        <f t="shared" si="199"/>
        <v>#N/A</v>
      </c>
      <c r="AE688" s="1" t="e">
        <f t="shared" si="200"/>
        <v>#N/A</v>
      </c>
      <c r="AF688" s="1" t="e">
        <f t="shared" si="201"/>
        <v>#N/A</v>
      </c>
      <c r="AG688" s="1" t="e">
        <f t="shared" si="202"/>
        <v>#N/A</v>
      </c>
      <c r="AH688" s="1" t="e">
        <f t="shared" si="203"/>
        <v>#N/A</v>
      </c>
      <c r="AI688" s="1" t="str">
        <f>TRIM(LEFT(AP688,FIND(Sheet1!$E$16,AP688)-1))</f>
        <v>ratio</v>
      </c>
      <c r="AJ688" s="1" t="str">
        <f>TRIM(LEFT(AQ688,FIND(Sheet1!$E$16,AQ688)-1))</f>
        <v>fixed</v>
      </c>
      <c r="AK688" s="1" t="e">
        <f>TRIM(LEFT(AR688,FIND(Sheet1!$E$16,AR688)-1))</f>
        <v>#VALUE!</v>
      </c>
      <c r="AL688" s="1" t="e">
        <f>TRIM(LEFT(AS688,FIND(Sheet1!$E$16,AS688)-1))</f>
        <v>#VALUE!</v>
      </c>
      <c r="AM688" s="1" t="e">
        <f>TRIM(LEFT(AT688,FIND(Sheet1!$E$16,AT688)-1))</f>
        <v>#VALUE!</v>
      </c>
      <c r="AN688" s="1" t="e">
        <f>TRIM(LEFT(AU688,FIND(Sheet1!$E$16,AU688)-1))</f>
        <v>#VALUE!</v>
      </c>
      <c r="AO688" s="1" t="e">
        <f>TRIM(LEFT(AV688,FIND(Sheet1!$E$16,AV688)-1))</f>
        <v>#VALUE!</v>
      </c>
      <c r="AP688" s="14" t="s">
        <v>167</v>
      </c>
      <c r="AQ688" s="14" t="s">
        <v>383</v>
      </c>
      <c r="AX688" s="1">
        <v>2000241201</v>
      </c>
      <c r="AY688" s="1" t="s">
        <v>86</v>
      </c>
      <c r="AZ688" s="1" t="str">
        <f t="shared" si="194"/>
        <v>2000241201伤血</v>
      </c>
      <c r="BA688" s="1">
        <f>COUNTIFS($AZ$2:AZ688,AZ688,$AZ$2:AZ688,"&gt;&lt;")</f>
        <v>1</v>
      </c>
      <c r="BB688" t="b">
        <f>IFERROR(AND(VLOOKUP(AX688,[2]英雄技能定义!$A:$F,6,0)="普攻",AY688=$AY$2),FALSE)</f>
        <v>1</v>
      </c>
    </row>
    <row r="689" spans="1:54">
      <c r="A689" s="1" t="e">
        <f>#REF!</f>
        <v>#REF!</v>
      </c>
      <c r="B689" s="1" t="e">
        <f>#REF!</f>
        <v>#REF!</v>
      </c>
      <c r="C689" s="1" t="e">
        <f>#REF!</f>
        <v>#REF!</v>
      </c>
      <c r="D689" s="1" t="s">
        <v>92</v>
      </c>
      <c r="E689" s="1" t="e">
        <f>#REF!</f>
        <v>#REF!</v>
      </c>
      <c r="F689" s="1" t="e">
        <f t="shared" si="205"/>
        <v>#REF!</v>
      </c>
      <c r="G689" s="1">
        <f>SUMIFS(Sheet1!$F$17:$F$30,Sheet1!$E$17:$E$30,D689)</f>
        <v>5</v>
      </c>
      <c r="H689" s="1" t="e">
        <f>ROUND(ABS(SUMIFS(#REF!,#REF!,$C689,#REF!,#REF!,#REF!,$E689)),)</f>
        <v>#REF!</v>
      </c>
      <c r="I689" s="1" t="e">
        <f>_xlfn.IFS(OR(B689=#REF!,B689=#REF!,B689=#REF!),ROUND(#REF!,3),TRUE,0)</f>
        <v>#REF!</v>
      </c>
      <c r="J689" s="1">
        <v>0</v>
      </c>
      <c r="K689" s="1" t="e">
        <f>ROUND(ABS(SUMIFS(#REF!,#REF!,$C689,#REF!,#REF!,#REF!,$E689,#REF!,#REF!)),3)</f>
        <v>#REF!</v>
      </c>
      <c r="L689" s="1" t="e">
        <f>ROUND(ABS(SUMIFS(#REF!,#REF!,$C689,#REF!,#REF!,#REF!,$E689,#REF!,#REF!)),3)</f>
        <v>#REF!</v>
      </c>
      <c r="M689" s="1">
        <v>0</v>
      </c>
      <c r="N689" s="1" t="e">
        <f>ROUND(ABS(SUMIFS(#REF!,#REF!,$C689,#REF!,#REF!,#REF!,$E689,#REF!,#REF!)),3)</f>
        <v>#REF!</v>
      </c>
      <c r="O689" s="1" t="e">
        <f>ABS(SUMIFS(#REF!,#REF!,$C689,#REF!,$E689,#REF!,#REF!))</f>
        <v>#REF!</v>
      </c>
      <c r="P689" s="1" t="e">
        <f>#REF!</f>
        <v>#REF!</v>
      </c>
      <c r="Q689" s="1" t="e">
        <f>_xlfn.IFS(OR(B689=#REF!,B689=#REF!),#REF!*100,TRUE,0)</f>
        <v>#REF!</v>
      </c>
      <c r="S689" s="14" t="str">
        <f t="shared" si="179"/>
        <v>2000241201受击光效1</v>
      </c>
      <c r="T689" s="14" t="str">
        <f ca="1">IF(OFFSET($BB$1,MATCH($S689,S:S,0)-1,),$BC$1,
_xlfn.TEXTJOIN(Sheet1!$D$16,1,U689:AA689))</f>
        <v>60</v>
      </c>
      <c r="U689" s="14" t="str">
        <f t="shared" ca="1" si="180"/>
        <v>60</v>
      </c>
      <c r="V689" s="14" t="str">
        <f t="shared" ca="1" si="181"/>
        <v/>
      </c>
      <c r="W689" s="14" t="str">
        <f t="shared" ca="1" si="182"/>
        <v/>
      </c>
      <c r="X689" s="14" t="str">
        <f t="shared" ca="1" si="183"/>
        <v/>
      </c>
      <c r="Y689" s="14" t="str">
        <f t="shared" ca="1" si="184"/>
        <v/>
      </c>
      <c r="Z689" s="14" t="str">
        <f t="shared" ca="1" si="185"/>
        <v/>
      </c>
      <c r="AA689" s="14" t="str">
        <f t="shared" ca="1" si="186"/>
        <v/>
      </c>
      <c r="AB689" s="1">
        <f t="shared" si="197"/>
        <v>60</v>
      </c>
      <c r="AC689" s="1" t="e">
        <f t="shared" si="198"/>
        <v>#N/A</v>
      </c>
      <c r="AD689" s="1" t="e">
        <f t="shared" si="199"/>
        <v>#N/A</v>
      </c>
      <c r="AE689" s="1" t="e">
        <f t="shared" si="200"/>
        <v>#N/A</v>
      </c>
      <c r="AF689" s="1" t="e">
        <f t="shared" si="201"/>
        <v>#N/A</v>
      </c>
      <c r="AG689" s="1" t="e">
        <f t="shared" si="202"/>
        <v>#N/A</v>
      </c>
      <c r="AH689" s="1" t="e">
        <f t="shared" si="203"/>
        <v>#N/A</v>
      </c>
      <c r="AI689" s="1" t="e">
        <f>TRIM(LEFT(AP689,FIND(Sheet1!$E$16,AP689)-1))</f>
        <v>#VALUE!</v>
      </c>
      <c r="AJ689" s="1" t="e">
        <f>TRIM(LEFT(AQ689,FIND(Sheet1!$E$16,AQ689)-1))</f>
        <v>#VALUE!</v>
      </c>
      <c r="AK689" s="1" t="e">
        <f>TRIM(LEFT(AR689,FIND(Sheet1!$E$16,AR689)-1))</f>
        <v>#VALUE!</v>
      </c>
      <c r="AL689" s="1" t="e">
        <f>TRIM(LEFT(AS689,FIND(Sheet1!$E$16,AS689)-1))</f>
        <v>#VALUE!</v>
      </c>
      <c r="AM689" s="1" t="e">
        <f>TRIM(LEFT(AT689,FIND(Sheet1!$E$16,AT689)-1))</f>
        <v>#VALUE!</v>
      </c>
      <c r="AN689" s="1" t="e">
        <f>TRIM(LEFT(AU689,FIND(Sheet1!$E$16,AU689)-1))</f>
        <v>#VALUE!</v>
      </c>
      <c r="AO689" s="1" t="e">
        <f>TRIM(LEFT(AV689,FIND(Sheet1!$E$16,AV689)-1))</f>
        <v>#VALUE!</v>
      </c>
      <c r="AP689" s="14">
        <v>60</v>
      </c>
      <c r="AX689" s="1">
        <v>2000241201</v>
      </c>
      <c r="AY689" s="1" t="s">
        <v>91</v>
      </c>
      <c r="AZ689" s="1" t="str">
        <f t="shared" si="194"/>
        <v>2000241201受击光效</v>
      </c>
      <c r="BA689" s="1">
        <f>COUNTIFS($AZ$2:AZ689,AZ689,$AZ$2:AZ689,"&gt;&lt;")</f>
        <v>1</v>
      </c>
      <c r="BB689" t="b">
        <f>IFERROR(AND(VLOOKUP(AX689,[2]英雄技能定义!$A:$F,6,0)="普攻",AY689=$AY$2),FALSE)</f>
        <v>0</v>
      </c>
    </row>
    <row r="690" spans="1:54">
      <c r="A690" s="1" t="e">
        <f>#REF!</f>
        <v>#REF!</v>
      </c>
      <c r="B690" s="1" t="e">
        <f>#REF!</f>
        <v>#REF!</v>
      </c>
      <c r="C690" s="1" t="e">
        <f>#REF!</f>
        <v>#REF!</v>
      </c>
      <c r="D690" s="1" t="s">
        <v>92</v>
      </c>
      <c r="E690" s="1" t="e">
        <f>#REF!</f>
        <v>#REF!</v>
      </c>
      <c r="F690" s="1" t="e">
        <f t="shared" si="205"/>
        <v>#REF!</v>
      </c>
      <c r="G690" s="1">
        <f>SUMIFS(Sheet1!$F$17:$F$30,Sheet1!$E$17:$E$30,D690)</f>
        <v>5</v>
      </c>
      <c r="H690" s="1" t="e">
        <f>ROUND(ABS(SUMIFS(#REF!,#REF!,$C690,#REF!,#REF!,#REF!,$E690)),)</f>
        <v>#REF!</v>
      </c>
      <c r="I690" s="1" t="e">
        <f>_xlfn.IFS(OR(B690=#REF!,B690=#REF!,B690=#REF!),ROUND(#REF!,3),TRUE,0)</f>
        <v>#REF!</v>
      </c>
      <c r="J690" s="1">
        <v>0</v>
      </c>
      <c r="K690" s="1" t="e">
        <f>ROUND(ABS(SUMIFS(#REF!,#REF!,$C690,#REF!,#REF!,#REF!,$E690,#REF!,#REF!)),3)</f>
        <v>#REF!</v>
      </c>
      <c r="L690" s="1" t="e">
        <f>ROUND(ABS(SUMIFS(#REF!,#REF!,$C690,#REF!,#REF!,#REF!,$E690,#REF!,#REF!)),3)</f>
        <v>#REF!</v>
      </c>
      <c r="M690" s="1">
        <v>0</v>
      </c>
      <c r="N690" s="1" t="e">
        <f>ROUND(ABS(SUMIFS(#REF!,#REF!,$C690,#REF!,#REF!,#REF!,$E690,#REF!,#REF!)),3)</f>
        <v>#REF!</v>
      </c>
      <c r="O690" s="1" t="e">
        <f>ABS(SUMIFS(#REF!,#REF!,$C690,#REF!,$E690,#REF!,#REF!))</f>
        <v>#REF!</v>
      </c>
      <c r="P690" s="1" t="e">
        <f>#REF!</f>
        <v>#REF!</v>
      </c>
      <c r="Q690" s="1" t="e">
        <f>_xlfn.IFS(OR(B690=#REF!,B690=#REF!),#REF!*100,TRUE,0)</f>
        <v>#REF!</v>
      </c>
      <c r="S690" s="14" t="str">
        <f t="shared" si="179"/>
        <v>2000241204伤血1</v>
      </c>
      <c r="T690" s="14" t="str">
        <f ca="1">IF(OFFSET($BB$1,MATCH($S690,S:S,0)-1,),$BC$1,
_xlfn.TEXTJOIN(Sheet1!$D$16,1,U690:AA690))</f>
        <v>ratio=1.07,fixed=100</v>
      </c>
      <c r="U690" s="14" t="str">
        <f t="shared" ca="1" si="180"/>
        <v>ratio=1.07</v>
      </c>
      <c r="V690" s="14" t="str">
        <f t="shared" ca="1" si="181"/>
        <v>fixed=100</v>
      </c>
      <c r="W690" s="14" t="str">
        <f t="shared" ca="1" si="182"/>
        <v/>
      </c>
      <c r="X690" s="14" t="str">
        <f t="shared" ca="1" si="183"/>
        <v/>
      </c>
      <c r="Y690" s="14" t="str">
        <f t="shared" ca="1" si="184"/>
        <v/>
      </c>
      <c r="Z690" s="14" t="str">
        <f t="shared" ca="1" si="185"/>
        <v/>
      </c>
      <c r="AA690" s="14" t="str">
        <f t="shared" ca="1" si="186"/>
        <v/>
      </c>
      <c r="AB690" s="1">
        <f t="shared" si="197"/>
        <v>1.07</v>
      </c>
      <c r="AC690" s="1">
        <f t="shared" si="198"/>
        <v>100</v>
      </c>
      <c r="AD690" s="1" t="e">
        <f t="shared" si="199"/>
        <v>#N/A</v>
      </c>
      <c r="AE690" s="1" t="e">
        <f t="shared" si="200"/>
        <v>#N/A</v>
      </c>
      <c r="AF690" s="1" t="e">
        <f t="shared" si="201"/>
        <v>#N/A</v>
      </c>
      <c r="AG690" s="1" t="e">
        <f t="shared" si="202"/>
        <v>#N/A</v>
      </c>
      <c r="AH690" s="1" t="e">
        <f t="shared" si="203"/>
        <v>#N/A</v>
      </c>
      <c r="AI690" s="1" t="str">
        <f>TRIM(LEFT(AP690,FIND(Sheet1!$E$16,AP690)-1))</f>
        <v>ratio</v>
      </c>
      <c r="AJ690" s="1" t="str">
        <f>TRIM(LEFT(AQ690,FIND(Sheet1!$E$16,AQ690)-1))</f>
        <v>fixed</v>
      </c>
      <c r="AK690" s="1" t="e">
        <f>TRIM(LEFT(AR690,FIND(Sheet1!$E$16,AR690)-1))</f>
        <v>#VALUE!</v>
      </c>
      <c r="AL690" s="1" t="e">
        <f>TRIM(LEFT(AS690,FIND(Sheet1!$E$16,AS690)-1))</f>
        <v>#VALUE!</v>
      </c>
      <c r="AM690" s="1" t="e">
        <f>TRIM(LEFT(AT690,FIND(Sheet1!$E$16,AT690)-1))</f>
        <v>#VALUE!</v>
      </c>
      <c r="AN690" s="1" t="e">
        <f>TRIM(LEFT(AU690,FIND(Sheet1!$E$16,AU690)-1))</f>
        <v>#VALUE!</v>
      </c>
      <c r="AO690" s="1" t="e">
        <f>TRIM(LEFT(AV690,FIND(Sheet1!$E$16,AV690)-1))</f>
        <v>#VALUE!</v>
      </c>
      <c r="AP690" s="14" t="s">
        <v>506</v>
      </c>
      <c r="AQ690" s="14" t="s">
        <v>170</v>
      </c>
      <c r="AX690" s="1">
        <v>2000241204</v>
      </c>
      <c r="AY690" s="1" t="s">
        <v>86</v>
      </c>
      <c r="AZ690" s="1" t="str">
        <f t="shared" si="194"/>
        <v>2000241204伤血</v>
      </c>
      <c r="BA690" s="1">
        <f>COUNTIFS($AZ$2:AZ690,AZ690,$AZ$2:AZ690,"&gt;&lt;")</f>
        <v>1</v>
      </c>
      <c r="BB690" t="b">
        <f>IFERROR(AND(VLOOKUP(AX690,[2]英雄技能定义!$A:$F,6,0)="普攻",AY690=$AY$2),FALSE)</f>
        <v>0</v>
      </c>
    </row>
    <row r="691" spans="1:54">
      <c r="A691" s="1" t="e">
        <f>#REF!</f>
        <v>#REF!</v>
      </c>
      <c r="B691" s="1" t="e">
        <f>#REF!</f>
        <v>#REF!</v>
      </c>
      <c r="C691" s="1" t="e">
        <f>#REF!</f>
        <v>#REF!</v>
      </c>
      <c r="D691" s="1" t="s">
        <v>92</v>
      </c>
      <c r="E691" s="1" t="e">
        <f>#REF!</f>
        <v>#REF!</v>
      </c>
      <c r="F691" s="1" t="e">
        <f t="shared" si="205"/>
        <v>#REF!</v>
      </c>
      <c r="G691" s="1">
        <f>SUMIFS(Sheet1!$F$17:$F$30,Sheet1!$E$17:$E$30,D691)</f>
        <v>5</v>
      </c>
      <c r="H691" s="1" t="e">
        <f>ROUND(ABS(SUMIFS(#REF!,#REF!,$C691,#REF!,#REF!,#REF!,$E691)),)</f>
        <v>#REF!</v>
      </c>
      <c r="I691" s="1" t="e">
        <f>_xlfn.IFS(OR(B691=#REF!,B691=#REF!,B691=#REF!),ROUND(#REF!,3),TRUE,0)</f>
        <v>#REF!</v>
      </c>
      <c r="J691" s="1">
        <v>0</v>
      </c>
      <c r="K691" s="1" t="e">
        <f>ROUND(ABS(SUMIFS(#REF!,#REF!,$C691,#REF!,#REF!,#REF!,$E691,#REF!,#REF!)),3)</f>
        <v>#REF!</v>
      </c>
      <c r="L691" s="1" t="e">
        <f>ROUND(ABS(SUMIFS(#REF!,#REF!,$C691,#REF!,#REF!,#REF!,$E691,#REF!,#REF!)),3)</f>
        <v>#REF!</v>
      </c>
      <c r="M691" s="1">
        <v>0</v>
      </c>
      <c r="N691" s="1" t="e">
        <f>ROUND(ABS(SUMIFS(#REF!,#REF!,$C691,#REF!,#REF!,#REF!,$E691,#REF!,#REF!)),3)</f>
        <v>#REF!</v>
      </c>
      <c r="O691" s="1" t="e">
        <f>ABS(SUMIFS(#REF!,#REF!,$C691,#REF!,$E691,#REF!,#REF!))</f>
        <v>#REF!</v>
      </c>
      <c r="P691" s="1" t="e">
        <f>#REF!</f>
        <v>#REF!</v>
      </c>
      <c r="Q691" s="1" t="e">
        <f>_xlfn.IFS(OR(B691=#REF!,B691=#REF!),#REF!*100,TRUE,0)</f>
        <v>#REF!</v>
      </c>
      <c r="S691" s="14" t="str">
        <f t="shared" si="179"/>
        <v>2000241204受击光效1</v>
      </c>
      <c r="T691" s="14" t="str">
        <f ca="1">IF(OFFSET($BB$1,MATCH($S691,S:S,0)-1,),$BC$1,
_xlfn.TEXTJOIN(Sheet1!$D$16,1,U691:AA691))</f>
        <v>60</v>
      </c>
      <c r="U691" s="14" t="str">
        <f t="shared" ca="1" si="180"/>
        <v>60</v>
      </c>
      <c r="V691" s="14" t="str">
        <f t="shared" ca="1" si="181"/>
        <v/>
      </c>
      <c r="W691" s="14" t="str">
        <f t="shared" ca="1" si="182"/>
        <v/>
      </c>
      <c r="X691" s="14" t="str">
        <f t="shared" ca="1" si="183"/>
        <v/>
      </c>
      <c r="Y691" s="14" t="str">
        <f t="shared" ca="1" si="184"/>
        <v/>
      </c>
      <c r="Z691" s="14" t="str">
        <f t="shared" ca="1" si="185"/>
        <v/>
      </c>
      <c r="AA691" s="14" t="str">
        <f t="shared" ca="1" si="186"/>
        <v/>
      </c>
      <c r="AB691" s="1">
        <f t="shared" si="197"/>
        <v>60</v>
      </c>
      <c r="AC691" s="1" t="e">
        <f t="shared" si="198"/>
        <v>#N/A</v>
      </c>
      <c r="AD691" s="1" t="e">
        <f t="shared" si="199"/>
        <v>#N/A</v>
      </c>
      <c r="AE691" s="1" t="e">
        <f t="shared" si="200"/>
        <v>#N/A</v>
      </c>
      <c r="AF691" s="1" t="e">
        <f t="shared" si="201"/>
        <v>#N/A</v>
      </c>
      <c r="AG691" s="1" t="e">
        <f t="shared" si="202"/>
        <v>#N/A</v>
      </c>
      <c r="AH691" s="1" t="e">
        <f t="shared" si="203"/>
        <v>#N/A</v>
      </c>
      <c r="AI691" s="1" t="e">
        <f>TRIM(LEFT(AP691,FIND(Sheet1!$E$16,AP691)-1))</f>
        <v>#VALUE!</v>
      </c>
      <c r="AJ691" s="1" t="e">
        <f>TRIM(LEFT(AQ691,FIND(Sheet1!$E$16,AQ691)-1))</f>
        <v>#VALUE!</v>
      </c>
      <c r="AK691" s="1" t="e">
        <f>TRIM(LEFT(AR691,FIND(Sheet1!$E$16,AR691)-1))</f>
        <v>#VALUE!</v>
      </c>
      <c r="AL691" s="1" t="e">
        <f>TRIM(LEFT(AS691,FIND(Sheet1!$E$16,AS691)-1))</f>
        <v>#VALUE!</v>
      </c>
      <c r="AM691" s="1" t="e">
        <f>TRIM(LEFT(AT691,FIND(Sheet1!$E$16,AT691)-1))</f>
        <v>#VALUE!</v>
      </c>
      <c r="AN691" s="1" t="e">
        <f>TRIM(LEFT(AU691,FIND(Sheet1!$E$16,AU691)-1))</f>
        <v>#VALUE!</v>
      </c>
      <c r="AO691" s="1" t="e">
        <f>TRIM(LEFT(AV691,FIND(Sheet1!$E$16,AV691)-1))</f>
        <v>#VALUE!</v>
      </c>
      <c r="AP691" s="14">
        <v>60</v>
      </c>
      <c r="AX691" s="1">
        <v>2000241204</v>
      </c>
      <c r="AY691" s="1" t="s">
        <v>91</v>
      </c>
      <c r="AZ691" s="1" t="str">
        <f t="shared" si="194"/>
        <v>2000241204受击光效</v>
      </c>
      <c r="BA691" s="1">
        <f>COUNTIFS($AZ$2:AZ691,AZ691,$AZ$2:AZ691,"&gt;&lt;")</f>
        <v>1</v>
      </c>
      <c r="BB691" t="b">
        <f>IFERROR(AND(VLOOKUP(AX691,[2]英雄技能定义!$A:$F,6,0)="普攻",AY691=$AY$2),FALSE)</f>
        <v>0</v>
      </c>
    </row>
    <row r="692" spans="1:54">
      <c r="A692" s="1" t="e">
        <f>#REF!</f>
        <v>#REF!</v>
      </c>
      <c r="B692" s="1" t="e">
        <f>#REF!</f>
        <v>#REF!</v>
      </c>
      <c r="C692" s="1" t="e">
        <f>#REF!</f>
        <v>#REF!</v>
      </c>
      <c r="D692" s="1" t="s">
        <v>86</v>
      </c>
      <c r="E692" s="1" t="e">
        <f>#REF!</f>
        <v>#REF!</v>
      </c>
      <c r="F692" s="1" t="e">
        <f t="shared" si="205"/>
        <v>#REF!</v>
      </c>
      <c r="G692" s="1">
        <f>SUMIFS(Sheet1!$F$17:$F$30,Sheet1!$E$17:$E$30,D692)</f>
        <v>1</v>
      </c>
      <c r="H692" s="1" t="e">
        <f>ROUND(ABS(SUMIFS(#REF!,#REF!,$C692,#REF!,#REF!,#REF!,$E692)),)</f>
        <v>#REF!</v>
      </c>
      <c r="I692" s="1" t="e">
        <f>_xlfn.IFS(OR(B692=#REF!,B692=#REF!,B692=#REF!),ROUND(#REF!,3),TRUE,0)</f>
        <v>#REF!</v>
      </c>
      <c r="J692" s="1">
        <v>0</v>
      </c>
      <c r="K692" s="1" t="e">
        <f>ROUND(ABS(SUMIFS(#REF!,#REF!,$C692,#REF!,#REF!,#REF!,$E692,#REF!,#REF!)),3)</f>
        <v>#REF!</v>
      </c>
      <c r="L692" s="1" t="e">
        <f>ROUND(ABS(SUMIFS(#REF!,#REF!,$C692,#REF!,#REF!,#REF!,$E692,#REF!,#REF!)),3)</f>
        <v>#REF!</v>
      </c>
      <c r="M692" s="1">
        <v>0</v>
      </c>
      <c r="N692" s="1" t="e">
        <f>ROUND(ABS(SUMIFS(#REF!,#REF!,$C692,#REF!,#REF!,#REF!,$E692,#REF!,#REF!)),3)</f>
        <v>#REF!</v>
      </c>
      <c r="O692" s="1" t="e">
        <f>ABS(SUMIFS(#REF!,#REF!,$C692,#REF!,$E692,#REF!,#REF!))</f>
        <v>#REF!</v>
      </c>
      <c r="P692" s="1" t="e">
        <f>#REF!</f>
        <v>#REF!</v>
      </c>
      <c r="Q692" s="1" t="e">
        <f>_xlfn.IFS(OR(B692=#REF!,B692=#REF!),#REF!*100,TRUE,0)</f>
        <v>#REF!</v>
      </c>
      <c r="S692" s="14" t="str">
        <f t="shared" si="179"/>
        <v>2000241301伤血1</v>
      </c>
      <c r="T692" s="14" t="str">
        <f ca="1">IF(OFFSET($BB$1,MATCH($S692,S:S,0)-1,),$BC$1,
_xlfn.TEXTJOIN(Sheet1!$D$16,1,U692:AA692))</f>
        <v>ratio=0.4,fixed=0</v>
      </c>
      <c r="U692" s="14" t="str">
        <f t="shared" ca="1" si="180"/>
        <v>ratio=0.4</v>
      </c>
      <c r="V692" s="14" t="str">
        <f t="shared" ca="1" si="181"/>
        <v>fixed=5</v>
      </c>
      <c r="W692" s="14" t="str">
        <f t="shared" ca="1" si="182"/>
        <v/>
      </c>
      <c r="X692" s="14" t="str">
        <f t="shared" ca="1" si="183"/>
        <v/>
      </c>
      <c r="Y692" s="14" t="str">
        <f t="shared" ca="1" si="184"/>
        <v/>
      </c>
      <c r="Z692" s="14" t="str">
        <f t="shared" ca="1" si="185"/>
        <v/>
      </c>
      <c r="AA692" s="14" t="str">
        <f t="shared" ca="1" si="186"/>
        <v/>
      </c>
      <c r="AB692" s="1">
        <f t="shared" si="197"/>
        <v>0.4</v>
      </c>
      <c r="AC692" s="1">
        <f t="shared" si="198"/>
        <v>5</v>
      </c>
      <c r="AD692" s="1" t="e">
        <f t="shared" si="199"/>
        <v>#N/A</v>
      </c>
      <c r="AE692" s="1" t="e">
        <f t="shared" si="200"/>
        <v>#N/A</v>
      </c>
      <c r="AF692" s="1" t="e">
        <f t="shared" si="201"/>
        <v>#N/A</v>
      </c>
      <c r="AG692" s="1" t="e">
        <f t="shared" si="202"/>
        <v>#N/A</v>
      </c>
      <c r="AH692" s="1" t="e">
        <f t="shared" si="203"/>
        <v>#N/A</v>
      </c>
      <c r="AI692" s="1" t="str">
        <f>TRIM(LEFT(AP692,FIND(Sheet1!$E$16,AP692)-1))</f>
        <v>ratio</v>
      </c>
      <c r="AJ692" s="1" t="str">
        <f>TRIM(LEFT(AQ692,FIND(Sheet1!$E$16,AQ692)-1))</f>
        <v>fixed</v>
      </c>
      <c r="AK692" s="1" t="e">
        <f>TRIM(LEFT(AR692,FIND(Sheet1!$E$16,AR692)-1))</f>
        <v>#VALUE!</v>
      </c>
      <c r="AL692" s="1" t="e">
        <f>TRIM(LEFT(AS692,FIND(Sheet1!$E$16,AS692)-1))</f>
        <v>#VALUE!</v>
      </c>
      <c r="AM692" s="1" t="e">
        <f>TRIM(LEFT(AT692,FIND(Sheet1!$E$16,AT692)-1))</f>
        <v>#VALUE!</v>
      </c>
      <c r="AN692" s="1" t="e">
        <f>TRIM(LEFT(AU692,FIND(Sheet1!$E$16,AU692)-1))</f>
        <v>#VALUE!</v>
      </c>
      <c r="AO692" s="1" t="e">
        <f>TRIM(LEFT(AV692,FIND(Sheet1!$E$16,AV692)-1))</f>
        <v>#VALUE!</v>
      </c>
      <c r="AP692" s="14" t="s">
        <v>167</v>
      </c>
      <c r="AQ692" s="14" t="s">
        <v>383</v>
      </c>
      <c r="AX692" s="1">
        <v>2000241301</v>
      </c>
      <c r="AY692" s="1" t="s">
        <v>86</v>
      </c>
      <c r="AZ692" s="1" t="str">
        <f t="shared" si="194"/>
        <v>2000241301伤血</v>
      </c>
      <c r="BA692" s="1">
        <f>COUNTIFS($AZ$2:AZ692,AZ692,$AZ$2:AZ692,"&gt;&lt;")</f>
        <v>1</v>
      </c>
      <c r="BB692" t="b">
        <f>IFERROR(AND(VLOOKUP(AX692,[2]英雄技能定义!$A:$F,6,0)="普攻",AY692=$AY$2),FALSE)</f>
        <v>1</v>
      </c>
    </row>
    <row r="693" spans="1:54">
      <c r="A693" s="1" t="e">
        <f>#REF!</f>
        <v>#REF!</v>
      </c>
      <c r="B693" s="1" t="e">
        <f>#REF!</f>
        <v>#REF!</v>
      </c>
      <c r="C693" s="1" t="e">
        <f>#REF!</f>
        <v>#REF!</v>
      </c>
      <c r="D693" s="1" t="s">
        <v>86</v>
      </c>
      <c r="E693" s="1" t="e">
        <f>#REF!</f>
        <v>#REF!</v>
      </c>
      <c r="F693" s="1" t="e">
        <f t="shared" si="205"/>
        <v>#REF!</v>
      </c>
      <c r="G693" s="1">
        <f>SUMIFS(Sheet1!$F$17:$F$30,Sheet1!$E$17:$E$30,D693)</f>
        <v>1</v>
      </c>
      <c r="H693" s="1" t="e">
        <f>ROUND(ABS(SUMIFS(#REF!,#REF!,$C693,#REF!,#REF!,#REF!,$E693)),)</f>
        <v>#REF!</v>
      </c>
      <c r="I693" s="1" t="e">
        <f>_xlfn.IFS(OR(B693=#REF!,B693=#REF!,B693=#REF!),ROUND(#REF!,3),TRUE,0)</f>
        <v>#REF!</v>
      </c>
      <c r="J693" s="1">
        <v>0</v>
      </c>
      <c r="K693" s="1" t="e">
        <f>ROUND(ABS(SUMIFS(#REF!,#REF!,$C693,#REF!,#REF!,#REF!,$E693,#REF!,#REF!)),3)</f>
        <v>#REF!</v>
      </c>
      <c r="L693" s="1" t="e">
        <f>ROUND(ABS(SUMIFS(#REF!,#REF!,$C693,#REF!,#REF!,#REF!,$E693,#REF!,#REF!)),3)</f>
        <v>#REF!</v>
      </c>
      <c r="M693" s="1">
        <v>0</v>
      </c>
      <c r="N693" s="1" t="e">
        <f>ROUND(ABS(SUMIFS(#REF!,#REF!,$C693,#REF!,#REF!,#REF!,$E693,#REF!,#REF!)),3)</f>
        <v>#REF!</v>
      </c>
      <c r="O693" s="1" t="e">
        <f>ABS(SUMIFS(#REF!,#REF!,$C693,#REF!,$E693,#REF!,#REF!))</f>
        <v>#REF!</v>
      </c>
      <c r="P693" s="1" t="e">
        <f>#REF!</f>
        <v>#REF!</v>
      </c>
      <c r="Q693" s="1" t="e">
        <f>_xlfn.IFS(OR(B693=#REF!,B693=#REF!),#REF!*100,TRUE,0)</f>
        <v>#REF!</v>
      </c>
      <c r="S693" s="14" t="str">
        <f t="shared" si="179"/>
        <v>2000241304恢复血量1</v>
      </c>
      <c r="T693" s="14" t="str">
        <f ca="1">IF(OFFSET($BB$1,MATCH($S693,S:S,0)-1,),$BC$1,
_xlfn.TEXTJOIN(Sheet1!$D$16,1,U693:AA693))</f>
        <v>ratio=0.61,fixed=100</v>
      </c>
      <c r="U693" s="14" t="str">
        <f t="shared" ca="1" si="180"/>
        <v>ratio=0.61</v>
      </c>
      <c r="V693" s="14" t="str">
        <f t="shared" ca="1" si="181"/>
        <v>fixed=100</v>
      </c>
      <c r="W693" s="14" t="str">
        <f t="shared" ca="1" si="182"/>
        <v/>
      </c>
      <c r="X693" s="14" t="str">
        <f t="shared" ca="1" si="183"/>
        <v/>
      </c>
      <c r="Y693" s="14" t="str">
        <f t="shared" ca="1" si="184"/>
        <v/>
      </c>
      <c r="Z693" s="14" t="str">
        <f t="shared" ca="1" si="185"/>
        <v/>
      </c>
      <c r="AA693" s="14" t="str">
        <f t="shared" ca="1" si="186"/>
        <v/>
      </c>
      <c r="AB693" s="1">
        <f t="shared" si="197"/>
        <v>0.61</v>
      </c>
      <c r="AC693" s="1">
        <f t="shared" si="198"/>
        <v>100</v>
      </c>
      <c r="AD693" s="1" t="e">
        <f t="shared" si="199"/>
        <v>#N/A</v>
      </c>
      <c r="AE693" s="1" t="e">
        <f t="shared" si="200"/>
        <v>#N/A</v>
      </c>
      <c r="AF693" s="1" t="e">
        <f t="shared" si="201"/>
        <v>#N/A</v>
      </c>
      <c r="AG693" s="1" t="e">
        <f t="shared" si="202"/>
        <v>#N/A</v>
      </c>
      <c r="AH693" s="1" t="e">
        <f t="shared" si="203"/>
        <v>#N/A</v>
      </c>
      <c r="AI693" s="1" t="str">
        <f>TRIM(LEFT(AP693,FIND(Sheet1!$E$16,AP693)-1))</f>
        <v>ratio</v>
      </c>
      <c r="AJ693" s="1" t="str">
        <f>TRIM(LEFT(AQ693,FIND(Sheet1!$E$16,AQ693)-1))</f>
        <v>fixed</v>
      </c>
      <c r="AK693" s="1" t="e">
        <f>TRIM(LEFT(AR693,FIND(Sheet1!$E$16,AR693)-1))</f>
        <v>#VALUE!</v>
      </c>
      <c r="AL693" s="1" t="e">
        <f>TRIM(LEFT(AS693,FIND(Sheet1!$E$16,AS693)-1))</f>
        <v>#VALUE!</v>
      </c>
      <c r="AM693" s="1" t="e">
        <f>TRIM(LEFT(AT693,FIND(Sheet1!$E$16,AT693)-1))</f>
        <v>#VALUE!</v>
      </c>
      <c r="AN693" s="1" t="e">
        <f>TRIM(LEFT(AU693,FIND(Sheet1!$E$16,AU693)-1))</f>
        <v>#VALUE!</v>
      </c>
      <c r="AO693" s="1" t="e">
        <f>TRIM(LEFT(AV693,FIND(Sheet1!$E$16,AV693)-1))</f>
        <v>#VALUE!</v>
      </c>
      <c r="AP693" s="14" t="s">
        <v>177</v>
      </c>
      <c r="AQ693" s="14" t="s">
        <v>170</v>
      </c>
      <c r="AX693" s="1">
        <v>2000241304</v>
      </c>
      <c r="AY693" s="1" t="s">
        <v>92</v>
      </c>
      <c r="AZ693" s="1" t="str">
        <f t="shared" si="194"/>
        <v>2000241304恢复血量</v>
      </c>
      <c r="BA693" s="1">
        <f>COUNTIFS($AZ$2:AZ693,AZ693,$AZ$2:AZ693,"&gt;&lt;")</f>
        <v>1</v>
      </c>
      <c r="BB693" t="b">
        <f>IFERROR(AND(VLOOKUP(AX693,[2]英雄技能定义!$A:$F,6,0)="普攻",AY693=$AY$2),FALSE)</f>
        <v>0</v>
      </c>
    </row>
    <row r="694" spans="1:54">
      <c r="A694" s="1" t="e">
        <f>#REF!</f>
        <v>#REF!</v>
      </c>
      <c r="B694" s="1" t="e">
        <f>#REF!</f>
        <v>#REF!</v>
      </c>
      <c r="C694" s="1" t="e">
        <f>#REF!</f>
        <v>#REF!</v>
      </c>
      <c r="D694" s="1" t="s">
        <v>86</v>
      </c>
      <c r="E694" s="1" t="e">
        <f>#REF!</f>
        <v>#REF!</v>
      </c>
      <c r="F694" s="1" t="e">
        <f t="shared" si="205"/>
        <v>#REF!</v>
      </c>
      <c r="G694" s="1">
        <f>SUMIFS(Sheet1!$F$17:$F$30,Sheet1!$E$17:$E$30,D694)</f>
        <v>1</v>
      </c>
      <c r="H694" s="1" t="e">
        <f>ROUND(ABS(SUMIFS(#REF!,#REF!,$C694,#REF!,#REF!,#REF!,$E694)),)</f>
        <v>#REF!</v>
      </c>
      <c r="I694" s="1" t="e">
        <f>_xlfn.IFS(OR(B694=#REF!,B694=#REF!,B694=#REF!),ROUND(#REF!,3),TRUE,0)</f>
        <v>#REF!</v>
      </c>
      <c r="J694" s="1">
        <v>0</v>
      </c>
      <c r="K694" s="1" t="e">
        <f>ROUND(ABS(SUMIFS(#REF!,#REF!,$C694,#REF!,#REF!,#REF!,$E694,#REF!,#REF!)),3)</f>
        <v>#REF!</v>
      </c>
      <c r="L694" s="1" t="e">
        <f>ROUND(ABS(SUMIFS(#REF!,#REF!,$C694,#REF!,#REF!,#REF!,$E694,#REF!,#REF!)),3)</f>
        <v>#REF!</v>
      </c>
      <c r="M694" s="1">
        <v>0</v>
      </c>
      <c r="N694" s="1" t="e">
        <f>ROUND(ABS(SUMIFS(#REF!,#REF!,$C694,#REF!,#REF!,#REF!,$E694,#REF!,#REF!)),3)</f>
        <v>#REF!</v>
      </c>
      <c r="O694" s="1" t="e">
        <f>ABS(SUMIFS(#REF!,#REF!,$C694,#REF!,$E694,#REF!,#REF!))</f>
        <v>#REF!</v>
      </c>
      <c r="P694" s="1" t="e">
        <f>#REF!</f>
        <v>#REF!</v>
      </c>
      <c r="Q694" s="1" t="e">
        <f>_xlfn.IFS(OR(B694=#REF!,B694=#REF!),#REF!*100,TRUE,0)</f>
        <v>#REF!</v>
      </c>
      <c r="S694" s="14" t="str">
        <f t="shared" si="179"/>
        <v>2000241304受击光效1</v>
      </c>
      <c r="T694" s="14" t="str">
        <f ca="1">IF(OFFSET($BB$1,MATCH($S694,S:S,0)-1,),$BC$1,
_xlfn.TEXTJOIN(Sheet1!$D$16,1,U694:AA694))</f>
        <v>74</v>
      </c>
      <c r="U694" s="14" t="str">
        <f t="shared" ca="1" si="180"/>
        <v>74</v>
      </c>
      <c r="V694" s="14" t="str">
        <f t="shared" ca="1" si="181"/>
        <v/>
      </c>
      <c r="W694" s="14" t="str">
        <f t="shared" ca="1" si="182"/>
        <v/>
      </c>
      <c r="X694" s="14" t="str">
        <f t="shared" ca="1" si="183"/>
        <v/>
      </c>
      <c r="Y694" s="14" t="str">
        <f t="shared" ca="1" si="184"/>
        <v/>
      </c>
      <c r="Z694" s="14" t="str">
        <f t="shared" ca="1" si="185"/>
        <v/>
      </c>
      <c r="AA694" s="14" t="str">
        <f t="shared" ca="1" si="186"/>
        <v/>
      </c>
      <c r="AB694" s="1">
        <f t="shared" si="197"/>
        <v>74</v>
      </c>
      <c r="AC694" s="1" t="e">
        <f t="shared" si="198"/>
        <v>#N/A</v>
      </c>
      <c r="AD694" s="1" t="e">
        <f t="shared" si="199"/>
        <v>#N/A</v>
      </c>
      <c r="AE694" s="1" t="e">
        <f t="shared" si="200"/>
        <v>#N/A</v>
      </c>
      <c r="AF694" s="1" t="e">
        <f t="shared" si="201"/>
        <v>#N/A</v>
      </c>
      <c r="AG694" s="1" t="e">
        <f t="shared" si="202"/>
        <v>#N/A</v>
      </c>
      <c r="AH694" s="1" t="e">
        <f t="shared" si="203"/>
        <v>#N/A</v>
      </c>
      <c r="AI694" s="1" t="e">
        <f>TRIM(LEFT(AP694,FIND(Sheet1!$E$16,AP694)-1))</f>
        <v>#VALUE!</v>
      </c>
      <c r="AJ694" s="1" t="e">
        <f>TRIM(LEFT(AQ694,FIND(Sheet1!$E$16,AQ694)-1))</f>
        <v>#VALUE!</v>
      </c>
      <c r="AK694" s="1" t="e">
        <f>TRIM(LEFT(AR694,FIND(Sheet1!$E$16,AR694)-1))</f>
        <v>#VALUE!</v>
      </c>
      <c r="AL694" s="1" t="e">
        <f>TRIM(LEFT(AS694,FIND(Sheet1!$E$16,AS694)-1))</f>
        <v>#VALUE!</v>
      </c>
      <c r="AM694" s="1" t="e">
        <f>TRIM(LEFT(AT694,FIND(Sheet1!$E$16,AT694)-1))</f>
        <v>#VALUE!</v>
      </c>
      <c r="AN694" s="1" t="e">
        <f>TRIM(LEFT(AU694,FIND(Sheet1!$E$16,AU694)-1))</f>
        <v>#VALUE!</v>
      </c>
      <c r="AO694" s="1" t="e">
        <f>TRIM(LEFT(AV694,FIND(Sheet1!$E$16,AV694)-1))</f>
        <v>#VALUE!</v>
      </c>
      <c r="AP694" s="14">
        <v>74</v>
      </c>
      <c r="AX694" s="1">
        <v>2000241304</v>
      </c>
      <c r="AY694" s="1" t="s">
        <v>91</v>
      </c>
      <c r="AZ694" s="1" t="str">
        <f t="shared" si="194"/>
        <v>2000241304受击光效</v>
      </c>
      <c r="BA694" s="1">
        <f>COUNTIFS($AZ$2:AZ694,AZ694,$AZ$2:AZ694,"&gt;&lt;")</f>
        <v>1</v>
      </c>
      <c r="BB694" t="b">
        <f>IFERROR(AND(VLOOKUP(AX694,[2]英雄技能定义!$A:$F,6,0)="普攻",AY694=$AY$2),FALSE)</f>
        <v>0</v>
      </c>
    </row>
    <row r="695" spans="1:54">
      <c r="A695" s="1" t="e">
        <f>#REF!</f>
        <v>#REF!</v>
      </c>
      <c r="B695" s="1" t="e">
        <f>#REF!</f>
        <v>#REF!</v>
      </c>
      <c r="C695" s="1" t="e">
        <f>#REF!</f>
        <v>#REF!</v>
      </c>
      <c r="D695" s="1" t="s">
        <v>86</v>
      </c>
      <c r="E695" s="1" t="e">
        <f>#REF!</f>
        <v>#REF!</v>
      </c>
      <c r="F695" s="1" t="e">
        <f t="shared" si="205"/>
        <v>#REF!</v>
      </c>
      <c r="G695" s="1">
        <f>SUMIFS(Sheet1!$F$17:$F$30,Sheet1!$E$17:$E$30,D695)</f>
        <v>1</v>
      </c>
      <c r="H695" s="1" t="e">
        <f>ROUND(ABS(SUMIFS(#REF!,#REF!,$C695,#REF!,#REF!,#REF!,$E695)),)</f>
        <v>#REF!</v>
      </c>
      <c r="I695" s="1" t="e">
        <f>_xlfn.IFS(OR(B695=#REF!,B695=#REF!,B695=#REF!),ROUND(#REF!,3),TRUE,0)</f>
        <v>#REF!</v>
      </c>
      <c r="J695" s="1">
        <v>0</v>
      </c>
      <c r="K695" s="1" t="e">
        <f>ROUND(ABS(SUMIFS(#REF!,#REF!,$C695,#REF!,#REF!,#REF!,$E695,#REF!,#REF!)),3)</f>
        <v>#REF!</v>
      </c>
      <c r="L695" s="1" t="e">
        <f>ROUND(ABS(SUMIFS(#REF!,#REF!,$C695,#REF!,#REF!,#REF!,$E695,#REF!,#REF!)),3)</f>
        <v>#REF!</v>
      </c>
      <c r="M695" s="1">
        <v>0</v>
      </c>
      <c r="N695" s="1" t="e">
        <f>ROUND(ABS(SUMIFS(#REF!,#REF!,$C695,#REF!,#REF!,#REF!,$E695,#REF!,#REF!)),3)</f>
        <v>#REF!</v>
      </c>
      <c r="O695" s="1" t="e">
        <f>ABS(SUMIFS(#REF!,#REF!,$C695,#REF!,$E695,#REF!,#REF!))</f>
        <v>#REF!</v>
      </c>
      <c r="P695" s="1" t="e">
        <f>#REF!</f>
        <v>#REF!</v>
      </c>
      <c r="Q695" s="1" t="e">
        <f>_xlfn.IFS(OR(B695=#REF!,B695=#REF!),#REF!*100,TRUE,0)</f>
        <v>#REF!</v>
      </c>
      <c r="S695" s="14" t="str">
        <f t="shared" si="179"/>
        <v>2000241401伤血1</v>
      </c>
      <c r="T695" s="14" t="str">
        <f ca="1">IF(OFFSET($BB$1,MATCH($S695,S:S,0)-1,),$BC$1,
_xlfn.TEXTJOIN(Sheet1!$D$16,1,U695:AA695))</f>
        <v>ratio=0.4,fixed=0</v>
      </c>
      <c r="U695" s="14" t="str">
        <f t="shared" ca="1" si="180"/>
        <v>ratio=0.4</v>
      </c>
      <c r="V695" s="14" t="str">
        <f t="shared" ca="1" si="181"/>
        <v>fixed=5</v>
      </c>
      <c r="W695" s="14" t="str">
        <f t="shared" ca="1" si="182"/>
        <v/>
      </c>
      <c r="X695" s="14" t="str">
        <f t="shared" ca="1" si="183"/>
        <v/>
      </c>
      <c r="Y695" s="14" t="str">
        <f t="shared" ca="1" si="184"/>
        <v/>
      </c>
      <c r="Z695" s="14" t="str">
        <f t="shared" ca="1" si="185"/>
        <v/>
      </c>
      <c r="AA695" s="14" t="str">
        <f t="shared" ca="1" si="186"/>
        <v/>
      </c>
      <c r="AB695" s="1">
        <f t="shared" si="197"/>
        <v>0.4</v>
      </c>
      <c r="AC695" s="1">
        <f t="shared" si="198"/>
        <v>5</v>
      </c>
      <c r="AD695" s="1" t="e">
        <f t="shared" si="199"/>
        <v>#N/A</v>
      </c>
      <c r="AE695" s="1" t="e">
        <f t="shared" si="200"/>
        <v>#N/A</v>
      </c>
      <c r="AF695" s="1" t="e">
        <f t="shared" si="201"/>
        <v>#N/A</v>
      </c>
      <c r="AG695" s="1" t="e">
        <f t="shared" si="202"/>
        <v>#N/A</v>
      </c>
      <c r="AH695" s="1" t="e">
        <f t="shared" si="203"/>
        <v>#N/A</v>
      </c>
      <c r="AI695" s="1" t="str">
        <f>TRIM(LEFT(AP695,FIND(Sheet1!$E$16,AP695)-1))</f>
        <v>ratio</v>
      </c>
      <c r="AJ695" s="1" t="str">
        <f>TRIM(LEFT(AQ695,FIND(Sheet1!$E$16,AQ695)-1))</f>
        <v>fixed</v>
      </c>
      <c r="AK695" s="1" t="e">
        <f>TRIM(LEFT(AR695,FIND(Sheet1!$E$16,AR695)-1))</f>
        <v>#VALUE!</v>
      </c>
      <c r="AL695" s="1" t="e">
        <f>TRIM(LEFT(AS695,FIND(Sheet1!$E$16,AS695)-1))</f>
        <v>#VALUE!</v>
      </c>
      <c r="AM695" s="1" t="e">
        <f>TRIM(LEFT(AT695,FIND(Sheet1!$E$16,AT695)-1))</f>
        <v>#VALUE!</v>
      </c>
      <c r="AN695" s="1" t="e">
        <f>TRIM(LEFT(AU695,FIND(Sheet1!$E$16,AU695)-1))</f>
        <v>#VALUE!</v>
      </c>
      <c r="AO695" s="1" t="e">
        <f>TRIM(LEFT(AV695,FIND(Sheet1!$E$16,AV695)-1))</f>
        <v>#VALUE!</v>
      </c>
      <c r="AP695" s="14" t="s">
        <v>167</v>
      </c>
      <c r="AQ695" s="14" t="s">
        <v>383</v>
      </c>
      <c r="AX695" s="1">
        <v>2000241401</v>
      </c>
      <c r="AY695" s="1" t="s">
        <v>86</v>
      </c>
      <c r="AZ695" s="1" t="str">
        <f t="shared" si="194"/>
        <v>2000241401伤血</v>
      </c>
      <c r="BA695" s="1">
        <f>COUNTIFS($AZ$2:AZ695,AZ695,$AZ$2:AZ695,"&gt;&lt;")</f>
        <v>1</v>
      </c>
      <c r="BB695" t="b">
        <f>IFERROR(AND(VLOOKUP(AX695,[2]英雄技能定义!$A:$F,6,0)="普攻",AY695=$AY$2),FALSE)</f>
        <v>1</v>
      </c>
    </row>
    <row r="696" spans="1:54">
      <c r="A696" s="1" t="e">
        <f>#REF!</f>
        <v>#REF!</v>
      </c>
      <c r="B696" s="1" t="e">
        <f>#REF!</f>
        <v>#REF!</v>
      </c>
      <c r="C696" s="1" t="e">
        <f>#REF!</f>
        <v>#REF!</v>
      </c>
      <c r="D696" s="1" t="s">
        <v>86</v>
      </c>
      <c r="E696" s="1" t="e">
        <f>#REF!</f>
        <v>#REF!</v>
      </c>
      <c r="F696" s="1" t="e">
        <f t="shared" si="205"/>
        <v>#REF!</v>
      </c>
      <c r="G696" s="1">
        <f>SUMIFS(Sheet1!$F$17:$F$30,Sheet1!$E$17:$E$30,D696)</f>
        <v>1</v>
      </c>
      <c r="H696" s="1" t="e">
        <f>ROUND(ABS(SUMIFS(#REF!,#REF!,$C696,#REF!,#REF!,#REF!,$E696)),)</f>
        <v>#REF!</v>
      </c>
      <c r="I696" s="1" t="e">
        <f>_xlfn.IFS(OR(B696=#REF!,B696=#REF!,B696=#REF!),ROUND(#REF!,3),TRUE,0)</f>
        <v>#REF!</v>
      </c>
      <c r="J696" s="1">
        <v>0</v>
      </c>
      <c r="K696" s="1" t="e">
        <f>ROUND(ABS(SUMIFS(#REF!,#REF!,$C696,#REF!,#REF!,#REF!,$E696,#REF!,#REF!)),3)</f>
        <v>#REF!</v>
      </c>
      <c r="L696" s="1" t="e">
        <f>ROUND(ABS(SUMIFS(#REF!,#REF!,$C696,#REF!,#REF!,#REF!,$E696,#REF!,#REF!)),3)</f>
        <v>#REF!</v>
      </c>
      <c r="M696" s="1">
        <v>0</v>
      </c>
      <c r="N696" s="1" t="e">
        <f>ROUND(ABS(SUMIFS(#REF!,#REF!,$C696,#REF!,#REF!,#REF!,$E696,#REF!,#REF!)),3)</f>
        <v>#REF!</v>
      </c>
      <c r="O696" s="1" t="e">
        <f>ABS(SUMIFS(#REF!,#REF!,$C696,#REF!,$E696,#REF!,#REF!))</f>
        <v>#REF!</v>
      </c>
      <c r="P696" s="1" t="e">
        <f>#REF!</f>
        <v>#REF!</v>
      </c>
      <c r="Q696" s="1" t="e">
        <f>_xlfn.IFS(OR(B696=#REF!,B696=#REF!),#REF!*100,TRUE,0)</f>
        <v>#REF!</v>
      </c>
      <c r="S696" s="14" t="str">
        <f t="shared" si="179"/>
        <v>2000241401受击光效1</v>
      </c>
      <c r="T696" s="14" t="str">
        <f ca="1">IF(OFFSET($BB$1,MATCH($S696,S:S,0)-1,),$BC$1,
_xlfn.TEXTJOIN(Sheet1!$D$16,1,U696:AA696))</f>
        <v>63</v>
      </c>
      <c r="U696" s="14" t="str">
        <f t="shared" ca="1" si="180"/>
        <v>63</v>
      </c>
      <c r="V696" s="14" t="str">
        <f t="shared" ca="1" si="181"/>
        <v/>
      </c>
      <c r="W696" s="14" t="str">
        <f t="shared" ca="1" si="182"/>
        <v/>
      </c>
      <c r="X696" s="14" t="str">
        <f t="shared" ca="1" si="183"/>
        <v/>
      </c>
      <c r="Y696" s="14" t="str">
        <f t="shared" ca="1" si="184"/>
        <v/>
      </c>
      <c r="Z696" s="14" t="str">
        <f t="shared" ca="1" si="185"/>
        <v/>
      </c>
      <c r="AA696" s="14" t="str">
        <f t="shared" ca="1" si="186"/>
        <v/>
      </c>
      <c r="AB696" s="1">
        <f t="shared" si="197"/>
        <v>63</v>
      </c>
      <c r="AC696" s="1" t="e">
        <f t="shared" si="198"/>
        <v>#N/A</v>
      </c>
      <c r="AD696" s="1" t="e">
        <f t="shared" si="199"/>
        <v>#N/A</v>
      </c>
      <c r="AE696" s="1" t="e">
        <f t="shared" si="200"/>
        <v>#N/A</v>
      </c>
      <c r="AF696" s="1" t="e">
        <f t="shared" si="201"/>
        <v>#N/A</v>
      </c>
      <c r="AG696" s="1" t="e">
        <f t="shared" si="202"/>
        <v>#N/A</v>
      </c>
      <c r="AH696" s="1" t="e">
        <f t="shared" si="203"/>
        <v>#N/A</v>
      </c>
      <c r="AI696" s="1" t="e">
        <f>TRIM(LEFT(AP696,FIND(Sheet1!$E$16,AP696)-1))</f>
        <v>#VALUE!</v>
      </c>
      <c r="AJ696" s="1" t="e">
        <f>TRIM(LEFT(AQ696,FIND(Sheet1!$E$16,AQ696)-1))</f>
        <v>#VALUE!</v>
      </c>
      <c r="AK696" s="1" t="e">
        <f>TRIM(LEFT(AR696,FIND(Sheet1!$E$16,AR696)-1))</f>
        <v>#VALUE!</v>
      </c>
      <c r="AL696" s="1" t="e">
        <f>TRIM(LEFT(AS696,FIND(Sheet1!$E$16,AS696)-1))</f>
        <v>#VALUE!</v>
      </c>
      <c r="AM696" s="1" t="e">
        <f>TRIM(LEFT(AT696,FIND(Sheet1!$E$16,AT696)-1))</f>
        <v>#VALUE!</v>
      </c>
      <c r="AN696" s="1" t="e">
        <f>TRIM(LEFT(AU696,FIND(Sheet1!$E$16,AU696)-1))</f>
        <v>#VALUE!</v>
      </c>
      <c r="AO696" s="1" t="e">
        <f>TRIM(LEFT(AV696,FIND(Sheet1!$E$16,AV696)-1))</f>
        <v>#VALUE!</v>
      </c>
      <c r="AP696" s="14">
        <v>63</v>
      </c>
      <c r="AX696" s="1">
        <v>2000241401</v>
      </c>
      <c r="AY696" s="1" t="s">
        <v>91</v>
      </c>
      <c r="AZ696" s="1" t="str">
        <f t="shared" si="194"/>
        <v>2000241401受击光效</v>
      </c>
      <c r="BA696" s="1">
        <f>COUNTIFS($AZ$2:AZ696,AZ696,$AZ$2:AZ696,"&gt;&lt;")</f>
        <v>1</v>
      </c>
      <c r="BB696" t="b">
        <f>IFERROR(AND(VLOOKUP(AX696,[2]英雄技能定义!$A:$F,6,0)="普攻",AY696=$AY$2),FALSE)</f>
        <v>0</v>
      </c>
    </row>
    <row r="697" spans="1:54">
      <c r="A697" s="1" t="e">
        <f>#REF!</f>
        <v>#REF!</v>
      </c>
      <c r="B697" s="1" t="e">
        <f>#REF!</f>
        <v>#REF!</v>
      </c>
      <c r="C697" s="1" t="e">
        <f>#REF!</f>
        <v>#REF!</v>
      </c>
      <c r="D697" s="1" t="s">
        <v>86</v>
      </c>
      <c r="E697" s="1" t="e">
        <f>#REF!</f>
        <v>#REF!</v>
      </c>
      <c r="F697" s="1" t="e">
        <f t="shared" si="205"/>
        <v>#REF!</v>
      </c>
      <c r="G697" s="1">
        <f>SUMIFS(Sheet1!$F$17:$F$30,Sheet1!$E$17:$E$30,D697)</f>
        <v>1</v>
      </c>
      <c r="H697" s="1" t="e">
        <f>ROUND(ABS(SUMIFS(#REF!,#REF!,$C697,#REF!,#REF!,#REF!,$E697)),)</f>
        <v>#REF!</v>
      </c>
      <c r="I697" s="1" t="e">
        <f>_xlfn.IFS(OR(B697=#REF!,B697=#REF!,B697=#REF!),ROUND(#REF!,3),TRUE,0)</f>
        <v>#REF!</v>
      </c>
      <c r="J697" s="1">
        <v>0</v>
      </c>
      <c r="K697" s="1" t="e">
        <f>ROUND(ABS(SUMIFS(#REF!,#REF!,$C697,#REF!,#REF!,#REF!,$E697,#REF!,#REF!)),3)</f>
        <v>#REF!</v>
      </c>
      <c r="L697" s="1" t="e">
        <f>ROUND(ABS(SUMIFS(#REF!,#REF!,$C697,#REF!,#REF!,#REF!,$E697,#REF!,#REF!)),3)</f>
        <v>#REF!</v>
      </c>
      <c r="M697" s="1">
        <v>0</v>
      </c>
      <c r="N697" s="1" t="e">
        <f>ROUND(ABS(SUMIFS(#REF!,#REF!,$C697,#REF!,#REF!,#REF!,$E697,#REF!,#REF!)),3)</f>
        <v>#REF!</v>
      </c>
      <c r="O697" s="1" t="e">
        <f>ABS(SUMIFS(#REF!,#REF!,$C697,#REF!,$E697,#REF!,#REF!))</f>
        <v>#REF!</v>
      </c>
      <c r="P697" s="1" t="e">
        <f>#REF!</f>
        <v>#REF!</v>
      </c>
      <c r="Q697" s="1" t="e">
        <f>_xlfn.IFS(OR(B697=#REF!,B697=#REF!),#REF!*100,TRUE,0)</f>
        <v>#REF!</v>
      </c>
      <c r="S697" s="14" t="str">
        <f t="shared" si="179"/>
        <v>2000241404恢复血量1</v>
      </c>
      <c r="T697" s="14" t="str">
        <f ca="1">IF(OFFSET($BB$1,MATCH($S697,S:S,0)-1,),$BC$1,
_xlfn.TEXTJOIN(Sheet1!$D$16,1,U697:AA697))</f>
        <v>ratio=0.61,fixed=100</v>
      </c>
      <c r="U697" s="14" t="str">
        <f t="shared" ca="1" si="180"/>
        <v>ratio=0.61</v>
      </c>
      <c r="V697" s="14" t="str">
        <f t="shared" ca="1" si="181"/>
        <v>fixed=100</v>
      </c>
      <c r="W697" s="14" t="str">
        <f t="shared" ca="1" si="182"/>
        <v/>
      </c>
      <c r="X697" s="14" t="str">
        <f t="shared" ca="1" si="183"/>
        <v/>
      </c>
      <c r="Y697" s="14" t="str">
        <f t="shared" ca="1" si="184"/>
        <v/>
      </c>
      <c r="Z697" s="14" t="str">
        <f t="shared" ca="1" si="185"/>
        <v/>
      </c>
      <c r="AA697" s="14" t="str">
        <f t="shared" ca="1" si="186"/>
        <v/>
      </c>
      <c r="AB697" s="1">
        <f t="shared" si="197"/>
        <v>0.61</v>
      </c>
      <c r="AC697" s="1">
        <f t="shared" si="198"/>
        <v>100</v>
      </c>
      <c r="AD697" s="1" t="e">
        <f t="shared" si="199"/>
        <v>#N/A</v>
      </c>
      <c r="AE697" s="1" t="e">
        <f t="shared" si="200"/>
        <v>#N/A</v>
      </c>
      <c r="AF697" s="1" t="e">
        <f t="shared" si="201"/>
        <v>#N/A</v>
      </c>
      <c r="AG697" s="1" t="e">
        <f t="shared" si="202"/>
        <v>#N/A</v>
      </c>
      <c r="AH697" s="1" t="e">
        <f t="shared" si="203"/>
        <v>#N/A</v>
      </c>
      <c r="AI697" s="1" t="str">
        <f>TRIM(LEFT(AP697,FIND(Sheet1!$E$16,AP697)-1))</f>
        <v>ratio</v>
      </c>
      <c r="AJ697" s="1" t="str">
        <f>TRIM(LEFT(AQ697,FIND(Sheet1!$E$16,AQ697)-1))</f>
        <v>fixed</v>
      </c>
      <c r="AK697" s="1" t="e">
        <f>TRIM(LEFT(AR697,FIND(Sheet1!$E$16,AR697)-1))</f>
        <v>#VALUE!</v>
      </c>
      <c r="AL697" s="1" t="e">
        <f>TRIM(LEFT(AS697,FIND(Sheet1!$E$16,AS697)-1))</f>
        <v>#VALUE!</v>
      </c>
      <c r="AM697" s="1" t="e">
        <f>TRIM(LEFT(AT697,FIND(Sheet1!$E$16,AT697)-1))</f>
        <v>#VALUE!</v>
      </c>
      <c r="AN697" s="1" t="e">
        <f>TRIM(LEFT(AU697,FIND(Sheet1!$E$16,AU697)-1))</f>
        <v>#VALUE!</v>
      </c>
      <c r="AO697" s="1" t="e">
        <f>TRIM(LEFT(AV697,FIND(Sheet1!$E$16,AV697)-1))</f>
        <v>#VALUE!</v>
      </c>
      <c r="AP697" s="14" t="s">
        <v>177</v>
      </c>
      <c r="AQ697" s="14" t="s">
        <v>170</v>
      </c>
      <c r="AX697" s="1">
        <v>2000241404</v>
      </c>
      <c r="AY697" s="1" t="s">
        <v>92</v>
      </c>
      <c r="AZ697" s="1" t="str">
        <f t="shared" si="194"/>
        <v>2000241404恢复血量</v>
      </c>
      <c r="BA697" s="1">
        <f>COUNTIFS($AZ$2:AZ697,AZ697,$AZ$2:AZ697,"&gt;&lt;")</f>
        <v>1</v>
      </c>
      <c r="BB697" t="b">
        <f>IFERROR(AND(VLOOKUP(AX697,[2]英雄技能定义!$A:$F,6,0)="普攻",AY697=$AY$2),FALSE)</f>
        <v>0</v>
      </c>
    </row>
    <row r="698" spans="1:54">
      <c r="A698" s="1" t="e">
        <f>#REF!</f>
        <v>#REF!</v>
      </c>
      <c r="B698" s="1" t="e">
        <f>#REF!</f>
        <v>#REF!</v>
      </c>
      <c r="C698" s="1" t="e">
        <f>#REF!</f>
        <v>#REF!</v>
      </c>
      <c r="D698" s="1" t="s">
        <v>86</v>
      </c>
      <c r="E698" s="1" t="e">
        <f>#REF!</f>
        <v>#REF!</v>
      </c>
      <c r="F698" s="1" t="e">
        <f t="shared" si="205"/>
        <v>#REF!</v>
      </c>
      <c r="G698" s="1">
        <f>SUMIFS(Sheet1!$F$17:$F$30,Sheet1!$E$17:$E$30,D698)</f>
        <v>1</v>
      </c>
      <c r="H698" s="1" t="e">
        <f>ROUND(ABS(SUMIFS(#REF!,#REF!,$C698,#REF!,#REF!,#REF!,$E698)),)</f>
        <v>#REF!</v>
      </c>
      <c r="I698" s="1" t="e">
        <f>_xlfn.IFS(OR(B698=#REF!,B698=#REF!,B698=#REF!),ROUND(#REF!,3),TRUE,0)</f>
        <v>#REF!</v>
      </c>
      <c r="J698" s="1">
        <v>0</v>
      </c>
      <c r="K698" s="1" t="e">
        <f>ROUND(ABS(SUMIFS(#REF!,#REF!,$C698,#REF!,#REF!,#REF!,$E698,#REF!,#REF!)),3)</f>
        <v>#REF!</v>
      </c>
      <c r="L698" s="1" t="e">
        <f>ROUND(ABS(SUMIFS(#REF!,#REF!,$C698,#REF!,#REF!,#REF!,$E698,#REF!,#REF!)),3)</f>
        <v>#REF!</v>
      </c>
      <c r="M698" s="1">
        <v>0</v>
      </c>
      <c r="N698" s="1" t="e">
        <f>ROUND(ABS(SUMIFS(#REF!,#REF!,$C698,#REF!,#REF!,#REF!,$E698,#REF!,#REF!)),3)</f>
        <v>#REF!</v>
      </c>
      <c r="O698" s="1" t="e">
        <f>ABS(SUMIFS(#REF!,#REF!,$C698,#REF!,$E698,#REF!,#REF!))</f>
        <v>#REF!</v>
      </c>
      <c r="P698" s="1" t="e">
        <f>#REF!</f>
        <v>#REF!</v>
      </c>
      <c r="Q698" s="1" t="e">
        <f>_xlfn.IFS(OR(B698=#REF!,B698=#REF!),#REF!*100,TRUE,0)</f>
        <v>#REF!</v>
      </c>
      <c r="S698" s="14" t="str">
        <f t="shared" si="179"/>
        <v>2000241501伤血1</v>
      </c>
      <c r="T698" s="14" t="str">
        <f ca="1">IF(OFFSET($BB$1,MATCH($S698,S:S,0)-1,),$BC$1,
_xlfn.TEXTJOIN(Sheet1!$D$16,1,U698:AA698))</f>
        <v>ratio=0.4,fixed=0</v>
      </c>
      <c r="U698" s="14" t="str">
        <f t="shared" ca="1" si="180"/>
        <v>ratio=0.4</v>
      </c>
      <c r="V698" s="14" t="str">
        <f t="shared" ca="1" si="181"/>
        <v>fixed=5</v>
      </c>
      <c r="W698" s="14" t="str">
        <f t="shared" ca="1" si="182"/>
        <v/>
      </c>
      <c r="X698" s="14" t="str">
        <f t="shared" ca="1" si="183"/>
        <v/>
      </c>
      <c r="Y698" s="14" t="str">
        <f t="shared" ca="1" si="184"/>
        <v/>
      </c>
      <c r="Z698" s="14" t="str">
        <f t="shared" ca="1" si="185"/>
        <v/>
      </c>
      <c r="AA698" s="14" t="str">
        <f t="shared" ca="1" si="186"/>
        <v/>
      </c>
      <c r="AB698" s="1">
        <f t="shared" si="197"/>
        <v>0.4</v>
      </c>
      <c r="AC698" s="1">
        <f t="shared" si="198"/>
        <v>5</v>
      </c>
      <c r="AD698" s="1" t="e">
        <f t="shared" si="199"/>
        <v>#N/A</v>
      </c>
      <c r="AE698" s="1" t="e">
        <f t="shared" si="200"/>
        <v>#N/A</v>
      </c>
      <c r="AF698" s="1" t="e">
        <f t="shared" si="201"/>
        <v>#N/A</v>
      </c>
      <c r="AG698" s="1" t="e">
        <f t="shared" si="202"/>
        <v>#N/A</v>
      </c>
      <c r="AH698" s="1" t="e">
        <f t="shared" si="203"/>
        <v>#N/A</v>
      </c>
      <c r="AI698" s="1" t="str">
        <f>TRIM(LEFT(AP698,FIND(Sheet1!$E$16,AP698)-1))</f>
        <v>ratio</v>
      </c>
      <c r="AJ698" s="1" t="str">
        <f>TRIM(LEFT(AQ698,FIND(Sheet1!$E$16,AQ698)-1))</f>
        <v>fixed</v>
      </c>
      <c r="AK698" s="1" t="e">
        <f>TRIM(LEFT(AR698,FIND(Sheet1!$E$16,AR698)-1))</f>
        <v>#VALUE!</v>
      </c>
      <c r="AL698" s="1" t="e">
        <f>TRIM(LEFT(AS698,FIND(Sheet1!$E$16,AS698)-1))</f>
        <v>#VALUE!</v>
      </c>
      <c r="AM698" s="1" t="e">
        <f>TRIM(LEFT(AT698,FIND(Sheet1!$E$16,AT698)-1))</f>
        <v>#VALUE!</v>
      </c>
      <c r="AN698" s="1" t="e">
        <f>TRIM(LEFT(AU698,FIND(Sheet1!$E$16,AU698)-1))</f>
        <v>#VALUE!</v>
      </c>
      <c r="AO698" s="1" t="e">
        <f>TRIM(LEFT(AV698,FIND(Sheet1!$E$16,AV698)-1))</f>
        <v>#VALUE!</v>
      </c>
      <c r="AP698" s="14" t="s">
        <v>167</v>
      </c>
      <c r="AQ698" s="14" t="s">
        <v>383</v>
      </c>
      <c r="AX698" s="1">
        <v>2000241501</v>
      </c>
      <c r="AY698" s="1" t="s">
        <v>86</v>
      </c>
      <c r="AZ698" s="1" t="str">
        <f t="shared" si="194"/>
        <v>2000241501伤血</v>
      </c>
      <c r="BA698" s="1">
        <f>COUNTIFS($AZ$2:AZ698,AZ698,$AZ$2:AZ698,"&gt;&lt;")</f>
        <v>1</v>
      </c>
      <c r="BB698" t="b">
        <f>IFERROR(AND(VLOOKUP(AX698,[2]英雄技能定义!$A:$F,6,0)="普攻",AY698=$AY$2),FALSE)</f>
        <v>1</v>
      </c>
    </row>
    <row r="699" spans="1:54">
      <c r="A699" s="1" t="e">
        <f>#REF!</f>
        <v>#REF!</v>
      </c>
      <c r="B699" s="1" t="e">
        <f>#REF!</f>
        <v>#REF!</v>
      </c>
      <c r="C699" s="1" t="e">
        <f>#REF!</f>
        <v>#REF!</v>
      </c>
      <c r="D699" s="1" t="s">
        <v>86</v>
      </c>
      <c r="E699" s="1" t="e">
        <f>#REF!</f>
        <v>#REF!</v>
      </c>
      <c r="F699" s="1" t="e">
        <f t="shared" si="205"/>
        <v>#REF!</v>
      </c>
      <c r="G699" s="1">
        <f>SUMIFS(Sheet1!$F$17:$F$30,Sheet1!$E$17:$E$30,D699)</f>
        <v>1</v>
      </c>
      <c r="H699" s="1" t="e">
        <f>ROUND(ABS(SUMIFS(#REF!,#REF!,$C699,#REF!,#REF!,#REF!,$E699)),)</f>
        <v>#REF!</v>
      </c>
      <c r="I699" s="1" t="e">
        <f>_xlfn.IFS(OR(B699=#REF!,B699=#REF!,B699=#REF!),ROUND(#REF!,3),TRUE,0)</f>
        <v>#REF!</v>
      </c>
      <c r="J699" s="1">
        <v>0</v>
      </c>
      <c r="K699" s="1" t="e">
        <f>ROUND(ABS(SUMIFS(#REF!,#REF!,$C699,#REF!,#REF!,#REF!,$E699,#REF!,#REF!)),3)</f>
        <v>#REF!</v>
      </c>
      <c r="L699" s="1" t="e">
        <f>ROUND(ABS(SUMIFS(#REF!,#REF!,$C699,#REF!,#REF!,#REF!,$E699,#REF!,#REF!)),3)</f>
        <v>#REF!</v>
      </c>
      <c r="M699" s="1">
        <v>0</v>
      </c>
      <c r="N699" s="1" t="e">
        <f>ROUND(ABS(SUMIFS(#REF!,#REF!,$C699,#REF!,#REF!,#REF!,$E699,#REF!,#REF!)),3)</f>
        <v>#REF!</v>
      </c>
      <c r="O699" s="1" t="e">
        <f>ABS(SUMIFS(#REF!,#REF!,$C699,#REF!,$E699,#REF!,#REF!))</f>
        <v>#REF!</v>
      </c>
      <c r="P699" s="1" t="e">
        <f>#REF!</f>
        <v>#REF!</v>
      </c>
      <c r="Q699" s="1" t="e">
        <f>_xlfn.IFS(OR(B699=#REF!,B699=#REF!),#REF!*100,TRUE,0)</f>
        <v>#REF!</v>
      </c>
      <c r="S699" s="14" t="str">
        <f t="shared" si="179"/>
        <v>2000241501受击光效1</v>
      </c>
      <c r="T699" s="14" t="str">
        <f ca="1">IF(OFFSET($BB$1,MATCH($S699,S:S,0)-1,),$BC$1,
_xlfn.TEXTJOIN(Sheet1!$D$16,1,U699:AA699))</f>
        <v>67</v>
      </c>
      <c r="U699" s="14" t="str">
        <f t="shared" ca="1" si="180"/>
        <v>67</v>
      </c>
      <c r="V699" s="14" t="str">
        <f t="shared" ca="1" si="181"/>
        <v/>
      </c>
      <c r="W699" s="14" t="str">
        <f t="shared" ca="1" si="182"/>
        <v/>
      </c>
      <c r="X699" s="14" t="str">
        <f t="shared" ca="1" si="183"/>
        <v/>
      </c>
      <c r="Y699" s="14" t="str">
        <f t="shared" ca="1" si="184"/>
        <v/>
      </c>
      <c r="Z699" s="14" t="str">
        <f t="shared" ca="1" si="185"/>
        <v/>
      </c>
      <c r="AA699" s="14" t="str">
        <f t="shared" ca="1" si="186"/>
        <v/>
      </c>
      <c r="AB699" s="1">
        <f t="shared" si="197"/>
        <v>67</v>
      </c>
      <c r="AC699" s="1" t="e">
        <f t="shared" si="198"/>
        <v>#N/A</v>
      </c>
      <c r="AD699" s="1" t="e">
        <f t="shared" si="199"/>
        <v>#N/A</v>
      </c>
      <c r="AE699" s="1" t="e">
        <f t="shared" si="200"/>
        <v>#N/A</v>
      </c>
      <c r="AF699" s="1" t="e">
        <f t="shared" si="201"/>
        <v>#N/A</v>
      </c>
      <c r="AG699" s="1" t="e">
        <f t="shared" si="202"/>
        <v>#N/A</v>
      </c>
      <c r="AH699" s="1" t="e">
        <f t="shared" si="203"/>
        <v>#N/A</v>
      </c>
      <c r="AI699" s="1" t="e">
        <f>TRIM(LEFT(AP699,FIND(Sheet1!$E$16,AP699)-1))</f>
        <v>#VALUE!</v>
      </c>
      <c r="AJ699" s="1" t="e">
        <f>TRIM(LEFT(AQ699,FIND(Sheet1!$E$16,AQ699)-1))</f>
        <v>#VALUE!</v>
      </c>
      <c r="AK699" s="1" t="e">
        <f>TRIM(LEFT(AR699,FIND(Sheet1!$E$16,AR699)-1))</f>
        <v>#VALUE!</v>
      </c>
      <c r="AL699" s="1" t="e">
        <f>TRIM(LEFT(AS699,FIND(Sheet1!$E$16,AS699)-1))</f>
        <v>#VALUE!</v>
      </c>
      <c r="AM699" s="1" t="e">
        <f>TRIM(LEFT(AT699,FIND(Sheet1!$E$16,AT699)-1))</f>
        <v>#VALUE!</v>
      </c>
      <c r="AN699" s="1" t="e">
        <f>TRIM(LEFT(AU699,FIND(Sheet1!$E$16,AU699)-1))</f>
        <v>#VALUE!</v>
      </c>
      <c r="AO699" s="1" t="e">
        <f>TRIM(LEFT(AV699,FIND(Sheet1!$E$16,AV699)-1))</f>
        <v>#VALUE!</v>
      </c>
      <c r="AP699" s="14">
        <v>67</v>
      </c>
      <c r="AX699" s="1">
        <v>2000241501</v>
      </c>
      <c r="AY699" s="1" t="s">
        <v>91</v>
      </c>
      <c r="AZ699" s="1" t="str">
        <f t="shared" si="194"/>
        <v>2000241501受击光效</v>
      </c>
      <c r="BA699" s="1">
        <f>COUNTIFS($AZ$2:AZ699,AZ699,$AZ$2:AZ699,"&gt;&lt;")</f>
        <v>1</v>
      </c>
      <c r="BB699" t="b">
        <f>IFERROR(AND(VLOOKUP(AX699,[2]英雄技能定义!$A:$F,6,0)="普攻",AY699=$AY$2),FALSE)</f>
        <v>0</v>
      </c>
    </row>
    <row r="700" spans="1:54">
      <c r="A700" s="1" t="e">
        <f>#REF!</f>
        <v>#REF!</v>
      </c>
      <c r="B700" s="1" t="e">
        <f>#REF!</f>
        <v>#REF!</v>
      </c>
      <c r="C700" s="1" t="e">
        <f>#REF!</f>
        <v>#REF!</v>
      </c>
      <c r="D700" s="1" t="s">
        <v>86</v>
      </c>
      <c r="E700" s="1" t="e">
        <f>#REF!</f>
        <v>#REF!</v>
      </c>
      <c r="F700" s="1" t="e">
        <f t="shared" si="205"/>
        <v>#REF!</v>
      </c>
      <c r="G700" s="1">
        <f>SUMIFS(Sheet1!$F$17:$F$30,Sheet1!$E$17:$E$30,D700)</f>
        <v>1</v>
      </c>
      <c r="H700" s="1" t="e">
        <f>ROUND(ABS(SUMIFS(#REF!,#REF!,$C700,#REF!,#REF!,#REF!,$E700)),)</f>
        <v>#REF!</v>
      </c>
      <c r="I700" s="1" t="e">
        <f>_xlfn.IFS(OR(B700=#REF!,B700=#REF!,B700=#REF!),ROUND(#REF!,3),TRUE,0)</f>
        <v>#REF!</v>
      </c>
      <c r="J700" s="1">
        <v>0</v>
      </c>
      <c r="K700" s="1" t="e">
        <f>ROUND(ABS(SUMIFS(#REF!,#REF!,$C700,#REF!,#REF!,#REF!,$E700,#REF!,#REF!)),3)</f>
        <v>#REF!</v>
      </c>
      <c r="L700" s="1" t="e">
        <f>ROUND(ABS(SUMIFS(#REF!,#REF!,$C700,#REF!,#REF!,#REF!,$E700,#REF!,#REF!)),3)</f>
        <v>#REF!</v>
      </c>
      <c r="M700" s="1">
        <v>0</v>
      </c>
      <c r="N700" s="1" t="e">
        <f>ROUND(ABS(SUMIFS(#REF!,#REF!,$C700,#REF!,#REF!,#REF!,$E700,#REF!,#REF!)),3)</f>
        <v>#REF!</v>
      </c>
      <c r="O700" s="1" t="e">
        <f>ABS(SUMIFS(#REF!,#REF!,$C700,#REF!,$E700,#REF!,#REF!))</f>
        <v>#REF!</v>
      </c>
      <c r="P700" s="1" t="e">
        <f>#REF!</f>
        <v>#REF!</v>
      </c>
      <c r="Q700" s="1" t="e">
        <f>_xlfn.IFS(OR(B700=#REF!,B700=#REF!),#REF!*100,TRUE,0)</f>
        <v>#REF!</v>
      </c>
      <c r="S700" s="14" t="str">
        <f t="shared" si="179"/>
        <v>2000241504伤血1</v>
      </c>
      <c r="T700" s="14" t="str">
        <f ca="1">IF(OFFSET($BB$1,MATCH($S700,S:S,0)-1,),$BC$1,
_xlfn.TEXTJOIN(Sheet1!$D$16,1,U700:AA700))</f>
        <v>ratio=2.14,fixed=100</v>
      </c>
      <c r="U700" s="14" t="str">
        <f t="shared" ca="1" si="180"/>
        <v>ratio=2.14</v>
      </c>
      <c r="V700" s="14" t="str">
        <f t="shared" ca="1" si="181"/>
        <v>fixed=100</v>
      </c>
      <c r="W700" s="14" t="str">
        <f t="shared" ca="1" si="182"/>
        <v/>
      </c>
      <c r="X700" s="14" t="str">
        <f t="shared" ca="1" si="183"/>
        <v/>
      </c>
      <c r="Y700" s="14" t="str">
        <f t="shared" ca="1" si="184"/>
        <v/>
      </c>
      <c r="Z700" s="14" t="str">
        <f t="shared" ca="1" si="185"/>
        <v/>
      </c>
      <c r="AA700" s="14" t="str">
        <f t="shared" ca="1" si="186"/>
        <v/>
      </c>
      <c r="AB700" s="1">
        <f t="shared" si="197"/>
        <v>2.14</v>
      </c>
      <c r="AC700" s="1">
        <f t="shared" si="198"/>
        <v>100</v>
      </c>
      <c r="AD700" s="1" t="e">
        <f t="shared" si="199"/>
        <v>#N/A</v>
      </c>
      <c r="AE700" s="1" t="e">
        <f t="shared" si="200"/>
        <v>#N/A</v>
      </c>
      <c r="AF700" s="1" t="e">
        <f t="shared" si="201"/>
        <v>#N/A</v>
      </c>
      <c r="AG700" s="1" t="e">
        <f t="shared" si="202"/>
        <v>#N/A</v>
      </c>
      <c r="AH700" s="1" t="e">
        <f t="shared" si="203"/>
        <v>#N/A</v>
      </c>
      <c r="AI700" s="1" t="str">
        <f>TRIM(LEFT(AP700,FIND(Sheet1!$E$16,AP700)-1))</f>
        <v>ratio</v>
      </c>
      <c r="AJ700" s="1" t="str">
        <f>TRIM(LEFT(AQ700,FIND(Sheet1!$E$16,AQ700)-1))</f>
        <v>fixed</v>
      </c>
      <c r="AK700" s="1" t="e">
        <f>TRIM(LEFT(AR700,FIND(Sheet1!$E$16,AR700)-1))</f>
        <v>#VALUE!</v>
      </c>
      <c r="AL700" s="1" t="e">
        <f>TRIM(LEFT(AS700,FIND(Sheet1!$E$16,AS700)-1))</f>
        <v>#VALUE!</v>
      </c>
      <c r="AM700" s="1" t="e">
        <f>TRIM(LEFT(AT700,FIND(Sheet1!$E$16,AT700)-1))</f>
        <v>#VALUE!</v>
      </c>
      <c r="AN700" s="1" t="e">
        <f>TRIM(LEFT(AU700,FIND(Sheet1!$E$16,AU700)-1))</f>
        <v>#VALUE!</v>
      </c>
      <c r="AO700" s="1" t="e">
        <f>TRIM(LEFT(AV700,FIND(Sheet1!$E$16,AV700)-1))</f>
        <v>#VALUE!</v>
      </c>
      <c r="AP700" s="14" t="s">
        <v>502</v>
      </c>
      <c r="AQ700" s="14" t="s">
        <v>170</v>
      </c>
      <c r="AX700" s="1">
        <v>2000241504</v>
      </c>
      <c r="AY700" s="1" t="s">
        <v>86</v>
      </c>
      <c r="AZ700" s="1" t="str">
        <f t="shared" si="194"/>
        <v>2000241504伤血</v>
      </c>
      <c r="BA700" s="1">
        <f>COUNTIFS($AZ$2:AZ700,AZ700,$AZ$2:AZ700,"&gt;&lt;")</f>
        <v>1</v>
      </c>
      <c r="BB700" t="b">
        <f>IFERROR(AND(VLOOKUP(AX700,[2]英雄技能定义!$A:$F,6,0)="普攻",AY700=$AY$2),FALSE)</f>
        <v>0</v>
      </c>
    </row>
    <row r="701" spans="1:54">
      <c r="A701" s="1" t="e">
        <f>#REF!</f>
        <v>#REF!</v>
      </c>
      <c r="B701" s="1" t="e">
        <f>#REF!</f>
        <v>#REF!</v>
      </c>
      <c r="C701" s="1" t="e">
        <f>#REF!</f>
        <v>#REF!</v>
      </c>
      <c r="D701" s="1" t="s">
        <v>86</v>
      </c>
      <c r="E701" s="1" t="e">
        <f>#REF!</f>
        <v>#REF!</v>
      </c>
      <c r="F701" s="1" t="e">
        <f t="shared" si="205"/>
        <v>#REF!</v>
      </c>
      <c r="G701" s="1">
        <f>SUMIFS(Sheet1!$F$17:$F$30,Sheet1!$E$17:$E$30,D701)</f>
        <v>1</v>
      </c>
      <c r="H701" s="1" t="e">
        <f>ROUND(ABS(SUMIFS(#REF!,#REF!,$C701,#REF!,#REF!,#REF!,$E701)),)</f>
        <v>#REF!</v>
      </c>
      <c r="I701" s="1" t="e">
        <f>_xlfn.IFS(OR(B701=#REF!,B701=#REF!,B701=#REF!),ROUND(#REF!,3),TRUE,0)</f>
        <v>#REF!</v>
      </c>
      <c r="J701" s="1">
        <v>0</v>
      </c>
      <c r="K701" s="1" t="e">
        <f>ROUND(ABS(SUMIFS(#REF!,#REF!,$C701,#REF!,#REF!,#REF!,$E701,#REF!,#REF!)),3)</f>
        <v>#REF!</v>
      </c>
      <c r="L701" s="1" t="e">
        <f>ROUND(ABS(SUMIFS(#REF!,#REF!,$C701,#REF!,#REF!,#REF!,$E701,#REF!,#REF!)),3)</f>
        <v>#REF!</v>
      </c>
      <c r="M701" s="1">
        <v>0</v>
      </c>
      <c r="N701" s="1" t="e">
        <f>ROUND(ABS(SUMIFS(#REF!,#REF!,$C701,#REF!,#REF!,#REF!,$E701,#REF!,#REF!)),3)</f>
        <v>#REF!</v>
      </c>
      <c r="O701" s="1" t="e">
        <f>ABS(SUMIFS(#REF!,#REF!,$C701,#REF!,$E701,#REF!,#REF!))</f>
        <v>#REF!</v>
      </c>
      <c r="P701" s="1" t="e">
        <f>#REF!</f>
        <v>#REF!</v>
      </c>
      <c r="Q701" s="1" t="e">
        <f>_xlfn.IFS(OR(B701=#REF!,B701=#REF!),#REF!*100,TRUE,0)</f>
        <v>#REF!</v>
      </c>
      <c r="S701" s="14" t="str">
        <f t="shared" si="179"/>
        <v>2000241504受击光效1</v>
      </c>
      <c r="T701" s="14" t="str">
        <f ca="1">IF(OFFSET($BB$1,MATCH($S701,S:S,0)-1,),$BC$1,
_xlfn.TEXTJOIN(Sheet1!$D$16,1,U701:AA701))</f>
        <v>67</v>
      </c>
      <c r="U701" s="14" t="str">
        <f t="shared" ca="1" si="180"/>
        <v>67</v>
      </c>
      <c r="V701" s="14" t="str">
        <f t="shared" ca="1" si="181"/>
        <v/>
      </c>
      <c r="W701" s="14" t="str">
        <f t="shared" ca="1" si="182"/>
        <v/>
      </c>
      <c r="X701" s="14" t="str">
        <f t="shared" ca="1" si="183"/>
        <v/>
      </c>
      <c r="Y701" s="14" t="str">
        <f t="shared" ca="1" si="184"/>
        <v/>
      </c>
      <c r="Z701" s="14" t="str">
        <f t="shared" ca="1" si="185"/>
        <v/>
      </c>
      <c r="AA701" s="14" t="str">
        <f t="shared" ca="1" si="186"/>
        <v/>
      </c>
      <c r="AB701" s="1">
        <f t="shared" si="197"/>
        <v>67</v>
      </c>
      <c r="AC701" s="1" t="e">
        <f t="shared" si="198"/>
        <v>#N/A</v>
      </c>
      <c r="AD701" s="1" t="e">
        <f t="shared" si="199"/>
        <v>#N/A</v>
      </c>
      <c r="AE701" s="1" t="e">
        <f t="shared" si="200"/>
        <v>#N/A</v>
      </c>
      <c r="AF701" s="1" t="e">
        <f t="shared" si="201"/>
        <v>#N/A</v>
      </c>
      <c r="AG701" s="1" t="e">
        <f t="shared" si="202"/>
        <v>#N/A</v>
      </c>
      <c r="AH701" s="1" t="e">
        <f t="shared" si="203"/>
        <v>#N/A</v>
      </c>
      <c r="AI701" s="1" t="e">
        <f>TRIM(LEFT(AP701,FIND(Sheet1!$E$16,AP701)-1))</f>
        <v>#VALUE!</v>
      </c>
      <c r="AJ701" s="1" t="e">
        <f>TRIM(LEFT(AQ701,FIND(Sheet1!$E$16,AQ701)-1))</f>
        <v>#VALUE!</v>
      </c>
      <c r="AK701" s="1" t="e">
        <f>TRIM(LEFT(AR701,FIND(Sheet1!$E$16,AR701)-1))</f>
        <v>#VALUE!</v>
      </c>
      <c r="AL701" s="1" t="e">
        <f>TRIM(LEFT(AS701,FIND(Sheet1!$E$16,AS701)-1))</f>
        <v>#VALUE!</v>
      </c>
      <c r="AM701" s="1" t="e">
        <f>TRIM(LEFT(AT701,FIND(Sheet1!$E$16,AT701)-1))</f>
        <v>#VALUE!</v>
      </c>
      <c r="AN701" s="1" t="e">
        <f>TRIM(LEFT(AU701,FIND(Sheet1!$E$16,AU701)-1))</f>
        <v>#VALUE!</v>
      </c>
      <c r="AO701" s="1" t="e">
        <f>TRIM(LEFT(AV701,FIND(Sheet1!$E$16,AV701)-1))</f>
        <v>#VALUE!</v>
      </c>
      <c r="AP701" s="14">
        <v>67</v>
      </c>
      <c r="AX701" s="1">
        <v>2000241504</v>
      </c>
      <c r="AY701" s="1" t="s">
        <v>91</v>
      </c>
      <c r="AZ701" s="1" t="str">
        <f t="shared" si="194"/>
        <v>2000241504受击光效</v>
      </c>
      <c r="BA701" s="1">
        <f>COUNTIFS($AZ$2:AZ701,AZ701,$AZ$2:AZ701,"&gt;&lt;")</f>
        <v>1</v>
      </c>
      <c r="BB701" t="b">
        <f>IFERROR(AND(VLOOKUP(AX701,[2]英雄技能定义!$A:$F,6,0)="普攻",AY701=$AY$2),FALSE)</f>
        <v>0</v>
      </c>
    </row>
    <row r="702" spans="1:54">
      <c r="A702" s="1" t="e">
        <f>#REF!</f>
        <v>#REF!</v>
      </c>
      <c r="B702" s="1" t="e">
        <f>#REF!</f>
        <v>#REF!</v>
      </c>
      <c r="C702" s="1" t="e">
        <f>#REF!</f>
        <v>#REF!</v>
      </c>
      <c r="D702" s="1" t="s">
        <v>86</v>
      </c>
      <c r="E702" s="1" t="e">
        <f>#REF!</f>
        <v>#REF!</v>
      </c>
      <c r="F702" s="1" t="e">
        <f t="shared" si="205"/>
        <v>#REF!</v>
      </c>
      <c r="G702" s="1">
        <f>SUMIFS(Sheet1!$F$17:$F$30,Sheet1!$E$17:$E$30,D702)</f>
        <v>1</v>
      </c>
      <c r="H702" s="1" t="e">
        <f>ROUND(ABS(SUMIFS(#REF!,#REF!,$C702,#REF!,#REF!,#REF!,$E702)),)</f>
        <v>#REF!</v>
      </c>
      <c r="I702" s="1" t="e">
        <f>_xlfn.IFS(OR(B702=#REF!,B702=#REF!,B702=#REF!),ROUND(#REF!,3),TRUE,0)</f>
        <v>#REF!</v>
      </c>
      <c r="J702" s="1">
        <v>0</v>
      </c>
      <c r="K702" s="1" t="e">
        <f>ROUND(ABS(SUMIFS(#REF!,#REF!,$C702,#REF!,#REF!,#REF!,$E702,#REF!,#REF!)),3)</f>
        <v>#REF!</v>
      </c>
      <c r="L702" s="1" t="e">
        <f>ROUND(ABS(SUMIFS(#REF!,#REF!,$C702,#REF!,#REF!,#REF!,$E702,#REF!,#REF!)),3)</f>
        <v>#REF!</v>
      </c>
      <c r="M702" s="1">
        <v>0</v>
      </c>
      <c r="N702" s="1" t="e">
        <f>ROUND(ABS(SUMIFS(#REF!,#REF!,$C702,#REF!,#REF!,#REF!,$E702,#REF!,#REF!)),3)</f>
        <v>#REF!</v>
      </c>
      <c r="O702" s="1" t="e">
        <f>ABS(SUMIFS(#REF!,#REF!,$C702,#REF!,$E702,#REF!,#REF!))</f>
        <v>#REF!</v>
      </c>
      <c r="P702" s="1" t="e">
        <f>#REF!</f>
        <v>#REF!</v>
      </c>
      <c r="Q702" s="1" t="e">
        <f>_xlfn.IFS(OR(B702=#REF!,B702=#REF!),#REF!*100,TRUE,0)</f>
        <v>#REF!</v>
      </c>
      <c r="S702" s="14" t="str">
        <f t="shared" si="179"/>
        <v>2000241601伤血1</v>
      </c>
      <c r="T702" s="14" t="str">
        <f ca="1">IF(OFFSET($BB$1,MATCH($S702,S:S,0)-1,),$BC$1,
_xlfn.TEXTJOIN(Sheet1!$D$16,1,U702:AA702))</f>
        <v>ratio=0.4,fixed=0</v>
      </c>
      <c r="U702" s="14" t="str">
        <f t="shared" ca="1" si="180"/>
        <v>ratio=0.4</v>
      </c>
      <c r="V702" s="14" t="str">
        <f t="shared" ca="1" si="181"/>
        <v>fixed=5</v>
      </c>
      <c r="W702" s="14" t="str">
        <f t="shared" ca="1" si="182"/>
        <v/>
      </c>
      <c r="X702" s="14" t="str">
        <f t="shared" ca="1" si="183"/>
        <v/>
      </c>
      <c r="Y702" s="14" t="str">
        <f t="shared" ca="1" si="184"/>
        <v/>
      </c>
      <c r="Z702" s="14" t="str">
        <f t="shared" ca="1" si="185"/>
        <v/>
      </c>
      <c r="AA702" s="14" t="str">
        <f t="shared" ca="1" si="186"/>
        <v/>
      </c>
      <c r="AB702" s="1">
        <f t="shared" si="197"/>
        <v>0.4</v>
      </c>
      <c r="AC702" s="1">
        <f t="shared" si="198"/>
        <v>5</v>
      </c>
      <c r="AD702" s="1" t="e">
        <f t="shared" si="199"/>
        <v>#N/A</v>
      </c>
      <c r="AE702" s="1" t="e">
        <f t="shared" si="200"/>
        <v>#N/A</v>
      </c>
      <c r="AF702" s="1" t="e">
        <f t="shared" si="201"/>
        <v>#N/A</v>
      </c>
      <c r="AG702" s="1" t="e">
        <f t="shared" si="202"/>
        <v>#N/A</v>
      </c>
      <c r="AH702" s="1" t="e">
        <f t="shared" si="203"/>
        <v>#N/A</v>
      </c>
      <c r="AI702" s="1" t="str">
        <f>TRIM(LEFT(AP702,FIND(Sheet1!$E$16,AP702)-1))</f>
        <v>ratio</v>
      </c>
      <c r="AJ702" s="1" t="str">
        <f>TRIM(LEFT(AQ702,FIND(Sheet1!$E$16,AQ702)-1))</f>
        <v>fixed</v>
      </c>
      <c r="AK702" s="1" t="e">
        <f>TRIM(LEFT(AR702,FIND(Sheet1!$E$16,AR702)-1))</f>
        <v>#VALUE!</v>
      </c>
      <c r="AL702" s="1" t="e">
        <f>TRIM(LEFT(AS702,FIND(Sheet1!$E$16,AS702)-1))</f>
        <v>#VALUE!</v>
      </c>
      <c r="AM702" s="1" t="e">
        <f>TRIM(LEFT(AT702,FIND(Sheet1!$E$16,AT702)-1))</f>
        <v>#VALUE!</v>
      </c>
      <c r="AN702" s="1" t="e">
        <f>TRIM(LEFT(AU702,FIND(Sheet1!$E$16,AU702)-1))</f>
        <v>#VALUE!</v>
      </c>
      <c r="AO702" s="1" t="e">
        <f>TRIM(LEFT(AV702,FIND(Sheet1!$E$16,AV702)-1))</f>
        <v>#VALUE!</v>
      </c>
      <c r="AP702" s="14" t="s">
        <v>167</v>
      </c>
      <c r="AQ702" s="14" t="s">
        <v>383</v>
      </c>
      <c r="AX702" s="1">
        <v>2000241601</v>
      </c>
      <c r="AY702" s="1" t="s">
        <v>86</v>
      </c>
      <c r="AZ702" s="1" t="str">
        <f t="shared" si="194"/>
        <v>2000241601伤血</v>
      </c>
      <c r="BA702" s="1">
        <f>COUNTIFS($AZ$2:AZ702,AZ702,$AZ$2:AZ702,"&gt;&lt;")</f>
        <v>1</v>
      </c>
      <c r="BB702" t="b">
        <f>IFERROR(AND(VLOOKUP(AX702,[2]英雄技能定义!$A:$F,6,0)="普攻",AY702=$AY$2),FALSE)</f>
        <v>1</v>
      </c>
    </row>
    <row r="703" spans="1:54">
      <c r="A703" s="1" t="e">
        <f>#REF!</f>
        <v>#REF!</v>
      </c>
      <c r="B703" s="1" t="e">
        <f>#REF!</f>
        <v>#REF!</v>
      </c>
      <c r="C703" s="1" t="e">
        <f>#REF!</f>
        <v>#REF!</v>
      </c>
      <c r="D703" s="1" t="s">
        <v>88</v>
      </c>
      <c r="E703" s="1" t="e">
        <f>#REF!</f>
        <v>#REF!</v>
      </c>
      <c r="F703" s="1" t="e">
        <f t="shared" si="205"/>
        <v>#REF!</v>
      </c>
      <c r="G703" s="1">
        <f>SUMIFS(Sheet1!$F$17:$F$30,Sheet1!$E$17:$E$30,D703)</f>
        <v>2</v>
      </c>
      <c r="H703" s="1" t="e">
        <f>ROUND(ABS(SUMIFS(#REF!,#REF!,$C703,#REF!,#REF!,#REF!,$E703)),)</f>
        <v>#REF!</v>
      </c>
      <c r="I703" s="1" t="e">
        <f>_xlfn.IFS(OR(B703=#REF!,B703=#REF!,B703=#REF!),ROUND(#REF!,3),TRUE,0)</f>
        <v>#REF!</v>
      </c>
      <c r="J703" s="1">
        <v>0</v>
      </c>
      <c r="K703" s="1" t="e">
        <f>ROUND(ABS(SUMIFS(#REF!,#REF!,$C703,#REF!,#REF!,#REF!,$E703,#REF!,#REF!)),3)</f>
        <v>#REF!</v>
      </c>
      <c r="L703" s="1" t="e">
        <f>ROUND(ABS(SUMIFS(#REF!,#REF!,$C703,#REF!,#REF!,#REF!,$E703,#REF!,#REF!)),3)</f>
        <v>#REF!</v>
      </c>
      <c r="M703" s="1">
        <v>0</v>
      </c>
      <c r="N703" s="1" t="e">
        <f>ROUND(ABS(SUMIFS(#REF!,#REF!,$C703,#REF!,#REF!,#REF!,$E703,#REF!,#REF!)),3)</f>
        <v>#REF!</v>
      </c>
      <c r="O703" s="1" t="e">
        <f>ABS(SUMIFS(#REF!,#REF!,$C703,#REF!,$E703,#REF!,#REF!))</f>
        <v>#REF!</v>
      </c>
      <c r="P703" s="1" t="e">
        <f>#REF!</f>
        <v>#REF!</v>
      </c>
      <c r="Q703" s="1" t="e">
        <f>_xlfn.IFS(OR(B703=#REF!,B703=#REF!),#REF!*100,TRUE,0)</f>
        <v>#REF!</v>
      </c>
      <c r="S703" s="14" t="str">
        <f t="shared" si="179"/>
        <v>2000241601受击光效1</v>
      </c>
      <c r="T703" s="14" t="str">
        <f ca="1">IF(OFFSET($BB$1,MATCH($S703,S:S,0)-1,),$BC$1,
_xlfn.TEXTJOIN(Sheet1!$D$16,1,U703:AA703))</f>
        <v>67</v>
      </c>
      <c r="U703" s="14" t="str">
        <f t="shared" ca="1" si="180"/>
        <v>67</v>
      </c>
      <c r="V703" s="14" t="str">
        <f t="shared" ca="1" si="181"/>
        <v/>
      </c>
      <c r="W703" s="14" t="str">
        <f t="shared" ca="1" si="182"/>
        <v/>
      </c>
      <c r="X703" s="14" t="str">
        <f t="shared" ca="1" si="183"/>
        <v/>
      </c>
      <c r="Y703" s="14" t="str">
        <f t="shared" ca="1" si="184"/>
        <v/>
      </c>
      <c r="Z703" s="14" t="str">
        <f t="shared" ca="1" si="185"/>
        <v/>
      </c>
      <c r="AA703" s="14" t="str">
        <f t="shared" ca="1" si="186"/>
        <v/>
      </c>
      <c r="AB703" s="1">
        <f t="shared" si="197"/>
        <v>67</v>
      </c>
      <c r="AC703" s="1" t="e">
        <f t="shared" si="198"/>
        <v>#N/A</v>
      </c>
      <c r="AD703" s="1" t="e">
        <f t="shared" si="199"/>
        <v>#N/A</v>
      </c>
      <c r="AE703" s="1" t="e">
        <f t="shared" si="200"/>
        <v>#N/A</v>
      </c>
      <c r="AF703" s="1" t="e">
        <f t="shared" si="201"/>
        <v>#N/A</v>
      </c>
      <c r="AG703" s="1" t="e">
        <f t="shared" si="202"/>
        <v>#N/A</v>
      </c>
      <c r="AH703" s="1" t="e">
        <f t="shared" si="203"/>
        <v>#N/A</v>
      </c>
      <c r="AI703" s="1" t="e">
        <f>TRIM(LEFT(AP703,FIND(Sheet1!$E$16,AP703)-1))</f>
        <v>#VALUE!</v>
      </c>
      <c r="AJ703" s="1" t="e">
        <f>TRIM(LEFT(AQ703,FIND(Sheet1!$E$16,AQ703)-1))</f>
        <v>#VALUE!</v>
      </c>
      <c r="AK703" s="1" t="e">
        <f>TRIM(LEFT(AR703,FIND(Sheet1!$E$16,AR703)-1))</f>
        <v>#VALUE!</v>
      </c>
      <c r="AL703" s="1" t="e">
        <f>TRIM(LEFT(AS703,FIND(Sheet1!$E$16,AS703)-1))</f>
        <v>#VALUE!</v>
      </c>
      <c r="AM703" s="1" t="e">
        <f>TRIM(LEFT(AT703,FIND(Sheet1!$E$16,AT703)-1))</f>
        <v>#VALUE!</v>
      </c>
      <c r="AN703" s="1" t="e">
        <f>TRIM(LEFT(AU703,FIND(Sheet1!$E$16,AU703)-1))</f>
        <v>#VALUE!</v>
      </c>
      <c r="AO703" s="1" t="e">
        <f>TRIM(LEFT(AV703,FIND(Sheet1!$E$16,AV703)-1))</f>
        <v>#VALUE!</v>
      </c>
      <c r="AP703" s="14">
        <v>67</v>
      </c>
      <c r="AX703" s="1">
        <v>2000241601</v>
      </c>
      <c r="AY703" s="1" t="s">
        <v>91</v>
      </c>
      <c r="AZ703" s="1" t="str">
        <f t="shared" si="194"/>
        <v>2000241601受击光效</v>
      </c>
      <c r="BA703" s="1">
        <f>COUNTIFS($AZ$2:AZ703,AZ703,$AZ$2:AZ703,"&gt;&lt;")</f>
        <v>1</v>
      </c>
      <c r="BB703" t="b">
        <f>IFERROR(AND(VLOOKUP(AX703,[2]英雄技能定义!$A:$F,6,0)="普攻",AY703=$AY$2),FALSE)</f>
        <v>0</v>
      </c>
    </row>
    <row r="704" spans="1:54">
      <c r="A704" s="1" t="e">
        <f>#REF!</f>
        <v>#REF!</v>
      </c>
      <c r="B704" s="1" t="e">
        <f>#REF!</f>
        <v>#REF!</v>
      </c>
      <c r="C704" s="1" t="e">
        <f>#REF!</f>
        <v>#REF!</v>
      </c>
      <c r="D704" s="1" t="s">
        <v>86</v>
      </c>
      <c r="E704" s="1" t="e">
        <f>#REF!</f>
        <v>#REF!</v>
      </c>
      <c r="F704" s="1" t="e">
        <f t="shared" si="205"/>
        <v>#REF!</v>
      </c>
      <c r="G704" s="1">
        <f>SUMIFS(Sheet1!$F$17:$F$30,Sheet1!$E$17:$E$30,D704)</f>
        <v>1</v>
      </c>
      <c r="H704" s="1" t="e">
        <f>ROUND(ABS(SUMIFS(#REF!,#REF!,$C704,#REF!,#REF!,#REF!,$E704)),)</f>
        <v>#REF!</v>
      </c>
      <c r="I704" s="1" t="e">
        <f>_xlfn.IFS(OR(B704=#REF!,B704=#REF!,B704=#REF!),ROUND(#REF!,3),TRUE,0)</f>
        <v>#REF!</v>
      </c>
      <c r="J704" s="1">
        <v>0</v>
      </c>
      <c r="K704" s="1" t="e">
        <f>ROUND(ABS(SUMIFS(#REF!,#REF!,$C704,#REF!,#REF!,#REF!,$E704,#REF!,#REF!)),3)</f>
        <v>#REF!</v>
      </c>
      <c r="L704" s="1" t="e">
        <f>ROUND(ABS(SUMIFS(#REF!,#REF!,$C704,#REF!,#REF!,#REF!,$E704,#REF!,#REF!)),3)</f>
        <v>#REF!</v>
      </c>
      <c r="M704" s="1">
        <v>0</v>
      </c>
      <c r="N704" s="1" t="e">
        <f>ROUND(ABS(SUMIFS(#REF!,#REF!,$C704,#REF!,#REF!,#REF!,$E704,#REF!,#REF!)),3)</f>
        <v>#REF!</v>
      </c>
      <c r="O704" s="1" t="e">
        <f>ABS(SUMIFS(#REF!,#REF!,$C704,#REF!,$E704,#REF!,#REF!))</f>
        <v>#REF!</v>
      </c>
      <c r="P704" s="1" t="e">
        <f>#REF!</f>
        <v>#REF!</v>
      </c>
      <c r="Q704" s="1" t="e">
        <f>_xlfn.IFS(OR(B704=#REF!,B704=#REF!),#REF!*100,TRUE,0)</f>
        <v>#REF!</v>
      </c>
      <c r="S704" s="14" t="str">
        <f t="shared" si="179"/>
        <v>2000241604伤血1</v>
      </c>
      <c r="T704" s="14" t="str">
        <f ca="1">IF(OFFSET($BB$1,MATCH($S704,S:S,0)-1,),$BC$1,
_xlfn.TEXTJOIN(Sheet1!$D$16,1,U704:AA704))</f>
        <v>ratio=2.97,fixed=100</v>
      </c>
      <c r="U704" s="14" t="str">
        <f t="shared" ca="1" si="180"/>
        <v>ratio=2.97</v>
      </c>
      <c r="V704" s="14" t="str">
        <f t="shared" ca="1" si="181"/>
        <v>fixed=100</v>
      </c>
      <c r="W704" s="14" t="str">
        <f t="shared" ca="1" si="182"/>
        <v/>
      </c>
      <c r="X704" s="14" t="str">
        <f t="shared" ca="1" si="183"/>
        <v/>
      </c>
      <c r="Y704" s="14" t="str">
        <f t="shared" ca="1" si="184"/>
        <v/>
      </c>
      <c r="Z704" s="14" t="str">
        <f t="shared" ca="1" si="185"/>
        <v/>
      </c>
      <c r="AA704" s="14" t="str">
        <f t="shared" ca="1" si="186"/>
        <v/>
      </c>
      <c r="AB704" s="1">
        <f t="shared" si="197"/>
        <v>2.97</v>
      </c>
      <c r="AC704" s="1">
        <f t="shared" si="198"/>
        <v>100</v>
      </c>
      <c r="AD704" s="1" t="e">
        <f t="shared" si="199"/>
        <v>#N/A</v>
      </c>
      <c r="AE704" s="1" t="e">
        <f t="shared" si="200"/>
        <v>#N/A</v>
      </c>
      <c r="AF704" s="1" t="e">
        <f t="shared" si="201"/>
        <v>#N/A</v>
      </c>
      <c r="AG704" s="1" t="e">
        <f t="shared" si="202"/>
        <v>#N/A</v>
      </c>
      <c r="AH704" s="1" t="e">
        <f t="shared" si="203"/>
        <v>#N/A</v>
      </c>
      <c r="AI704" s="1" t="str">
        <f>TRIM(LEFT(AP704,FIND(Sheet1!$E$16,AP704)-1))</f>
        <v>ratio</v>
      </c>
      <c r="AJ704" s="1" t="str">
        <f>TRIM(LEFT(AQ704,FIND(Sheet1!$E$16,AQ704)-1))</f>
        <v>fixed</v>
      </c>
      <c r="AK704" s="1" t="e">
        <f>TRIM(LEFT(AR704,FIND(Sheet1!$E$16,AR704)-1))</f>
        <v>#VALUE!</v>
      </c>
      <c r="AL704" s="1" t="e">
        <f>TRIM(LEFT(AS704,FIND(Sheet1!$E$16,AS704)-1))</f>
        <v>#VALUE!</v>
      </c>
      <c r="AM704" s="1" t="e">
        <f>TRIM(LEFT(AT704,FIND(Sheet1!$E$16,AT704)-1))</f>
        <v>#VALUE!</v>
      </c>
      <c r="AN704" s="1" t="e">
        <f>TRIM(LEFT(AU704,FIND(Sheet1!$E$16,AU704)-1))</f>
        <v>#VALUE!</v>
      </c>
      <c r="AO704" s="1" t="e">
        <f>TRIM(LEFT(AV704,FIND(Sheet1!$E$16,AV704)-1))</f>
        <v>#VALUE!</v>
      </c>
      <c r="AP704" s="14" t="s">
        <v>507</v>
      </c>
      <c r="AQ704" s="14" t="s">
        <v>170</v>
      </c>
      <c r="AX704" s="1">
        <v>2000241604</v>
      </c>
      <c r="AY704" s="1" t="s">
        <v>86</v>
      </c>
      <c r="AZ704" s="1" t="str">
        <f t="shared" si="194"/>
        <v>2000241604伤血</v>
      </c>
      <c r="BA704" s="1">
        <f>COUNTIFS($AZ$2:AZ704,AZ704,$AZ$2:AZ704,"&gt;&lt;")</f>
        <v>1</v>
      </c>
      <c r="BB704" t="b">
        <f>IFERROR(AND(VLOOKUP(AX704,[2]英雄技能定义!$A:$F,6,0)="普攻",AY704=$AY$2),FALSE)</f>
        <v>0</v>
      </c>
    </row>
    <row r="705" spans="1:54">
      <c r="A705" s="1" t="e">
        <f>#REF!</f>
        <v>#REF!</v>
      </c>
      <c r="B705" s="1" t="e">
        <f>#REF!</f>
        <v>#REF!</v>
      </c>
      <c r="C705" s="1" t="e">
        <f>#REF!</f>
        <v>#REF!</v>
      </c>
      <c r="D705" s="1" t="s">
        <v>88</v>
      </c>
      <c r="E705" s="1" t="e">
        <f>#REF!</f>
        <v>#REF!</v>
      </c>
      <c r="F705" s="1" t="e">
        <f t="shared" si="205"/>
        <v>#REF!</v>
      </c>
      <c r="G705" s="1">
        <f>SUMIFS(Sheet1!$F$17:$F$30,Sheet1!$E$17:$E$30,D705)</f>
        <v>2</v>
      </c>
      <c r="H705" s="1" t="e">
        <f>ROUND(ABS(SUMIFS(#REF!,#REF!,$C705,#REF!,#REF!,#REF!,$E705)),)</f>
        <v>#REF!</v>
      </c>
      <c r="I705" s="1" t="e">
        <f>_xlfn.IFS(OR(B705=#REF!,B705=#REF!,B705=#REF!),ROUND(#REF!,3),TRUE,0)</f>
        <v>#REF!</v>
      </c>
      <c r="J705" s="1">
        <v>0</v>
      </c>
      <c r="K705" s="1" t="e">
        <f>ROUND(ABS(SUMIFS(#REF!,#REF!,$C705,#REF!,#REF!,#REF!,$E705,#REF!,#REF!)),3)</f>
        <v>#REF!</v>
      </c>
      <c r="L705" s="1" t="e">
        <f>ROUND(ABS(SUMIFS(#REF!,#REF!,$C705,#REF!,#REF!,#REF!,$E705,#REF!,#REF!)),3)</f>
        <v>#REF!</v>
      </c>
      <c r="M705" s="1">
        <v>0</v>
      </c>
      <c r="N705" s="1" t="e">
        <f>ROUND(ABS(SUMIFS(#REF!,#REF!,$C705,#REF!,#REF!,#REF!,$E705,#REF!,#REF!)),3)</f>
        <v>#REF!</v>
      </c>
      <c r="O705" s="1" t="e">
        <f>ABS(SUMIFS(#REF!,#REF!,$C705,#REF!,$E705,#REF!,#REF!))</f>
        <v>#REF!</v>
      </c>
      <c r="P705" s="1" t="e">
        <f>#REF!</f>
        <v>#REF!</v>
      </c>
      <c r="Q705" s="1" t="e">
        <f>_xlfn.IFS(OR(B705=#REF!,B705=#REF!),#REF!*100,TRUE,0)</f>
        <v>#REF!</v>
      </c>
      <c r="S705" s="14" t="str">
        <f t="shared" si="179"/>
        <v>2000241701伤血1</v>
      </c>
      <c r="T705" s="14" t="str">
        <f ca="1">IF(OFFSET($BB$1,MATCH($S705,S:S,0)-1,),$BC$1,
_xlfn.TEXTJOIN(Sheet1!$D$16,1,U705:AA705))</f>
        <v>ratio=0.4,fixed=0</v>
      </c>
      <c r="U705" s="14" t="str">
        <f t="shared" ca="1" si="180"/>
        <v>ratio=0.4</v>
      </c>
      <c r="V705" s="14" t="str">
        <f t="shared" ca="1" si="181"/>
        <v>fixed=5</v>
      </c>
      <c r="W705" s="14" t="str">
        <f t="shared" ca="1" si="182"/>
        <v/>
      </c>
      <c r="X705" s="14" t="str">
        <f t="shared" ca="1" si="183"/>
        <v/>
      </c>
      <c r="Y705" s="14" t="str">
        <f t="shared" ca="1" si="184"/>
        <v/>
      </c>
      <c r="Z705" s="14" t="str">
        <f t="shared" ca="1" si="185"/>
        <v/>
      </c>
      <c r="AA705" s="14" t="str">
        <f t="shared" ca="1" si="186"/>
        <v/>
      </c>
      <c r="AB705" s="1">
        <f t="shared" si="197"/>
        <v>0.4</v>
      </c>
      <c r="AC705" s="1">
        <f t="shared" si="198"/>
        <v>5</v>
      </c>
      <c r="AD705" s="1" t="e">
        <f t="shared" si="199"/>
        <v>#N/A</v>
      </c>
      <c r="AE705" s="1" t="e">
        <f t="shared" si="200"/>
        <v>#N/A</v>
      </c>
      <c r="AF705" s="1" t="e">
        <f t="shared" si="201"/>
        <v>#N/A</v>
      </c>
      <c r="AG705" s="1" t="e">
        <f t="shared" si="202"/>
        <v>#N/A</v>
      </c>
      <c r="AH705" s="1" t="e">
        <f t="shared" si="203"/>
        <v>#N/A</v>
      </c>
      <c r="AI705" s="1" t="str">
        <f>TRIM(LEFT(AP705,FIND(Sheet1!$E$16,AP705)-1))</f>
        <v>ratio</v>
      </c>
      <c r="AJ705" s="1" t="str">
        <f>TRIM(LEFT(AQ705,FIND(Sheet1!$E$16,AQ705)-1))</f>
        <v>fixed</v>
      </c>
      <c r="AK705" s="1" t="e">
        <f>TRIM(LEFT(AR705,FIND(Sheet1!$E$16,AR705)-1))</f>
        <v>#VALUE!</v>
      </c>
      <c r="AL705" s="1" t="e">
        <f>TRIM(LEFT(AS705,FIND(Sheet1!$E$16,AS705)-1))</f>
        <v>#VALUE!</v>
      </c>
      <c r="AM705" s="1" t="e">
        <f>TRIM(LEFT(AT705,FIND(Sheet1!$E$16,AT705)-1))</f>
        <v>#VALUE!</v>
      </c>
      <c r="AN705" s="1" t="e">
        <f>TRIM(LEFT(AU705,FIND(Sheet1!$E$16,AU705)-1))</f>
        <v>#VALUE!</v>
      </c>
      <c r="AO705" s="1" t="e">
        <f>TRIM(LEFT(AV705,FIND(Sheet1!$E$16,AV705)-1))</f>
        <v>#VALUE!</v>
      </c>
      <c r="AP705" s="14" t="s">
        <v>167</v>
      </c>
      <c r="AQ705" s="14" t="s">
        <v>383</v>
      </c>
      <c r="AX705" s="1">
        <v>2000241701</v>
      </c>
      <c r="AY705" s="1" t="s">
        <v>86</v>
      </c>
      <c r="AZ705" s="1" t="str">
        <f t="shared" si="194"/>
        <v>2000241701伤血</v>
      </c>
      <c r="BA705" s="1">
        <f>COUNTIFS($AZ$2:AZ705,AZ705,$AZ$2:AZ705,"&gt;&lt;")</f>
        <v>1</v>
      </c>
      <c r="BB705" t="b">
        <f>IFERROR(AND(VLOOKUP(AX705,[2]英雄技能定义!$A:$F,6,0)="普攻",AY705=$AY$2),FALSE)</f>
        <v>1</v>
      </c>
    </row>
    <row r="706" spans="1:54">
      <c r="A706" s="1" t="e">
        <f>#REF!</f>
        <v>#REF!</v>
      </c>
      <c r="B706" s="1" t="e">
        <f>#REF!</f>
        <v>#REF!</v>
      </c>
      <c r="C706" s="1" t="e">
        <f>#REF!</f>
        <v>#REF!</v>
      </c>
      <c r="D706" s="1" t="s">
        <v>86</v>
      </c>
      <c r="E706" s="1" t="e">
        <f>#REF!</f>
        <v>#REF!</v>
      </c>
      <c r="F706" s="1" t="e">
        <f t="shared" si="205"/>
        <v>#REF!</v>
      </c>
      <c r="G706" s="1">
        <f>SUMIFS(Sheet1!$F$17:$F$30,Sheet1!$E$17:$E$30,D706)</f>
        <v>1</v>
      </c>
      <c r="H706" s="1" t="e">
        <f>ROUND(ABS(SUMIFS(#REF!,#REF!,$C706,#REF!,#REF!,#REF!,$E706)),)</f>
        <v>#REF!</v>
      </c>
      <c r="I706" s="1" t="e">
        <f>_xlfn.IFS(OR(B706=#REF!,B706=#REF!,B706=#REF!),ROUND(#REF!,3),TRUE,0)</f>
        <v>#REF!</v>
      </c>
      <c r="J706" s="1">
        <v>0</v>
      </c>
      <c r="K706" s="1" t="e">
        <f>ROUND(ABS(SUMIFS(#REF!,#REF!,$C706,#REF!,#REF!,#REF!,$E706,#REF!,#REF!)),3)</f>
        <v>#REF!</v>
      </c>
      <c r="L706" s="1" t="e">
        <f>ROUND(ABS(SUMIFS(#REF!,#REF!,$C706,#REF!,#REF!,#REF!,$E706,#REF!,#REF!)),3)</f>
        <v>#REF!</v>
      </c>
      <c r="M706" s="1">
        <v>0</v>
      </c>
      <c r="N706" s="1" t="e">
        <f>ROUND(ABS(SUMIFS(#REF!,#REF!,$C706,#REF!,#REF!,#REF!,$E706,#REF!,#REF!)),3)</f>
        <v>#REF!</v>
      </c>
      <c r="O706" s="1" t="e">
        <f>ABS(SUMIFS(#REF!,#REF!,$C706,#REF!,$E706,#REF!,#REF!))</f>
        <v>#REF!</v>
      </c>
      <c r="P706" s="1" t="e">
        <f>#REF!</f>
        <v>#REF!</v>
      </c>
      <c r="Q706" s="1" t="e">
        <f>_xlfn.IFS(OR(B706=#REF!,B706=#REF!),#REF!*100,TRUE,0)</f>
        <v>#REF!</v>
      </c>
      <c r="S706" s="14" t="str">
        <f t="shared" ref="S706:S769" si="206">AZ706&amp;BA706</f>
        <v>2000241701受击光效1</v>
      </c>
      <c r="T706" s="14" t="str">
        <f ca="1">IF(OFFSET($BB$1,MATCH($S706,S:S,0)-1,),$BC$1,
_xlfn.TEXTJOIN(Sheet1!$D$16,1,U706:AA706))</f>
        <v>66</v>
      </c>
      <c r="U706" s="14" t="str">
        <f t="shared" ref="U706:U769" ca="1" si="207">IFERROR(SUBSTITUTE(AP706,AB706,INDEX(OFFSET($H$1:$Q$1,MATCH($S706,$F:$F,0)-1,0),MATCH(AI706,$H$1:$Q$1,0))),AP706&amp;"")</f>
        <v>66</v>
      </c>
      <c r="V706" s="14" t="str">
        <f t="shared" ref="V706:V769" ca="1" si="208">IFERROR(SUBSTITUTE(AQ706,AC706,INDEX(OFFSET($H$1:$Q$1,MATCH($S706,$F:$F,0)-1,0),MATCH(AJ706,$H$1:$Q$1,0))),AQ706&amp;"")</f>
        <v/>
      </c>
      <c r="W706" s="14" t="str">
        <f t="shared" ref="W706:W769" ca="1" si="209">IFERROR(SUBSTITUTE(AR706,AD706,INDEX(OFFSET($H$1:$Q$1,MATCH($S706,$F:$F,0)-1,0),MATCH(AK706,$H$1:$Q$1,0))),AR706&amp;"")</f>
        <v/>
      </c>
      <c r="X706" s="14" t="str">
        <f t="shared" ref="X706:X769" ca="1" si="210">IFERROR(SUBSTITUTE(AS706,AE706,INDEX(OFFSET($H$1:$Q$1,MATCH($S706,$F:$F,0)-1,0),MATCH(AL706,$H$1:$Q$1,0))),AS706&amp;"")</f>
        <v/>
      </c>
      <c r="Y706" s="14" t="str">
        <f t="shared" ref="Y706:Y769" ca="1" si="211">IFERROR(SUBSTITUTE(AT706,AF706,INDEX(OFFSET($H$1:$Q$1,MATCH($S706,$F:$F,0)-1,0),MATCH(AM706,$H$1:$Q$1,0))),AT706&amp;"")</f>
        <v/>
      </c>
      <c r="Z706" s="14" t="str">
        <f t="shared" ref="Z706:Z769" ca="1" si="212">IFERROR(SUBSTITUTE(AU706,AG706,INDEX(OFFSET($H$1:$Q$1,MATCH($S706,$F:$F,0)-1,0),MATCH(AN706,$H$1:$Q$1,0))),AU706&amp;"")</f>
        <v/>
      </c>
      <c r="AA706" s="14" t="str">
        <f t="shared" ref="AA706:AA769" ca="1" si="213">IFERROR(SUBSTITUTE(AV706,AH706,INDEX(OFFSET($H$1:$Q$1,MATCH($S706,$F:$F,0)-1,0),MATCH(AO706,$H$1:$Q$1,0))),AV706&amp;"")</f>
        <v/>
      </c>
      <c r="AB706" s="1">
        <f t="shared" si="197"/>
        <v>66</v>
      </c>
      <c r="AC706" s="1" t="e">
        <f t="shared" si="198"/>
        <v>#N/A</v>
      </c>
      <c r="AD706" s="1" t="e">
        <f t="shared" si="199"/>
        <v>#N/A</v>
      </c>
      <c r="AE706" s="1" t="e">
        <f t="shared" si="200"/>
        <v>#N/A</v>
      </c>
      <c r="AF706" s="1" t="e">
        <f t="shared" si="201"/>
        <v>#N/A</v>
      </c>
      <c r="AG706" s="1" t="e">
        <f t="shared" si="202"/>
        <v>#N/A</v>
      </c>
      <c r="AH706" s="1" t="e">
        <f t="shared" si="203"/>
        <v>#N/A</v>
      </c>
      <c r="AI706" s="1" t="e">
        <f>TRIM(LEFT(AP706,FIND(Sheet1!$E$16,AP706)-1))</f>
        <v>#VALUE!</v>
      </c>
      <c r="AJ706" s="1" t="e">
        <f>TRIM(LEFT(AQ706,FIND(Sheet1!$E$16,AQ706)-1))</f>
        <v>#VALUE!</v>
      </c>
      <c r="AK706" s="1" t="e">
        <f>TRIM(LEFT(AR706,FIND(Sheet1!$E$16,AR706)-1))</f>
        <v>#VALUE!</v>
      </c>
      <c r="AL706" s="1" t="e">
        <f>TRIM(LEFT(AS706,FIND(Sheet1!$E$16,AS706)-1))</f>
        <v>#VALUE!</v>
      </c>
      <c r="AM706" s="1" t="e">
        <f>TRIM(LEFT(AT706,FIND(Sheet1!$E$16,AT706)-1))</f>
        <v>#VALUE!</v>
      </c>
      <c r="AN706" s="1" t="e">
        <f>TRIM(LEFT(AU706,FIND(Sheet1!$E$16,AU706)-1))</f>
        <v>#VALUE!</v>
      </c>
      <c r="AO706" s="1" t="e">
        <f>TRIM(LEFT(AV706,FIND(Sheet1!$E$16,AV706)-1))</f>
        <v>#VALUE!</v>
      </c>
      <c r="AP706" s="14">
        <v>66</v>
      </c>
      <c r="AX706" s="1">
        <v>2000241701</v>
      </c>
      <c r="AY706" s="1" t="s">
        <v>91</v>
      </c>
      <c r="AZ706" s="1" t="str">
        <f t="shared" si="194"/>
        <v>2000241701受击光效</v>
      </c>
      <c r="BA706" s="1">
        <f>COUNTIFS($AZ$2:AZ706,AZ706,$AZ$2:AZ706,"&gt;&lt;")</f>
        <v>1</v>
      </c>
      <c r="BB706" t="b">
        <f>IFERROR(AND(VLOOKUP(AX706,[2]英雄技能定义!$A:$F,6,0)="普攻",AY706=$AY$2),FALSE)</f>
        <v>0</v>
      </c>
    </row>
    <row r="707" spans="1:54">
      <c r="A707" s="1" t="e">
        <f>#REF!</f>
        <v>#REF!</v>
      </c>
      <c r="B707" s="1" t="e">
        <f>#REF!</f>
        <v>#REF!</v>
      </c>
      <c r="C707" s="1" t="e">
        <f>#REF!</f>
        <v>#REF!</v>
      </c>
      <c r="D707" s="1" t="s">
        <v>88</v>
      </c>
      <c r="E707" s="1" t="e">
        <f>#REF!</f>
        <v>#REF!</v>
      </c>
      <c r="F707" s="1" t="e">
        <f t="shared" si="205"/>
        <v>#REF!</v>
      </c>
      <c r="G707" s="1">
        <f>SUMIFS(Sheet1!$F$17:$F$30,Sheet1!$E$17:$E$30,D707)</f>
        <v>2</v>
      </c>
      <c r="H707" s="1" t="e">
        <f>ROUND(ABS(SUMIFS(#REF!,#REF!,$C707,#REF!,#REF!,#REF!,$E707)),)</f>
        <v>#REF!</v>
      </c>
      <c r="I707" s="1" t="e">
        <f>_xlfn.IFS(OR(B707=#REF!,B707=#REF!,B707=#REF!),ROUND(#REF!,3),TRUE,0)</f>
        <v>#REF!</v>
      </c>
      <c r="J707" s="1">
        <v>0</v>
      </c>
      <c r="K707" s="1" t="e">
        <f>ROUND(ABS(SUMIFS(#REF!,#REF!,$C707,#REF!,#REF!,#REF!,$E707,#REF!,#REF!)),3)</f>
        <v>#REF!</v>
      </c>
      <c r="L707" s="1" t="e">
        <f>ROUND(ABS(SUMIFS(#REF!,#REF!,$C707,#REF!,#REF!,#REF!,$E707,#REF!,#REF!)),3)</f>
        <v>#REF!</v>
      </c>
      <c r="M707" s="1">
        <v>0</v>
      </c>
      <c r="N707" s="1" t="e">
        <f>ROUND(ABS(SUMIFS(#REF!,#REF!,$C707,#REF!,#REF!,#REF!,$E707,#REF!,#REF!)),3)</f>
        <v>#REF!</v>
      </c>
      <c r="O707" s="1" t="e">
        <f>ABS(SUMIFS(#REF!,#REF!,$C707,#REF!,$E707,#REF!,#REF!))</f>
        <v>#REF!</v>
      </c>
      <c r="P707" s="1" t="e">
        <f>#REF!</f>
        <v>#REF!</v>
      </c>
      <c r="Q707" s="1" t="e">
        <f>_xlfn.IFS(OR(B707=#REF!,B707=#REF!),#REF!*100,TRUE,0)</f>
        <v>#REF!</v>
      </c>
      <c r="S707" s="14" t="str">
        <f t="shared" si="206"/>
        <v>2000241704恢复血量1</v>
      </c>
      <c r="T707" s="14" t="str">
        <f ca="1">IF(OFFSET($BB$1,MATCH($S707,S:S,0)-1,),$BC$1,
_xlfn.TEXTJOIN(Sheet1!$D$16,1,U707:AA707))</f>
        <v>ratio=0.61,fixed=100</v>
      </c>
      <c r="U707" s="14" t="str">
        <f t="shared" ca="1" si="207"/>
        <v>ratio=0.61</v>
      </c>
      <c r="V707" s="14" t="str">
        <f t="shared" ca="1" si="208"/>
        <v>fixed=100</v>
      </c>
      <c r="W707" s="14" t="str">
        <f t="shared" ca="1" si="209"/>
        <v/>
      </c>
      <c r="X707" s="14" t="str">
        <f t="shared" ca="1" si="210"/>
        <v/>
      </c>
      <c r="Y707" s="14" t="str">
        <f t="shared" ca="1" si="211"/>
        <v/>
      </c>
      <c r="Z707" s="14" t="str">
        <f t="shared" ca="1" si="212"/>
        <v/>
      </c>
      <c r="AA707" s="14" t="str">
        <f t="shared" ca="1" si="213"/>
        <v/>
      </c>
      <c r="AB707" s="1">
        <f t="shared" si="197"/>
        <v>0.61</v>
      </c>
      <c r="AC707" s="1">
        <f t="shared" si="198"/>
        <v>100</v>
      </c>
      <c r="AD707" s="1" t="e">
        <f t="shared" si="199"/>
        <v>#N/A</v>
      </c>
      <c r="AE707" s="1" t="e">
        <f t="shared" si="200"/>
        <v>#N/A</v>
      </c>
      <c r="AF707" s="1" t="e">
        <f t="shared" si="201"/>
        <v>#N/A</v>
      </c>
      <c r="AG707" s="1" t="e">
        <f t="shared" si="202"/>
        <v>#N/A</v>
      </c>
      <c r="AH707" s="1" t="e">
        <f t="shared" si="203"/>
        <v>#N/A</v>
      </c>
      <c r="AI707" s="1" t="str">
        <f>TRIM(LEFT(AP707,FIND(Sheet1!$E$16,AP707)-1))</f>
        <v>ratio</v>
      </c>
      <c r="AJ707" s="1" t="str">
        <f>TRIM(LEFT(AQ707,FIND(Sheet1!$E$16,AQ707)-1))</f>
        <v>fixed</v>
      </c>
      <c r="AK707" s="1" t="e">
        <f>TRIM(LEFT(AR707,FIND(Sheet1!$E$16,AR707)-1))</f>
        <v>#VALUE!</v>
      </c>
      <c r="AL707" s="1" t="e">
        <f>TRIM(LEFT(AS707,FIND(Sheet1!$E$16,AS707)-1))</f>
        <v>#VALUE!</v>
      </c>
      <c r="AM707" s="1" t="e">
        <f>TRIM(LEFT(AT707,FIND(Sheet1!$E$16,AT707)-1))</f>
        <v>#VALUE!</v>
      </c>
      <c r="AN707" s="1" t="e">
        <f>TRIM(LEFT(AU707,FIND(Sheet1!$E$16,AU707)-1))</f>
        <v>#VALUE!</v>
      </c>
      <c r="AO707" s="1" t="e">
        <f>TRIM(LEFT(AV707,FIND(Sheet1!$E$16,AV707)-1))</f>
        <v>#VALUE!</v>
      </c>
      <c r="AP707" s="14" t="s">
        <v>177</v>
      </c>
      <c r="AQ707" s="14" t="s">
        <v>170</v>
      </c>
      <c r="AX707" s="1">
        <v>2000241704</v>
      </c>
      <c r="AY707" s="1" t="s">
        <v>92</v>
      </c>
      <c r="AZ707" s="1" t="str">
        <f t="shared" ref="AZ707:AZ770" si="214">AX707&amp;AY707</f>
        <v>2000241704恢复血量</v>
      </c>
      <c r="BA707" s="1">
        <f>COUNTIFS($AZ$2:AZ707,AZ707,$AZ$2:AZ707,"&gt;&lt;")</f>
        <v>1</v>
      </c>
      <c r="BB707" t="b">
        <f>IFERROR(AND(VLOOKUP(AX707,[2]英雄技能定义!$A:$F,6,0)="普攻",AY707=$AY$2),FALSE)</f>
        <v>0</v>
      </c>
    </row>
    <row r="708" spans="1:54">
      <c r="A708" s="1" t="e">
        <f>#REF!</f>
        <v>#REF!</v>
      </c>
      <c r="B708" s="1" t="e">
        <f>#REF!</f>
        <v>#REF!</v>
      </c>
      <c r="C708" s="1" t="e">
        <f>#REF!</f>
        <v>#REF!</v>
      </c>
      <c r="D708" s="1" t="s">
        <v>86</v>
      </c>
      <c r="E708" s="1" t="e">
        <f>#REF!</f>
        <v>#REF!</v>
      </c>
      <c r="F708" s="1" t="e">
        <f t="shared" si="205"/>
        <v>#REF!</v>
      </c>
      <c r="G708" s="1">
        <f>SUMIFS(Sheet1!$F$17:$F$30,Sheet1!$E$17:$E$30,D708)</f>
        <v>1</v>
      </c>
      <c r="H708" s="1" t="e">
        <f>ROUND(ABS(SUMIFS(#REF!,#REF!,$C708,#REF!,#REF!,#REF!,$E708)),)</f>
        <v>#REF!</v>
      </c>
      <c r="I708" s="1" t="e">
        <f>_xlfn.IFS(OR(B708=#REF!,B708=#REF!,B708=#REF!),ROUND(#REF!,3),TRUE,0)</f>
        <v>#REF!</v>
      </c>
      <c r="J708" s="1">
        <v>0</v>
      </c>
      <c r="K708" s="1" t="e">
        <f>ROUND(ABS(SUMIFS(#REF!,#REF!,$C708,#REF!,#REF!,#REF!,$E708,#REF!,#REF!)),3)</f>
        <v>#REF!</v>
      </c>
      <c r="L708" s="1" t="e">
        <f>ROUND(ABS(SUMIFS(#REF!,#REF!,$C708,#REF!,#REF!,#REF!,$E708,#REF!,#REF!)),3)</f>
        <v>#REF!</v>
      </c>
      <c r="M708" s="1">
        <v>0</v>
      </c>
      <c r="N708" s="1" t="e">
        <f>ROUND(ABS(SUMIFS(#REF!,#REF!,$C708,#REF!,#REF!,#REF!,$E708,#REF!,#REF!)),3)</f>
        <v>#REF!</v>
      </c>
      <c r="O708" s="1" t="e">
        <f>ABS(SUMIFS(#REF!,#REF!,$C708,#REF!,$E708,#REF!,#REF!))</f>
        <v>#REF!</v>
      </c>
      <c r="P708" s="1" t="e">
        <f>#REF!</f>
        <v>#REF!</v>
      </c>
      <c r="Q708" s="1" t="e">
        <f>_xlfn.IFS(OR(B708=#REF!,B708=#REF!),#REF!*100,TRUE,0)</f>
        <v>#REF!</v>
      </c>
      <c r="S708" s="14" t="str">
        <f t="shared" si="206"/>
        <v>2000241801伤血1</v>
      </c>
      <c r="T708" s="14" t="str">
        <f ca="1">IF(OFFSET($BB$1,MATCH($S708,S:S,0)-1,),$BC$1,
_xlfn.TEXTJOIN(Sheet1!$D$16,1,U708:AA708))</f>
        <v>ratio=0.4,fixed=0</v>
      </c>
      <c r="U708" s="14" t="str">
        <f t="shared" ca="1" si="207"/>
        <v>ratio=0.4</v>
      </c>
      <c r="V708" s="14" t="str">
        <f t="shared" ca="1" si="208"/>
        <v>fixed=5</v>
      </c>
      <c r="W708" s="14" t="str">
        <f t="shared" ca="1" si="209"/>
        <v/>
      </c>
      <c r="X708" s="14" t="str">
        <f t="shared" ca="1" si="210"/>
        <v/>
      </c>
      <c r="Y708" s="14" t="str">
        <f t="shared" ca="1" si="211"/>
        <v/>
      </c>
      <c r="Z708" s="14" t="str">
        <f t="shared" ca="1" si="212"/>
        <v/>
      </c>
      <c r="AA708" s="14" t="str">
        <f t="shared" ca="1" si="213"/>
        <v/>
      </c>
      <c r="AB708" s="1">
        <f t="shared" si="197"/>
        <v>0.4</v>
      </c>
      <c r="AC708" s="1">
        <f t="shared" si="198"/>
        <v>5</v>
      </c>
      <c r="AD708" s="1" t="e">
        <f t="shared" si="199"/>
        <v>#N/A</v>
      </c>
      <c r="AE708" s="1" t="e">
        <f t="shared" si="200"/>
        <v>#N/A</v>
      </c>
      <c r="AF708" s="1" t="e">
        <f t="shared" si="201"/>
        <v>#N/A</v>
      </c>
      <c r="AG708" s="1" t="e">
        <f t="shared" si="202"/>
        <v>#N/A</v>
      </c>
      <c r="AH708" s="1" t="e">
        <f t="shared" si="203"/>
        <v>#N/A</v>
      </c>
      <c r="AI708" s="1" t="str">
        <f>TRIM(LEFT(AP708,FIND(Sheet1!$E$16,AP708)-1))</f>
        <v>ratio</v>
      </c>
      <c r="AJ708" s="1" t="str">
        <f>TRIM(LEFT(AQ708,FIND(Sheet1!$E$16,AQ708)-1))</f>
        <v>fixed</v>
      </c>
      <c r="AK708" s="1" t="e">
        <f>TRIM(LEFT(AR708,FIND(Sheet1!$E$16,AR708)-1))</f>
        <v>#VALUE!</v>
      </c>
      <c r="AL708" s="1" t="e">
        <f>TRIM(LEFT(AS708,FIND(Sheet1!$E$16,AS708)-1))</f>
        <v>#VALUE!</v>
      </c>
      <c r="AM708" s="1" t="e">
        <f>TRIM(LEFT(AT708,FIND(Sheet1!$E$16,AT708)-1))</f>
        <v>#VALUE!</v>
      </c>
      <c r="AN708" s="1" t="e">
        <f>TRIM(LEFT(AU708,FIND(Sheet1!$E$16,AU708)-1))</f>
        <v>#VALUE!</v>
      </c>
      <c r="AO708" s="1" t="e">
        <f>TRIM(LEFT(AV708,FIND(Sheet1!$E$16,AV708)-1))</f>
        <v>#VALUE!</v>
      </c>
      <c r="AP708" s="14" t="s">
        <v>167</v>
      </c>
      <c r="AQ708" s="14" t="s">
        <v>383</v>
      </c>
      <c r="AX708" s="1">
        <v>2000241801</v>
      </c>
      <c r="AY708" s="1" t="s">
        <v>86</v>
      </c>
      <c r="AZ708" s="1" t="str">
        <f t="shared" si="214"/>
        <v>2000241801伤血</v>
      </c>
      <c r="BA708" s="1">
        <f>COUNTIFS($AZ$2:AZ708,AZ708,$AZ$2:AZ708,"&gt;&lt;")</f>
        <v>1</v>
      </c>
      <c r="BB708" t="b">
        <f>IFERROR(AND(VLOOKUP(AX708,[2]英雄技能定义!$A:$F,6,0)="普攻",AY708=$AY$2),FALSE)</f>
        <v>1</v>
      </c>
    </row>
    <row r="709" spans="1:54">
      <c r="A709" s="1" t="e">
        <f>#REF!</f>
        <v>#REF!</v>
      </c>
      <c r="B709" s="1" t="e">
        <f>#REF!</f>
        <v>#REF!</v>
      </c>
      <c r="C709" s="1" t="e">
        <f>#REF!</f>
        <v>#REF!</v>
      </c>
      <c r="D709" s="1" t="s">
        <v>88</v>
      </c>
      <c r="E709" s="1" t="e">
        <f>#REF!</f>
        <v>#REF!</v>
      </c>
      <c r="F709" s="1" t="e">
        <f t="shared" si="205"/>
        <v>#REF!</v>
      </c>
      <c r="G709" s="1">
        <f>SUMIFS(Sheet1!$F$17:$F$30,Sheet1!$E$17:$E$30,D709)</f>
        <v>2</v>
      </c>
      <c r="H709" s="1" t="e">
        <f>ROUND(ABS(SUMIFS(#REF!,#REF!,$C709,#REF!,#REF!,#REF!,$E709)),)</f>
        <v>#REF!</v>
      </c>
      <c r="I709" s="1" t="e">
        <f>_xlfn.IFS(OR(B709=#REF!,B709=#REF!,B709=#REF!),ROUND(#REF!,3),TRUE,0)</f>
        <v>#REF!</v>
      </c>
      <c r="J709" s="1">
        <v>0</v>
      </c>
      <c r="K709" s="1" t="e">
        <f>ROUND(ABS(SUMIFS(#REF!,#REF!,$C709,#REF!,#REF!,#REF!,$E709,#REF!,#REF!)),3)</f>
        <v>#REF!</v>
      </c>
      <c r="L709" s="1" t="e">
        <f>ROUND(ABS(SUMIFS(#REF!,#REF!,$C709,#REF!,#REF!,#REF!,$E709,#REF!,#REF!)),3)</f>
        <v>#REF!</v>
      </c>
      <c r="M709" s="1">
        <v>0</v>
      </c>
      <c r="N709" s="1" t="e">
        <f>ROUND(ABS(SUMIFS(#REF!,#REF!,$C709,#REF!,#REF!,#REF!,$E709,#REF!,#REF!)),3)</f>
        <v>#REF!</v>
      </c>
      <c r="O709" s="1" t="e">
        <f>ABS(SUMIFS(#REF!,#REF!,$C709,#REF!,$E709,#REF!,#REF!))</f>
        <v>#REF!</v>
      </c>
      <c r="P709" s="1" t="e">
        <f>#REF!</f>
        <v>#REF!</v>
      </c>
      <c r="Q709" s="1" t="e">
        <f>_xlfn.IFS(OR(B709=#REF!,B709=#REF!),#REF!*100,TRUE,0)</f>
        <v>#REF!</v>
      </c>
      <c r="S709" s="14" t="str">
        <f t="shared" si="206"/>
        <v>2000241801受击光效1</v>
      </c>
      <c r="T709" s="14" t="str">
        <f ca="1">IF(OFFSET($BB$1,MATCH($S709,S:S,0)-1,),$BC$1,
_xlfn.TEXTJOIN(Sheet1!$D$16,1,U709:AA709))</f>
        <v>63</v>
      </c>
      <c r="U709" s="14" t="str">
        <f t="shared" ca="1" si="207"/>
        <v>63</v>
      </c>
      <c r="V709" s="14" t="str">
        <f t="shared" ca="1" si="208"/>
        <v/>
      </c>
      <c r="W709" s="14" t="str">
        <f t="shared" ca="1" si="209"/>
        <v/>
      </c>
      <c r="X709" s="14" t="str">
        <f t="shared" ca="1" si="210"/>
        <v/>
      </c>
      <c r="Y709" s="14" t="str">
        <f t="shared" ca="1" si="211"/>
        <v/>
      </c>
      <c r="Z709" s="14" t="str">
        <f t="shared" ca="1" si="212"/>
        <v/>
      </c>
      <c r="AA709" s="14" t="str">
        <f t="shared" ca="1" si="213"/>
        <v/>
      </c>
      <c r="AB709" s="1">
        <f t="shared" si="197"/>
        <v>63</v>
      </c>
      <c r="AC709" s="1" t="e">
        <f t="shared" si="198"/>
        <v>#N/A</v>
      </c>
      <c r="AD709" s="1" t="e">
        <f t="shared" si="199"/>
        <v>#N/A</v>
      </c>
      <c r="AE709" s="1" t="e">
        <f t="shared" si="200"/>
        <v>#N/A</v>
      </c>
      <c r="AF709" s="1" t="e">
        <f t="shared" si="201"/>
        <v>#N/A</v>
      </c>
      <c r="AG709" s="1" t="e">
        <f t="shared" si="202"/>
        <v>#N/A</v>
      </c>
      <c r="AH709" s="1" t="e">
        <f t="shared" si="203"/>
        <v>#N/A</v>
      </c>
      <c r="AI709" s="1" t="e">
        <f>TRIM(LEFT(AP709,FIND(Sheet1!$E$16,AP709)-1))</f>
        <v>#VALUE!</v>
      </c>
      <c r="AJ709" s="1" t="e">
        <f>TRIM(LEFT(AQ709,FIND(Sheet1!$E$16,AQ709)-1))</f>
        <v>#VALUE!</v>
      </c>
      <c r="AK709" s="1" t="e">
        <f>TRIM(LEFT(AR709,FIND(Sheet1!$E$16,AR709)-1))</f>
        <v>#VALUE!</v>
      </c>
      <c r="AL709" s="1" t="e">
        <f>TRIM(LEFT(AS709,FIND(Sheet1!$E$16,AS709)-1))</f>
        <v>#VALUE!</v>
      </c>
      <c r="AM709" s="1" t="e">
        <f>TRIM(LEFT(AT709,FIND(Sheet1!$E$16,AT709)-1))</f>
        <v>#VALUE!</v>
      </c>
      <c r="AN709" s="1" t="e">
        <f>TRIM(LEFT(AU709,FIND(Sheet1!$E$16,AU709)-1))</f>
        <v>#VALUE!</v>
      </c>
      <c r="AO709" s="1" t="e">
        <f>TRIM(LEFT(AV709,FIND(Sheet1!$E$16,AV709)-1))</f>
        <v>#VALUE!</v>
      </c>
      <c r="AP709" s="14">
        <v>63</v>
      </c>
      <c r="AX709" s="1">
        <v>2000241801</v>
      </c>
      <c r="AY709" s="1" t="s">
        <v>91</v>
      </c>
      <c r="AZ709" s="1" t="str">
        <f t="shared" si="214"/>
        <v>2000241801受击光效</v>
      </c>
      <c r="BA709" s="1">
        <f>COUNTIFS($AZ$2:AZ709,AZ709,$AZ$2:AZ709,"&gt;&lt;")</f>
        <v>1</v>
      </c>
      <c r="BB709" t="b">
        <f>IFERROR(AND(VLOOKUP(AX709,[2]英雄技能定义!$A:$F,6,0)="普攻",AY709=$AY$2),FALSE)</f>
        <v>0</v>
      </c>
    </row>
    <row r="710" spans="1:54">
      <c r="A710" s="1" t="e">
        <f>#REF!</f>
        <v>#REF!</v>
      </c>
      <c r="B710" s="1" t="e">
        <f>#REF!</f>
        <v>#REF!</v>
      </c>
      <c r="C710" s="1" t="e">
        <f>#REF!</f>
        <v>#REF!</v>
      </c>
      <c r="D710" s="1" t="s">
        <v>86</v>
      </c>
      <c r="E710" s="1" t="e">
        <f>#REF!</f>
        <v>#REF!</v>
      </c>
      <c r="F710" s="1" t="e">
        <f t="shared" si="205"/>
        <v>#REF!</v>
      </c>
      <c r="G710" s="1">
        <f>SUMIFS(Sheet1!$F$17:$F$30,Sheet1!$E$17:$E$30,D710)</f>
        <v>1</v>
      </c>
      <c r="H710" s="1" t="e">
        <f>ROUND(ABS(SUMIFS(#REF!,#REF!,$C710,#REF!,#REF!,#REF!,$E710)),)</f>
        <v>#REF!</v>
      </c>
      <c r="I710" s="1" t="e">
        <f>_xlfn.IFS(OR(B710=#REF!,B710=#REF!,B710=#REF!),ROUND(#REF!,3),TRUE,0)</f>
        <v>#REF!</v>
      </c>
      <c r="J710" s="1">
        <v>0</v>
      </c>
      <c r="K710" s="1" t="e">
        <f>ROUND(ABS(SUMIFS(#REF!,#REF!,$C710,#REF!,#REF!,#REF!,$E710,#REF!,#REF!)),3)</f>
        <v>#REF!</v>
      </c>
      <c r="L710" s="1" t="e">
        <f>ROUND(ABS(SUMIFS(#REF!,#REF!,$C710,#REF!,#REF!,#REF!,$E710,#REF!,#REF!)),3)</f>
        <v>#REF!</v>
      </c>
      <c r="M710" s="1">
        <v>0</v>
      </c>
      <c r="N710" s="1" t="e">
        <f>ROUND(ABS(SUMIFS(#REF!,#REF!,$C710,#REF!,#REF!,#REF!,$E710,#REF!,#REF!)),3)</f>
        <v>#REF!</v>
      </c>
      <c r="O710" s="1" t="e">
        <f>ABS(SUMIFS(#REF!,#REF!,$C710,#REF!,$E710,#REF!,#REF!))</f>
        <v>#REF!</v>
      </c>
      <c r="P710" s="1" t="e">
        <f>#REF!</f>
        <v>#REF!</v>
      </c>
      <c r="Q710" s="1" t="e">
        <f>_xlfn.IFS(OR(B710=#REF!,B710=#REF!),#REF!*100,TRUE,0)</f>
        <v>#REF!</v>
      </c>
      <c r="S710" s="14" t="str">
        <f t="shared" si="206"/>
        <v>2000241804伤血1</v>
      </c>
      <c r="T710" s="14" t="str">
        <f ca="1">IF(OFFSET($BB$1,MATCH($S710,S:S,0)-1,),$BC$1,
_xlfn.TEXTJOIN(Sheet1!$D$16,1,U710:AA710))</f>
        <v>ratio=1.01,fixed=100</v>
      </c>
      <c r="U710" s="14" t="str">
        <f t="shared" ca="1" si="207"/>
        <v>ratio=1.01</v>
      </c>
      <c r="V710" s="14" t="str">
        <f t="shared" ca="1" si="208"/>
        <v>fixed=100</v>
      </c>
      <c r="W710" s="14" t="str">
        <f t="shared" ca="1" si="209"/>
        <v/>
      </c>
      <c r="X710" s="14" t="str">
        <f t="shared" ca="1" si="210"/>
        <v/>
      </c>
      <c r="Y710" s="14" t="str">
        <f t="shared" ca="1" si="211"/>
        <v/>
      </c>
      <c r="Z710" s="14" t="str">
        <f t="shared" ca="1" si="212"/>
        <v/>
      </c>
      <c r="AA710" s="14" t="str">
        <f t="shared" ca="1" si="213"/>
        <v/>
      </c>
      <c r="AB710" s="1">
        <f t="shared" si="197"/>
        <v>1.01</v>
      </c>
      <c r="AC710" s="1">
        <f t="shared" si="198"/>
        <v>100</v>
      </c>
      <c r="AD710" s="1" t="e">
        <f t="shared" si="199"/>
        <v>#N/A</v>
      </c>
      <c r="AE710" s="1" t="e">
        <f t="shared" si="200"/>
        <v>#N/A</v>
      </c>
      <c r="AF710" s="1" t="e">
        <f t="shared" si="201"/>
        <v>#N/A</v>
      </c>
      <c r="AG710" s="1" t="e">
        <f t="shared" si="202"/>
        <v>#N/A</v>
      </c>
      <c r="AH710" s="1" t="e">
        <f t="shared" si="203"/>
        <v>#N/A</v>
      </c>
      <c r="AI710" s="1" t="str">
        <f>TRIM(LEFT(AP710,FIND(Sheet1!$E$16,AP710)-1))</f>
        <v>ratio</v>
      </c>
      <c r="AJ710" s="1" t="str">
        <f>TRIM(LEFT(AQ710,FIND(Sheet1!$E$16,AQ710)-1))</f>
        <v>fixed</v>
      </c>
      <c r="AK710" s="1" t="e">
        <f>TRIM(LEFT(AR710,FIND(Sheet1!$E$16,AR710)-1))</f>
        <v>#VALUE!</v>
      </c>
      <c r="AL710" s="1" t="e">
        <f>TRIM(LEFT(AS710,FIND(Sheet1!$E$16,AS710)-1))</f>
        <v>#VALUE!</v>
      </c>
      <c r="AM710" s="1" t="e">
        <f>TRIM(LEFT(AT710,FIND(Sheet1!$E$16,AT710)-1))</f>
        <v>#VALUE!</v>
      </c>
      <c r="AN710" s="1" t="e">
        <f>TRIM(LEFT(AU710,FIND(Sheet1!$E$16,AU710)-1))</f>
        <v>#VALUE!</v>
      </c>
      <c r="AO710" s="1" t="e">
        <f>TRIM(LEFT(AV710,FIND(Sheet1!$E$16,AV710)-1))</f>
        <v>#VALUE!</v>
      </c>
      <c r="AP710" s="14" t="s">
        <v>504</v>
      </c>
      <c r="AQ710" s="14" t="s">
        <v>170</v>
      </c>
      <c r="AX710" s="1">
        <v>2000241804</v>
      </c>
      <c r="AY710" s="1" t="s">
        <v>86</v>
      </c>
      <c r="AZ710" s="1" t="str">
        <f t="shared" si="214"/>
        <v>2000241804伤血</v>
      </c>
      <c r="BA710" s="1">
        <f>COUNTIFS($AZ$2:AZ710,AZ710,$AZ$2:AZ710,"&gt;&lt;")</f>
        <v>1</v>
      </c>
      <c r="BB710" t="b">
        <f>IFERROR(AND(VLOOKUP(AX710,[2]英雄技能定义!$A:$F,6,0)="普攻",AY710=$AY$2),FALSE)</f>
        <v>0</v>
      </c>
    </row>
    <row r="711" spans="1:54">
      <c r="A711" s="1" t="e">
        <f>#REF!</f>
        <v>#REF!</v>
      </c>
      <c r="B711" s="1" t="e">
        <f>#REF!</f>
        <v>#REF!</v>
      </c>
      <c r="C711" s="1" t="e">
        <f>#REF!</f>
        <v>#REF!</v>
      </c>
      <c r="D711" s="1" t="s">
        <v>88</v>
      </c>
      <c r="E711" s="1" t="e">
        <f>#REF!</f>
        <v>#REF!</v>
      </c>
      <c r="F711" s="1" t="e">
        <f t="shared" si="205"/>
        <v>#REF!</v>
      </c>
      <c r="G711" s="1">
        <f>SUMIFS(Sheet1!$F$17:$F$30,Sheet1!$E$17:$E$30,D711)</f>
        <v>2</v>
      </c>
      <c r="H711" s="1" t="e">
        <f>ROUND(ABS(SUMIFS(#REF!,#REF!,$C711,#REF!,#REF!,#REF!,$E711)),)</f>
        <v>#REF!</v>
      </c>
      <c r="I711" s="1" t="e">
        <f>_xlfn.IFS(OR(B711=#REF!,B711=#REF!,B711=#REF!),ROUND(#REF!,3),TRUE,0)</f>
        <v>#REF!</v>
      </c>
      <c r="J711" s="1">
        <v>0</v>
      </c>
      <c r="K711" s="1" t="e">
        <f>ROUND(ABS(SUMIFS(#REF!,#REF!,$C711,#REF!,#REF!,#REF!,$E711,#REF!,#REF!)),3)</f>
        <v>#REF!</v>
      </c>
      <c r="L711" s="1" t="e">
        <f>ROUND(ABS(SUMIFS(#REF!,#REF!,$C711,#REF!,#REF!,#REF!,$E711,#REF!,#REF!)),3)</f>
        <v>#REF!</v>
      </c>
      <c r="M711" s="1">
        <v>0</v>
      </c>
      <c r="N711" s="1" t="e">
        <f>ROUND(ABS(SUMIFS(#REF!,#REF!,$C711,#REF!,#REF!,#REF!,$E711,#REF!,#REF!)),3)</f>
        <v>#REF!</v>
      </c>
      <c r="O711" s="1" t="e">
        <f>ABS(SUMIFS(#REF!,#REF!,$C711,#REF!,$E711,#REF!,#REF!))</f>
        <v>#REF!</v>
      </c>
      <c r="P711" s="1" t="e">
        <f>#REF!</f>
        <v>#REF!</v>
      </c>
      <c r="Q711" s="1" t="e">
        <f>_xlfn.IFS(OR(B711=#REF!,B711=#REF!),#REF!*100,TRUE,0)</f>
        <v>#REF!</v>
      </c>
      <c r="S711" s="14" t="str">
        <f t="shared" si="206"/>
        <v>2000241804受击光效1</v>
      </c>
      <c r="T711" s="14" t="str">
        <f ca="1">IF(OFFSET($BB$1,MATCH($S711,S:S,0)-1,),$BC$1,
_xlfn.TEXTJOIN(Sheet1!$D$16,1,U711:AA711))</f>
        <v>63</v>
      </c>
      <c r="U711" s="14" t="str">
        <f t="shared" ca="1" si="207"/>
        <v>63</v>
      </c>
      <c r="V711" s="14" t="str">
        <f t="shared" ca="1" si="208"/>
        <v/>
      </c>
      <c r="W711" s="14" t="str">
        <f t="shared" ca="1" si="209"/>
        <v/>
      </c>
      <c r="X711" s="14" t="str">
        <f t="shared" ca="1" si="210"/>
        <v/>
      </c>
      <c r="Y711" s="14" t="str">
        <f t="shared" ca="1" si="211"/>
        <v/>
      </c>
      <c r="Z711" s="14" t="str">
        <f t="shared" ca="1" si="212"/>
        <v/>
      </c>
      <c r="AA711" s="14" t="str">
        <f t="shared" ca="1" si="213"/>
        <v/>
      </c>
      <c r="AB711" s="1">
        <f t="shared" si="197"/>
        <v>63</v>
      </c>
      <c r="AC711" s="1" t="e">
        <f t="shared" si="198"/>
        <v>#N/A</v>
      </c>
      <c r="AD711" s="1" t="e">
        <f t="shared" si="199"/>
        <v>#N/A</v>
      </c>
      <c r="AE711" s="1" t="e">
        <f t="shared" si="200"/>
        <v>#N/A</v>
      </c>
      <c r="AF711" s="1" t="e">
        <f t="shared" si="201"/>
        <v>#N/A</v>
      </c>
      <c r="AG711" s="1" t="e">
        <f t="shared" si="202"/>
        <v>#N/A</v>
      </c>
      <c r="AH711" s="1" t="e">
        <f t="shared" si="203"/>
        <v>#N/A</v>
      </c>
      <c r="AI711" s="1" t="e">
        <f>TRIM(LEFT(AP711,FIND(Sheet1!$E$16,AP711)-1))</f>
        <v>#VALUE!</v>
      </c>
      <c r="AJ711" s="1" t="e">
        <f>TRIM(LEFT(AQ711,FIND(Sheet1!$E$16,AQ711)-1))</f>
        <v>#VALUE!</v>
      </c>
      <c r="AK711" s="1" t="e">
        <f>TRIM(LEFT(AR711,FIND(Sheet1!$E$16,AR711)-1))</f>
        <v>#VALUE!</v>
      </c>
      <c r="AL711" s="1" t="e">
        <f>TRIM(LEFT(AS711,FIND(Sheet1!$E$16,AS711)-1))</f>
        <v>#VALUE!</v>
      </c>
      <c r="AM711" s="1" t="e">
        <f>TRIM(LEFT(AT711,FIND(Sheet1!$E$16,AT711)-1))</f>
        <v>#VALUE!</v>
      </c>
      <c r="AN711" s="1" t="e">
        <f>TRIM(LEFT(AU711,FIND(Sheet1!$E$16,AU711)-1))</f>
        <v>#VALUE!</v>
      </c>
      <c r="AO711" s="1" t="e">
        <f>TRIM(LEFT(AV711,FIND(Sheet1!$E$16,AV711)-1))</f>
        <v>#VALUE!</v>
      </c>
      <c r="AP711" s="14">
        <v>63</v>
      </c>
      <c r="AX711" s="1">
        <v>2000241804</v>
      </c>
      <c r="AY711" s="1" t="s">
        <v>91</v>
      </c>
      <c r="AZ711" s="1" t="str">
        <f t="shared" si="214"/>
        <v>2000241804受击光效</v>
      </c>
      <c r="BA711" s="1">
        <f>COUNTIFS($AZ$2:AZ711,AZ711,$AZ$2:AZ711,"&gt;&lt;")</f>
        <v>1</v>
      </c>
      <c r="BB711" t="b">
        <f>IFERROR(AND(VLOOKUP(AX711,[2]英雄技能定义!$A:$F,6,0)="普攻",AY711=$AY$2),FALSE)</f>
        <v>0</v>
      </c>
    </row>
    <row r="712" spans="1:54">
      <c r="A712" s="1" t="e">
        <f>#REF!</f>
        <v>#REF!</v>
      </c>
      <c r="B712" s="1" t="e">
        <f>#REF!</f>
        <v>#REF!</v>
      </c>
      <c r="C712" s="1" t="e">
        <f>#REF!</f>
        <v>#REF!</v>
      </c>
      <c r="D712" s="1" t="s">
        <v>86</v>
      </c>
      <c r="E712" s="1" t="e">
        <f>#REF!</f>
        <v>#REF!</v>
      </c>
      <c r="F712" s="1" t="e">
        <f t="shared" si="205"/>
        <v>#REF!</v>
      </c>
      <c r="G712" s="1">
        <f>SUMIFS(Sheet1!$F$17:$F$30,Sheet1!$E$17:$E$30,D712)</f>
        <v>1</v>
      </c>
      <c r="H712" s="1" t="e">
        <f>ROUND(ABS(SUMIFS(#REF!,#REF!,$C712,#REF!,#REF!,#REF!,$E712)),)</f>
        <v>#REF!</v>
      </c>
      <c r="I712" s="1" t="e">
        <f>_xlfn.IFS(OR(B712=#REF!,B712=#REF!,B712=#REF!),ROUND(#REF!,3),TRUE,0)</f>
        <v>#REF!</v>
      </c>
      <c r="J712" s="1">
        <v>0</v>
      </c>
      <c r="K712" s="1" t="e">
        <f>ROUND(ABS(SUMIFS(#REF!,#REF!,$C712,#REF!,#REF!,#REF!,$E712,#REF!,#REF!)),3)</f>
        <v>#REF!</v>
      </c>
      <c r="L712" s="1" t="e">
        <f>ROUND(ABS(SUMIFS(#REF!,#REF!,$C712,#REF!,#REF!,#REF!,$E712,#REF!,#REF!)),3)</f>
        <v>#REF!</v>
      </c>
      <c r="M712" s="1">
        <v>0</v>
      </c>
      <c r="N712" s="1" t="e">
        <f>ROUND(ABS(SUMIFS(#REF!,#REF!,$C712,#REF!,#REF!,#REF!,$E712,#REF!,#REF!)),3)</f>
        <v>#REF!</v>
      </c>
      <c r="O712" s="1" t="e">
        <f>ABS(SUMIFS(#REF!,#REF!,$C712,#REF!,$E712,#REF!,#REF!))</f>
        <v>#REF!</v>
      </c>
      <c r="P712" s="1" t="e">
        <f>#REF!</f>
        <v>#REF!</v>
      </c>
      <c r="Q712" s="1" t="e">
        <f>_xlfn.IFS(OR(B712=#REF!,B712=#REF!),#REF!*100,TRUE,0)</f>
        <v>#REF!</v>
      </c>
      <c r="S712" s="14" t="str">
        <f t="shared" si="206"/>
        <v>2000241901伤血1</v>
      </c>
      <c r="T712" s="14" t="str">
        <f ca="1">IF(OFFSET($BB$1,MATCH($S712,S:S,0)-1,),$BC$1,
_xlfn.TEXTJOIN(Sheet1!$D$16,1,U712:AA712))</f>
        <v>ratio=0.4,fixed=0</v>
      </c>
      <c r="U712" s="14" t="str">
        <f t="shared" ca="1" si="207"/>
        <v>ratio=0.4</v>
      </c>
      <c r="V712" s="14" t="str">
        <f t="shared" ca="1" si="208"/>
        <v>fixed=5</v>
      </c>
      <c r="W712" s="14" t="str">
        <f t="shared" ca="1" si="209"/>
        <v/>
      </c>
      <c r="X712" s="14" t="str">
        <f t="shared" ca="1" si="210"/>
        <v/>
      </c>
      <c r="Y712" s="14" t="str">
        <f t="shared" ca="1" si="211"/>
        <v/>
      </c>
      <c r="Z712" s="14" t="str">
        <f t="shared" ca="1" si="212"/>
        <v/>
      </c>
      <c r="AA712" s="14" t="str">
        <f t="shared" ca="1" si="213"/>
        <v/>
      </c>
      <c r="AB712" s="1">
        <f t="shared" si="197"/>
        <v>0.4</v>
      </c>
      <c r="AC712" s="1">
        <f t="shared" si="198"/>
        <v>5</v>
      </c>
      <c r="AD712" s="1" t="e">
        <f t="shared" si="199"/>
        <v>#N/A</v>
      </c>
      <c r="AE712" s="1" t="e">
        <f t="shared" si="200"/>
        <v>#N/A</v>
      </c>
      <c r="AF712" s="1" t="e">
        <f t="shared" si="201"/>
        <v>#N/A</v>
      </c>
      <c r="AG712" s="1" t="e">
        <f t="shared" si="202"/>
        <v>#N/A</v>
      </c>
      <c r="AH712" s="1" t="e">
        <f t="shared" si="203"/>
        <v>#N/A</v>
      </c>
      <c r="AI712" s="1" t="str">
        <f>TRIM(LEFT(AP712,FIND(Sheet1!$E$16,AP712)-1))</f>
        <v>ratio</v>
      </c>
      <c r="AJ712" s="1" t="str">
        <f>TRIM(LEFT(AQ712,FIND(Sheet1!$E$16,AQ712)-1))</f>
        <v>fixed</v>
      </c>
      <c r="AK712" s="1" t="e">
        <f>TRIM(LEFT(AR712,FIND(Sheet1!$E$16,AR712)-1))</f>
        <v>#VALUE!</v>
      </c>
      <c r="AL712" s="1" t="e">
        <f>TRIM(LEFT(AS712,FIND(Sheet1!$E$16,AS712)-1))</f>
        <v>#VALUE!</v>
      </c>
      <c r="AM712" s="1" t="e">
        <f>TRIM(LEFT(AT712,FIND(Sheet1!$E$16,AT712)-1))</f>
        <v>#VALUE!</v>
      </c>
      <c r="AN712" s="1" t="e">
        <f>TRIM(LEFT(AU712,FIND(Sheet1!$E$16,AU712)-1))</f>
        <v>#VALUE!</v>
      </c>
      <c r="AO712" s="1" t="e">
        <f>TRIM(LEFT(AV712,FIND(Sheet1!$E$16,AV712)-1))</f>
        <v>#VALUE!</v>
      </c>
      <c r="AP712" s="14" t="s">
        <v>167</v>
      </c>
      <c r="AQ712" s="14" t="s">
        <v>383</v>
      </c>
      <c r="AX712" s="1">
        <v>2000241901</v>
      </c>
      <c r="AY712" s="1" t="s">
        <v>86</v>
      </c>
      <c r="AZ712" s="1" t="str">
        <f t="shared" si="214"/>
        <v>2000241901伤血</v>
      </c>
      <c r="BA712" s="1">
        <f>COUNTIFS($AZ$2:AZ712,AZ712,$AZ$2:AZ712,"&gt;&lt;")</f>
        <v>1</v>
      </c>
      <c r="BB712" t="b">
        <f>IFERROR(AND(VLOOKUP(AX712,[2]英雄技能定义!$A:$F,6,0)="普攻",AY712=$AY$2),FALSE)</f>
        <v>1</v>
      </c>
    </row>
    <row r="713" spans="1:54">
      <c r="A713" s="1" t="e">
        <f>#REF!</f>
        <v>#REF!</v>
      </c>
      <c r="B713" s="1" t="e">
        <f>#REF!</f>
        <v>#REF!</v>
      </c>
      <c r="C713" s="1" t="e">
        <f>#REF!</f>
        <v>#REF!</v>
      </c>
      <c r="D713" s="1" t="s">
        <v>88</v>
      </c>
      <c r="E713" s="1" t="e">
        <f>#REF!</f>
        <v>#REF!</v>
      </c>
      <c r="F713" s="1" t="e">
        <f t="shared" si="205"/>
        <v>#REF!</v>
      </c>
      <c r="G713" s="1">
        <f>SUMIFS(Sheet1!$F$17:$F$30,Sheet1!$E$17:$E$30,D713)</f>
        <v>2</v>
      </c>
      <c r="H713" s="1" t="e">
        <f>ROUND(ABS(SUMIFS(#REF!,#REF!,$C713,#REF!,#REF!,#REF!,$E713)),)</f>
        <v>#REF!</v>
      </c>
      <c r="I713" s="1" t="e">
        <f>_xlfn.IFS(OR(B713=#REF!,B713=#REF!,B713=#REF!),ROUND(#REF!,3),TRUE,0)</f>
        <v>#REF!</v>
      </c>
      <c r="J713" s="1">
        <v>0</v>
      </c>
      <c r="K713" s="1" t="e">
        <f>ROUND(ABS(SUMIFS(#REF!,#REF!,$C713,#REF!,#REF!,#REF!,$E713,#REF!,#REF!)),3)</f>
        <v>#REF!</v>
      </c>
      <c r="L713" s="1" t="e">
        <f>ROUND(ABS(SUMIFS(#REF!,#REF!,$C713,#REF!,#REF!,#REF!,$E713,#REF!,#REF!)),3)</f>
        <v>#REF!</v>
      </c>
      <c r="M713" s="1">
        <v>0</v>
      </c>
      <c r="N713" s="1" t="e">
        <f>ROUND(ABS(SUMIFS(#REF!,#REF!,$C713,#REF!,#REF!,#REF!,$E713,#REF!,#REF!)),3)</f>
        <v>#REF!</v>
      </c>
      <c r="O713" s="1" t="e">
        <f>ABS(SUMIFS(#REF!,#REF!,$C713,#REF!,$E713,#REF!,#REF!))</f>
        <v>#REF!</v>
      </c>
      <c r="P713" s="1" t="e">
        <f>#REF!</f>
        <v>#REF!</v>
      </c>
      <c r="Q713" s="1" t="e">
        <f>_xlfn.IFS(OR(B713=#REF!,B713=#REF!),#REF!*100,TRUE,0)</f>
        <v>#REF!</v>
      </c>
      <c r="S713" s="14" t="str">
        <f t="shared" si="206"/>
        <v>2000241901受击光效1</v>
      </c>
      <c r="T713" s="14" t="str">
        <f ca="1">IF(OFFSET($BB$1,MATCH($S713,S:S,0)-1,),$BC$1,
_xlfn.TEXTJOIN(Sheet1!$D$16,1,U713:AA713))</f>
        <v>65</v>
      </c>
      <c r="U713" s="14" t="str">
        <f t="shared" ca="1" si="207"/>
        <v>65</v>
      </c>
      <c r="V713" s="14" t="str">
        <f t="shared" ca="1" si="208"/>
        <v/>
      </c>
      <c r="W713" s="14" t="str">
        <f t="shared" ca="1" si="209"/>
        <v/>
      </c>
      <c r="X713" s="14" t="str">
        <f t="shared" ca="1" si="210"/>
        <v/>
      </c>
      <c r="Y713" s="14" t="str">
        <f t="shared" ca="1" si="211"/>
        <v/>
      </c>
      <c r="Z713" s="14" t="str">
        <f t="shared" ca="1" si="212"/>
        <v/>
      </c>
      <c r="AA713" s="14" t="str">
        <f t="shared" ca="1" si="213"/>
        <v/>
      </c>
      <c r="AB713" s="1">
        <f t="shared" si="197"/>
        <v>65</v>
      </c>
      <c r="AC713" s="1" t="e">
        <f t="shared" si="198"/>
        <v>#N/A</v>
      </c>
      <c r="AD713" s="1" t="e">
        <f t="shared" si="199"/>
        <v>#N/A</v>
      </c>
      <c r="AE713" s="1" t="e">
        <f t="shared" si="200"/>
        <v>#N/A</v>
      </c>
      <c r="AF713" s="1" t="e">
        <f t="shared" si="201"/>
        <v>#N/A</v>
      </c>
      <c r="AG713" s="1" t="e">
        <f t="shared" si="202"/>
        <v>#N/A</v>
      </c>
      <c r="AH713" s="1" t="e">
        <f t="shared" si="203"/>
        <v>#N/A</v>
      </c>
      <c r="AI713" s="1" t="e">
        <f>TRIM(LEFT(AP713,FIND(Sheet1!$E$16,AP713)-1))</f>
        <v>#VALUE!</v>
      </c>
      <c r="AJ713" s="1" t="e">
        <f>TRIM(LEFT(AQ713,FIND(Sheet1!$E$16,AQ713)-1))</f>
        <v>#VALUE!</v>
      </c>
      <c r="AK713" s="1" t="e">
        <f>TRIM(LEFT(AR713,FIND(Sheet1!$E$16,AR713)-1))</f>
        <v>#VALUE!</v>
      </c>
      <c r="AL713" s="1" t="e">
        <f>TRIM(LEFT(AS713,FIND(Sheet1!$E$16,AS713)-1))</f>
        <v>#VALUE!</v>
      </c>
      <c r="AM713" s="1" t="e">
        <f>TRIM(LEFT(AT713,FIND(Sheet1!$E$16,AT713)-1))</f>
        <v>#VALUE!</v>
      </c>
      <c r="AN713" s="1" t="e">
        <f>TRIM(LEFT(AU713,FIND(Sheet1!$E$16,AU713)-1))</f>
        <v>#VALUE!</v>
      </c>
      <c r="AO713" s="1" t="e">
        <f>TRIM(LEFT(AV713,FIND(Sheet1!$E$16,AV713)-1))</f>
        <v>#VALUE!</v>
      </c>
      <c r="AP713" s="14">
        <v>65</v>
      </c>
      <c r="AX713" s="1">
        <v>2000241901</v>
      </c>
      <c r="AY713" s="1" t="s">
        <v>91</v>
      </c>
      <c r="AZ713" s="1" t="str">
        <f t="shared" si="214"/>
        <v>2000241901受击光效</v>
      </c>
      <c r="BA713" s="1">
        <f>COUNTIFS($AZ$2:AZ713,AZ713,$AZ$2:AZ713,"&gt;&lt;")</f>
        <v>1</v>
      </c>
      <c r="BB713" t="b">
        <f>IFERROR(AND(VLOOKUP(AX713,[2]英雄技能定义!$A:$F,6,0)="普攻",AY713=$AY$2),FALSE)</f>
        <v>0</v>
      </c>
    </row>
    <row r="714" spans="1:54">
      <c r="A714" s="1" t="e">
        <f>#REF!</f>
        <v>#REF!</v>
      </c>
      <c r="B714" s="1" t="e">
        <f>#REF!</f>
        <v>#REF!</v>
      </c>
      <c r="C714" s="1" t="e">
        <f>#REF!</f>
        <v>#REF!</v>
      </c>
      <c r="D714" s="1" t="s">
        <v>86</v>
      </c>
      <c r="E714" s="1" t="e">
        <f>#REF!</f>
        <v>#REF!</v>
      </c>
      <c r="F714" s="1" t="e">
        <f t="shared" si="205"/>
        <v>#REF!</v>
      </c>
      <c r="G714" s="1">
        <f>SUMIFS(Sheet1!$F$17:$F$30,Sheet1!$E$17:$E$30,D714)</f>
        <v>1</v>
      </c>
      <c r="H714" s="1" t="e">
        <f>ROUND(ABS(SUMIFS(#REF!,#REF!,$C714,#REF!,#REF!,#REF!,$E714)),)</f>
        <v>#REF!</v>
      </c>
      <c r="I714" s="1" t="e">
        <f>_xlfn.IFS(OR(B714=#REF!,B714=#REF!,B714=#REF!),ROUND(#REF!,3),TRUE,0)</f>
        <v>#REF!</v>
      </c>
      <c r="J714" s="1">
        <v>0</v>
      </c>
      <c r="K714" s="1" t="e">
        <f>ROUND(ABS(SUMIFS(#REF!,#REF!,$C714,#REF!,#REF!,#REF!,$E714,#REF!,#REF!)),3)</f>
        <v>#REF!</v>
      </c>
      <c r="L714" s="1" t="e">
        <f>ROUND(ABS(SUMIFS(#REF!,#REF!,$C714,#REF!,#REF!,#REF!,$E714,#REF!,#REF!)),3)</f>
        <v>#REF!</v>
      </c>
      <c r="M714" s="1">
        <v>0</v>
      </c>
      <c r="N714" s="1" t="e">
        <f>ROUND(ABS(SUMIFS(#REF!,#REF!,$C714,#REF!,#REF!,#REF!,$E714,#REF!,#REF!)),3)</f>
        <v>#REF!</v>
      </c>
      <c r="O714" s="1" t="e">
        <f>ABS(SUMIFS(#REF!,#REF!,$C714,#REF!,$E714,#REF!,#REF!))</f>
        <v>#REF!</v>
      </c>
      <c r="P714" s="1" t="e">
        <f>#REF!</f>
        <v>#REF!</v>
      </c>
      <c r="Q714" s="1" t="e">
        <f>_xlfn.IFS(OR(B714=#REF!,B714=#REF!),#REF!*100,TRUE,0)</f>
        <v>#REF!</v>
      </c>
      <c r="S714" s="14" t="str">
        <f t="shared" si="206"/>
        <v>2000241904恢复血量1</v>
      </c>
      <c r="T714" s="14" t="str">
        <f ca="1">IF(OFFSET($BB$1,MATCH($S714,S:S,0)-1,),$BC$1,
_xlfn.TEXTJOIN(Sheet1!$D$16,1,U714:AA714))</f>
        <v>ratio=0.61,fixed=100</v>
      </c>
      <c r="U714" s="14" t="str">
        <f t="shared" ca="1" si="207"/>
        <v>ratio=0.61</v>
      </c>
      <c r="V714" s="14" t="str">
        <f t="shared" ca="1" si="208"/>
        <v>fixed=100</v>
      </c>
      <c r="W714" s="14" t="str">
        <f t="shared" ca="1" si="209"/>
        <v/>
      </c>
      <c r="X714" s="14" t="str">
        <f t="shared" ca="1" si="210"/>
        <v/>
      </c>
      <c r="Y714" s="14" t="str">
        <f t="shared" ca="1" si="211"/>
        <v/>
      </c>
      <c r="Z714" s="14" t="str">
        <f t="shared" ca="1" si="212"/>
        <v/>
      </c>
      <c r="AA714" s="14" t="str">
        <f t="shared" ca="1" si="213"/>
        <v/>
      </c>
      <c r="AB714" s="1">
        <f t="shared" si="197"/>
        <v>0.61</v>
      </c>
      <c r="AC714" s="1">
        <f t="shared" si="198"/>
        <v>100</v>
      </c>
      <c r="AD714" s="1" t="e">
        <f t="shared" si="199"/>
        <v>#N/A</v>
      </c>
      <c r="AE714" s="1" t="e">
        <f t="shared" si="200"/>
        <v>#N/A</v>
      </c>
      <c r="AF714" s="1" t="e">
        <f t="shared" si="201"/>
        <v>#N/A</v>
      </c>
      <c r="AG714" s="1" t="e">
        <f t="shared" si="202"/>
        <v>#N/A</v>
      </c>
      <c r="AH714" s="1" t="e">
        <f t="shared" si="203"/>
        <v>#N/A</v>
      </c>
      <c r="AI714" s="1" t="str">
        <f>TRIM(LEFT(AP714,FIND(Sheet1!$E$16,AP714)-1))</f>
        <v>ratio</v>
      </c>
      <c r="AJ714" s="1" t="str">
        <f>TRIM(LEFT(AQ714,FIND(Sheet1!$E$16,AQ714)-1))</f>
        <v>fixed</v>
      </c>
      <c r="AK714" s="1" t="e">
        <f>TRIM(LEFT(AR714,FIND(Sheet1!$E$16,AR714)-1))</f>
        <v>#VALUE!</v>
      </c>
      <c r="AL714" s="1" t="e">
        <f>TRIM(LEFT(AS714,FIND(Sheet1!$E$16,AS714)-1))</f>
        <v>#VALUE!</v>
      </c>
      <c r="AM714" s="1" t="e">
        <f>TRIM(LEFT(AT714,FIND(Sheet1!$E$16,AT714)-1))</f>
        <v>#VALUE!</v>
      </c>
      <c r="AN714" s="1" t="e">
        <f>TRIM(LEFT(AU714,FIND(Sheet1!$E$16,AU714)-1))</f>
        <v>#VALUE!</v>
      </c>
      <c r="AO714" s="1" t="e">
        <f>TRIM(LEFT(AV714,FIND(Sheet1!$E$16,AV714)-1))</f>
        <v>#VALUE!</v>
      </c>
      <c r="AP714" s="14" t="s">
        <v>177</v>
      </c>
      <c r="AQ714" s="14" t="s">
        <v>170</v>
      </c>
      <c r="AX714" s="1">
        <v>2000241904</v>
      </c>
      <c r="AY714" s="1" t="s">
        <v>92</v>
      </c>
      <c r="AZ714" s="1" t="str">
        <f t="shared" si="214"/>
        <v>2000241904恢复血量</v>
      </c>
      <c r="BA714" s="1">
        <f>COUNTIFS($AZ$2:AZ714,AZ714,$AZ$2:AZ714,"&gt;&lt;")</f>
        <v>1</v>
      </c>
      <c r="BB714" t="b">
        <f>IFERROR(AND(VLOOKUP(AX714,[2]英雄技能定义!$A:$F,6,0)="普攻",AY714=$AY$2),FALSE)</f>
        <v>0</v>
      </c>
    </row>
    <row r="715" spans="1:54">
      <c r="A715" s="1" t="e">
        <f>#REF!</f>
        <v>#REF!</v>
      </c>
      <c r="B715" s="1" t="e">
        <f>#REF!</f>
        <v>#REF!</v>
      </c>
      <c r="C715" s="1" t="e">
        <f>#REF!</f>
        <v>#REF!</v>
      </c>
      <c r="D715" s="1" t="s">
        <v>88</v>
      </c>
      <c r="E715" s="1" t="e">
        <f>#REF!</f>
        <v>#REF!</v>
      </c>
      <c r="F715" s="1" t="e">
        <f t="shared" si="205"/>
        <v>#REF!</v>
      </c>
      <c r="G715" s="1">
        <f>SUMIFS(Sheet1!$F$17:$F$30,Sheet1!$E$17:$E$30,D715)</f>
        <v>2</v>
      </c>
      <c r="H715" s="1" t="e">
        <f>ROUND(ABS(SUMIFS(#REF!,#REF!,$C715,#REF!,#REF!,#REF!,$E715)),)</f>
        <v>#REF!</v>
      </c>
      <c r="I715" s="1" t="e">
        <f>_xlfn.IFS(OR(B715=#REF!,B715=#REF!,B715=#REF!),ROUND(#REF!,3),TRUE,0)</f>
        <v>#REF!</v>
      </c>
      <c r="J715" s="1">
        <v>0</v>
      </c>
      <c r="K715" s="1" t="e">
        <f>ROUND(ABS(SUMIFS(#REF!,#REF!,$C715,#REF!,#REF!,#REF!,$E715,#REF!,#REF!)),3)</f>
        <v>#REF!</v>
      </c>
      <c r="L715" s="1" t="e">
        <f>ROUND(ABS(SUMIFS(#REF!,#REF!,$C715,#REF!,#REF!,#REF!,$E715,#REF!,#REF!)),3)</f>
        <v>#REF!</v>
      </c>
      <c r="M715" s="1">
        <v>0</v>
      </c>
      <c r="N715" s="1" t="e">
        <f>ROUND(ABS(SUMIFS(#REF!,#REF!,$C715,#REF!,#REF!,#REF!,$E715,#REF!,#REF!)),3)</f>
        <v>#REF!</v>
      </c>
      <c r="O715" s="1" t="e">
        <f>ABS(SUMIFS(#REF!,#REF!,$C715,#REF!,$E715,#REF!,#REF!))</f>
        <v>#REF!</v>
      </c>
      <c r="P715" s="1" t="e">
        <f>#REF!</f>
        <v>#REF!</v>
      </c>
      <c r="Q715" s="1" t="e">
        <f>_xlfn.IFS(OR(B715=#REF!,B715=#REF!),#REF!*100,TRUE,0)</f>
        <v>#REF!</v>
      </c>
      <c r="S715" s="14" t="str">
        <f t="shared" si="206"/>
        <v>2000242001伤血1</v>
      </c>
      <c r="T715" s="14" t="str">
        <f ca="1">IF(OFFSET($BB$1,MATCH($S715,S:S,0)-1,),$BC$1,
_xlfn.TEXTJOIN(Sheet1!$D$16,1,U715:AA715))</f>
        <v>ratio=0.4,fixed=0</v>
      </c>
      <c r="U715" s="14" t="str">
        <f t="shared" ca="1" si="207"/>
        <v>ratio=0.4</v>
      </c>
      <c r="V715" s="14" t="str">
        <f t="shared" ca="1" si="208"/>
        <v>fixed=5</v>
      </c>
      <c r="W715" s="14" t="str">
        <f t="shared" ca="1" si="209"/>
        <v/>
      </c>
      <c r="X715" s="14" t="str">
        <f t="shared" ca="1" si="210"/>
        <v/>
      </c>
      <c r="Y715" s="14" t="str">
        <f t="shared" ca="1" si="211"/>
        <v/>
      </c>
      <c r="Z715" s="14" t="str">
        <f t="shared" ca="1" si="212"/>
        <v/>
      </c>
      <c r="AA715" s="14" t="str">
        <f t="shared" ca="1" si="213"/>
        <v/>
      </c>
      <c r="AB715" s="1">
        <f t="shared" si="197"/>
        <v>0.4</v>
      </c>
      <c r="AC715" s="1">
        <f t="shared" si="198"/>
        <v>5</v>
      </c>
      <c r="AD715" s="1" t="e">
        <f t="shared" si="199"/>
        <v>#N/A</v>
      </c>
      <c r="AE715" s="1" t="e">
        <f t="shared" si="200"/>
        <v>#N/A</v>
      </c>
      <c r="AF715" s="1" t="e">
        <f t="shared" si="201"/>
        <v>#N/A</v>
      </c>
      <c r="AG715" s="1" t="e">
        <f t="shared" si="202"/>
        <v>#N/A</v>
      </c>
      <c r="AH715" s="1" t="e">
        <f t="shared" si="203"/>
        <v>#N/A</v>
      </c>
      <c r="AI715" s="1" t="str">
        <f>TRIM(LEFT(AP715,FIND(Sheet1!$E$16,AP715)-1))</f>
        <v>ratio</v>
      </c>
      <c r="AJ715" s="1" t="str">
        <f>TRIM(LEFT(AQ715,FIND(Sheet1!$E$16,AQ715)-1))</f>
        <v>fixed</v>
      </c>
      <c r="AK715" s="1" t="e">
        <f>TRIM(LEFT(AR715,FIND(Sheet1!$E$16,AR715)-1))</f>
        <v>#VALUE!</v>
      </c>
      <c r="AL715" s="1" t="e">
        <f>TRIM(LEFT(AS715,FIND(Sheet1!$E$16,AS715)-1))</f>
        <v>#VALUE!</v>
      </c>
      <c r="AM715" s="1" t="e">
        <f>TRIM(LEFT(AT715,FIND(Sheet1!$E$16,AT715)-1))</f>
        <v>#VALUE!</v>
      </c>
      <c r="AN715" s="1" t="e">
        <f>TRIM(LEFT(AU715,FIND(Sheet1!$E$16,AU715)-1))</f>
        <v>#VALUE!</v>
      </c>
      <c r="AO715" s="1" t="e">
        <f>TRIM(LEFT(AV715,FIND(Sheet1!$E$16,AV715)-1))</f>
        <v>#VALUE!</v>
      </c>
      <c r="AP715" s="14" t="s">
        <v>167</v>
      </c>
      <c r="AQ715" s="14" t="s">
        <v>383</v>
      </c>
      <c r="AX715" s="1">
        <v>2000242001</v>
      </c>
      <c r="AY715" s="1" t="s">
        <v>86</v>
      </c>
      <c r="AZ715" s="1" t="str">
        <f t="shared" si="214"/>
        <v>2000242001伤血</v>
      </c>
      <c r="BA715" s="1">
        <f>COUNTIFS($AZ$2:AZ715,AZ715,$AZ$2:AZ715,"&gt;&lt;")</f>
        <v>1</v>
      </c>
      <c r="BB715" t="b">
        <f>IFERROR(AND(VLOOKUP(AX715,[2]英雄技能定义!$A:$F,6,0)="普攻",AY715=$AY$2),FALSE)</f>
        <v>1</v>
      </c>
    </row>
    <row r="716" spans="1:54">
      <c r="A716" s="1" t="e">
        <f>#REF!</f>
        <v>#REF!</v>
      </c>
      <c r="B716" s="1" t="e">
        <f>#REF!</f>
        <v>#REF!</v>
      </c>
      <c r="C716" s="1" t="e">
        <f>#REF!</f>
        <v>#REF!</v>
      </c>
      <c r="D716" s="1" t="s">
        <v>86</v>
      </c>
      <c r="E716" s="1" t="e">
        <f>#REF!</f>
        <v>#REF!</v>
      </c>
      <c r="F716" s="1" t="e">
        <f t="shared" si="205"/>
        <v>#REF!</v>
      </c>
      <c r="G716" s="1">
        <f>SUMIFS(Sheet1!$F$17:$F$30,Sheet1!$E$17:$E$30,D716)</f>
        <v>1</v>
      </c>
      <c r="H716" s="1" t="e">
        <f>ROUND(ABS(SUMIFS(#REF!,#REF!,$C716,#REF!,#REF!,#REF!,$E716)),)</f>
        <v>#REF!</v>
      </c>
      <c r="I716" s="1" t="e">
        <f>_xlfn.IFS(OR(B716=#REF!,B716=#REF!,B716=#REF!),ROUND(#REF!,3),TRUE,0)</f>
        <v>#REF!</v>
      </c>
      <c r="J716" s="1">
        <v>0</v>
      </c>
      <c r="K716" s="1" t="e">
        <f>ROUND(ABS(SUMIFS(#REF!,#REF!,$C716,#REF!,#REF!,#REF!,$E716,#REF!,#REF!)),3)</f>
        <v>#REF!</v>
      </c>
      <c r="L716" s="1" t="e">
        <f>ROUND(ABS(SUMIFS(#REF!,#REF!,$C716,#REF!,#REF!,#REF!,$E716,#REF!,#REF!)),3)</f>
        <v>#REF!</v>
      </c>
      <c r="M716" s="1">
        <v>0</v>
      </c>
      <c r="N716" s="1" t="e">
        <f>ROUND(ABS(SUMIFS(#REF!,#REF!,$C716,#REF!,#REF!,#REF!,$E716,#REF!,#REF!)),3)</f>
        <v>#REF!</v>
      </c>
      <c r="O716" s="1" t="e">
        <f>ABS(SUMIFS(#REF!,#REF!,$C716,#REF!,$E716,#REF!,#REF!))</f>
        <v>#REF!</v>
      </c>
      <c r="P716" s="1" t="e">
        <f>#REF!</f>
        <v>#REF!</v>
      </c>
      <c r="Q716" s="1" t="e">
        <f>_xlfn.IFS(OR(B716=#REF!,B716=#REF!),#REF!*100,TRUE,0)</f>
        <v>#REF!</v>
      </c>
      <c r="S716" s="14" t="str">
        <f t="shared" si="206"/>
        <v>2000242001受击光效1</v>
      </c>
      <c r="T716" s="14" t="str">
        <f ca="1">IF(OFFSET($BB$1,MATCH($S716,S:S,0)-1,),$BC$1,
_xlfn.TEXTJOIN(Sheet1!$D$16,1,U716:AA716))</f>
        <v>65</v>
      </c>
      <c r="U716" s="14" t="str">
        <f t="shared" ca="1" si="207"/>
        <v>65</v>
      </c>
      <c r="V716" s="14" t="str">
        <f t="shared" ca="1" si="208"/>
        <v/>
      </c>
      <c r="W716" s="14" t="str">
        <f t="shared" ca="1" si="209"/>
        <v/>
      </c>
      <c r="X716" s="14" t="str">
        <f t="shared" ca="1" si="210"/>
        <v/>
      </c>
      <c r="Y716" s="14" t="str">
        <f t="shared" ca="1" si="211"/>
        <v/>
      </c>
      <c r="Z716" s="14" t="str">
        <f t="shared" ca="1" si="212"/>
        <v/>
      </c>
      <c r="AA716" s="14" t="str">
        <f t="shared" ca="1" si="213"/>
        <v/>
      </c>
      <c r="AB716" s="1">
        <f t="shared" si="197"/>
        <v>65</v>
      </c>
      <c r="AC716" s="1" t="e">
        <f t="shared" si="198"/>
        <v>#N/A</v>
      </c>
      <c r="AD716" s="1" t="e">
        <f t="shared" si="199"/>
        <v>#N/A</v>
      </c>
      <c r="AE716" s="1" t="e">
        <f t="shared" si="200"/>
        <v>#N/A</v>
      </c>
      <c r="AF716" s="1" t="e">
        <f t="shared" si="201"/>
        <v>#N/A</v>
      </c>
      <c r="AG716" s="1" t="e">
        <f t="shared" si="202"/>
        <v>#N/A</v>
      </c>
      <c r="AH716" s="1" t="e">
        <f t="shared" si="203"/>
        <v>#N/A</v>
      </c>
      <c r="AI716" s="1" t="e">
        <f>TRIM(LEFT(AP716,FIND(Sheet1!$E$16,AP716)-1))</f>
        <v>#VALUE!</v>
      </c>
      <c r="AJ716" s="1" t="e">
        <f>TRIM(LEFT(AQ716,FIND(Sheet1!$E$16,AQ716)-1))</f>
        <v>#VALUE!</v>
      </c>
      <c r="AK716" s="1" t="e">
        <f>TRIM(LEFT(AR716,FIND(Sheet1!$E$16,AR716)-1))</f>
        <v>#VALUE!</v>
      </c>
      <c r="AL716" s="1" t="e">
        <f>TRIM(LEFT(AS716,FIND(Sheet1!$E$16,AS716)-1))</f>
        <v>#VALUE!</v>
      </c>
      <c r="AM716" s="1" t="e">
        <f>TRIM(LEFT(AT716,FIND(Sheet1!$E$16,AT716)-1))</f>
        <v>#VALUE!</v>
      </c>
      <c r="AN716" s="1" t="e">
        <f>TRIM(LEFT(AU716,FIND(Sheet1!$E$16,AU716)-1))</f>
        <v>#VALUE!</v>
      </c>
      <c r="AO716" s="1" t="e">
        <f>TRIM(LEFT(AV716,FIND(Sheet1!$E$16,AV716)-1))</f>
        <v>#VALUE!</v>
      </c>
      <c r="AP716" s="14">
        <v>65</v>
      </c>
      <c r="AX716" s="1">
        <v>2000242001</v>
      </c>
      <c r="AY716" s="1" t="s">
        <v>91</v>
      </c>
      <c r="AZ716" s="1" t="str">
        <f t="shared" si="214"/>
        <v>2000242001受击光效</v>
      </c>
      <c r="BA716" s="1">
        <f>COUNTIFS($AZ$2:AZ716,AZ716,$AZ$2:AZ716,"&gt;&lt;")</f>
        <v>1</v>
      </c>
      <c r="BB716" t="b">
        <f>IFERROR(AND(VLOOKUP(AX716,[2]英雄技能定义!$A:$F,6,0)="普攻",AY716=$AY$2),FALSE)</f>
        <v>0</v>
      </c>
    </row>
    <row r="717" spans="1:54">
      <c r="A717" s="1" t="e">
        <f>#REF!</f>
        <v>#REF!</v>
      </c>
      <c r="B717" s="1" t="e">
        <f>#REF!</f>
        <v>#REF!</v>
      </c>
      <c r="C717" s="1" t="e">
        <f>#REF!</f>
        <v>#REF!</v>
      </c>
      <c r="D717" s="1" t="s">
        <v>88</v>
      </c>
      <c r="E717" s="1" t="e">
        <f>#REF!</f>
        <v>#REF!</v>
      </c>
      <c r="F717" s="1" t="e">
        <f t="shared" si="205"/>
        <v>#REF!</v>
      </c>
      <c r="G717" s="1">
        <f>SUMIFS(Sheet1!$F$17:$F$30,Sheet1!$E$17:$E$30,D717)</f>
        <v>2</v>
      </c>
      <c r="H717" s="1" t="e">
        <f>ROUND(ABS(SUMIFS(#REF!,#REF!,$C717,#REF!,#REF!,#REF!,$E717)),)</f>
        <v>#REF!</v>
      </c>
      <c r="I717" s="1" t="e">
        <f>_xlfn.IFS(OR(B717=#REF!,B717=#REF!,B717=#REF!),ROUND(#REF!,3),TRUE,0)</f>
        <v>#REF!</v>
      </c>
      <c r="J717" s="1">
        <v>0</v>
      </c>
      <c r="K717" s="1" t="e">
        <f>ROUND(ABS(SUMIFS(#REF!,#REF!,$C717,#REF!,#REF!,#REF!,$E717,#REF!,#REF!)),3)</f>
        <v>#REF!</v>
      </c>
      <c r="L717" s="1" t="e">
        <f>ROUND(ABS(SUMIFS(#REF!,#REF!,$C717,#REF!,#REF!,#REF!,$E717,#REF!,#REF!)),3)</f>
        <v>#REF!</v>
      </c>
      <c r="M717" s="1">
        <v>0</v>
      </c>
      <c r="N717" s="1" t="e">
        <f>ROUND(ABS(SUMIFS(#REF!,#REF!,$C717,#REF!,#REF!,#REF!,$E717,#REF!,#REF!)),3)</f>
        <v>#REF!</v>
      </c>
      <c r="O717" s="1" t="e">
        <f>ABS(SUMIFS(#REF!,#REF!,$C717,#REF!,$E717,#REF!,#REF!))</f>
        <v>#REF!</v>
      </c>
      <c r="P717" s="1" t="e">
        <f>#REF!</f>
        <v>#REF!</v>
      </c>
      <c r="Q717" s="1" t="e">
        <f>_xlfn.IFS(OR(B717=#REF!,B717=#REF!),#REF!*100,TRUE,0)</f>
        <v>#REF!</v>
      </c>
      <c r="S717" s="14" t="str">
        <f t="shared" si="206"/>
        <v>2000242004伤血1</v>
      </c>
      <c r="T717" s="14" t="str">
        <f ca="1">IF(OFFSET($BB$1,MATCH($S717,S:S,0)-1,),$BC$1,
_xlfn.TEXTJOIN(Sheet1!$D$16,1,U717:AA717))</f>
        <v>ratio=1.01,fixed=100</v>
      </c>
      <c r="U717" s="14" t="str">
        <f t="shared" ca="1" si="207"/>
        <v>ratio=1.01</v>
      </c>
      <c r="V717" s="14" t="str">
        <f t="shared" ca="1" si="208"/>
        <v>fixed=100</v>
      </c>
      <c r="W717" s="14" t="str">
        <f t="shared" ca="1" si="209"/>
        <v/>
      </c>
      <c r="X717" s="14" t="str">
        <f t="shared" ca="1" si="210"/>
        <v/>
      </c>
      <c r="Y717" s="14" t="str">
        <f t="shared" ca="1" si="211"/>
        <v/>
      </c>
      <c r="Z717" s="14" t="str">
        <f t="shared" ca="1" si="212"/>
        <v/>
      </c>
      <c r="AA717" s="14" t="str">
        <f t="shared" ca="1" si="213"/>
        <v/>
      </c>
      <c r="AB717" s="1">
        <f t="shared" si="197"/>
        <v>1.01</v>
      </c>
      <c r="AC717" s="1">
        <f t="shared" si="198"/>
        <v>100</v>
      </c>
      <c r="AD717" s="1" t="e">
        <f t="shared" si="199"/>
        <v>#N/A</v>
      </c>
      <c r="AE717" s="1" t="e">
        <f t="shared" si="200"/>
        <v>#N/A</v>
      </c>
      <c r="AF717" s="1" t="e">
        <f t="shared" si="201"/>
        <v>#N/A</v>
      </c>
      <c r="AG717" s="1" t="e">
        <f t="shared" si="202"/>
        <v>#N/A</v>
      </c>
      <c r="AH717" s="1" t="e">
        <f t="shared" si="203"/>
        <v>#N/A</v>
      </c>
      <c r="AI717" s="1" t="str">
        <f>TRIM(LEFT(AP717,FIND(Sheet1!$E$16,AP717)-1))</f>
        <v>ratio</v>
      </c>
      <c r="AJ717" s="1" t="str">
        <f>TRIM(LEFT(AQ717,FIND(Sheet1!$E$16,AQ717)-1))</f>
        <v>fixed</v>
      </c>
      <c r="AK717" s="1" t="e">
        <f>TRIM(LEFT(AR717,FIND(Sheet1!$E$16,AR717)-1))</f>
        <v>#VALUE!</v>
      </c>
      <c r="AL717" s="1" t="e">
        <f>TRIM(LEFT(AS717,FIND(Sheet1!$E$16,AS717)-1))</f>
        <v>#VALUE!</v>
      </c>
      <c r="AM717" s="1" t="e">
        <f>TRIM(LEFT(AT717,FIND(Sheet1!$E$16,AT717)-1))</f>
        <v>#VALUE!</v>
      </c>
      <c r="AN717" s="1" t="e">
        <f>TRIM(LEFT(AU717,FIND(Sheet1!$E$16,AU717)-1))</f>
        <v>#VALUE!</v>
      </c>
      <c r="AO717" s="1" t="e">
        <f>TRIM(LEFT(AV717,FIND(Sheet1!$E$16,AV717)-1))</f>
        <v>#VALUE!</v>
      </c>
      <c r="AP717" s="14" t="s">
        <v>504</v>
      </c>
      <c r="AQ717" s="14" t="s">
        <v>170</v>
      </c>
      <c r="AX717" s="1">
        <v>2000242004</v>
      </c>
      <c r="AY717" s="1" t="s">
        <v>86</v>
      </c>
      <c r="AZ717" s="1" t="str">
        <f t="shared" si="214"/>
        <v>2000242004伤血</v>
      </c>
      <c r="BA717" s="1">
        <f>COUNTIFS($AZ$2:AZ717,AZ717,$AZ$2:AZ717,"&gt;&lt;")</f>
        <v>1</v>
      </c>
      <c r="BB717" t="b">
        <f>IFERROR(AND(VLOOKUP(AX717,[2]英雄技能定义!$A:$F,6,0)="普攻",AY717=$AY$2),FALSE)</f>
        <v>0</v>
      </c>
    </row>
    <row r="718" spans="1:54">
      <c r="A718" s="1" t="e">
        <f>#REF!</f>
        <v>#REF!</v>
      </c>
      <c r="B718" s="1" t="e">
        <f>#REF!</f>
        <v>#REF!</v>
      </c>
      <c r="C718" s="1" t="e">
        <f>#REF!</f>
        <v>#REF!</v>
      </c>
      <c r="D718" s="1" t="s">
        <v>86</v>
      </c>
      <c r="E718" s="1" t="e">
        <f>#REF!</f>
        <v>#REF!</v>
      </c>
      <c r="F718" s="1" t="e">
        <f t="shared" si="205"/>
        <v>#REF!</v>
      </c>
      <c r="G718" s="1">
        <f>SUMIFS(Sheet1!$F$17:$F$30,Sheet1!$E$17:$E$30,D718)</f>
        <v>1</v>
      </c>
      <c r="H718" s="1" t="e">
        <f>ROUND(ABS(SUMIFS(#REF!,#REF!,$C718,#REF!,#REF!,#REF!,$E718)),)</f>
        <v>#REF!</v>
      </c>
      <c r="I718" s="1" t="e">
        <f>_xlfn.IFS(OR(B718=#REF!,B718=#REF!,B718=#REF!),ROUND(#REF!,3),TRUE,0)</f>
        <v>#REF!</v>
      </c>
      <c r="J718" s="1">
        <v>0</v>
      </c>
      <c r="K718" s="1" t="e">
        <f>ROUND(ABS(SUMIFS(#REF!,#REF!,$C718,#REF!,#REF!,#REF!,$E718,#REF!,#REF!)),3)</f>
        <v>#REF!</v>
      </c>
      <c r="L718" s="1" t="e">
        <f>ROUND(ABS(SUMIFS(#REF!,#REF!,$C718,#REF!,#REF!,#REF!,$E718,#REF!,#REF!)),3)</f>
        <v>#REF!</v>
      </c>
      <c r="M718" s="1">
        <v>0</v>
      </c>
      <c r="N718" s="1" t="e">
        <f>ROUND(ABS(SUMIFS(#REF!,#REF!,$C718,#REF!,#REF!,#REF!,$E718,#REF!,#REF!)),3)</f>
        <v>#REF!</v>
      </c>
      <c r="O718" s="1" t="e">
        <f>ABS(SUMIFS(#REF!,#REF!,$C718,#REF!,$E718,#REF!,#REF!))</f>
        <v>#REF!</v>
      </c>
      <c r="P718" s="1" t="e">
        <f>#REF!</f>
        <v>#REF!</v>
      </c>
      <c r="Q718" s="1" t="e">
        <f>_xlfn.IFS(OR(B718=#REF!,B718=#REF!),#REF!*100,TRUE,0)</f>
        <v>#REF!</v>
      </c>
      <c r="S718" s="14" t="str">
        <f t="shared" si="206"/>
        <v>2000242004受击光效1</v>
      </c>
      <c r="T718" s="14" t="str">
        <f ca="1">IF(OFFSET($BB$1,MATCH($S718,S:S,0)-1,),$BC$1,
_xlfn.TEXTJOIN(Sheet1!$D$16,1,U718:AA718))</f>
        <v>65</v>
      </c>
      <c r="U718" s="14" t="str">
        <f t="shared" ca="1" si="207"/>
        <v>65</v>
      </c>
      <c r="V718" s="14" t="str">
        <f t="shared" ca="1" si="208"/>
        <v/>
      </c>
      <c r="W718" s="14" t="str">
        <f t="shared" ca="1" si="209"/>
        <v/>
      </c>
      <c r="X718" s="14" t="str">
        <f t="shared" ca="1" si="210"/>
        <v/>
      </c>
      <c r="Y718" s="14" t="str">
        <f t="shared" ca="1" si="211"/>
        <v/>
      </c>
      <c r="Z718" s="14" t="str">
        <f t="shared" ca="1" si="212"/>
        <v/>
      </c>
      <c r="AA718" s="14" t="str">
        <f t="shared" ca="1" si="213"/>
        <v/>
      </c>
      <c r="AB718" s="1">
        <f t="shared" si="197"/>
        <v>65</v>
      </c>
      <c r="AC718" s="1" t="e">
        <f t="shared" si="198"/>
        <v>#N/A</v>
      </c>
      <c r="AD718" s="1" t="e">
        <f t="shared" si="199"/>
        <v>#N/A</v>
      </c>
      <c r="AE718" s="1" t="e">
        <f t="shared" si="200"/>
        <v>#N/A</v>
      </c>
      <c r="AF718" s="1" t="e">
        <f t="shared" si="201"/>
        <v>#N/A</v>
      </c>
      <c r="AG718" s="1" t="e">
        <f t="shared" si="202"/>
        <v>#N/A</v>
      </c>
      <c r="AH718" s="1" t="e">
        <f t="shared" si="203"/>
        <v>#N/A</v>
      </c>
      <c r="AI718" s="1" t="e">
        <f>TRIM(LEFT(AP718,FIND(Sheet1!$E$16,AP718)-1))</f>
        <v>#VALUE!</v>
      </c>
      <c r="AJ718" s="1" t="e">
        <f>TRIM(LEFT(AQ718,FIND(Sheet1!$E$16,AQ718)-1))</f>
        <v>#VALUE!</v>
      </c>
      <c r="AK718" s="1" t="e">
        <f>TRIM(LEFT(AR718,FIND(Sheet1!$E$16,AR718)-1))</f>
        <v>#VALUE!</v>
      </c>
      <c r="AL718" s="1" t="e">
        <f>TRIM(LEFT(AS718,FIND(Sheet1!$E$16,AS718)-1))</f>
        <v>#VALUE!</v>
      </c>
      <c r="AM718" s="1" t="e">
        <f>TRIM(LEFT(AT718,FIND(Sheet1!$E$16,AT718)-1))</f>
        <v>#VALUE!</v>
      </c>
      <c r="AN718" s="1" t="e">
        <f>TRIM(LEFT(AU718,FIND(Sheet1!$E$16,AU718)-1))</f>
        <v>#VALUE!</v>
      </c>
      <c r="AO718" s="1" t="e">
        <f>TRIM(LEFT(AV718,FIND(Sheet1!$E$16,AV718)-1))</f>
        <v>#VALUE!</v>
      </c>
      <c r="AP718" s="14">
        <v>65</v>
      </c>
      <c r="AX718" s="1">
        <v>2000242004</v>
      </c>
      <c r="AY718" s="1" t="s">
        <v>91</v>
      </c>
      <c r="AZ718" s="1" t="str">
        <f t="shared" si="214"/>
        <v>2000242004受击光效</v>
      </c>
      <c r="BA718" s="1">
        <f>COUNTIFS($AZ$2:AZ718,AZ718,$AZ$2:AZ718,"&gt;&lt;")</f>
        <v>1</v>
      </c>
      <c r="BB718" t="b">
        <f>IFERROR(AND(VLOOKUP(AX718,[2]英雄技能定义!$A:$F,6,0)="普攻",AY718=$AY$2),FALSE)</f>
        <v>0</v>
      </c>
    </row>
    <row r="719" spans="1:54">
      <c r="A719" s="1" t="e">
        <f>#REF!</f>
        <v>#REF!</v>
      </c>
      <c r="B719" s="1" t="e">
        <f>#REF!</f>
        <v>#REF!</v>
      </c>
      <c r="C719" s="1" t="e">
        <f>#REF!</f>
        <v>#REF!</v>
      </c>
      <c r="D719" s="1" t="s">
        <v>88</v>
      </c>
      <c r="E719" s="1" t="e">
        <f>#REF!</f>
        <v>#REF!</v>
      </c>
      <c r="F719" s="1" t="e">
        <f t="shared" si="205"/>
        <v>#REF!</v>
      </c>
      <c r="G719" s="1">
        <f>SUMIFS(Sheet1!$F$17:$F$30,Sheet1!$E$17:$E$30,D719)</f>
        <v>2</v>
      </c>
      <c r="H719" s="1" t="e">
        <f>ROUND(ABS(SUMIFS(#REF!,#REF!,$C719,#REF!,#REF!,#REF!,$E719)),)</f>
        <v>#REF!</v>
      </c>
      <c r="I719" s="1" t="e">
        <f>_xlfn.IFS(OR(B719=#REF!,B719=#REF!,B719=#REF!),ROUND(#REF!,3),TRUE,0)</f>
        <v>#REF!</v>
      </c>
      <c r="J719" s="1">
        <v>0</v>
      </c>
      <c r="K719" s="1" t="e">
        <f>ROUND(ABS(SUMIFS(#REF!,#REF!,$C719,#REF!,#REF!,#REF!,$E719,#REF!,#REF!)),3)</f>
        <v>#REF!</v>
      </c>
      <c r="L719" s="1" t="e">
        <f>ROUND(ABS(SUMIFS(#REF!,#REF!,$C719,#REF!,#REF!,#REF!,$E719,#REF!,#REF!)),3)</f>
        <v>#REF!</v>
      </c>
      <c r="M719" s="1">
        <v>0</v>
      </c>
      <c r="N719" s="1" t="e">
        <f>ROUND(ABS(SUMIFS(#REF!,#REF!,$C719,#REF!,#REF!,#REF!,$E719,#REF!,#REF!)),3)</f>
        <v>#REF!</v>
      </c>
      <c r="O719" s="1" t="e">
        <f>ABS(SUMIFS(#REF!,#REF!,$C719,#REF!,$E719,#REF!,#REF!))</f>
        <v>#REF!</v>
      </c>
      <c r="P719" s="1" t="e">
        <f>#REF!</f>
        <v>#REF!</v>
      </c>
      <c r="Q719" s="1" t="e">
        <f>_xlfn.IFS(OR(B719=#REF!,B719=#REF!),#REF!*100,TRUE,0)</f>
        <v>#REF!</v>
      </c>
      <c r="S719" s="14" t="str">
        <f t="shared" si="206"/>
        <v>2000242101伤血1</v>
      </c>
      <c r="T719" s="14" t="str">
        <f ca="1">IF(OFFSET($BB$1,MATCH($S719,S:S,0)-1,),$BC$1,
_xlfn.TEXTJOIN(Sheet1!$D$16,1,U719:AA719))</f>
        <v>ratio=0.4,fixed=0</v>
      </c>
      <c r="U719" s="14" t="str">
        <f t="shared" ca="1" si="207"/>
        <v>ratio=0.4</v>
      </c>
      <c r="V719" s="14" t="str">
        <f t="shared" ca="1" si="208"/>
        <v>fixed=5</v>
      </c>
      <c r="W719" s="14" t="str">
        <f t="shared" ca="1" si="209"/>
        <v/>
      </c>
      <c r="X719" s="14" t="str">
        <f t="shared" ca="1" si="210"/>
        <v/>
      </c>
      <c r="Y719" s="14" t="str">
        <f t="shared" ca="1" si="211"/>
        <v/>
      </c>
      <c r="Z719" s="14" t="str">
        <f t="shared" ca="1" si="212"/>
        <v/>
      </c>
      <c r="AA719" s="14" t="str">
        <f t="shared" ca="1" si="213"/>
        <v/>
      </c>
      <c r="AB719" s="1">
        <f t="shared" si="197"/>
        <v>0.4</v>
      </c>
      <c r="AC719" s="1">
        <f t="shared" si="198"/>
        <v>5</v>
      </c>
      <c r="AD719" s="1" t="e">
        <f t="shared" si="199"/>
        <v>#N/A</v>
      </c>
      <c r="AE719" s="1" t="e">
        <f t="shared" si="200"/>
        <v>#N/A</v>
      </c>
      <c r="AF719" s="1" t="e">
        <f t="shared" si="201"/>
        <v>#N/A</v>
      </c>
      <c r="AG719" s="1" t="e">
        <f t="shared" si="202"/>
        <v>#N/A</v>
      </c>
      <c r="AH719" s="1" t="e">
        <f t="shared" si="203"/>
        <v>#N/A</v>
      </c>
      <c r="AI719" s="1" t="str">
        <f>TRIM(LEFT(AP719,FIND(Sheet1!$E$16,AP719)-1))</f>
        <v>ratio</v>
      </c>
      <c r="AJ719" s="1" t="str">
        <f>TRIM(LEFT(AQ719,FIND(Sheet1!$E$16,AQ719)-1))</f>
        <v>fixed</v>
      </c>
      <c r="AK719" s="1" t="e">
        <f>TRIM(LEFT(AR719,FIND(Sheet1!$E$16,AR719)-1))</f>
        <v>#VALUE!</v>
      </c>
      <c r="AL719" s="1" t="e">
        <f>TRIM(LEFT(AS719,FIND(Sheet1!$E$16,AS719)-1))</f>
        <v>#VALUE!</v>
      </c>
      <c r="AM719" s="1" t="e">
        <f>TRIM(LEFT(AT719,FIND(Sheet1!$E$16,AT719)-1))</f>
        <v>#VALUE!</v>
      </c>
      <c r="AN719" s="1" t="e">
        <f>TRIM(LEFT(AU719,FIND(Sheet1!$E$16,AU719)-1))</f>
        <v>#VALUE!</v>
      </c>
      <c r="AO719" s="1" t="e">
        <f>TRIM(LEFT(AV719,FIND(Sheet1!$E$16,AV719)-1))</f>
        <v>#VALUE!</v>
      </c>
      <c r="AP719" s="14" t="s">
        <v>167</v>
      </c>
      <c r="AQ719" s="14" t="s">
        <v>383</v>
      </c>
      <c r="AX719" s="1">
        <v>2000242101</v>
      </c>
      <c r="AY719" s="1" t="s">
        <v>86</v>
      </c>
      <c r="AZ719" s="1" t="str">
        <f t="shared" si="214"/>
        <v>2000242101伤血</v>
      </c>
      <c r="BA719" s="1">
        <f>COUNTIFS($AZ$2:AZ719,AZ719,$AZ$2:AZ719,"&gt;&lt;")</f>
        <v>1</v>
      </c>
      <c r="BB719" t="b">
        <f>IFERROR(AND(VLOOKUP(AX719,[2]英雄技能定义!$A:$F,6,0)="普攻",AY719=$AY$2),FALSE)</f>
        <v>1</v>
      </c>
    </row>
    <row r="720" spans="1:54">
      <c r="A720" s="1" t="e">
        <f>#REF!</f>
        <v>#REF!</v>
      </c>
      <c r="B720" s="1" t="e">
        <f>#REF!</f>
        <v>#REF!</v>
      </c>
      <c r="C720" s="1" t="e">
        <f>#REF!</f>
        <v>#REF!</v>
      </c>
      <c r="D720" s="1" t="s">
        <v>86</v>
      </c>
      <c r="E720" s="1" t="e">
        <f>#REF!</f>
        <v>#REF!</v>
      </c>
      <c r="F720" s="1" t="e">
        <f t="shared" si="205"/>
        <v>#REF!</v>
      </c>
      <c r="G720" s="1">
        <f>SUMIFS(Sheet1!$F$17:$F$30,Sheet1!$E$17:$E$30,D720)</f>
        <v>1</v>
      </c>
      <c r="H720" s="1" t="e">
        <f>ROUND(ABS(SUMIFS(#REF!,#REF!,$C720,#REF!,#REF!,#REF!,$E720)),)</f>
        <v>#REF!</v>
      </c>
      <c r="I720" s="1" t="e">
        <f>_xlfn.IFS(OR(B720=#REF!,B720=#REF!,B720=#REF!),ROUND(#REF!,3),TRUE,0)</f>
        <v>#REF!</v>
      </c>
      <c r="J720" s="1">
        <v>0</v>
      </c>
      <c r="K720" s="1" t="e">
        <f>ROUND(ABS(SUMIFS(#REF!,#REF!,$C720,#REF!,#REF!,#REF!,$E720,#REF!,#REF!)),3)</f>
        <v>#REF!</v>
      </c>
      <c r="L720" s="1" t="e">
        <f>ROUND(ABS(SUMIFS(#REF!,#REF!,$C720,#REF!,#REF!,#REF!,$E720,#REF!,#REF!)),3)</f>
        <v>#REF!</v>
      </c>
      <c r="M720" s="1">
        <v>0</v>
      </c>
      <c r="N720" s="1" t="e">
        <f>ROUND(ABS(SUMIFS(#REF!,#REF!,$C720,#REF!,#REF!,#REF!,$E720,#REF!,#REF!)),3)</f>
        <v>#REF!</v>
      </c>
      <c r="O720" s="1" t="e">
        <f>ABS(SUMIFS(#REF!,#REF!,$C720,#REF!,$E720,#REF!,#REF!))</f>
        <v>#REF!</v>
      </c>
      <c r="P720" s="1" t="e">
        <f>#REF!</f>
        <v>#REF!</v>
      </c>
      <c r="Q720" s="1" t="e">
        <f>_xlfn.IFS(OR(B720=#REF!,B720=#REF!),#REF!*100,TRUE,0)</f>
        <v>#REF!</v>
      </c>
      <c r="S720" s="14" t="str">
        <f t="shared" si="206"/>
        <v>2000242101受击光效1</v>
      </c>
      <c r="T720" s="14" t="str">
        <f ca="1">IF(OFFSET($BB$1,MATCH($S720,S:S,0)-1,),$BC$1,
_xlfn.TEXTJOIN(Sheet1!$D$16,1,U720:AA720))</f>
        <v>58</v>
      </c>
      <c r="U720" s="14" t="str">
        <f t="shared" ca="1" si="207"/>
        <v>58</v>
      </c>
      <c r="V720" s="14" t="str">
        <f t="shared" ca="1" si="208"/>
        <v/>
      </c>
      <c r="W720" s="14" t="str">
        <f t="shared" ca="1" si="209"/>
        <v/>
      </c>
      <c r="X720" s="14" t="str">
        <f t="shared" ca="1" si="210"/>
        <v/>
      </c>
      <c r="Y720" s="14" t="str">
        <f t="shared" ca="1" si="211"/>
        <v/>
      </c>
      <c r="Z720" s="14" t="str">
        <f t="shared" ca="1" si="212"/>
        <v/>
      </c>
      <c r="AA720" s="14" t="str">
        <f t="shared" ca="1" si="213"/>
        <v/>
      </c>
      <c r="AB720" s="1">
        <f t="shared" si="197"/>
        <v>58</v>
      </c>
      <c r="AC720" s="1" t="e">
        <f t="shared" si="198"/>
        <v>#N/A</v>
      </c>
      <c r="AD720" s="1" t="e">
        <f t="shared" si="199"/>
        <v>#N/A</v>
      </c>
      <c r="AE720" s="1" t="e">
        <f t="shared" si="200"/>
        <v>#N/A</v>
      </c>
      <c r="AF720" s="1" t="e">
        <f t="shared" si="201"/>
        <v>#N/A</v>
      </c>
      <c r="AG720" s="1" t="e">
        <f t="shared" si="202"/>
        <v>#N/A</v>
      </c>
      <c r="AH720" s="1" t="e">
        <f t="shared" si="203"/>
        <v>#N/A</v>
      </c>
      <c r="AI720" s="1" t="e">
        <f>TRIM(LEFT(AP720,FIND(Sheet1!$E$16,AP720)-1))</f>
        <v>#VALUE!</v>
      </c>
      <c r="AJ720" s="1" t="e">
        <f>TRIM(LEFT(AQ720,FIND(Sheet1!$E$16,AQ720)-1))</f>
        <v>#VALUE!</v>
      </c>
      <c r="AK720" s="1" t="e">
        <f>TRIM(LEFT(AR720,FIND(Sheet1!$E$16,AR720)-1))</f>
        <v>#VALUE!</v>
      </c>
      <c r="AL720" s="1" t="e">
        <f>TRIM(LEFT(AS720,FIND(Sheet1!$E$16,AS720)-1))</f>
        <v>#VALUE!</v>
      </c>
      <c r="AM720" s="1" t="e">
        <f>TRIM(LEFT(AT720,FIND(Sheet1!$E$16,AT720)-1))</f>
        <v>#VALUE!</v>
      </c>
      <c r="AN720" s="1" t="e">
        <f>TRIM(LEFT(AU720,FIND(Sheet1!$E$16,AU720)-1))</f>
        <v>#VALUE!</v>
      </c>
      <c r="AO720" s="1" t="e">
        <f>TRIM(LEFT(AV720,FIND(Sheet1!$E$16,AV720)-1))</f>
        <v>#VALUE!</v>
      </c>
      <c r="AP720" s="14">
        <v>58</v>
      </c>
      <c r="AX720" s="1">
        <v>2000242101</v>
      </c>
      <c r="AY720" s="1" t="s">
        <v>91</v>
      </c>
      <c r="AZ720" s="1" t="str">
        <f t="shared" si="214"/>
        <v>2000242101受击光效</v>
      </c>
      <c r="BA720" s="1">
        <f>COUNTIFS($AZ$2:AZ720,AZ720,$AZ$2:AZ720,"&gt;&lt;")</f>
        <v>1</v>
      </c>
      <c r="BB720" t="b">
        <f>IFERROR(AND(VLOOKUP(AX720,[2]英雄技能定义!$A:$F,6,0)="普攻",AY720=$AY$2),FALSE)</f>
        <v>0</v>
      </c>
    </row>
    <row r="721" spans="1:54">
      <c r="A721" s="1" t="e">
        <f>#REF!</f>
        <v>#REF!</v>
      </c>
      <c r="B721" s="1" t="e">
        <f>#REF!</f>
        <v>#REF!</v>
      </c>
      <c r="C721" s="1" t="e">
        <f>#REF!</f>
        <v>#REF!</v>
      </c>
      <c r="D721" s="1" t="s">
        <v>88</v>
      </c>
      <c r="E721" s="1" t="e">
        <f>#REF!</f>
        <v>#REF!</v>
      </c>
      <c r="F721" s="1" t="e">
        <f t="shared" si="205"/>
        <v>#REF!</v>
      </c>
      <c r="G721" s="1">
        <f>SUMIFS(Sheet1!$F$17:$F$30,Sheet1!$E$17:$E$30,D721)</f>
        <v>2</v>
      </c>
      <c r="H721" s="1" t="e">
        <f>ROUND(ABS(SUMIFS(#REF!,#REF!,$C721,#REF!,#REF!,#REF!,$E721)),)</f>
        <v>#REF!</v>
      </c>
      <c r="I721" s="1" t="e">
        <f>_xlfn.IFS(OR(B721=#REF!,B721=#REF!,B721=#REF!),ROUND(#REF!,3),TRUE,0)</f>
        <v>#REF!</v>
      </c>
      <c r="J721" s="1">
        <v>0</v>
      </c>
      <c r="K721" s="1" t="e">
        <f>ROUND(ABS(SUMIFS(#REF!,#REF!,$C721,#REF!,#REF!,#REF!,$E721,#REF!,#REF!)),3)</f>
        <v>#REF!</v>
      </c>
      <c r="L721" s="1" t="e">
        <f>ROUND(ABS(SUMIFS(#REF!,#REF!,$C721,#REF!,#REF!,#REF!,$E721,#REF!,#REF!)),3)</f>
        <v>#REF!</v>
      </c>
      <c r="M721" s="1">
        <v>0</v>
      </c>
      <c r="N721" s="1" t="e">
        <f>ROUND(ABS(SUMIFS(#REF!,#REF!,$C721,#REF!,#REF!,#REF!,$E721,#REF!,#REF!)),3)</f>
        <v>#REF!</v>
      </c>
      <c r="O721" s="1" t="e">
        <f>ABS(SUMIFS(#REF!,#REF!,$C721,#REF!,$E721,#REF!,#REF!))</f>
        <v>#REF!</v>
      </c>
      <c r="P721" s="1" t="e">
        <f>#REF!</f>
        <v>#REF!</v>
      </c>
      <c r="Q721" s="1" t="e">
        <f>_xlfn.IFS(OR(B721=#REF!,B721=#REF!),#REF!*100,TRUE,0)</f>
        <v>#REF!</v>
      </c>
      <c r="S721" s="14" t="str">
        <f t="shared" si="206"/>
        <v>2000242104伤血1</v>
      </c>
      <c r="T721" s="14" t="str">
        <f ca="1">IF(OFFSET($BB$1,MATCH($S721,S:S,0)-1,),$BC$1,
_xlfn.TEXTJOIN(Sheet1!$D$16,1,U721:AA721))</f>
        <v>ratio=1.01,fixed=100</v>
      </c>
      <c r="U721" s="14" t="str">
        <f t="shared" ca="1" si="207"/>
        <v>ratio=1.01</v>
      </c>
      <c r="V721" s="14" t="str">
        <f t="shared" ca="1" si="208"/>
        <v>fixed=100</v>
      </c>
      <c r="W721" s="14" t="str">
        <f t="shared" ca="1" si="209"/>
        <v/>
      </c>
      <c r="X721" s="14" t="str">
        <f t="shared" ca="1" si="210"/>
        <v/>
      </c>
      <c r="Y721" s="14" t="str">
        <f t="shared" ca="1" si="211"/>
        <v/>
      </c>
      <c r="Z721" s="14" t="str">
        <f t="shared" ca="1" si="212"/>
        <v/>
      </c>
      <c r="AA721" s="14" t="str">
        <f t="shared" ca="1" si="213"/>
        <v/>
      </c>
      <c r="AB721" s="1">
        <f t="shared" si="197"/>
        <v>1.01</v>
      </c>
      <c r="AC721" s="1">
        <f t="shared" si="198"/>
        <v>100</v>
      </c>
      <c r="AD721" s="1" t="e">
        <f t="shared" si="199"/>
        <v>#N/A</v>
      </c>
      <c r="AE721" s="1" t="e">
        <f t="shared" si="200"/>
        <v>#N/A</v>
      </c>
      <c r="AF721" s="1" t="e">
        <f t="shared" si="201"/>
        <v>#N/A</v>
      </c>
      <c r="AG721" s="1" t="e">
        <f t="shared" si="202"/>
        <v>#N/A</v>
      </c>
      <c r="AH721" s="1" t="e">
        <f t="shared" si="203"/>
        <v>#N/A</v>
      </c>
      <c r="AI721" s="1" t="str">
        <f>TRIM(LEFT(AP721,FIND(Sheet1!$E$16,AP721)-1))</f>
        <v>ratio</v>
      </c>
      <c r="AJ721" s="1" t="str">
        <f>TRIM(LEFT(AQ721,FIND(Sheet1!$E$16,AQ721)-1))</f>
        <v>fixed</v>
      </c>
      <c r="AK721" s="1" t="e">
        <f>TRIM(LEFT(AR721,FIND(Sheet1!$E$16,AR721)-1))</f>
        <v>#VALUE!</v>
      </c>
      <c r="AL721" s="1" t="e">
        <f>TRIM(LEFT(AS721,FIND(Sheet1!$E$16,AS721)-1))</f>
        <v>#VALUE!</v>
      </c>
      <c r="AM721" s="1" t="e">
        <f>TRIM(LEFT(AT721,FIND(Sheet1!$E$16,AT721)-1))</f>
        <v>#VALUE!</v>
      </c>
      <c r="AN721" s="1" t="e">
        <f>TRIM(LEFT(AU721,FIND(Sheet1!$E$16,AU721)-1))</f>
        <v>#VALUE!</v>
      </c>
      <c r="AO721" s="1" t="e">
        <f>TRIM(LEFT(AV721,FIND(Sheet1!$E$16,AV721)-1))</f>
        <v>#VALUE!</v>
      </c>
      <c r="AP721" s="14" t="s">
        <v>504</v>
      </c>
      <c r="AQ721" s="14" t="s">
        <v>170</v>
      </c>
      <c r="AX721" s="1">
        <v>2000242104</v>
      </c>
      <c r="AY721" s="1" t="s">
        <v>86</v>
      </c>
      <c r="AZ721" s="1" t="str">
        <f t="shared" si="214"/>
        <v>2000242104伤血</v>
      </c>
      <c r="BA721" s="1">
        <f>COUNTIFS($AZ$2:AZ721,AZ721,$AZ$2:AZ721,"&gt;&lt;")</f>
        <v>1</v>
      </c>
      <c r="BB721" t="b">
        <f>IFERROR(AND(VLOOKUP(AX721,[2]英雄技能定义!$A:$F,6,0)="普攻",AY721=$AY$2),FALSE)</f>
        <v>0</v>
      </c>
    </row>
    <row r="722" spans="1:54">
      <c r="A722" s="1" t="e">
        <f>#REF!</f>
        <v>#REF!</v>
      </c>
      <c r="B722" s="1" t="e">
        <f>#REF!</f>
        <v>#REF!</v>
      </c>
      <c r="C722" s="1" t="e">
        <f>#REF!</f>
        <v>#REF!</v>
      </c>
      <c r="D722" s="1" t="s">
        <v>86</v>
      </c>
      <c r="E722" s="1" t="e">
        <f>#REF!</f>
        <v>#REF!</v>
      </c>
      <c r="F722" s="1" t="e">
        <f t="shared" si="205"/>
        <v>#REF!</v>
      </c>
      <c r="G722" s="1">
        <f>SUMIFS(Sheet1!$F$17:$F$30,Sheet1!$E$17:$E$30,D722)</f>
        <v>1</v>
      </c>
      <c r="H722" s="1" t="e">
        <f>ROUND(ABS(SUMIFS(#REF!,#REF!,$C722,#REF!,#REF!,#REF!,$E722)),)</f>
        <v>#REF!</v>
      </c>
      <c r="I722" s="1" t="e">
        <f>_xlfn.IFS(OR(B722=#REF!,B722=#REF!,B722=#REF!),ROUND(#REF!,3),TRUE,0)</f>
        <v>#REF!</v>
      </c>
      <c r="J722" s="1">
        <v>0</v>
      </c>
      <c r="K722" s="1" t="e">
        <f>ROUND(ABS(SUMIFS(#REF!,#REF!,$C722,#REF!,#REF!,#REF!,$E722,#REF!,#REF!)),3)</f>
        <v>#REF!</v>
      </c>
      <c r="L722" s="1" t="e">
        <f>ROUND(ABS(SUMIFS(#REF!,#REF!,$C722,#REF!,#REF!,#REF!,$E722,#REF!,#REF!)),3)</f>
        <v>#REF!</v>
      </c>
      <c r="M722" s="1">
        <v>0</v>
      </c>
      <c r="N722" s="1" t="e">
        <f>ROUND(ABS(SUMIFS(#REF!,#REF!,$C722,#REF!,#REF!,#REF!,$E722,#REF!,#REF!)),3)</f>
        <v>#REF!</v>
      </c>
      <c r="O722" s="1" t="e">
        <f>ABS(SUMIFS(#REF!,#REF!,$C722,#REF!,$E722,#REF!,#REF!))</f>
        <v>#REF!</v>
      </c>
      <c r="P722" s="1" t="e">
        <f>#REF!</f>
        <v>#REF!</v>
      </c>
      <c r="Q722" s="1" t="e">
        <f>_xlfn.IFS(OR(B722=#REF!,B722=#REF!),#REF!*100,TRUE,0)</f>
        <v>#REF!</v>
      </c>
      <c r="S722" s="14" t="str">
        <f t="shared" si="206"/>
        <v>2000242104受击光效1</v>
      </c>
      <c r="T722" s="14" t="str">
        <f ca="1">IF(OFFSET($BB$1,MATCH($S722,S:S,0)-1,),$BC$1,
_xlfn.TEXTJOIN(Sheet1!$D$16,1,U722:AA722))</f>
        <v>58</v>
      </c>
      <c r="U722" s="14" t="str">
        <f t="shared" ca="1" si="207"/>
        <v>58</v>
      </c>
      <c r="V722" s="14" t="str">
        <f t="shared" ca="1" si="208"/>
        <v/>
      </c>
      <c r="W722" s="14" t="str">
        <f t="shared" ca="1" si="209"/>
        <v/>
      </c>
      <c r="X722" s="14" t="str">
        <f t="shared" ca="1" si="210"/>
        <v/>
      </c>
      <c r="Y722" s="14" t="str">
        <f t="shared" ca="1" si="211"/>
        <v/>
      </c>
      <c r="Z722" s="14" t="str">
        <f t="shared" ca="1" si="212"/>
        <v/>
      </c>
      <c r="AA722" s="14" t="str">
        <f t="shared" ca="1" si="213"/>
        <v/>
      </c>
      <c r="AB722" s="1">
        <f t="shared" si="197"/>
        <v>58</v>
      </c>
      <c r="AC722" s="1" t="e">
        <f t="shared" si="198"/>
        <v>#N/A</v>
      </c>
      <c r="AD722" s="1" t="e">
        <f t="shared" si="199"/>
        <v>#N/A</v>
      </c>
      <c r="AE722" s="1" t="e">
        <f t="shared" si="200"/>
        <v>#N/A</v>
      </c>
      <c r="AF722" s="1" t="e">
        <f t="shared" si="201"/>
        <v>#N/A</v>
      </c>
      <c r="AG722" s="1" t="e">
        <f t="shared" si="202"/>
        <v>#N/A</v>
      </c>
      <c r="AH722" s="1" t="e">
        <f t="shared" si="203"/>
        <v>#N/A</v>
      </c>
      <c r="AI722" s="1" t="e">
        <f>TRIM(LEFT(AP722,FIND(Sheet1!$E$16,AP722)-1))</f>
        <v>#VALUE!</v>
      </c>
      <c r="AJ722" s="1" t="e">
        <f>TRIM(LEFT(AQ722,FIND(Sheet1!$E$16,AQ722)-1))</f>
        <v>#VALUE!</v>
      </c>
      <c r="AK722" s="1" t="e">
        <f>TRIM(LEFT(AR722,FIND(Sheet1!$E$16,AR722)-1))</f>
        <v>#VALUE!</v>
      </c>
      <c r="AL722" s="1" t="e">
        <f>TRIM(LEFT(AS722,FIND(Sheet1!$E$16,AS722)-1))</f>
        <v>#VALUE!</v>
      </c>
      <c r="AM722" s="1" t="e">
        <f>TRIM(LEFT(AT722,FIND(Sheet1!$E$16,AT722)-1))</f>
        <v>#VALUE!</v>
      </c>
      <c r="AN722" s="1" t="e">
        <f>TRIM(LEFT(AU722,FIND(Sheet1!$E$16,AU722)-1))</f>
        <v>#VALUE!</v>
      </c>
      <c r="AO722" s="1" t="e">
        <f>TRIM(LEFT(AV722,FIND(Sheet1!$E$16,AV722)-1))</f>
        <v>#VALUE!</v>
      </c>
      <c r="AP722" s="14">
        <v>58</v>
      </c>
      <c r="AX722" s="1">
        <v>2000242104</v>
      </c>
      <c r="AY722" s="1" t="s">
        <v>91</v>
      </c>
      <c r="AZ722" s="1" t="str">
        <f t="shared" si="214"/>
        <v>2000242104受击光效</v>
      </c>
      <c r="BA722" s="1">
        <f>COUNTIFS($AZ$2:AZ722,AZ722,$AZ$2:AZ722,"&gt;&lt;")</f>
        <v>1</v>
      </c>
      <c r="BB722" t="b">
        <f>IFERROR(AND(VLOOKUP(AX722,[2]英雄技能定义!$A:$F,6,0)="普攻",AY722=$AY$2),FALSE)</f>
        <v>0</v>
      </c>
    </row>
    <row r="723" spans="1:54">
      <c r="A723" s="1" t="e">
        <f>#REF!</f>
        <v>#REF!</v>
      </c>
      <c r="B723" s="1" t="e">
        <f>#REF!</f>
        <v>#REF!</v>
      </c>
      <c r="C723" s="1" t="e">
        <f>#REF!</f>
        <v>#REF!</v>
      </c>
      <c r="D723" s="1" t="s">
        <v>88</v>
      </c>
      <c r="E723" s="1" t="e">
        <f>#REF!</f>
        <v>#REF!</v>
      </c>
      <c r="F723" s="1" t="e">
        <f t="shared" si="205"/>
        <v>#REF!</v>
      </c>
      <c r="G723" s="1">
        <f>SUMIFS(Sheet1!$F$17:$F$30,Sheet1!$E$17:$E$30,D723)</f>
        <v>2</v>
      </c>
      <c r="H723" s="1" t="e">
        <f>ROUND(ABS(SUMIFS(#REF!,#REF!,$C723,#REF!,#REF!,#REF!,$E723)),)</f>
        <v>#REF!</v>
      </c>
      <c r="I723" s="1" t="e">
        <f>_xlfn.IFS(OR(B723=#REF!,B723=#REF!,B723=#REF!),ROUND(#REF!,3),TRUE,0)</f>
        <v>#REF!</v>
      </c>
      <c r="J723" s="1">
        <v>0</v>
      </c>
      <c r="K723" s="1" t="e">
        <f>ROUND(ABS(SUMIFS(#REF!,#REF!,$C723,#REF!,#REF!,#REF!,$E723,#REF!,#REF!)),3)</f>
        <v>#REF!</v>
      </c>
      <c r="L723" s="1" t="e">
        <f>ROUND(ABS(SUMIFS(#REF!,#REF!,$C723,#REF!,#REF!,#REF!,$E723,#REF!,#REF!)),3)</f>
        <v>#REF!</v>
      </c>
      <c r="M723" s="1">
        <v>0</v>
      </c>
      <c r="N723" s="1" t="e">
        <f>ROUND(ABS(SUMIFS(#REF!,#REF!,$C723,#REF!,#REF!,#REF!,$E723,#REF!,#REF!)),3)</f>
        <v>#REF!</v>
      </c>
      <c r="O723" s="1" t="e">
        <f>ABS(SUMIFS(#REF!,#REF!,$C723,#REF!,$E723,#REF!,#REF!))</f>
        <v>#REF!</v>
      </c>
      <c r="P723" s="1" t="e">
        <f>#REF!</f>
        <v>#REF!</v>
      </c>
      <c r="Q723" s="1" t="e">
        <f>_xlfn.IFS(OR(B723=#REF!,B723=#REF!),#REF!*100,TRUE,0)</f>
        <v>#REF!</v>
      </c>
      <c r="S723" s="14" t="str">
        <f t="shared" si="206"/>
        <v>2000242201伤血1</v>
      </c>
      <c r="T723" s="14" t="str">
        <f ca="1">IF(OFFSET($BB$1,MATCH($S723,S:S,0)-1,),$BC$1,
_xlfn.TEXTJOIN(Sheet1!$D$16,1,U723:AA723))</f>
        <v>ratio=0.4,fixed=0</v>
      </c>
      <c r="U723" s="14" t="str">
        <f t="shared" ca="1" si="207"/>
        <v>ratio=0.4</v>
      </c>
      <c r="V723" s="14" t="str">
        <f t="shared" ca="1" si="208"/>
        <v>fixed=5</v>
      </c>
      <c r="W723" s="14" t="str">
        <f t="shared" ca="1" si="209"/>
        <v/>
      </c>
      <c r="X723" s="14" t="str">
        <f t="shared" ca="1" si="210"/>
        <v/>
      </c>
      <c r="Y723" s="14" t="str">
        <f t="shared" ca="1" si="211"/>
        <v/>
      </c>
      <c r="Z723" s="14" t="str">
        <f t="shared" ca="1" si="212"/>
        <v/>
      </c>
      <c r="AA723" s="14" t="str">
        <f t="shared" ca="1" si="213"/>
        <v/>
      </c>
      <c r="AB723" s="1">
        <f t="shared" si="197"/>
        <v>0.4</v>
      </c>
      <c r="AC723" s="1">
        <f t="shared" si="198"/>
        <v>5</v>
      </c>
      <c r="AD723" s="1" t="e">
        <f t="shared" si="199"/>
        <v>#N/A</v>
      </c>
      <c r="AE723" s="1" t="e">
        <f t="shared" si="200"/>
        <v>#N/A</v>
      </c>
      <c r="AF723" s="1" t="e">
        <f t="shared" si="201"/>
        <v>#N/A</v>
      </c>
      <c r="AG723" s="1" t="e">
        <f t="shared" si="202"/>
        <v>#N/A</v>
      </c>
      <c r="AH723" s="1" t="e">
        <f t="shared" si="203"/>
        <v>#N/A</v>
      </c>
      <c r="AI723" s="1" t="str">
        <f>TRIM(LEFT(AP723,FIND(Sheet1!$E$16,AP723)-1))</f>
        <v>ratio</v>
      </c>
      <c r="AJ723" s="1" t="str">
        <f>TRIM(LEFT(AQ723,FIND(Sheet1!$E$16,AQ723)-1))</f>
        <v>fixed</v>
      </c>
      <c r="AK723" s="1" t="e">
        <f>TRIM(LEFT(AR723,FIND(Sheet1!$E$16,AR723)-1))</f>
        <v>#VALUE!</v>
      </c>
      <c r="AL723" s="1" t="e">
        <f>TRIM(LEFT(AS723,FIND(Sheet1!$E$16,AS723)-1))</f>
        <v>#VALUE!</v>
      </c>
      <c r="AM723" s="1" t="e">
        <f>TRIM(LEFT(AT723,FIND(Sheet1!$E$16,AT723)-1))</f>
        <v>#VALUE!</v>
      </c>
      <c r="AN723" s="1" t="e">
        <f>TRIM(LEFT(AU723,FIND(Sheet1!$E$16,AU723)-1))</f>
        <v>#VALUE!</v>
      </c>
      <c r="AO723" s="1" t="e">
        <f>TRIM(LEFT(AV723,FIND(Sheet1!$E$16,AV723)-1))</f>
        <v>#VALUE!</v>
      </c>
      <c r="AP723" s="14" t="s">
        <v>167</v>
      </c>
      <c r="AQ723" s="14" t="s">
        <v>383</v>
      </c>
      <c r="AX723" s="1">
        <v>2000242201</v>
      </c>
      <c r="AY723" s="1" t="s">
        <v>86</v>
      </c>
      <c r="AZ723" s="1" t="str">
        <f t="shared" si="214"/>
        <v>2000242201伤血</v>
      </c>
      <c r="BA723" s="1">
        <f>COUNTIFS($AZ$2:AZ723,AZ723,$AZ$2:AZ723,"&gt;&lt;")</f>
        <v>1</v>
      </c>
      <c r="BB723" t="b">
        <f>IFERROR(AND(VLOOKUP(AX723,[2]英雄技能定义!$A:$F,6,0)="普攻",AY723=$AY$2),FALSE)</f>
        <v>1</v>
      </c>
    </row>
    <row r="724" spans="1:54">
      <c r="A724" s="1" t="e">
        <f>#REF!</f>
        <v>#REF!</v>
      </c>
      <c r="B724" s="1" t="e">
        <f>#REF!</f>
        <v>#REF!</v>
      </c>
      <c r="C724" s="1" t="e">
        <f>#REF!</f>
        <v>#REF!</v>
      </c>
      <c r="D724" s="1" t="s">
        <v>88</v>
      </c>
      <c r="E724" s="1" t="e">
        <f>#REF!</f>
        <v>#REF!</v>
      </c>
      <c r="F724" s="1" t="e">
        <f t="shared" si="205"/>
        <v>#REF!</v>
      </c>
      <c r="G724" s="1">
        <f>SUMIFS(Sheet1!$F$17:$F$30,Sheet1!$E$17:$E$30,D724)</f>
        <v>2</v>
      </c>
      <c r="H724" s="1" t="e">
        <f>ROUND(ABS(SUMIFS(#REF!,#REF!,$C724,#REF!,#REF!,#REF!,$E724)),)</f>
        <v>#REF!</v>
      </c>
      <c r="I724" s="1" t="e">
        <f>_xlfn.IFS(OR(B724=#REF!,B724=#REF!,B724=#REF!),ROUND(#REF!,3),TRUE,0)</f>
        <v>#REF!</v>
      </c>
      <c r="J724" s="1">
        <v>0</v>
      </c>
      <c r="K724" s="1" t="e">
        <f>ROUND(ABS(SUMIFS(#REF!,#REF!,$C724,#REF!,#REF!,#REF!,$E724,#REF!,#REF!)),3)</f>
        <v>#REF!</v>
      </c>
      <c r="L724" s="1" t="e">
        <f>ROUND(ABS(SUMIFS(#REF!,#REF!,$C724,#REF!,#REF!,#REF!,$E724,#REF!,#REF!)),3)</f>
        <v>#REF!</v>
      </c>
      <c r="M724" s="1">
        <v>0</v>
      </c>
      <c r="N724" s="1" t="e">
        <f>ROUND(ABS(SUMIFS(#REF!,#REF!,$C724,#REF!,#REF!,#REF!,$E724,#REF!,#REF!)),3)</f>
        <v>#REF!</v>
      </c>
      <c r="O724" s="1" t="e">
        <f>ABS(SUMIFS(#REF!,#REF!,$C724,#REF!,$E724,#REF!,#REF!))</f>
        <v>#REF!</v>
      </c>
      <c r="P724" s="1" t="e">
        <f>#REF!</f>
        <v>#REF!</v>
      </c>
      <c r="Q724" s="1" t="e">
        <f>_xlfn.IFS(OR(B724=#REF!,B724=#REF!),#REF!*100,TRUE,0)</f>
        <v>#REF!</v>
      </c>
      <c r="S724" s="14" t="str">
        <f t="shared" si="206"/>
        <v>2000242201受击光效1</v>
      </c>
      <c r="T724" s="14" t="str">
        <f ca="1">IF(OFFSET($BB$1,MATCH($S724,S:S,0)-1,),$BC$1,
_xlfn.TEXTJOIN(Sheet1!$D$16,1,U724:AA724))</f>
        <v>65</v>
      </c>
      <c r="U724" s="14" t="str">
        <f t="shared" ca="1" si="207"/>
        <v>65</v>
      </c>
      <c r="V724" s="14" t="str">
        <f t="shared" ca="1" si="208"/>
        <v/>
      </c>
      <c r="W724" s="14" t="str">
        <f t="shared" ca="1" si="209"/>
        <v/>
      </c>
      <c r="X724" s="14" t="str">
        <f t="shared" ca="1" si="210"/>
        <v/>
      </c>
      <c r="Y724" s="14" t="str">
        <f t="shared" ca="1" si="211"/>
        <v/>
      </c>
      <c r="Z724" s="14" t="str">
        <f t="shared" ca="1" si="212"/>
        <v/>
      </c>
      <c r="AA724" s="14" t="str">
        <f t="shared" ca="1" si="213"/>
        <v/>
      </c>
      <c r="AB724" s="1">
        <f t="shared" si="197"/>
        <v>65</v>
      </c>
      <c r="AC724" s="1" t="e">
        <f t="shared" si="198"/>
        <v>#N/A</v>
      </c>
      <c r="AD724" s="1" t="e">
        <f t="shared" si="199"/>
        <v>#N/A</v>
      </c>
      <c r="AE724" s="1" t="e">
        <f t="shared" si="200"/>
        <v>#N/A</v>
      </c>
      <c r="AF724" s="1" t="e">
        <f t="shared" si="201"/>
        <v>#N/A</v>
      </c>
      <c r="AG724" s="1" t="e">
        <f t="shared" si="202"/>
        <v>#N/A</v>
      </c>
      <c r="AH724" s="1" t="e">
        <f t="shared" si="203"/>
        <v>#N/A</v>
      </c>
      <c r="AI724" s="1" t="e">
        <f>TRIM(LEFT(AP724,FIND(Sheet1!$E$16,AP724)-1))</f>
        <v>#VALUE!</v>
      </c>
      <c r="AJ724" s="1" t="e">
        <f>TRIM(LEFT(AQ724,FIND(Sheet1!$E$16,AQ724)-1))</f>
        <v>#VALUE!</v>
      </c>
      <c r="AK724" s="1" t="e">
        <f>TRIM(LEFT(AR724,FIND(Sheet1!$E$16,AR724)-1))</f>
        <v>#VALUE!</v>
      </c>
      <c r="AL724" s="1" t="e">
        <f>TRIM(LEFT(AS724,FIND(Sheet1!$E$16,AS724)-1))</f>
        <v>#VALUE!</v>
      </c>
      <c r="AM724" s="1" t="e">
        <f>TRIM(LEFT(AT724,FIND(Sheet1!$E$16,AT724)-1))</f>
        <v>#VALUE!</v>
      </c>
      <c r="AN724" s="1" t="e">
        <f>TRIM(LEFT(AU724,FIND(Sheet1!$E$16,AU724)-1))</f>
        <v>#VALUE!</v>
      </c>
      <c r="AO724" s="1" t="e">
        <f>TRIM(LEFT(AV724,FIND(Sheet1!$E$16,AV724)-1))</f>
        <v>#VALUE!</v>
      </c>
      <c r="AP724" s="14">
        <v>65</v>
      </c>
      <c r="AX724" s="1">
        <v>2000242201</v>
      </c>
      <c r="AY724" s="1" t="s">
        <v>91</v>
      </c>
      <c r="AZ724" s="1" t="str">
        <f t="shared" si="214"/>
        <v>2000242201受击光效</v>
      </c>
      <c r="BA724" s="1">
        <f>COUNTIFS($AZ$2:AZ724,AZ724,$AZ$2:AZ724,"&gt;&lt;")</f>
        <v>1</v>
      </c>
      <c r="BB724" t="b">
        <f>IFERROR(AND(VLOOKUP(AX724,[2]英雄技能定义!$A:$F,6,0)="普攻",AY724=$AY$2),FALSE)</f>
        <v>0</v>
      </c>
    </row>
    <row r="725" spans="1:54">
      <c r="A725" s="1" t="e">
        <f>#REF!</f>
        <v>#REF!</v>
      </c>
      <c r="B725" s="1" t="e">
        <f>#REF!</f>
        <v>#REF!</v>
      </c>
      <c r="C725" s="1" t="e">
        <f>#REF!</f>
        <v>#REF!</v>
      </c>
      <c r="D725" s="1" t="s">
        <v>88</v>
      </c>
      <c r="E725" s="1" t="e">
        <f>#REF!</f>
        <v>#REF!</v>
      </c>
      <c r="F725" s="1" t="e">
        <f t="shared" si="205"/>
        <v>#REF!</v>
      </c>
      <c r="G725" s="1">
        <f>SUMIFS(Sheet1!$F$17:$F$30,Sheet1!$E$17:$E$30,D725)</f>
        <v>2</v>
      </c>
      <c r="H725" s="1" t="e">
        <f>ROUND(ABS(SUMIFS(#REF!,#REF!,$C725,#REF!,#REF!,#REF!,$E725)),)</f>
        <v>#REF!</v>
      </c>
      <c r="I725" s="1" t="e">
        <f>_xlfn.IFS(OR(B725=#REF!,B725=#REF!,B725=#REF!),ROUND(#REF!,3),TRUE,0)</f>
        <v>#REF!</v>
      </c>
      <c r="J725" s="1">
        <v>0</v>
      </c>
      <c r="K725" s="1" t="e">
        <f>ROUND(ABS(SUMIFS(#REF!,#REF!,$C725,#REF!,#REF!,#REF!,$E725,#REF!,#REF!)),3)</f>
        <v>#REF!</v>
      </c>
      <c r="L725" s="1" t="e">
        <f>ROUND(ABS(SUMIFS(#REF!,#REF!,$C725,#REF!,#REF!,#REF!,$E725,#REF!,#REF!)),3)</f>
        <v>#REF!</v>
      </c>
      <c r="M725" s="1">
        <v>0</v>
      </c>
      <c r="N725" s="1" t="e">
        <f>ROUND(ABS(SUMIFS(#REF!,#REF!,$C725,#REF!,#REF!,#REF!,$E725,#REF!,#REF!)),3)</f>
        <v>#REF!</v>
      </c>
      <c r="O725" s="1" t="e">
        <f>ABS(SUMIFS(#REF!,#REF!,$C725,#REF!,$E725,#REF!,#REF!))</f>
        <v>#REF!</v>
      </c>
      <c r="P725" s="1" t="e">
        <f>#REF!</f>
        <v>#REF!</v>
      </c>
      <c r="Q725" s="1" t="e">
        <f>_xlfn.IFS(OR(B725=#REF!,B725=#REF!),#REF!*100,TRUE,0)</f>
        <v>#REF!</v>
      </c>
      <c r="S725" s="14" t="str">
        <f t="shared" si="206"/>
        <v>2000242204伤血1</v>
      </c>
      <c r="T725" s="14" t="str">
        <f ca="1">IF(OFFSET($BB$1,MATCH($S725,S:S,0)-1,),$BC$1,
_xlfn.TEXTJOIN(Sheet1!$D$16,1,U725:AA725))</f>
        <v>ratio=1.01,fixed=100</v>
      </c>
      <c r="U725" s="14" t="str">
        <f t="shared" ca="1" si="207"/>
        <v>ratio=1.01</v>
      </c>
      <c r="V725" s="14" t="str">
        <f t="shared" ca="1" si="208"/>
        <v>fixed=100</v>
      </c>
      <c r="W725" s="14" t="str">
        <f t="shared" ca="1" si="209"/>
        <v/>
      </c>
      <c r="X725" s="14" t="str">
        <f t="shared" ca="1" si="210"/>
        <v/>
      </c>
      <c r="Y725" s="14" t="str">
        <f t="shared" ca="1" si="211"/>
        <v/>
      </c>
      <c r="Z725" s="14" t="str">
        <f t="shared" ca="1" si="212"/>
        <v/>
      </c>
      <c r="AA725" s="14" t="str">
        <f t="shared" ca="1" si="213"/>
        <v/>
      </c>
      <c r="AB725" s="1">
        <f t="shared" si="197"/>
        <v>1.01</v>
      </c>
      <c r="AC725" s="1">
        <f t="shared" si="198"/>
        <v>100</v>
      </c>
      <c r="AD725" s="1" t="e">
        <f t="shared" si="199"/>
        <v>#N/A</v>
      </c>
      <c r="AE725" s="1" t="e">
        <f t="shared" si="200"/>
        <v>#N/A</v>
      </c>
      <c r="AF725" s="1" t="e">
        <f t="shared" si="201"/>
        <v>#N/A</v>
      </c>
      <c r="AG725" s="1" t="e">
        <f t="shared" si="202"/>
        <v>#N/A</v>
      </c>
      <c r="AH725" s="1" t="e">
        <f t="shared" si="203"/>
        <v>#N/A</v>
      </c>
      <c r="AI725" s="1" t="str">
        <f>TRIM(LEFT(AP725,FIND(Sheet1!$E$16,AP725)-1))</f>
        <v>ratio</v>
      </c>
      <c r="AJ725" s="1" t="str">
        <f>TRIM(LEFT(AQ725,FIND(Sheet1!$E$16,AQ725)-1))</f>
        <v>fixed</v>
      </c>
      <c r="AK725" s="1" t="e">
        <f>TRIM(LEFT(AR725,FIND(Sheet1!$E$16,AR725)-1))</f>
        <v>#VALUE!</v>
      </c>
      <c r="AL725" s="1" t="e">
        <f>TRIM(LEFT(AS725,FIND(Sheet1!$E$16,AS725)-1))</f>
        <v>#VALUE!</v>
      </c>
      <c r="AM725" s="1" t="e">
        <f>TRIM(LEFT(AT725,FIND(Sheet1!$E$16,AT725)-1))</f>
        <v>#VALUE!</v>
      </c>
      <c r="AN725" s="1" t="e">
        <f>TRIM(LEFT(AU725,FIND(Sheet1!$E$16,AU725)-1))</f>
        <v>#VALUE!</v>
      </c>
      <c r="AO725" s="1" t="e">
        <f>TRIM(LEFT(AV725,FIND(Sheet1!$E$16,AV725)-1))</f>
        <v>#VALUE!</v>
      </c>
      <c r="AP725" s="14" t="s">
        <v>504</v>
      </c>
      <c r="AQ725" s="14" t="s">
        <v>170</v>
      </c>
      <c r="AX725" s="1">
        <v>2000242204</v>
      </c>
      <c r="AY725" s="1" t="s">
        <v>86</v>
      </c>
      <c r="AZ725" s="1" t="str">
        <f t="shared" si="214"/>
        <v>2000242204伤血</v>
      </c>
      <c r="BA725" s="1">
        <f>COUNTIFS($AZ$2:AZ725,AZ725,$AZ$2:AZ725,"&gt;&lt;")</f>
        <v>1</v>
      </c>
      <c r="BB725" t="b">
        <f>IFERROR(AND(VLOOKUP(AX725,[2]英雄技能定义!$A:$F,6,0)="普攻",AY725=$AY$2),FALSE)</f>
        <v>0</v>
      </c>
    </row>
    <row r="726" spans="1:54">
      <c r="A726" s="1" t="e">
        <f>#REF!</f>
        <v>#REF!</v>
      </c>
      <c r="B726" s="1" t="e">
        <f>#REF!</f>
        <v>#REF!</v>
      </c>
      <c r="C726" s="1" t="e">
        <f>#REF!</f>
        <v>#REF!</v>
      </c>
      <c r="D726" s="1" t="s">
        <v>86</v>
      </c>
      <c r="E726" s="1" t="e">
        <f>#REF!</f>
        <v>#REF!</v>
      </c>
      <c r="F726" s="1" t="e">
        <f t="shared" si="205"/>
        <v>#REF!</v>
      </c>
      <c r="G726" s="1">
        <f>SUMIFS(Sheet1!$F$17:$F$30,Sheet1!$E$17:$E$30,D726)</f>
        <v>1</v>
      </c>
      <c r="H726" s="1" t="e">
        <f>ROUND(ABS(SUMIFS(#REF!,#REF!,$C726,#REF!,#REF!,#REF!,$E726)),)</f>
        <v>#REF!</v>
      </c>
      <c r="I726" s="1" t="e">
        <f>_xlfn.IFS(OR(B726=#REF!,B726=#REF!,B726=#REF!),ROUND(#REF!,3),TRUE,0)</f>
        <v>#REF!</v>
      </c>
      <c r="J726" s="1">
        <v>0</v>
      </c>
      <c r="K726" s="1" t="e">
        <f>ROUND(ABS(SUMIFS(#REF!,#REF!,$C726,#REF!,#REF!,#REF!,$E726,#REF!,#REF!)),3)</f>
        <v>#REF!</v>
      </c>
      <c r="L726" s="1" t="e">
        <f>ROUND(ABS(SUMIFS(#REF!,#REF!,$C726,#REF!,#REF!,#REF!,$E726,#REF!,#REF!)),3)</f>
        <v>#REF!</v>
      </c>
      <c r="M726" s="1">
        <v>0</v>
      </c>
      <c r="N726" s="1" t="e">
        <f>ROUND(ABS(SUMIFS(#REF!,#REF!,$C726,#REF!,#REF!,#REF!,$E726,#REF!,#REF!)),3)</f>
        <v>#REF!</v>
      </c>
      <c r="O726" s="1" t="e">
        <f>ABS(SUMIFS(#REF!,#REF!,$C726,#REF!,$E726,#REF!,#REF!))</f>
        <v>#REF!</v>
      </c>
      <c r="P726" s="1" t="e">
        <f>#REF!</f>
        <v>#REF!</v>
      </c>
      <c r="Q726" s="1" t="e">
        <f>_xlfn.IFS(OR(B726=#REF!,B726=#REF!),#REF!*100,TRUE,0)</f>
        <v>#REF!</v>
      </c>
      <c r="S726" s="14" t="str">
        <f t="shared" si="206"/>
        <v>2000242204受击光效1</v>
      </c>
      <c r="T726" s="14" t="str">
        <f ca="1">IF(OFFSET($BB$1,MATCH($S726,S:S,0)-1,),$BC$1,
_xlfn.TEXTJOIN(Sheet1!$D$16,1,U726:AA726))</f>
        <v>65</v>
      </c>
      <c r="U726" s="14" t="str">
        <f t="shared" ca="1" si="207"/>
        <v>65</v>
      </c>
      <c r="V726" s="14" t="str">
        <f t="shared" ca="1" si="208"/>
        <v/>
      </c>
      <c r="W726" s="14" t="str">
        <f t="shared" ca="1" si="209"/>
        <v/>
      </c>
      <c r="X726" s="14" t="str">
        <f t="shared" ca="1" si="210"/>
        <v/>
      </c>
      <c r="Y726" s="14" t="str">
        <f t="shared" ca="1" si="211"/>
        <v/>
      </c>
      <c r="Z726" s="14" t="str">
        <f t="shared" ca="1" si="212"/>
        <v/>
      </c>
      <c r="AA726" s="14" t="str">
        <f t="shared" ca="1" si="213"/>
        <v/>
      </c>
      <c r="AB726" s="1">
        <f t="shared" si="197"/>
        <v>65</v>
      </c>
      <c r="AC726" s="1" t="e">
        <f t="shared" si="198"/>
        <v>#N/A</v>
      </c>
      <c r="AD726" s="1" t="e">
        <f t="shared" si="199"/>
        <v>#N/A</v>
      </c>
      <c r="AE726" s="1" t="e">
        <f t="shared" si="200"/>
        <v>#N/A</v>
      </c>
      <c r="AF726" s="1" t="e">
        <f t="shared" si="201"/>
        <v>#N/A</v>
      </c>
      <c r="AG726" s="1" t="e">
        <f t="shared" si="202"/>
        <v>#N/A</v>
      </c>
      <c r="AH726" s="1" t="e">
        <f t="shared" si="203"/>
        <v>#N/A</v>
      </c>
      <c r="AI726" s="1" t="e">
        <f>TRIM(LEFT(AP726,FIND(Sheet1!$E$16,AP726)-1))</f>
        <v>#VALUE!</v>
      </c>
      <c r="AJ726" s="1" t="e">
        <f>TRIM(LEFT(AQ726,FIND(Sheet1!$E$16,AQ726)-1))</f>
        <v>#VALUE!</v>
      </c>
      <c r="AK726" s="1" t="e">
        <f>TRIM(LEFT(AR726,FIND(Sheet1!$E$16,AR726)-1))</f>
        <v>#VALUE!</v>
      </c>
      <c r="AL726" s="1" t="e">
        <f>TRIM(LEFT(AS726,FIND(Sheet1!$E$16,AS726)-1))</f>
        <v>#VALUE!</v>
      </c>
      <c r="AM726" s="1" t="e">
        <f>TRIM(LEFT(AT726,FIND(Sheet1!$E$16,AT726)-1))</f>
        <v>#VALUE!</v>
      </c>
      <c r="AN726" s="1" t="e">
        <f>TRIM(LEFT(AU726,FIND(Sheet1!$E$16,AU726)-1))</f>
        <v>#VALUE!</v>
      </c>
      <c r="AO726" s="1" t="e">
        <f>TRIM(LEFT(AV726,FIND(Sheet1!$E$16,AV726)-1))</f>
        <v>#VALUE!</v>
      </c>
      <c r="AP726" s="14">
        <v>65</v>
      </c>
      <c r="AX726" s="1">
        <v>2000242204</v>
      </c>
      <c r="AY726" s="1" t="s">
        <v>91</v>
      </c>
      <c r="AZ726" s="1" t="str">
        <f t="shared" si="214"/>
        <v>2000242204受击光效</v>
      </c>
      <c r="BA726" s="1">
        <f>COUNTIFS($AZ$2:AZ726,AZ726,$AZ$2:AZ726,"&gt;&lt;")</f>
        <v>1</v>
      </c>
      <c r="BB726" t="b">
        <f>IFERROR(AND(VLOOKUP(AX726,[2]英雄技能定义!$A:$F,6,0)="普攻",AY726=$AY$2),FALSE)</f>
        <v>0</v>
      </c>
    </row>
    <row r="727" spans="1:54">
      <c r="A727" s="1" t="e">
        <f>#REF!</f>
        <v>#REF!</v>
      </c>
      <c r="B727" s="1" t="e">
        <f>#REF!</f>
        <v>#REF!</v>
      </c>
      <c r="C727" s="1" t="e">
        <f>#REF!</f>
        <v>#REF!</v>
      </c>
      <c r="D727" s="1" t="s">
        <v>88</v>
      </c>
      <c r="E727" s="1" t="e">
        <f>#REF!</f>
        <v>#REF!</v>
      </c>
      <c r="F727" s="1" t="e">
        <f t="shared" si="205"/>
        <v>#REF!</v>
      </c>
      <c r="G727" s="1">
        <f>SUMIFS(Sheet1!$F$17:$F$30,Sheet1!$E$17:$E$30,D727)</f>
        <v>2</v>
      </c>
      <c r="H727" s="1" t="e">
        <f>ROUND(ABS(SUMIFS(#REF!,#REF!,$C727,#REF!,#REF!,#REF!,$E727)),)</f>
        <v>#REF!</v>
      </c>
      <c r="I727" s="1" t="e">
        <f>_xlfn.IFS(OR(B727=#REF!,B727=#REF!,B727=#REF!),ROUND(#REF!,3),TRUE,0)</f>
        <v>#REF!</v>
      </c>
      <c r="J727" s="1">
        <v>0</v>
      </c>
      <c r="K727" s="1" t="e">
        <f>ROUND(ABS(SUMIFS(#REF!,#REF!,$C727,#REF!,#REF!,#REF!,$E727,#REF!,#REF!)),3)</f>
        <v>#REF!</v>
      </c>
      <c r="L727" s="1" t="e">
        <f>ROUND(ABS(SUMIFS(#REF!,#REF!,$C727,#REF!,#REF!,#REF!,$E727,#REF!,#REF!)),3)</f>
        <v>#REF!</v>
      </c>
      <c r="M727" s="1">
        <v>0</v>
      </c>
      <c r="N727" s="1" t="e">
        <f>ROUND(ABS(SUMIFS(#REF!,#REF!,$C727,#REF!,#REF!,#REF!,$E727,#REF!,#REF!)),3)</f>
        <v>#REF!</v>
      </c>
      <c r="O727" s="1" t="e">
        <f>ABS(SUMIFS(#REF!,#REF!,$C727,#REF!,$E727,#REF!,#REF!))</f>
        <v>#REF!</v>
      </c>
      <c r="P727" s="1" t="e">
        <f>#REF!</f>
        <v>#REF!</v>
      </c>
      <c r="Q727" s="1" t="e">
        <f>_xlfn.IFS(OR(B727=#REF!,B727=#REF!),#REF!*100,TRUE,0)</f>
        <v>#REF!</v>
      </c>
      <c r="S727" s="14" t="str">
        <f t="shared" si="206"/>
        <v>2000242301伤血1</v>
      </c>
      <c r="T727" s="14" t="str">
        <f ca="1">IF(OFFSET($BB$1,MATCH($S727,S:S,0)-1,),$BC$1,
_xlfn.TEXTJOIN(Sheet1!$D$16,1,U727:AA727))</f>
        <v>ratio=0.4,fixed=10</v>
      </c>
      <c r="U727" s="14" t="str">
        <f t="shared" ca="1" si="207"/>
        <v>ratio=0.4</v>
      </c>
      <c r="V727" s="14" t="str">
        <f t="shared" ca="1" si="208"/>
        <v>fixed=10</v>
      </c>
      <c r="W727" s="14" t="str">
        <f t="shared" ca="1" si="209"/>
        <v/>
      </c>
      <c r="X727" s="14" t="str">
        <f t="shared" ca="1" si="210"/>
        <v/>
      </c>
      <c r="Y727" s="14" t="str">
        <f t="shared" ca="1" si="211"/>
        <v/>
      </c>
      <c r="Z727" s="14" t="str">
        <f t="shared" ca="1" si="212"/>
        <v/>
      </c>
      <c r="AA727" s="14" t="str">
        <f t="shared" ca="1" si="213"/>
        <v/>
      </c>
      <c r="AB727" s="1">
        <f t="shared" si="197"/>
        <v>0.4</v>
      </c>
      <c r="AC727" s="1">
        <f t="shared" si="198"/>
        <v>10</v>
      </c>
      <c r="AD727" s="1" t="e">
        <f t="shared" si="199"/>
        <v>#N/A</v>
      </c>
      <c r="AE727" s="1" t="e">
        <f t="shared" si="200"/>
        <v>#N/A</v>
      </c>
      <c r="AF727" s="1" t="e">
        <f t="shared" si="201"/>
        <v>#N/A</v>
      </c>
      <c r="AG727" s="1" t="e">
        <f t="shared" si="202"/>
        <v>#N/A</v>
      </c>
      <c r="AH727" s="1" t="e">
        <f t="shared" si="203"/>
        <v>#N/A</v>
      </c>
      <c r="AI727" s="1" t="str">
        <f>TRIM(LEFT(AP727,FIND(Sheet1!$E$16,AP727)-1))</f>
        <v>ratio</v>
      </c>
      <c r="AJ727" s="1" t="str">
        <f>TRIM(LEFT(AQ727,FIND(Sheet1!$E$16,AQ727)-1))</f>
        <v>fixed</v>
      </c>
      <c r="AK727" s="1" t="e">
        <f>TRIM(LEFT(AR727,FIND(Sheet1!$E$16,AR727)-1))</f>
        <v>#VALUE!</v>
      </c>
      <c r="AL727" s="1" t="e">
        <f>TRIM(LEFT(AS727,FIND(Sheet1!$E$16,AS727)-1))</f>
        <v>#VALUE!</v>
      </c>
      <c r="AM727" s="1" t="e">
        <f>TRIM(LEFT(AT727,FIND(Sheet1!$E$16,AT727)-1))</f>
        <v>#VALUE!</v>
      </c>
      <c r="AN727" s="1" t="e">
        <f>TRIM(LEFT(AU727,FIND(Sheet1!$E$16,AU727)-1))</f>
        <v>#VALUE!</v>
      </c>
      <c r="AO727" s="1" t="e">
        <f>TRIM(LEFT(AV727,FIND(Sheet1!$E$16,AV727)-1))</f>
        <v>#VALUE!</v>
      </c>
      <c r="AP727" s="14" t="s">
        <v>167</v>
      </c>
      <c r="AQ727" s="14" t="s">
        <v>168</v>
      </c>
      <c r="AX727" s="1">
        <v>2000242301</v>
      </c>
      <c r="AY727" s="1" t="s">
        <v>86</v>
      </c>
      <c r="AZ727" s="1" t="str">
        <f t="shared" si="214"/>
        <v>2000242301伤血</v>
      </c>
      <c r="BA727" s="1">
        <f>COUNTIFS($AZ$2:AZ727,AZ727,$AZ$2:AZ727,"&gt;&lt;")</f>
        <v>1</v>
      </c>
      <c r="BB727" t="b">
        <f>IFERROR(AND(VLOOKUP(AX727,[2]英雄技能定义!$A:$F,6,0)="普攻",AY727=$AY$2),FALSE)</f>
        <v>0</v>
      </c>
    </row>
    <row r="728" spans="1:54">
      <c r="A728" s="1" t="e">
        <f>#REF!</f>
        <v>#REF!</v>
      </c>
      <c r="B728" s="1" t="e">
        <f>#REF!</f>
        <v>#REF!</v>
      </c>
      <c r="C728" s="1" t="e">
        <f>#REF!</f>
        <v>#REF!</v>
      </c>
      <c r="D728" s="1" t="s">
        <v>88</v>
      </c>
      <c r="E728" s="1" t="e">
        <f>#REF!</f>
        <v>#REF!</v>
      </c>
      <c r="F728" s="1" t="e">
        <f t="shared" si="205"/>
        <v>#REF!</v>
      </c>
      <c r="G728" s="1">
        <f>SUMIFS(Sheet1!$F$17:$F$30,Sheet1!$E$17:$E$30,D728)</f>
        <v>2</v>
      </c>
      <c r="H728" s="1" t="e">
        <f>ROUND(ABS(SUMIFS(#REF!,#REF!,$C728,#REF!,#REF!,#REF!,$E728)),)</f>
        <v>#REF!</v>
      </c>
      <c r="I728" s="1" t="e">
        <f>_xlfn.IFS(OR(B728=#REF!,B728=#REF!,B728=#REF!),ROUND(#REF!,3),TRUE,0)</f>
        <v>#REF!</v>
      </c>
      <c r="J728" s="1">
        <v>0</v>
      </c>
      <c r="K728" s="1" t="e">
        <f>ROUND(ABS(SUMIFS(#REF!,#REF!,$C728,#REF!,#REF!,#REF!,$E728,#REF!,#REF!)),3)</f>
        <v>#REF!</v>
      </c>
      <c r="L728" s="1" t="e">
        <f>ROUND(ABS(SUMIFS(#REF!,#REF!,$C728,#REF!,#REF!,#REF!,$E728,#REF!,#REF!)),3)</f>
        <v>#REF!</v>
      </c>
      <c r="M728" s="1">
        <v>0</v>
      </c>
      <c r="N728" s="1" t="e">
        <f>ROUND(ABS(SUMIFS(#REF!,#REF!,$C728,#REF!,#REF!,#REF!,$E728,#REF!,#REF!)),3)</f>
        <v>#REF!</v>
      </c>
      <c r="O728" s="1" t="e">
        <f>ABS(SUMIFS(#REF!,#REF!,$C728,#REF!,$E728,#REF!,#REF!))</f>
        <v>#REF!</v>
      </c>
      <c r="P728" s="1" t="e">
        <f>#REF!</f>
        <v>#REF!</v>
      </c>
      <c r="Q728" s="1" t="e">
        <f>_xlfn.IFS(OR(B728=#REF!,B728=#REF!),#REF!*100,TRUE,0)</f>
        <v>#REF!</v>
      </c>
      <c r="S728" s="14" t="str">
        <f t="shared" si="206"/>
        <v>2000242301受击光效1</v>
      </c>
      <c r="T728" s="14" t="str">
        <f ca="1">IF(OFFSET($BB$1,MATCH($S728,S:S,0)-1,),$BC$1,
_xlfn.TEXTJOIN(Sheet1!$D$16,1,U728:AA728))</f>
        <v>59</v>
      </c>
      <c r="U728" s="14" t="str">
        <f t="shared" ca="1" si="207"/>
        <v>59</v>
      </c>
      <c r="V728" s="14" t="str">
        <f t="shared" ca="1" si="208"/>
        <v/>
      </c>
      <c r="W728" s="14" t="str">
        <f t="shared" ca="1" si="209"/>
        <v/>
      </c>
      <c r="X728" s="14" t="str">
        <f t="shared" ca="1" si="210"/>
        <v/>
      </c>
      <c r="Y728" s="14" t="str">
        <f t="shared" ca="1" si="211"/>
        <v/>
      </c>
      <c r="Z728" s="14" t="str">
        <f t="shared" ca="1" si="212"/>
        <v/>
      </c>
      <c r="AA728" s="14" t="str">
        <f t="shared" ca="1" si="213"/>
        <v/>
      </c>
      <c r="AB728" s="1">
        <f t="shared" si="197"/>
        <v>59</v>
      </c>
      <c r="AC728" s="1" t="e">
        <f t="shared" si="198"/>
        <v>#N/A</v>
      </c>
      <c r="AD728" s="1" t="e">
        <f t="shared" si="199"/>
        <v>#N/A</v>
      </c>
      <c r="AE728" s="1" t="e">
        <f t="shared" si="200"/>
        <v>#N/A</v>
      </c>
      <c r="AF728" s="1" t="e">
        <f t="shared" si="201"/>
        <v>#N/A</v>
      </c>
      <c r="AG728" s="1" t="e">
        <f t="shared" si="202"/>
        <v>#N/A</v>
      </c>
      <c r="AH728" s="1" t="e">
        <f t="shared" si="203"/>
        <v>#N/A</v>
      </c>
      <c r="AI728" s="1" t="e">
        <f>TRIM(LEFT(AP728,FIND(Sheet1!$E$16,AP728)-1))</f>
        <v>#VALUE!</v>
      </c>
      <c r="AJ728" s="1" t="e">
        <f>TRIM(LEFT(AQ728,FIND(Sheet1!$E$16,AQ728)-1))</f>
        <v>#VALUE!</v>
      </c>
      <c r="AK728" s="1" t="e">
        <f>TRIM(LEFT(AR728,FIND(Sheet1!$E$16,AR728)-1))</f>
        <v>#VALUE!</v>
      </c>
      <c r="AL728" s="1" t="e">
        <f>TRIM(LEFT(AS728,FIND(Sheet1!$E$16,AS728)-1))</f>
        <v>#VALUE!</v>
      </c>
      <c r="AM728" s="1" t="e">
        <f>TRIM(LEFT(AT728,FIND(Sheet1!$E$16,AT728)-1))</f>
        <v>#VALUE!</v>
      </c>
      <c r="AN728" s="1" t="e">
        <f>TRIM(LEFT(AU728,FIND(Sheet1!$E$16,AU728)-1))</f>
        <v>#VALUE!</v>
      </c>
      <c r="AO728" s="1" t="e">
        <f>TRIM(LEFT(AV728,FIND(Sheet1!$E$16,AV728)-1))</f>
        <v>#VALUE!</v>
      </c>
      <c r="AP728" s="14">
        <v>59</v>
      </c>
      <c r="AX728" s="1">
        <v>2000242301</v>
      </c>
      <c r="AY728" s="1" t="s">
        <v>91</v>
      </c>
      <c r="AZ728" s="1" t="str">
        <f t="shared" si="214"/>
        <v>2000242301受击光效</v>
      </c>
      <c r="BA728" s="1">
        <f>COUNTIFS($AZ$2:AZ728,AZ728,$AZ$2:AZ728,"&gt;&lt;")</f>
        <v>1</v>
      </c>
      <c r="BB728" t="b">
        <f>IFERROR(AND(VLOOKUP(AX728,[2]英雄技能定义!$A:$F,6,0)="普攻",AY728=$AY$2),FALSE)</f>
        <v>0</v>
      </c>
    </row>
    <row r="729" spans="1:54">
      <c r="A729" s="1" t="e">
        <f>#REF!</f>
        <v>#REF!</v>
      </c>
      <c r="B729" s="1" t="e">
        <f>#REF!</f>
        <v>#REF!</v>
      </c>
      <c r="C729" s="1" t="e">
        <f>#REF!</f>
        <v>#REF!</v>
      </c>
      <c r="D729" s="1" t="s">
        <v>88</v>
      </c>
      <c r="E729" s="1" t="e">
        <f>#REF!</f>
        <v>#REF!</v>
      </c>
      <c r="F729" s="1" t="e">
        <f t="shared" si="205"/>
        <v>#REF!</v>
      </c>
      <c r="G729" s="1">
        <f>SUMIFS(Sheet1!$F$17:$F$30,Sheet1!$E$17:$E$30,D729)</f>
        <v>2</v>
      </c>
      <c r="H729" s="1" t="e">
        <f>ROUND(ABS(SUMIFS(#REF!,#REF!,$C729,#REF!,#REF!,#REF!,$E729)),)</f>
        <v>#REF!</v>
      </c>
      <c r="I729" s="1" t="e">
        <f>_xlfn.IFS(OR(B729=#REF!,B729=#REF!,B729=#REF!),ROUND(#REF!,3),TRUE,0)</f>
        <v>#REF!</v>
      </c>
      <c r="J729" s="1">
        <v>0</v>
      </c>
      <c r="K729" s="1" t="e">
        <f>ROUND(ABS(SUMIFS(#REF!,#REF!,$C729,#REF!,#REF!,#REF!,$E729,#REF!,#REF!)),3)</f>
        <v>#REF!</v>
      </c>
      <c r="L729" s="1" t="e">
        <f>ROUND(ABS(SUMIFS(#REF!,#REF!,$C729,#REF!,#REF!,#REF!,$E729,#REF!,#REF!)),3)</f>
        <v>#REF!</v>
      </c>
      <c r="M729" s="1">
        <v>0</v>
      </c>
      <c r="N729" s="1" t="e">
        <f>ROUND(ABS(SUMIFS(#REF!,#REF!,$C729,#REF!,#REF!,#REF!,$E729,#REF!,#REF!)),3)</f>
        <v>#REF!</v>
      </c>
      <c r="O729" s="1" t="e">
        <f>ABS(SUMIFS(#REF!,#REF!,$C729,#REF!,$E729,#REF!,#REF!))</f>
        <v>#REF!</v>
      </c>
      <c r="P729" s="1" t="e">
        <f>#REF!</f>
        <v>#REF!</v>
      </c>
      <c r="Q729" s="1" t="e">
        <f>_xlfn.IFS(OR(B729=#REF!,B729=#REF!),#REF!*100,TRUE,0)</f>
        <v>#REF!</v>
      </c>
      <c r="S729" s="14" t="str">
        <f t="shared" si="206"/>
        <v>2000242304伤血1</v>
      </c>
      <c r="T729" s="14" t="str">
        <f ca="1">IF(OFFSET($BB$1,MATCH($S729,S:S,0)-1,),$BC$1,
_xlfn.TEXTJOIN(Sheet1!$D$16,1,U729:AA729))</f>
        <v>ratio=0.19,fixed=50</v>
      </c>
      <c r="U729" s="14" t="str">
        <f t="shared" ca="1" si="207"/>
        <v>ratio=0.19</v>
      </c>
      <c r="V729" s="14" t="str">
        <f t="shared" ca="1" si="208"/>
        <v>fixed=50</v>
      </c>
      <c r="W729" s="14" t="str">
        <f t="shared" ca="1" si="209"/>
        <v/>
      </c>
      <c r="X729" s="14" t="str">
        <f t="shared" ca="1" si="210"/>
        <v/>
      </c>
      <c r="Y729" s="14" t="str">
        <f t="shared" ca="1" si="211"/>
        <v/>
      </c>
      <c r="Z729" s="14" t="str">
        <f t="shared" ca="1" si="212"/>
        <v/>
      </c>
      <c r="AA729" s="14" t="str">
        <f t="shared" ca="1" si="213"/>
        <v/>
      </c>
      <c r="AB729" s="1">
        <f t="shared" ref="AB729:AB792" si="215">LOOKUP(9E+307,(--(TRIM(MID(SUBSTITUTE(SUBSTITUTE(SUBSTITUTE(SUBSTITUTE(SUBSTITUTE(AP729,"=","+"),"*","+"),"/","+"),"-","+"),"+",REPT(" ",99)),ROW($1:$100)*99-98,99)))))</f>
        <v>0.19</v>
      </c>
      <c r="AC729" s="1">
        <f t="shared" ref="AC729:AC792" si="216">LOOKUP(9E+307,(--(TRIM(MID(SUBSTITUTE(SUBSTITUTE(SUBSTITUTE(SUBSTITUTE(SUBSTITUTE(AQ729,"=","+"),"*","+"),"/","+"),"-","+"),"+",REPT(" ",99)),ROW($1:$100)*99-98,99)))))</f>
        <v>50</v>
      </c>
      <c r="AD729" s="1" t="e">
        <f t="shared" ref="AD729:AD792" si="217">LOOKUP(9E+307,(--(TRIM(MID(SUBSTITUTE(SUBSTITUTE(SUBSTITUTE(SUBSTITUTE(SUBSTITUTE(AR729,"=","+"),"*","+"),"/","+"),"-","+"),"+",REPT(" ",99)),ROW($1:$100)*99-98,99)))))</f>
        <v>#N/A</v>
      </c>
      <c r="AE729" s="1" t="e">
        <f t="shared" ref="AE729:AE792" si="218">LOOKUP(9E+307,(--(TRIM(MID(SUBSTITUTE(SUBSTITUTE(SUBSTITUTE(SUBSTITUTE(SUBSTITUTE(AS729,"=","+"),"*","+"),"/","+"),"-","+"),"+",REPT(" ",99)),ROW($1:$100)*99-98,99)))))</f>
        <v>#N/A</v>
      </c>
      <c r="AF729" s="1" t="e">
        <f t="shared" ref="AF729:AF792" si="219">LOOKUP(9E+307,(--(TRIM(MID(SUBSTITUTE(SUBSTITUTE(SUBSTITUTE(SUBSTITUTE(SUBSTITUTE(AT729,"=","+"),"*","+"),"/","+"),"-","+"),"+",REPT(" ",99)),ROW($1:$100)*99-98,99)))))</f>
        <v>#N/A</v>
      </c>
      <c r="AG729" s="1" t="e">
        <f t="shared" ref="AG729:AG792" si="220">LOOKUP(9E+307,(--(TRIM(MID(SUBSTITUTE(SUBSTITUTE(SUBSTITUTE(SUBSTITUTE(SUBSTITUTE(AU729,"=","+"),"*","+"),"/","+"),"-","+"),"+",REPT(" ",99)),ROW($1:$100)*99-98,99)))))</f>
        <v>#N/A</v>
      </c>
      <c r="AH729" s="1" t="e">
        <f t="shared" ref="AH729:AH792" si="221">LOOKUP(9E+307,(--(TRIM(MID(SUBSTITUTE(SUBSTITUTE(SUBSTITUTE(SUBSTITUTE(SUBSTITUTE(AV729,"=","+"),"*","+"),"/","+"),"-","+"),"+",REPT(" ",99)),ROW($1:$100)*99-98,99)))))</f>
        <v>#N/A</v>
      </c>
      <c r="AI729" s="1" t="str">
        <f>TRIM(LEFT(AP729,FIND(Sheet1!$E$16,AP729)-1))</f>
        <v>ratio</v>
      </c>
      <c r="AJ729" s="1" t="str">
        <f>TRIM(LEFT(AQ729,FIND(Sheet1!$E$16,AQ729)-1))</f>
        <v>fixed</v>
      </c>
      <c r="AK729" s="1" t="e">
        <f>TRIM(LEFT(AR729,FIND(Sheet1!$E$16,AR729)-1))</f>
        <v>#VALUE!</v>
      </c>
      <c r="AL729" s="1" t="e">
        <f>TRIM(LEFT(AS729,FIND(Sheet1!$E$16,AS729)-1))</f>
        <v>#VALUE!</v>
      </c>
      <c r="AM729" s="1" t="e">
        <f>TRIM(LEFT(AT729,FIND(Sheet1!$E$16,AT729)-1))</f>
        <v>#VALUE!</v>
      </c>
      <c r="AN729" s="1" t="e">
        <f>TRIM(LEFT(AU729,FIND(Sheet1!$E$16,AU729)-1))</f>
        <v>#VALUE!</v>
      </c>
      <c r="AO729" s="1" t="e">
        <f>TRIM(LEFT(AV729,FIND(Sheet1!$E$16,AV729)-1))</f>
        <v>#VALUE!</v>
      </c>
      <c r="AP729" s="14" t="s">
        <v>508</v>
      </c>
      <c r="AQ729" s="14" t="s">
        <v>509</v>
      </c>
      <c r="AX729" s="1">
        <v>2000242304</v>
      </c>
      <c r="AY729" s="1" t="s">
        <v>86</v>
      </c>
      <c r="AZ729" s="1" t="str">
        <f t="shared" si="214"/>
        <v>2000242304伤血</v>
      </c>
      <c r="BA729" s="1">
        <f>COUNTIFS($AZ$2:AZ729,AZ729,$AZ$2:AZ729,"&gt;&lt;")</f>
        <v>1</v>
      </c>
      <c r="BB729" t="b">
        <f>IFERROR(AND(VLOOKUP(AX729,[2]英雄技能定义!$A:$F,6,0)="普攻",AY729=$AY$2),FALSE)</f>
        <v>0</v>
      </c>
    </row>
    <row r="730" spans="1:54">
      <c r="A730" s="1" t="e">
        <f>#REF!</f>
        <v>#REF!</v>
      </c>
      <c r="B730" s="1" t="e">
        <f>#REF!</f>
        <v>#REF!</v>
      </c>
      <c r="C730" s="1" t="e">
        <f>#REF!</f>
        <v>#REF!</v>
      </c>
      <c r="D730" s="1" t="s">
        <v>86</v>
      </c>
      <c r="E730" s="1" t="e">
        <f>#REF!</f>
        <v>#REF!</v>
      </c>
      <c r="F730" s="1" t="e">
        <f t="shared" si="205"/>
        <v>#REF!</v>
      </c>
      <c r="G730" s="1">
        <f>SUMIFS(Sheet1!$F$17:$F$30,Sheet1!$E$17:$E$30,D730)</f>
        <v>1</v>
      </c>
      <c r="H730" s="1" t="e">
        <f>ROUND(ABS(SUMIFS(#REF!,#REF!,$C730,#REF!,#REF!,#REF!,$E730)),)</f>
        <v>#REF!</v>
      </c>
      <c r="I730" s="1" t="e">
        <f>_xlfn.IFS(OR(B730=#REF!,B730=#REF!,B730=#REF!),ROUND(#REF!,3),TRUE,0)</f>
        <v>#REF!</v>
      </c>
      <c r="J730" s="1">
        <v>0</v>
      </c>
      <c r="K730" s="1" t="e">
        <f>ROUND(ABS(SUMIFS(#REF!,#REF!,$C730,#REF!,#REF!,#REF!,$E730,#REF!,#REF!)),3)</f>
        <v>#REF!</v>
      </c>
      <c r="L730" s="1" t="e">
        <f>ROUND(ABS(SUMIFS(#REF!,#REF!,$C730,#REF!,#REF!,#REF!,$E730,#REF!,#REF!)),3)</f>
        <v>#REF!</v>
      </c>
      <c r="M730" s="1">
        <v>0</v>
      </c>
      <c r="N730" s="1" t="e">
        <f>ROUND(ABS(SUMIFS(#REF!,#REF!,$C730,#REF!,#REF!,#REF!,$E730,#REF!,#REF!)),3)</f>
        <v>#REF!</v>
      </c>
      <c r="O730" s="1" t="e">
        <f>ABS(SUMIFS(#REF!,#REF!,$C730,#REF!,$E730,#REF!,#REF!))</f>
        <v>#REF!</v>
      </c>
      <c r="P730" s="1" t="e">
        <f>#REF!</f>
        <v>#REF!</v>
      </c>
      <c r="Q730" s="1" t="e">
        <f>_xlfn.IFS(OR(B730=#REF!,B730=#REF!),#REF!*100,TRUE,0)</f>
        <v>#REF!</v>
      </c>
      <c r="S730" s="14" t="str">
        <f t="shared" si="206"/>
        <v>2000242304受击光效1</v>
      </c>
      <c r="T730" s="14" t="str">
        <f ca="1">IF(OFFSET($BB$1,MATCH($S730,S:S,0)-1,),$BC$1,
_xlfn.TEXTJOIN(Sheet1!$D$16,1,U730:AA730))</f>
        <v>59</v>
      </c>
      <c r="U730" s="14" t="str">
        <f t="shared" ca="1" si="207"/>
        <v>59</v>
      </c>
      <c r="V730" s="14" t="str">
        <f t="shared" ca="1" si="208"/>
        <v/>
      </c>
      <c r="W730" s="14" t="str">
        <f t="shared" ca="1" si="209"/>
        <v/>
      </c>
      <c r="X730" s="14" t="str">
        <f t="shared" ca="1" si="210"/>
        <v/>
      </c>
      <c r="Y730" s="14" t="str">
        <f t="shared" ca="1" si="211"/>
        <v/>
      </c>
      <c r="Z730" s="14" t="str">
        <f t="shared" ca="1" si="212"/>
        <v/>
      </c>
      <c r="AA730" s="14" t="str">
        <f t="shared" ca="1" si="213"/>
        <v/>
      </c>
      <c r="AB730" s="1">
        <f t="shared" si="215"/>
        <v>59</v>
      </c>
      <c r="AC730" s="1" t="e">
        <f t="shared" si="216"/>
        <v>#N/A</v>
      </c>
      <c r="AD730" s="1" t="e">
        <f t="shared" si="217"/>
        <v>#N/A</v>
      </c>
      <c r="AE730" s="1" t="e">
        <f t="shared" si="218"/>
        <v>#N/A</v>
      </c>
      <c r="AF730" s="1" t="e">
        <f t="shared" si="219"/>
        <v>#N/A</v>
      </c>
      <c r="AG730" s="1" t="e">
        <f t="shared" si="220"/>
        <v>#N/A</v>
      </c>
      <c r="AH730" s="1" t="e">
        <f t="shared" si="221"/>
        <v>#N/A</v>
      </c>
      <c r="AI730" s="1" t="e">
        <f>TRIM(LEFT(AP730,FIND(Sheet1!$E$16,AP730)-1))</f>
        <v>#VALUE!</v>
      </c>
      <c r="AJ730" s="1" t="e">
        <f>TRIM(LEFT(AQ730,FIND(Sheet1!$E$16,AQ730)-1))</f>
        <v>#VALUE!</v>
      </c>
      <c r="AK730" s="1" t="e">
        <f>TRIM(LEFT(AR730,FIND(Sheet1!$E$16,AR730)-1))</f>
        <v>#VALUE!</v>
      </c>
      <c r="AL730" s="1" t="e">
        <f>TRIM(LEFT(AS730,FIND(Sheet1!$E$16,AS730)-1))</f>
        <v>#VALUE!</v>
      </c>
      <c r="AM730" s="1" t="e">
        <f>TRIM(LEFT(AT730,FIND(Sheet1!$E$16,AT730)-1))</f>
        <v>#VALUE!</v>
      </c>
      <c r="AN730" s="1" t="e">
        <f>TRIM(LEFT(AU730,FIND(Sheet1!$E$16,AU730)-1))</f>
        <v>#VALUE!</v>
      </c>
      <c r="AO730" s="1" t="e">
        <f>TRIM(LEFT(AV730,FIND(Sheet1!$E$16,AV730)-1))</f>
        <v>#VALUE!</v>
      </c>
      <c r="AP730" s="14">
        <v>59</v>
      </c>
      <c r="AX730" s="1">
        <v>2000242304</v>
      </c>
      <c r="AY730" s="1" t="s">
        <v>91</v>
      </c>
      <c r="AZ730" s="1" t="str">
        <f t="shared" si="214"/>
        <v>2000242304受击光效</v>
      </c>
      <c r="BA730" s="1">
        <f>COUNTIFS($AZ$2:AZ730,AZ730,$AZ$2:AZ730,"&gt;&lt;")</f>
        <v>1</v>
      </c>
      <c r="BB730" t="b">
        <f>IFERROR(AND(VLOOKUP(AX730,[2]英雄技能定义!$A:$F,6,0)="普攻",AY730=$AY$2),FALSE)</f>
        <v>0</v>
      </c>
    </row>
    <row r="731" spans="1:54">
      <c r="A731" s="1" t="e">
        <f>#REF!</f>
        <v>#REF!</v>
      </c>
      <c r="B731" s="1" t="e">
        <f>#REF!</f>
        <v>#REF!</v>
      </c>
      <c r="C731" s="1" t="e">
        <f>#REF!</f>
        <v>#REF!</v>
      </c>
      <c r="D731" s="1" t="s">
        <v>88</v>
      </c>
      <c r="E731" s="1" t="e">
        <f>#REF!</f>
        <v>#REF!</v>
      </c>
      <c r="F731" s="1" t="e">
        <f t="shared" si="205"/>
        <v>#REF!</v>
      </c>
      <c r="G731" s="1">
        <f>SUMIFS(Sheet1!$F$17:$F$30,Sheet1!$E$17:$E$30,D731)</f>
        <v>2</v>
      </c>
      <c r="H731" s="1" t="e">
        <f>ROUND(ABS(SUMIFS(#REF!,#REF!,$C731,#REF!,#REF!,#REF!,$E731)),)</f>
        <v>#REF!</v>
      </c>
      <c r="I731" s="1" t="e">
        <f>_xlfn.IFS(OR(B731=#REF!,B731=#REF!,B731=#REF!),ROUND(#REF!,3),TRUE,0)</f>
        <v>#REF!</v>
      </c>
      <c r="J731" s="1">
        <v>0</v>
      </c>
      <c r="K731" s="1" t="e">
        <f>ROUND(ABS(SUMIFS(#REF!,#REF!,$C731,#REF!,#REF!,#REF!,$E731,#REF!,#REF!)),3)</f>
        <v>#REF!</v>
      </c>
      <c r="L731" s="1" t="e">
        <f>ROUND(ABS(SUMIFS(#REF!,#REF!,$C731,#REF!,#REF!,#REF!,$E731,#REF!,#REF!)),3)</f>
        <v>#REF!</v>
      </c>
      <c r="M731" s="1">
        <v>0</v>
      </c>
      <c r="N731" s="1" t="e">
        <f>ROUND(ABS(SUMIFS(#REF!,#REF!,$C731,#REF!,#REF!,#REF!,$E731,#REF!,#REF!)),3)</f>
        <v>#REF!</v>
      </c>
      <c r="O731" s="1" t="e">
        <f>ABS(SUMIFS(#REF!,#REF!,$C731,#REF!,$E731,#REF!,#REF!))</f>
        <v>#REF!</v>
      </c>
      <c r="P731" s="1" t="e">
        <f>#REF!</f>
        <v>#REF!</v>
      </c>
      <c r="Q731" s="1" t="e">
        <f>_xlfn.IFS(OR(B731=#REF!,B731=#REF!),#REF!*100,TRUE,0)</f>
        <v>#REF!</v>
      </c>
      <c r="S731" s="14" t="str">
        <f t="shared" si="206"/>
        <v>2000242304击退1</v>
      </c>
      <c r="T731" s="14" t="str">
        <f ca="1">IF(OFFSET($BB$1,MATCH($S731,S:S,0)-1,),$BC$1,
_xlfn.TEXTJOIN(Sheet1!$D$16,1,U731:AA731))</f>
        <v>speed=3000,duration=0.01</v>
      </c>
      <c r="U731" s="14" t="str">
        <f t="shared" ca="1" si="207"/>
        <v>speed=3000</v>
      </c>
      <c r="V731" s="14" t="str">
        <f t="shared" ca="1" si="208"/>
        <v>duration=0.01</v>
      </c>
      <c r="W731" s="14" t="str">
        <f t="shared" ca="1" si="209"/>
        <v/>
      </c>
      <c r="X731" s="14" t="str">
        <f t="shared" ca="1" si="210"/>
        <v/>
      </c>
      <c r="Y731" s="14" t="str">
        <f t="shared" ca="1" si="211"/>
        <v/>
      </c>
      <c r="Z731" s="14" t="str">
        <f t="shared" ca="1" si="212"/>
        <v/>
      </c>
      <c r="AA731" s="14" t="str">
        <f t="shared" ca="1" si="213"/>
        <v/>
      </c>
      <c r="AB731" s="1">
        <f t="shared" si="215"/>
        <v>3000</v>
      </c>
      <c r="AC731" s="1">
        <f t="shared" si="216"/>
        <v>0.01</v>
      </c>
      <c r="AD731" s="1" t="e">
        <f t="shared" si="217"/>
        <v>#N/A</v>
      </c>
      <c r="AE731" s="1" t="e">
        <f t="shared" si="218"/>
        <v>#N/A</v>
      </c>
      <c r="AF731" s="1" t="e">
        <f t="shared" si="219"/>
        <v>#N/A</v>
      </c>
      <c r="AG731" s="1" t="e">
        <f t="shared" si="220"/>
        <v>#N/A</v>
      </c>
      <c r="AH731" s="1" t="e">
        <f t="shared" si="221"/>
        <v>#N/A</v>
      </c>
      <c r="AI731" s="1" t="str">
        <f>TRIM(LEFT(AP731,FIND(Sheet1!$E$16,AP731)-1))</f>
        <v>speed</v>
      </c>
      <c r="AJ731" s="1" t="str">
        <f>TRIM(LEFT(AQ731,FIND(Sheet1!$E$16,AQ731)-1))</f>
        <v>duration</v>
      </c>
      <c r="AK731" s="1" t="e">
        <f>TRIM(LEFT(AR731,FIND(Sheet1!$E$16,AR731)-1))</f>
        <v>#VALUE!</v>
      </c>
      <c r="AL731" s="1" t="e">
        <f>TRIM(LEFT(AS731,FIND(Sheet1!$E$16,AS731)-1))</f>
        <v>#VALUE!</v>
      </c>
      <c r="AM731" s="1" t="e">
        <f>TRIM(LEFT(AT731,FIND(Sheet1!$E$16,AT731)-1))</f>
        <v>#VALUE!</v>
      </c>
      <c r="AN731" s="1" t="e">
        <f>TRIM(LEFT(AU731,FIND(Sheet1!$E$16,AU731)-1))</f>
        <v>#VALUE!</v>
      </c>
      <c r="AO731" s="1" t="e">
        <f>TRIM(LEFT(AV731,FIND(Sheet1!$E$16,AV731)-1))</f>
        <v>#VALUE!</v>
      </c>
      <c r="AP731" s="14" t="s">
        <v>171</v>
      </c>
      <c r="AQ731" s="14" t="s">
        <v>333</v>
      </c>
      <c r="AX731" s="1">
        <v>2000242304</v>
      </c>
      <c r="AY731" s="1" t="s">
        <v>47</v>
      </c>
      <c r="AZ731" s="1" t="str">
        <f t="shared" si="214"/>
        <v>2000242304击退</v>
      </c>
      <c r="BA731" s="1">
        <f>COUNTIFS($AZ$2:AZ731,AZ731,$AZ$2:AZ731,"&gt;&lt;")</f>
        <v>1</v>
      </c>
      <c r="BB731" t="b">
        <f>IFERROR(AND(VLOOKUP(AX731,[2]英雄技能定义!$A:$F,6,0)="普攻",AY731=$AY$2),FALSE)</f>
        <v>0</v>
      </c>
    </row>
    <row r="732" spans="1:54">
      <c r="A732" s="1" t="e">
        <f>#REF!</f>
        <v>#REF!</v>
      </c>
      <c r="B732" s="1" t="e">
        <f>#REF!</f>
        <v>#REF!</v>
      </c>
      <c r="C732" s="1" t="e">
        <f>#REF!</f>
        <v>#REF!</v>
      </c>
      <c r="D732" s="1" t="s">
        <v>88</v>
      </c>
      <c r="E732" s="1" t="e">
        <f>#REF!</f>
        <v>#REF!</v>
      </c>
      <c r="F732" s="1" t="e">
        <f t="shared" si="205"/>
        <v>#REF!</v>
      </c>
      <c r="G732" s="1">
        <f>SUMIFS(Sheet1!$F$17:$F$30,Sheet1!$E$17:$E$30,D732)</f>
        <v>2</v>
      </c>
      <c r="H732" s="1" t="e">
        <f>ROUND(ABS(SUMIFS(#REF!,#REF!,$C732,#REF!,#REF!,#REF!,$E732)),)</f>
        <v>#REF!</v>
      </c>
      <c r="I732" s="1" t="e">
        <f>_xlfn.IFS(OR(B732=#REF!,B732=#REF!,B732=#REF!),ROUND(#REF!,3),TRUE,0)</f>
        <v>#REF!</v>
      </c>
      <c r="J732" s="1">
        <v>0</v>
      </c>
      <c r="K732" s="1" t="e">
        <f>ROUND(ABS(SUMIFS(#REF!,#REF!,$C732,#REF!,#REF!,#REF!,$E732,#REF!,#REF!)),3)</f>
        <v>#REF!</v>
      </c>
      <c r="L732" s="1" t="e">
        <f>ROUND(ABS(SUMIFS(#REF!,#REF!,$C732,#REF!,#REF!,#REF!,$E732,#REF!,#REF!)),3)</f>
        <v>#REF!</v>
      </c>
      <c r="M732" s="1">
        <v>0</v>
      </c>
      <c r="N732" s="1" t="e">
        <f>ROUND(ABS(SUMIFS(#REF!,#REF!,$C732,#REF!,#REF!,#REF!,$E732,#REF!,#REF!)),3)</f>
        <v>#REF!</v>
      </c>
      <c r="O732" s="1" t="e">
        <f>ABS(SUMIFS(#REF!,#REF!,$C732,#REF!,$E732,#REF!,#REF!))</f>
        <v>#REF!</v>
      </c>
      <c r="P732" s="1" t="e">
        <f>#REF!</f>
        <v>#REF!</v>
      </c>
      <c r="Q732" s="1" t="e">
        <f>_xlfn.IFS(OR(B732=#REF!,B732=#REF!),#REF!*100,TRUE,0)</f>
        <v>#REF!</v>
      </c>
      <c r="S732" s="14" t="str">
        <f t="shared" si="206"/>
        <v>2000242304击飞1</v>
      </c>
      <c r="T732" s="14" t="str">
        <f ca="1">IF(OFFSET($BB$1,MATCH($S732,S:S,0)-1,),$BC$1,
_xlfn.TEXTJOIN(Sheet1!$D$16,1,U732:AA732))</f>
        <v>speed=400,duration=0.1</v>
      </c>
      <c r="U732" s="14" t="str">
        <f t="shared" ca="1" si="207"/>
        <v>speed=400</v>
      </c>
      <c r="V732" s="14" t="str">
        <f t="shared" ca="1" si="208"/>
        <v>duration=0.1</v>
      </c>
      <c r="W732" s="14" t="str">
        <f t="shared" ca="1" si="209"/>
        <v/>
      </c>
      <c r="X732" s="14" t="str">
        <f t="shared" ca="1" si="210"/>
        <v/>
      </c>
      <c r="Y732" s="14" t="str">
        <f t="shared" ca="1" si="211"/>
        <v/>
      </c>
      <c r="Z732" s="14" t="str">
        <f t="shared" ca="1" si="212"/>
        <v/>
      </c>
      <c r="AA732" s="14" t="str">
        <f t="shared" ca="1" si="213"/>
        <v/>
      </c>
      <c r="AB732" s="1">
        <f t="shared" si="215"/>
        <v>400</v>
      </c>
      <c r="AC732" s="1">
        <f t="shared" si="216"/>
        <v>0.1</v>
      </c>
      <c r="AD732" s="1" t="e">
        <f t="shared" si="217"/>
        <v>#N/A</v>
      </c>
      <c r="AE732" s="1" t="e">
        <f t="shared" si="218"/>
        <v>#N/A</v>
      </c>
      <c r="AF732" s="1" t="e">
        <f t="shared" si="219"/>
        <v>#N/A</v>
      </c>
      <c r="AG732" s="1" t="e">
        <f t="shared" si="220"/>
        <v>#N/A</v>
      </c>
      <c r="AH732" s="1" t="e">
        <f t="shared" si="221"/>
        <v>#N/A</v>
      </c>
      <c r="AI732" s="1" t="str">
        <f>TRIM(LEFT(AP732,FIND(Sheet1!$E$16,AP732)-1))</f>
        <v>speed</v>
      </c>
      <c r="AJ732" s="1" t="str">
        <f>TRIM(LEFT(AQ732,FIND(Sheet1!$E$16,AQ732)-1))</f>
        <v>duration</v>
      </c>
      <c r="AK732" s="1" t="e">
        <f>TRIM(LEFT(AR732,FIND(Sheet1!$E$16,AR732)-1))</f>
        <v>#VALUE!</v>
      </c>
      <c r="AL732" s="1" t="e">
        <f>TRIM(LEFT(AS732,FIND(Sheet1!$E$16,AS732)-1))</f>
        <v>#VALUE!</v>
      </c>
      <c r="AM732" s="1" t="e">
        <f>TRIM(LEFT(AT732,FIND(Sheet1!$E$16,AT732)-1))</f>
        <v>#VALUE!</v>
      </c>
      <c r="AN732" s="1" t="e">
        <f>TRIM(LEFT(AU732,FIND(Sheet1!$E$16,AU732)-1))</f>
        <v>#VALUE!</v>
      </c>
      <c r="AO732" s="1" t="e">
        <f>TRIM(LEFT(AV732,FIND(Sheet1!$E$16,AV732)-1))</f>
        <v>#VALUE!</v>
      </c>
      <c r="AP732" s="14" t="s">
        <v>173</v>
      </c>
      <c r="AQ732" s="14" t="s">
        <v>183</v>
      </c>
      <c r="AX732" s="1">
        <v>2000242304</v>
      </c>
      <c r="AY732" s="1" t="s">
        <v>96</v>
      </c>
      <c r="AZ732" s="1" t="str">
        <f t="shared" si="214"/>
        <v>2000242304击飞</v>
      </c>
      <c r="BA732" s="1">
        <f>COUNTIFS($AZ$2:AZ732,AZ732,$AZ$2:AZ732,"&gt;&lt;")</f>
        <v>1</v>
      </c>
      <c r="BB732" t="b">
        <f>IFERROR(AND(VLOOKUP(AX732,[2]英雄技能定义!$A:$F,6,0)="普攻",AY732=$AY$2),FALSE)</f>
        <v>0</v>
      </c>
    </row>
    <row r="733" spans="1:54">
      <c r="A733" s="1" t="e">
        <f>#REF!</f>
        <v>#REF!</v>
      </c>
      <c r="B733" s="1" t="e">
        <f>#REF!</f>
        <v>#REF!</v>
      </c>
      <c r="C733" s="1" t="e">
        <f>#REF!</f>
        <v>#REF!</v>
      </c>
      <c r="D733" s="1" t="s">
        <v>88</v>
      </c>
      <c r="E733" s="1" t="e">
        <f>#REF!</f>
        <v>#REF!</v>
      </c>
      <c r="F733" s="1" t="e">
        <f t="shared" si="205"/>
        <v>#REF!</v>
      </c>
      <c r="G733" s="1">
        <f>SUMIFS(Sheet1!$F$17:$F$30,Sheet1!$E$17:$E$30,D733)</f>
        <v>2</v>
      </c>
      <c r="H733" s="1" t="e">
        <f>ROUND(ABS(SUMIFS(#REF!,#REF!,$C733,#REF!,#REF!,#REF!,$E733)),)</f>
        <v>#REF!</v>
      </c>
      <c r="I733" s="1" t="e">
        <f>_xlfn.IFS(OR(B733=#REF!,B733=#REF!,B733=#REF!),ROUND(#REF!,3),TRUE,0)</f>
        <v>#REF!</v>
      </c>
      <c r="J733" s="1">
        <v>0</v>
      </c>
      <c r="K733" s="1" t="e">
        <f>ROUND(ABS(SUMIFS(#REF!,#REF!,$C733,#REF!,#REF!,#REF!,$E733,#REF!,#REF!)),3)</f>
        <v>#REF!</v>
      </c>
      <c r="L733" s="1" t="e">
        <f>ROUND(ABS(SUMIFS(#REF!,#REF!,$C733,#REF!,#REF!,#REF!,$E733,#REF!,#REF!)),3)</f>
        <v>#REF!</v>
      </c>
      <c r="M733" s="1">
        <v>0</v>
      </c>
      <c r="N733" s="1" t="e">
        <f>ROUND(ABS(SUMIFS(#REF!,#REF!,$C733,#REF!,#REF!,#REF!,$E733,#REF!,#REF!)),3)</f>
        <v>#REF!</v>
      </c>
      <c r="O733" s="1" t="e">
        <f>ABS(SUMIFS(#REF!,#REF!,$C733,#REF!,$E733,#REF!,#REF!))</f>
        <v>#REF!</v>
      </c>
      <c r="P733" s="1" t="e">
        <f>#REF!</f>
        <v>#REF!</v>
      </c>
      <c r="Q733" s="1" t="e">
        <f>_xlfn.IFS(OR(B733=#REF!,B733=#REF!),#REF!*100,TRUE,0)</f>
        <v>#REF!</v>
      </c>
      <c r="S733" s="14" t="str">
        <f t="shared" si="206"/>
        <v>2000251101伤血1</v>
      </c>
      <c r="T733" s="14" t="str">
        <f ca="1">IF(OFFSET($BB$1,MATCH($S733,S:S,0)-1,),$BC$1,
_xlfn.TEXTJOIN(Sheet1!$D$16,1,U733:AA733))</f>
        <v>ratio=0.4,fixed=0</v>
      </c>
      <c r="U733" s="14" t="str">
        <f t="shared" ca="1" si="207"/>
        <v>ratio=0.4</v>
      </c>
      <c r="V733" s="14" t="str">
        <f t="shared" ca="1" si="208"/>
        <v>fixed=10</v>
      </c>
      <c r="W733" s="14" t="str">
        <f t="shared" ca="1" si="209"/>
        <v/>
      </c>
      <c r="X733" s="14" t="str">
        <f t="shared" ca="1" si="210"/>
        <v/>
      </c>
      <c r="Y733" s="14" t="str">
        <f t="shared" ca="1" si="211"/>
        <v/>
      </c>
      <c r="Z733" s="14" t="str">
        <f t="shared" ca="1" si="212"/>
        <v/>
      </c>
      <c r="AA733" s="14" t="str">
        <f t="shared" ca="1" si="213"/>
        <v/>
      </c>
      <c r="AB733" s="1">
        <f t="shared" si="215"/>
        <v>0.4</v>
      </c>
      <c r="AC733" s="1">
        <f t="shared" si="216"/>
        <v>10</v>
      </c>
      <c r="AD733" s="1" t="e">
        <f t="shared" si="217"/>
        <v>#N/A</v>
      </c>
      <c r="AE733" s="1" t="e">
        <f t="shared" si="218"/>
        <v>#N/A</v>
      </c>
      <c r="AF733" s="1" t="e">
        <f t="shared" si="219"/>
        <v>#N/A</v>
      </c>
      <c r="AG733" s="1" t="e">
        <f t="shared" si="220"/>
        <v>#N/A</v>
      </c>
      <c r="AH733" s="1" t="e">
        <f t="shared" si="221"/>
        <v>#N/A</v>
      </c>
      <c r="AI733" s="1" t="str">
        <f>TRIM(LEFT(AP733,FIND(Sheet1!$E$16,AP733)-1))</f>
        <v>ratio</v>
      </c>
      <c r="AJ733" s="1" t="str">
        <f>TRIM(LEFT(AQ733,FIND(Sheet1!$E$16,AQ733)-1))</f>
        <v>fixed</v>
      </c>
      <c r="AK733" s="1" t="e">
        <f>TRIM(LEFT(AR733,FIND(Sheet1!$E$16,AR733)-1))</f>
        <v>#VALUE!</v>
      </c>
      <c r="AL733" s="1" t="e">
        <f>TRIM(LEFT(AS733,FIND(Sheet1!$E$16,AS733)-1))</f>
        <v>#VALUE!</v>
      </c>
      <c r="AM733" s="1" t="e">
        <f>TRIM(LEFT(AT733,FIND(Sheet1!$E$16,AT733)-1))</f>
        <v>#VALUE!</v>
      </c>
      <c r="AN733" s="1" t="e">
        <f>TRIM(LEFT(AU733,FIND(Sheet1!$E$16,AU733)-1))</f>
        <v>#VALUE!</v>
      </c>
      <c r="AO733" s="1" t="e">
        <f>TRIM(LEFT(AV733,FIND(Sheet1!$E$16,AV733)-1))</f>
        <v>#VALUE!</v>
      </c>
      <c r="AP733" s="14" t="s">
        <v>167</v>
      </c>
      <c r="AQ733" s="14" t="s">
        <v>168</v>
      </c>
      <c r="AX733" s="1">
        <v>2000251101</v>
      </c>
      <c r="AY733" s="1" t="s">
        <v>86</v>
      </c>
      <c r="AZ733" s="1" t="str">
        <f t="shared" si="214"/>
        <v>2000251101伤血</v>
      </c>
      <c r="BA733" s="1">
        <f>COUNTIFS($AZ$2:AZ733,AZ733,$AZ$2:AZ733,"&gt;&lt;")</f>
        <v>1</v>
      </c>
      <c r="BB733" t="b">
        <f>IFERROR(AND(VLOOKUP(AX733,[2]英雄技能定义!$A:$F,6,0)="普攻",AY733=$AY$2),FALSE)</f>
        <v>1</v>
      </c>
    </row>
    <row r="734" spans="1:54">
      <c r="A734" s="1" t="e">
        <f>#REF!</f>
        <v>#REF!</v>
      </c>
      <c r="B734" s="1" t="e">
        <f>#REF!</f>
        <v>#REF!</v>
      </c>
      <c r="C734" s="1" t="e">
        <f>#REF!</f>
        <v>#REF!</v>
      </c>
      <c r="D734" s="1" t="s">
        <v>86</v>
      </c>
      <c r="E734" s="1" t="e">
        <f>#REF!</f>
        <v>#REF!</v>
      </c>
      <c r="F734" s="1" t="e">
        <f t="shared" si="205"/>
        <v>#REF!</v>
      </c>
      <c r="G734" s="1">
        <f>SUMIFS(Sheet1!$F$17:$F$30,Sheet1!$E$17:$E$30,D734)</f>
        <v>1</v>
      </c>
      <c r="H734" s="1" t="e">
        <f>ROUND(ABS(SUMIFS(#REF!,#REF!,$C734,#REF!,#REF!,#REF!,$E734)),)</f>
        <v>#REF!</v>
      </c>
      <c r="I734" s="1" t="e">
        <f>_xlfn.IFS(OR(B734=#REF!,B734=#REF!,B734=#REF!),ROUND(#REF!,3),TRUE,0)</f>
        <v>#REF!</v>
      </c>
      <c r="J734" s="1">
        <v>0</v>
      </c>
      <c r="K734" s="1" t="e">
        <f>ROUND(ABS(SUMIFS(#REF!,#REF!,$C734,#REF!,#REF!,#REF!,$E734,#REF!,#REF!)),3)</f>
        <v>#REF!</v>
      </c>
      <c r="L734" s="1" t="e">
        <f>ROUND(ABS(SUMIFS(#REF!,#REF!,$C734,#REF!,#REF!,#REF!,$E734,#REF!,#REF!)),3)</f>
        <v>#REF!</v>
      </c>
      <c r="M734" s="1">
        <v>0</v>
      </c>
      <c r="N734" s="1" t="e">
        <f>ROUND(ABS(SUMIFS(#REF!,#REF!,$C734,#REF!,#REF!,#REF!,$E734,#REF!,#REF!)),3)</f>
        <v>#REF!</v>
      </c>
      <c r="O734" s="1" t="e">
        <f>ABS(SUMIFS(#REF!,#REF!,$C734,#REF!,$E734,#REF!,#REF!))</f>
        <v>#REF!</v>
      </c>
      <c r="P734" s="1" t="e">
        <f>#REF!</f>
        <v>#REF!</v>
      </c>
      <c r="Q734" s="1" t="e">
        <f>_xlfn.IFS(OR(B734=#REF!,B734=#REF!),#REF!*100,TRUE,0)</f>
        <v>#REF!</v>
      </c>
      <c r="S734" s="14" t="str">
        <f t="shared" si="206"/>
        <v>2000251101受击光效1</v>
      </c>
      <c r="T734" s="14" t="str">
        <f ca="1">IF(OFFSET($BB$1,MATCH($S734,S:S,0)-1,),$BC$1,
_xlfn.TEXTJOIN(Sheet1!$D$16,1,U734:AA734))</f>
        <v>68</v>
      </c>
      <c r="U734" s="14" t="str">
        <f t="shared" ca="1" si="207"/>
        <v>68</v>
      </c>
      <c r="V734" s="14" t="str">
        <f t="shared" ca="1" si="208"/>
        <v/>
      </c>
      <c r="W734" s="14" t="str">
        <f t="shared" ca="1" si="209"/>
        <v/>
      </c>
      <c r="X734" s="14" t="str">
        <f t="shared" ca="1" si="210"/>
        <v/>
      </c>
      <c r="Y734" s="14" t="str">
        <f t="shared" ca="1" si="211"/>
        <v/>
      </c>
      <c r="Z734" s="14" t="str">
        <f t="shared" ca="1" si="212"/>
        <v/>
      </c>
      <c r="AA734" s="14" t="str">
        <f t="shared" ca="1" si="213"/>
        <v/>
      </c>
      <c r="AB734" s="1">
        <f t="shared" si="215"/>
        <v>68</v>
      </c>
      <c r="AC734" s="1" t="e">
        <f t="shared" si="216"/>
        <v>#N/A</v>
      </c>
      <c r="AD734" s="1" t="e">
        <f t="shared" si="217"/>
        <v>#N/A</v>
      </c>
      <c r="AE734" s="1" t="e">
        <f t="shared" si="218"/>
        <v>#N/A</v>
      </c>
      <c r="AF734" s="1" t="e">
        <f t="shared" si="219"/>
        <v>#N/A</v>
      </c>
      <c r="AG734" s="1" t="e">
        <f t="shared" si="220"/>
        <v>#N/A</v>
      </c>
      <c r="AH734" s="1" t="e">
        <f t="shared" si="221"/>
        <v>#N/A</v>
      </c>
      <c r="AI734" s="1" t="e">
        <f>TRIM(LEFT(AP734,FIND(Sheet1!$E$16,AP734)-1))</f>
        <v>#VALUE!</v>
      </c>
      <c r="AJ734" s="1" t="e">
        <f>TRIM(LEFT(AQ734,FIND(Sheet1!$E$16,AQ734)-1))</f>
        <v>#VALUE!</v>
      </c>
      <c r="AK734" s="1" t="e">
        <f>TRIM(LEFT(AR734,FIND(Sheet1!$E$16,AR734)-1))</f>
        <v>#VALUE!</v>
      </c>
      <c r="AL734" s="1" t="e">
        <f>TRIM(LEFT(AS734,FIND(Sheet1!$E$16,AS734)-1))</f>
        <v>#VALUE!</v>
      </c>
      <c r="AM734" s="1" t="e">
        <f>TRIM(LEFT(AT734,FIND(Sheet1!$E$16,AT734)-1))</f>
        <v>#VALUE!</v>
      </c>
      <c r="AN734" s="1" t="e">
        <f>TRIM(LEFT(AU734,FIND(Sheet1!$E$16,AU734)-1))</f>
        <v>#VALUE!</v>
      </c>
      <c r="AO734" s="1" t="e">
        <f>TRIM(LEFT(AV734,FIND(Sheet1!$E$16,AV734)-1))</f>
        <v>#VALUE!</v>
      </c>
      <c r="AP734" s="14">
        <v>68</v>
      </c>
      <c r="AX734" s="1">
        <v>2000251101</v>
      </c>
      <c r="AY734" s="1" t="s">
        <v>91</v>
      </c>
      <c r="AZ734" s="1" t="str">
        <f t="shared" si="214"/>
        <v>2000251101受击光效</v>
      </c>
      <c r="BA734" s="1">
        <f>COUNTIFS($AZ$2:AZ734,AZ734,$AZ$2:AZ734,"&gt;&lt;")</f>
        <v>1</v>
      </c>
      <c r="BB734" t="b">
        <f>IFERROR(AND(VLOOKUP(AX734,[2]英雄技能定义!$A:$F,6,0)="普攻",AY734=$AY$2),FALSE)</f>
        <v>0</v>
      </c>
    </row>
    <row r="735" spans="1:54">
      <c r="A735" s="1" t="e">
        <f>#REF!</f>
        <v>#REF!</v>
      </c>
      <c r="B735" s="1" t="e">
        <f>#REF!</f>
        <v>#REF!</v>
      </c>
      <c r="C735" s="1" t="e">
        <f>#REF!</f>
        <v>#REF!</v>
      </c>
      <c r="D735" s="1" t="s">
        <v>88</v>
      </c>
      <c r="E735" s="1" t="e">
        <f>#REF!</f>
        <v>#REF!</v>
      </c>
      <c r="F735" s="1" t="e">
        <f t="shared" si="205"/>
        <v>#REF!</v>
      </c>
      <c r="G735" s="1">
        <f>SUMIFS(Sheet1!$F$17:$F$30,Sheet1!$E$17:$E$30,D735)</f>
        <v>2</v>
      </c>
      <c r="H735" s="1" t="e">
        <f>ROUND(ABS(SUMIFS(#REF!,#REF!,$C735,#REF!,#REF!,#REF!,$E735)),)</f>
        <v>#REF!</v>
      </c>
      <c r="I735" s="1" t="e">
        <f>_xlfn.IFS(OR(B735=#REF!,B735=#REF!,B735=#REF!),ROUND(#REF!,3),TRUE,0)</f>
        <v>#REF!</v>
      </c>
      <c r="J735" s="1">
        <v>0</v>
      </c>
      <c r="K735" s="1" t="e">
        <f>ROUND(ABS(SUMIFS(#REF!,#REF!,$C735,#REF!,#REF!,#REF!,$E735,#REF!,#REF!)),3)</f>
        <v>#REF!</v>
      </c>
      <c r="L735" s="1" t="e">
        <f>ROUND(ABS(SUMIFS(#REF!,#REF!,$C735,#REF!,#REF!,#REF!,$E735,#REF!,#REF!)),3)</f>
        <v>#REF!</v>
      </c>
      <c r="M735" s="1">
        <v>0</v>
      </c>
      <c r="N735" s="1" t="e">
        <f>ROUND(ABS(SUMIFS(#REF!,#REF!,$C735,#REF!,#REF!,#REF!,$E735,#REF!,#REF!)),3)</f>
        <v>#REF!</v>
      </c>
      <c r="O735" s="1" t="e">
        <f>ABS(SUMIFS(#REF!,#REF!,$C735,#REF!,$E735,#REF!,#REF!))</f>
        <v>#REF!</v>
      </c>
      <c r="P735" s="1" t="e">
        <f>#REF!</f>
        <v>#REF!</v>
      </c>
      <c r="Q735" s="1" t="e">
        <f>_xlfn.IFS(OR(B735=#REF!,B735=#REF!),#REF!*100,TRUE,0)</f>
        <v>#REF!</v>
      </c>
      <c r="S735" s="14" t="str">
        <f t="shared" si="206"/>
        <v>2000251102伤血1</v>
      </c>
      <c r="T735" s="14" t="str">
        <f ca="1">IF(OFFSET($BB$1,MATCH($S735,S:S,0)-1,),$BC$1,
_xlfn.TEXTJOIN(Sheet1!$D$16,1,U735:AA735))</f>
        <v>ratio=1.16,fixed=100,extCritP=0.3</v>
      </c>
      <c r="U735" s="14" t="str">
        <f t="shared" ca="1" si="207"/>
        <v>ratio=1.16</v>
      </c>
      <c r="V735" s="14" t="str">
        <f t="shared" ca="1" si="208"/>
        <v>fixed=100</v>
      </c>
      <c r="W735" s="14" t="str">
        <f t="shared" ca="1" si="209"/>
        <v>extCritP=0.3</v>
      </c>
      <c r="X735" s="14" t="str">
        <f t="shared" ca="1" si="210"/>
        <v/>
      </c>
      <c r="Y735" s="14" t="str">
        <f t="shared" ca="1" si="211"/>
        <v/>
      </c>
      <c r="Z735" s="14" t="str">
        <f t="shared" ca="1" si="212"/>
        <v/>
      </c>
      <c r="AA735" s="14" t="str">
        <f t="shared" ca="1" si="213"/>
        <v/>
      </c>
      <c r="AB735" s="1">
        <f t="shared" si="215"/>
        <v>1.1599999999999999</v>
      </c>
      <c r="AC735" s="1">
        <f t="shared" si="216"/>
        <v>100</v>
      </c>
      <c r="AD735" s="1">
        <f t="shared" si="217"/>
        <v>0.3</v>
      </c>
      <c r="AE735" s="1" t="e">
        <f t="shared" si="218"/>
        <v>#N/A</v>
      </c>
      <c r="AF735" s="1" t="e">
        <f t="shared" si="219"/>
        <v>#N/A</v>
      </c>
      <c r="AG735" s="1" t="e">
        <f t="shared" si="220"/>
        <v>#N/A</v>
      </c>
      <c r="AH735" s="1" t="e">
        <f t="shared" si="221"/>
        <v>#N/A</v>
      </c>
      <c r="AI735" s="1" t="str">
        <f>TRIM(LEFT(AP735,FIND(Sheet1!$E$16,AP735)-1))</f>
        <v>ratio</v>
      </c>
      <c r="AJ735" s="1" t="str">
        <f>TRIM(LEFT(AQ735,FIND(Sheet1!$E$16,AQ735)-1))</f>
        <v>fixed</v>
      </c>
      <c r="AK735" s="1" t="str">
        <f>TRIM(LEFT(AR735,FIND(Sheet1!$E$16,AR735)-1))</f>
        <v>extCritP</v>
      </c>
      <c r="AL735" s="1" t="e">
        <f>TRIM(LEFT(AS735,FIND(Sheet1!$E$16,AS735)-1))</f>
        <v>#VALUE!</v>
      </c>
      <c r="AM735" s="1" t="e">
        <f>TRIM(LEFT(AT735,FIND(Sheet1!$E$16,AT735)-1))</f>
        <v>#VALUE!</v>
      </c>
      <c r="AN735" s="1" t="e">
        <f>TRIM(LEFT(AU735,FIND(Sheet1!$E$16,AU735)-1))</f>
        <v>#VALUE!</v>
      </c>
      <c r="AO735" s="1" t="e">
        <f>TRIM(LEFT(AV735,FIND(Sheet1!$E$16,AV735)-1))</f>
        <v>#VALUE!</v>
      </c>
      <c r="AP735" s="14" t="s">
        <v>490</v>
      </c>
      <c r="AQ735" s="14" t="s">
        <v>170</v>
      </c>
      <c r="AR735" s="14" t="s">
        <v>510</v>
      </c>
      <c r="AX735" s="1">
        <v>2000251102</v>
      </c>
      <c r="AY735" s="1" t="s">
        <v>86</v>
      </c>
      <c r="AZ735" s="1" t="str">
        <f t="shared" si="214"/>
        <v>2000251102伤血</v>
      </c>
      <c r="BA735" s="1">
        <f>COUNTIFS($AZ$2:AZ735,AZ735,$AZ$2:AZ735,"&gt;&lt;")</f>
        <v>1</v>
      </c>
      <c r="BB735" t="b">
        <f>IFERROR(AND(VLOOKUP(AX735,[2]英雄技能定义!$A:$F,6,0)="普攻",AY735=$AY$2),FALSE)</f>
        <v>0</v>
      </c>
    </row>
    <row r="736" spans="1:54">
      <c r="A736" s="1" t="e">
        <f>#REF!</f>
        <v>#REF!</v>
      </c>
      <c r="B736" s="1" t="e">
        <f>#REF!</f>
        <v>#REF!</v>
      </c>
      <c r="C736" s="1" t="e">
        <f>#REF!</f>
        <v>#REF!</v>
      </c>
      <c r="D736" s="1" t="s">
        <v>88</v>
      </c>
      <c r="E736" s="1" t="e">
        <f>#REF!</f>
        <v>#REF!</v>
      </c>
      <c r="F736" s="1" t="e">
        <f t="shared" si="205"/>
        <v>#REF!</v>
      </c>
      <c r="G736" s="1">
        <f>SUMIFS(Sheet1!$F$17:$F$30,Sheet1!$E$17:$E$30,D736)</f>
        <v>2</v>
      </c>
      <c r="H736" s="1" t="e">
        <f>ROUND(ABS(SUMIFS(#REF!,#REF!,$C736,#REF!,#REF!,#REF!,$E736)),)</f>
        <v>#REF!</v>
      </c>
      <c r="I736" s="1" t="e">
        <f>_xlfn.IFS(OR(B736=#REF!,B736=#REF!,B736=#REF!),ROUND(#REF!,3),TRUE,0)</f>
        <v>#REF!</v>
      </c>
      <c r="J736" s="1">
        <v>0</v>
      </c>
      <c r="K736" s="1" t="e">
        <f>ROUND(ABS(SUMIFS(#REF!,#REF!,$C736,#REF!,#REF!,#REF!,$E736,#REF!,#REF!)),3)</f>
        <v>#REF!</v>
      </c>
      <c r="L736" s="1" t="e">
        <f>ROUND(ABS(SUMIFS(#REF!,#REF!,$C736,#REF!,#REF!,#REF!,$E736,#REF!,#REF!)),3)</f>
        <v>#REF!</v>
      </c>
      <c r="M736" s="1">
        <v>0</v>
      </c>
      <c r="N736" s="1" t="e">
        <f>ROUND(ABS(SUMIFS(#REF!,#REF!,$C736,#REF!,#REF!,#REF!,$E736,#REF!,#REF!)),3)</f>
        <v>#REF!</v>
      </c>
      <c r="O736" s="1" t="e">
        <f>ABS(SUMIFS(#REF!,#REF!,$C736,#REF!,$E736,#REF!,#REF!))</f>
        <v>#REF!</v>
      </c>
      <c r="P736" s="1" t="e">
        <f>#REF!</f>
        <v>#REF!</v>
      </c>
      <c r="Q736" s="1" t="e">
        <f>_xlfn.IFS(OR(B736=#REF!,B736=#REF!),#REF!*100,TRUE,0)</f>
        <v>#REF!</v>
      </c>
      <c r="S736" s="14" t="str">
        <f t="shared" si="206"/>
        <v>2000251102受击光效1</v>
      </c>
      <c r="T736" s="14" t="str">
        <f ca="1">IF(OFFSET($BB$1,MATCH($S736,S:S,0)-1,),$BC$1,
_xlfn.TEXTJOIN(Sheet1!$D$16,1,U736:AA736))</f>
        <v>68</v>
      </c>
      <c r="U736" s="14" t="str">
        <f t="shared" ca="1" si="207"/>
        <v>68</v>
      </c>
      <c r="V736" s="14" t="str">
        <f t="shared" ca="1" si="208"/>
        <v/>
      </c>
      <c r="W736" s="14" t="str">
        <f t="shared" ca="1" si="209"/>
        <v/>
      </c>
      <c r="X736" s="14" t="str">
        <f t="shared" ca="1" si="210"/>
        <v/>
      </c>
      <c r="Y736" s="14" t="str">
        <f t="shared" ca="1" si="211"/>
        <v/>
      </c>
      <c r="Z736" s="14" t="str">
        <f t="shared" ca="1" si="212"/>
        <v/>
      </c>
      <c r="AA736" s="14" t="str">
        <f t="shared" ca="1" si="213"/>
        <v/>
      </c>
      <c r="AB736" s="1">
        <f t="shared" si="215"/>
        <v>68</v>
      </c>
      <c r="AC736" s="1" t="e">
        <f t="shared" si="216"/>
        <v>#N/A</v>
      </c>
      <c r="AD736" s="1" t="e">
        <f t="shared" si="217"/>
        <v>#N/A</v>
      </c>
      <c r="AE736" s="1" t="e">
        <f t="shared" si="218"/>
        <v>#N/A</v>
      </c>
      <c r="AF736" s="1" t="e">
        <f t="shared" si="219"/>
        <v>#N/A</v>
      </c>
      <c r="AG736" s="1" t="e">
        <f t="shared" si="220"/>
        <v>#N/A</v>
      </c>
      <c r="AH736" s="1" t="e">
        <f t="shared" si="221"/>
        <v>#N/A</v>
      </c>
      <c r="AI736" s="1" t="e">
        <f>TRIM(LEFT(AP736,FIND(Sheet1!$E$16,AP736)-1))</f>
        <v>#VALUE!</v>
      </c>
      <c r="AJ736" s="1" t="e">
        <f>TRIM(LEFT(AQ736,FIND(Sheet1!$E$16,AQ736)-1))</f>
        <v>#VALUE!</v>
      </c>
      <c r="AK736" s="1" t="e">
        <f>TRIM(LEFT(AR736,FIND(Sheet1!$E$16,AR736)-1))</f>
        <v>#VALUE!</v>
      </c>
      <c r="AL736" s="1" t="e">
        <f>TRIM(LEFT(AS736,FIND(Sheet1!$E$16,AS736)-1))</f>
        <v>#VALUE!</v>
      </c>
      <c r="AM736" s="1" t="e">
        <f>TRIM(LEFT(AT736,FIND(Sheet1!$E$16,AT736)-1))</f>
        <v>#VALUE!</v>
      </c>
      <c r="AN736" s="1" t="e">
        <f>TRIM(LEFT(AU736,FIND(Sheet1!$E$16,AU736)-1))</f>
        <v>#VALUE!</v>
      </c>
      <c r="AO736" s="1" t="e">
        <f>TRIM(LEFT(AV736,FIND(Sheet1!$E$16,AV736)-1))</f>
        <v>#VALUE!</v>
      </c>
      <c r="AP736" s="14">
        <v>68</v>
      </c>
      <c r="AX736" s="1">
        <v>2000251102</v>
      </c>
      <c r="AY736" s="1" t="s">
        <v>91</v>
      </c>
      <c r="AZ736" s="1" t="str">
        <f t="shared" si="214"/>
        <v>2000251102受击光效</v>
      </c>
      <c r="BA736" s="1">
        <f>COUNTIFS($AZ$2:AZ736,AZ736,$AZ$2:AZ736,"&gt;&lt;")</f>
        <v>1</v>
      </c>
      <c r="BB736" t="b">
        <f>IFERROR(AND(VLOOKUP(AX736,[2]英雄技能定义!$A:$F,6,0)="普攻",AY736=$AY$2),FALSE)</f>
        <v>0</v>
      </c>
    </row>
    <row r="737" spans="1:54">
      <c r="A737" s="1" t="e">
        <f>#REF!</f>
        <v>#REF!</v>
      </c>
      <c r="B737" s="1" t="e">
        <f>#REF!</f>
        <v>#REF!</v>
      </c>
      <c r="C737" s="1" t="e">
        <f>#REF!</f>
        <v>#REF!</v>
      </c>
      <c r="D737" s="1" t="s">
        <v>88</v>
      </c>
      <c r="E737" s="1" t="e">
        <f>#REF!</f>
        <v>#REF!</v>
      </c>
      <c r="F737" s="1" t="e">
        <f t="shared" si="205"/>
        <v>#REF!</v>
      </c>
      <c r="G737" s="1">
        <f>SUMIFS(Sheet1!$F$17:$F$30,Sheet1!$E$17:$E$30,D737)</f>
        <v>2</v>
      </c>
      <c r="H737" s="1" t="e">
        <f>ROUND(ABS(SUMIFS(#REF!,#REF!,$C737,#REF!,#REF!,#REF!,$E737)),)</f>
        <v>#REF!</v>
      </c>
      <c r="I737" s="1" t="e">
        <f>_xlfn.IFS(OR(B737=#REF!,B737=#REF!,B737=#REF!),ROUND(#REF!,3),TRUE,0)</f>
        <v>#REF!</v>
      </c>
      <c r="J737" s="1">
        <v>0</v>
      </c>
      <c r="K737" s="1" t="e">
        <f>ROUND(ABS(SUMIFS(#REF!,#REF!,$C737,#REF!,#REF!,#REF!,$E737,#REF!,#REF!)),3)</f>
        <v>#REF!</v>
      </c>
      <c r="L737" s="1" t="e">
        <f>ROUND(ABS(SUMIFS(#REF!,#REF!,$C737,#REF!,#REF!,#REF!,$E737,#REF!,#REF!)),3)</f>
        <v>#REF!</v>
      </c>
      <c r="M737" s="1">
        <v>0</v>
      </c>
      <c r="N737" s="1" t="e">
        <f>ROUND(ABS(SUMIFS(#REF!,#REF!,$C737,#REF!,#REF!,#REF!,$E737,#REF!,#REF!)),3)</f>
        <v>#REF!</v>
      </c>
      <c r="O737" s="1" t="e">
        <f>ABS(SUMIFS(#REF!,#REF!,$C737,#REF!,$E737,#REF!,#REF!))</f>
        <v>#REF!</v>
      </c>
      <c r="P737" s="1" t="e">
        <f>#REF!</f>
        <v>#REF!</v>
      </c>
      <c r="Q737" s="1" t="e">
        <f>_xlfn.IFS(OR(B737=#REF!,B737=#REF!),#REF!*100,TRUE,0)</f>
        <v>#REF!</v>
      </c>
      <c r="S737" s="14" t="str">
        <f t="shared" si="206"/>
        <v>2000251102击退1</v>
      </c>
      <c r="T737" s="14" t="str">
        <f ca="1">IF(OFFSET($BB$1,MATCH($S737,S:S,0)-1,),$BC$1,
_xlfn.TEXTJOIN(Sheet1!$D$16,1,U737:AA737))</f>
        <v>speed=1000,duration=0.05</v>
      </c>
      <c r="U737" s="14" t="str">
        <f t="shared" ca="1" si="207"/>
        <v>speed=1000</v>
      </c>
      <c r="V737" s="14" t="str">
        <f t="shared" ca="1" si="208"/>
        <v>duration=0.05</v>
      </c>
      <c r="W737" s="14" t="str">
        <f t="shared" ca="1" si="209"/>
        <v/>
      </c>
      <c r="X737" s="14" t="str">
        <f t="shared" ca="1" si="210"/>
        <v/>
      </c>
      <c r="Y737" s="14" t="str">
        <f t="shared" ca="1" si="211"/>
        <v/>
      </c>
      <c r="Z737" s="14" t="str">
        <f t="shared" ca="1" si="212"/>
        <v/>
      </c>
      <c r="AA737" s="14" t="str">
        <f t="shared" ca="1" si="213"/>
        <v/>
      </c>
      <c r="AB737" s="1">
        <f t="shared" si="215"/>
        <v>1000</v>
      </c>
      <c r="AC737" s="1">
        <f t="shared" si="216"/>
        <v>0.05</v>
      </c>
      <c r="AD737" s="1" t="e">
        <f t="shared" si="217"/>
        <v>#N/A</v>
      </c>
      <c r="AE737" s="1" t="e">
        <f t="shared" si="218"/>
        <v>#N/A</v>
      </c>
      <c r="AF737" s="1" t="e">
        <f t="shared" si="219"/>
        <v>#N/A</v>
      </c>
      <c r="AG737" s="1" t="e">
        <f t="shared" si="220"/>
        <v>#N/A</v>
      </c>
      <c r="AH737" s="1" t="e">
        <f t="shared" si="221"/>
        <v>#N/A</v>
      </c>
      <c r="AI737" s="1" t="str">
        <f>TRIM(LEFT(AP737,FIND(Sheet1!$E$16,AP737)-1))</f>
        <v>speed</v>
      </c>
      <c r="AJ737" s="1" t="str">
        <f>TRIM(LEFT(AQ737,FIND(Sheet1!$E$16,AQ737)-1))</f>
        <v>duration</v>
      </c>
      <c r="AK737" s="1" t="e">
        <f>TRIM(LEFT(AR737,FIND(Sheet1!$E$16,AR737)-1))</f>
        <v>#VALUE!</v>
      </c>
      <c r="AL737" s="1" t="e">
        <f>TRIM(LEFT(AS737,FIND(Sheet1!$E$16,AS737)-1))</f>
        <v>#VALUE!</v>
      </c>
      <c r="AM737" s="1" t="e">
        <f>TRIM(LEFT(AT737,FIND(Sheet1!$E$16,AT737)-1))</f>
        <v>#VALUE!</v>
      </c>
      <c r="AN737" s="1" t="e">
        <f>TRIM(LEFT(AU737,FIND(Sheet1!$E$16,AU737)-1))</f>
        <v>#VALUE!</v>
      </c>
      <c r="AO737" s="1" t="e">
        <f>TRIM(LEFT(AV737,FIND(Sheet1!$E$16,AV737)-1))</f>
        <v>#VALUE!</v>
      </c>
      <c r="AP737" s="14" t="s">
        <v>182</v>
      </c>
      <c r="AQ737" s="14" t="s">
        <v>214</v>
      </c>
      <c r="AX737" s="1">
        <v>2000251102</v>
      </c>
      <c r="AY737" s="1" t="s">
        <v>47</v>
      </c>
      <c r="AZ737" s="1" t="str">
        <f t="shared" si="214"/>
        <v>2000251102击退</v>
      </c>
      <c r="BA737" s="1">
        <f>COUNTIFS($AZ$2:AZ737,AZ737,$AZ$2:AZ737,"&gt;&lt;")</f>
        <v>1</v>
      </c>
      <c r="BB737" t="b">
        <f>IFERROR(AND(VLOOKUP(AX737,[2]英雄技能定义!$A:$F,6,0)="普攻",AY737=$AY$2),FALSE)</f>
        <v>0</v>
      </c>
    </row>
    <row r="738" spans="1:54">
      <c r="A738" s="1" t="e">
        <f>#REF!</f>
        <v>#REF!</v>
      </c>
      <c r="B738" s="1" t="e">
        <f>#REF!</f>
        <v>#REF!</v>
      </c>
      <c r="C738" s="1" t="e">
        <f>#REF!</f>
        <v>#REF!</v>
      </c>
      <c r="D738" s="1" t="s">
        <v>86</v>
      </c>
      <c r="E738" s="1" t="e">
        <f>#REF!</f>
        <v>#REF!</v>
      </c>
      <c r="F738" s="1" t="e">
        <f t="shared" si="205"/>
        <v>#REF!</v>
      </c>
      <c r="G738" s="1">
        <f>SUMIFS(Sheet1!$F$17:$F$30,Sheet1!$E$17:$E$30,D738)</f>
        <v>1</v>
      </c>
      <c r="H738" s="1" t="e">
        <f>ROUND(ABS(SUMIFS(#REF!,#REF!,$C738,#REF!,#REF!,#REF!,$E738)),)</f>
        <v>#REF!</v>
      </c>
      <c r="I738" s="1" t="e">
        <f>_xlfn.IFS(OR(B738=#REF!,B738=#REF!,B738=#REF!),ROUND(#REF!,3),TRUE,0)</f>
        <v>#REF!</v>
      </c>
      <c r="J738" s="1">
        <v>0</v>
      </c>
      <c r="K738" s="1" t="e">
        <f>ROUND(ABS(SUMIFS(#REF!,#REF!,$C738,#REF!,#REF!,#REF!,$E738,#REF!,#REF!)),3)</f>
        <v>#REF!</v>
      </c>
      <c r="L738" s="1" t="e">
        <f>ROUND(ABS(SUMIFS(#REF!,#REF!,$C738,#REF!,#REF!,#REF!,$E738,#REF!,#REF!)),3)</f>
        <v>#REF!</v>
      </c>
      <c r="M738" s="1">
        <v>0</v>
      </c>
      <c r="N738" s="1" t="e">
        <f>ROUND(ABS(SUMIFS(#REF!,#REF!,$C738,#REF!,#REF!,#REF!,$E738,#REF!,#REF!)),3)</f>
        <v>#REF!</v>
      </c>
      <c r="O738" s="1" t="e">
        <f>ABS(SUMIFS(#REF!,#REF!,$C738,#REF!,$E738,#REF!,#REF!))</f>
        <v>#REF!</v>
      </c>
      <c r="P738" s="1" t="e">
        <f>#REF!</f>
        <v>#REF!</v>
      </c>
      <c r="Q738" s="1" t="e">
        <f>_xlfn.IFS(OR(B738=#REF!,B738=#REF!),#REF!*100,TRUE,0)</f>
        <v>#REF!</v>
      </c>
      <c r="S738" s="14" t="str">
        <f t="shared" si="206"/>
        <v>2000251103伤血1</v>
      </c>
      <c r="T738" s="14" t="str">
        <f ca="1">IF(OFFSET($BB$1,MATCH($S738,S:S,0)-1,),$BC$1,
_xlfn.TEXTJOIN(Sheet1!$D$16,1,U738:AA738))</f>
        <v>ratio=2.28,fixed=100</v>
      </c>
      <c r="U738" s="14" t="str">
        <f t="shared" ca="1" si="207"/>
        <v>ratio=2.28</v>
      </c>
      <c r="V738" s="14" t="str">
        <f t="shared" ca="1" si="208"/>
        <v>fixed=100</v>
      </c>
      <c r="W738" s="14" t="str">
        <f t="shared" ca="1" si="209"/>
        <v/>
      </c>
      <c r="X738" s="14" t="str">
        <f t="shared" ca="1" si="210"/>
        <v/>
      </c>
      <c r="Y738" s="14" t="str">
        <f t="shared" ca="1" si="211"/>
        <v/>
      </c>
      <c r="Z738" s="14" t="str">
        <f t="shared" ca="1" si="212"/>
        <v/>
      </c>
      <c r="AA738" s="14" t="str">
        <f t="shared" ca="1" si="213"/>
        <v/>
      </c>
      <c r="AB738" s="1">
        <f t="shared" si="215"/>
        <v>2.2799999999999998</v>
      </c>
      <c r="AC738" s="1">
        <f t="shared" si="216"/>
        <v>100</v>
      </c>
      <c r="AD738" s="1" t="e">
        <f t="shared" si="217"/>
        <v>#N/A</v>
      </c>
      <c r="AE738" s="1" t="e">
        <f t="shared" si="218"/>
        <v>#N/A</v>
      </c>
      <c r="AF738" s="1" t="e">
        <f t="shared" si="219"/>
        <v>#N/A</v>
      </c>
      <c r="AG738" s="1" t="e">
        <f t="shared" si="220"/>
        <v>#N/A</v>
      </c>
      <c r="AH738" s="1" t="e">
        <f t="shared" si="221"/>
        <v>#N/A</v>
      </c>
      <c r="AI738" s="1" t="str">
        <f>TRIM(LEFT(AP738,FIND(Sheet1!$E$16,AP738)-1))</f>
        <v>ratio</v>
      </c>
      <c r="AJ738" s="1" t="str">
        <f>TRIM(LEFT(AQ738,FIND(Sheet1!$E$16,AQ738)-1))</f>
        <v>fixed</v>
      </c>
      <c r="AK738" s="1" t="e">
        <f>TRIM(LEFT(AR738,FIND(Sheet1!$E$16,AR738)-1))</f>
        <v>#VALUE!</v>
      </c>
      <c r="AL738" s="1" t="e">
        <f>TRIM(LEFT(AS738,FIND(Sheet1!$E$16,AS738)-1))</f>
        <v>#VALUE!</v>
      </c>
      <c r="AM738" s="1" t="e">
        <f>TRIM(LEFT(AT738,FIND(Sheet1!$E$16,AT738)-1))</f>
        <v>#VALUE!</v>
      </c>
      <c r="AN738" s="1" t="e">
        <f>TRIM(LEFT(AU738,FIND(Sheet1!$E$16,AU738)-1))</f>
        <v>#VALUE!</v>
      </c>
      <c r="AO738" s="1" t="e">
        <f>TRIM(LEFT(AV738,FIND(Sheet1!$E$16,AV738)-1))</f>
        <v>#VALUE!</v>
      </c>
      <c r="AP738" s="14" t="s">
        <v>511</v>
      </c>
      <c r="AQ738" s="14" t="s">
        <v>170</v>
      </c>
      <c r="AX738" s="1">
        <v>2000251103</v>
      </c>
      <c r="AY738" s="1" t="s">
        <v>86</v>
      </c>
      <c r="AZ738" s="1" t="str">
        <f t="shared" si="214"/>
        <v>2000251103伤血</v>
      </c>
      <c r="BA738" s="1">
        <f>COUNTIFS($AZ$2:AZ738,AZ738,$AZ$2:AZ738,"&gt;&lt;")</f>
        <v>1</v>
      </c>
      <c r="BB738" t="b">
        <f>IFERROR(AND(VLOOKUP(AX738,[2]英雄技能定义!$A:$F,6,0)="普攻",AY738=$AY$2),FALSE)</f>
        <v>0</v>
      </c>
    </row>
    <row r="739" spans="1:54">
      <c r="A739" s="1" t="e">
        <f>#REF!</f>
        <v>#REF!</v>
      </c>
      <c r="B739" s="1" t="e">
        <f>#REF!</f>
        <v>#REF!</v>
      </c>
      <c r="C739" s="1" t="e">
        <f>#REF!</f>
        <v>#REF!</v>
      </c>
      <c r="D739" s="1" t="s">
        <v>88</v>
      </c>
      <c r="E739" s="1" t="e">
        <f>#REF!</f>
        <v>#REF!</v>
      </c>
      <c r="F739" s="1" t="e">
        <f t="shared" si="205"/>
        <v>#REF!</v>
      </c>
      <c r="G739" s="1">
        <f>SUMIFS(Sheet1!$F$17:$F$30,Sheet1!$E$17:$E$30,D739)</f>
        <v>2</v>
      </c>
      <c r="H739" s="1" t="e">
        <f>ROUND(ABS(SUMIFS(#REF!,#REF!,$C739,#REF!,#REF!,#REF!,$E739)),)</f>
        <v>#REF!</v>
      </c>
      <c r="I739" s="1" t="e">
        <f>_xlfn.IFS(OR(B739=#REF!,B739=#REF!,B739=#REF!),ROUND(#REF!,3),TRUE,0)</f>
        <v>#REF!</v>
      </c>
      <c r="J739" s="1">
        <v>0</v>
      </c>
      <c r="K739" s="1" t="e">
        <f>ROUND(ABS(SUMIFS(#REF!,#REF!,$C739,#REF!,#REF!,#REF!,$E739,#REF!,#REF!)),3)</f>
        <v>#REF!</v>
      </c>
      <c r="L739" s="1" t="e">
        <f>ROUND(ABS(SUMIFS(#REF!,#REF!,$C739,#REF!,#REF!,#REF!,$E739,#REF!,#REF!)),3)</f>
        <v>#REF!</v>
      </c>
      <c r="M739" s="1">
        <v>0</v>
      </c>
      <c r="N739" s="1" t="e">
        <f>ROUND(ABS(SUMIFS(#REF!,#REF!,$C739,#REF!,#REF!,#REF!,$E739,#REF!,#REF!)),3)</f>
        <v>#REF!</v>
      </c>
      <c r="O739" s="1" t="e">
        <f>ABS(SUMIFS(#REF!,#REF!,$C739,#REF!,$E739,#REF!,#REF!))</f>
        <v>#REF!</v>
      </c>
      <c r="P739" s="1" t="e">
        <f>#REF!</f>
        <v>#REF!</v>
      </c>
      <c r="Q739" s="1" t="e">
        <f>_xlfn.IFS(OR(B739=#REF!,B739=#REF!),#REF!*100,TRUE,0)</f>
        <v>#REF!</v>
      </c>
      <c r="S739" s="14" t="str">
        <f t="shared" si="206"/>
        <v>2000251103受击光效1</v>
      </c>
      <c r="T739" s="14" t="str">
        <f ca="1">IF(OFFSET($BB$1,MATCH($S739,S:S,0)-1,),$BC$1,
_xlfn.TEXTJOIN(Sheet1!$D$16,1,U739:AA739))</f>
        <v>69</v>
      </c>
      <c r="U739" s="14" t="str">
        <f t="shared" ca="1" si="207"/>
        <v>69</v>
      </c>
      <c r="V739" s="14" t="str">
        <f t="shared" ca="1" si="208"/>
        <v/>
      </c>
      <c r="W739" s="14" t="str">
        <f t="shared" ca="1" si="209"/>
        <v/>
      </c>
      <c r="X739" s="14" t="str">
        <f t="shared" ca="1" si="210"/>
        <v/>
      </c>
      <c r="Y739" s="14" t="str">
        <f t="shared" ca="1" si="211"/>
        <v/>
      </c>
      <c r="Z739" s="14" t="str">
        <f t="shared" ca="1" si="212"/>
        <v/>
      </c>
      <c r="AA739" s="14" t="str">
        <f t="shared" ca="1" si="213"/>
        <v/>
      </c>
      <c r="AB739" s="1">
        <f t="shared" si="215"/>
        <v>69</v>
      </c>
      <c r="AC739" s="1" t="e">
        <f t="shared" si="216"/>
        <v>#N/A</v>
      </c>
      <c r="AD739" s="1" t="e">
        <f t="shared" si="217"/>
        <v>#N/A</v>
      </c>
      <c r="AE739" s="1" t="e">
        <f t="shared" si="218"/>
        <v>#N/A</v>
      </c>
      <c r="AF739" s="1" t="e">
        <f t="shared" si="219"/>
        <v>#N/A</v>
      </c>
      <c r="AG739" s="1" t="e">
        <f t="shared" si="220"/>
        <v>#N/A</v>
      </c>
      <c r="AH739" s="1" t="e">
        <f t="shared" si="221"/>
        <v>#N/A</v>
      </c>
      <c r="AI739" s="1" t="e">
        <f>TRIM(LEFT(AP739,FIND(Sheet1!$E$16,AP739)-1))</f>
        <v>#VALUE!</v>
      </c>
      <c r="AJ739" s="1" t="e">
        <f>TRIM(LEFT(AQ739,FIND(Sheet1!$E$16,AQ739)-1))</f>
        <v>#VALUE!</v>
      </c>
      <c r="AK739" s="1" t="e">
        <f>TRIM(LEFT(AR739,FIND(Sheet1!$E$16,AR739)-1))</f>
        <v>#VALUE!</v>
      </c>
      <c r="AL739" s="1" t="e">
        <f>TRIM(LEFT(AS739,FIND(Sheet1!$E$16,AS739)-1))</f>
        <v>#VALUE!</v>
      </c>
      <c r="AM739" s="1" t="e">
        <f>TRIM(LEFT(AT739,FIND(Sheet1!$E$16,AT739)-1))</f>
        <v>#VALUE!</v>
      </c>
      <c r="AN739" s="1" t="e">
        <f>TRIM(LEFT(AU739,FIND(Sheet1!$E$16,AU739)-1))</f>
        <v>#VALUE!</v>
      </c>
      <c r="AO739" s="1" t="e">
        <f>TRIM(LEFT(AV739,FIND(Sheet1!$E$16,AV739)-1))</f>
        <v>#VALUE!</v>
      </c>
      <c r="AP739" s="14">
        <v>69</v>
      </c>
      <c r="AX739" s="1">
        <v>2000251103</v>
      </c>
      <c r="AY739" s="1" t="s">
        <v>91</v>
      </c>
      <c r="AZ739" s="1" t="str">
        <f t="shared" si="214"/>
        <v>2000251103受击光效</v>
      </c>
      <c r="BA739" s="1">
        <f>COUNTIFS($AZ$2:AZ739,AZ739,$AZ$2:AZ739,"&gt;&lt;")</f>
        <v>1</v>
      </c>
      <c r="BB739" t="b">
        <f>IFERROR(AND(VLOOKUP(AX739,[2]英雄技能定义!$A:$F,6,0)="普攻",AY739=$AY$2),FALSE)</f>
        <v>0</v>
      </c>
    </row>
    <row r="740" spans="1:54">
      <c r="A740" s="1" t="e">
        <f>#REF!</f>
        <v>#REF!</v>
      </c>
      <c r="B740" s="1" t="e">
        <f>#REF!</f>
        <v>#REF!</v>
      </c>
      <c r="C740" s="1" t="e">
        <f>#REF!</f>
        <v>#REF!</v>
      </c>
      <c r="D740" s="1" t="s">
        <v>88</v>
      </c>
      <c r="E740" s="1" t="e">
        <f>#REF!</f>
        <v>#REF!</v>
      </c>
      <c r="F740" s="1" t="e">
        <f t="shared" si="205"/>
        <v>#REF!</v>
      </c>
      <c r="G740" s="1">
        <f>SUMIFS(Sheet1!$F$17:$F$30,Sheet1!$E$17:$E$30,D740)</f>
        <v>2</v>
      </c>
      <c r="H740" s="1" t="e">
        <f>ROUND(ABS(SUMIFS(#REF!,#REF!,$C740,#REF!,#REF!,#REF!,$E740)),)</f>
        <v>#REF!</v>
      </c>
      <c r="I740" s="1" t="e">
        <f>_xlfn.IFS(OR(B740=#REF!,B740=#REF!,B740=#REF!),ROUND(#REF!,3),TRUE,0)</f>
        <v>#REF!</v>
      </c>
      <c r="J740" s="1">
        <v>0</v>
      </c>
      <c r="K740" s="1" t="e">
        <f>ROUND(ABS(SUMIFS(#REF!,#REF!,$C740,#REF!,#REF!,#REF!,$E740,#REF!,#REF!)),3)</f>
        <v>#REF!</v>
      </c>
      <c r="L740" s="1" t="e">
        <f>ROUND(ABS(SUMIFS(#REF!,#REF!,$C740,#REF!,#REF!,#REF!,$E740,#REF!,#REF!)),3)</f>
        <v>#REF!</v>
      </c>
      <c r="M740" s="1">
        <v>0</v>
      </c>
      <c r="N740" s="1" t="e">
        <f>ROUND(ABS(SUMIFS(#REF!,#REF!,$C740,#REF!,#REF!,#REF!,$E740,#REF!,#REF!)),3)</f>
        <v>#REF!</v>
      </c>
      <c r="O740" s="1" t="e">
        <f>ABS(SUMIFS(#REF!,#REF!,$C740,#REF!,$E740,#REF!,#REF!))</f>
        <v>#REF!</v>
      </c>
      <c r="P740" s="1" t="e">
        <f>#REF!</f>
        <v>#REF!</v>
      </c>
      <c r="Q740" s="1" t="e">
        <f>_xlfn.IFS(OR(B740=#REF!,B740=#REF!),#REF!*100,TRUE,0)</f>
        <v>#REF!</v>
      </c>
      <c r="S740" s="14" t="str">
        <f t="shared" si="206"/>
        <v>2000251103加buff1</v>
      </c>
      <c r="T740" s="14" t="str">
        <f ca="1">IF(OFFSET($BB$1,MATCH($S740,S:S,0)-1,),$BC$1,
_xlfn.TEXTJOIN(Sheet1!$D$16,1,U740:AA740))</f>
        <v>duration=2,effectIds={1000151}</v>
      </c>
      <c r="U740" s="14" t="str">
        <f t="shared" ca="1" si="207"/>
        <v>duration=2</v>
      </c>
      <c r="V740" s="14" t="str">
        <f t="shared" ca="1" si="208"/>
        <v>effectIds={1000151}</v>
      </c>
      <c r="W740" s="14" t="str">
        <f t="shared" ca="1" si="209"/>
        <v/>
      </c>
      <c r="X740" s="14" t="str">
        <f t="shared" ca="1" si="210"/>
        <v/>
      </c>
      <c r="Y740" s="14" t="str">
        <f t="shared" ca="1" si="211"/>
        <v/>
      </c>
      <c r="Z740" s="14" t="str">
        <f t="shared" ca="1" si="212"/>
        <v/>
      </c>
      <c r="AA740" s="14" t="str">
        <f t="shared" ca="1" si="213"/>
        <v/>
      </c>
      <c r="AB740" s="1">
        <f t="shared" si="215"/>
        <v>2</v>
      </c>
      <c r="AC740" s="1" t="e">
        <f t="shared" si="216"/>
        <v>#N/A</v>
      </c>
      <c r="AD740" s="1" t="e">
        <f t="shared" si="217"/>
        <v>#N/A</v>
      </c>
      <c r="AE740" s="1" t="e">
        <f t="shared" si="218"/>
        <v>#N/A</v>
      </c>
      <c r="AF740" s="1" t="e">
        <f t="shared" si="219"/>
        <v>#N/A</v>
      </c>
      <c r="AG740" s="1" t="e">
        <f t="shared" si="220"/>
        <v>#N/A</v>
      </c>
      <c r="AH740" s="1" t="e">
        <f t="shared" si="221"/>
        <v>#N/A</v>
      </c>
      <c r="AI740" s="1" t="str">
        <f>TRIM(LEFT(AP740,FIND(Sheet1!$E$16,AP740)-1))</f>
        <v>duration</v>
      </c>
      <c r="AJ740" s="1" t="str">
        <f>TRIM(LEFT(AQ740,FIND(Sheet1!$E$16,AQ740)-1))</f>
        <v>effectIds</v>
      </c>
      <c r="AK740" s="1" t="e">
        <f>TRIM(LEFT(AR740,FIND(Sheet1!$E$16,AR740)-1))</f>
        <v>#VALUE!</v>
      </c>
      <c r="AL740" s="1" t="e">
        <f>TRIM(LEFT(AS740,FIND(Sheet1!$E$16,AS740)-1))</f>
        <v>#VALUE!</v>
      </c>
      <c r="AM740" s="1" t="e">
        <f>TRIM(LEFT(AT740,FIND(Sheet1!$E$16,AT740)-1))</f>
        <v>#VALUE!</v>
      </c>
      <c r="AN740" s="1" t="e">
        <f>TRIM(LEFT(AU740,FIND(Sheet1!$E$16,AU740)-1))</f>
        <v>#VALUE!</v>
      </c>
      <c r="AO740" s="1" t="e">
        <f>TRIM(LEFT(AV740,FIND(Sheet1!$E$16,AV740)-1))</f>
        <v>#VALUE!</v>
      </c>
      <c r="AP740" s="14" t="s">
        <v>249</v>
      </c>
      <c r="AQ740" s="14" t="s">
        <v>512</v>
      </c>
      <c r="AX740" s="1">
        <v>2000251103</v>
      </c>
      <c r="AY740" s="1" t="s">
        <v>88</v>
      </c>
      <c r="AZ740" s="1" t="str">
        <f t="shared" si="214"/>
        <v>2000251103加buff</v>
      </c>
      <c r="BA740" s="1">
        <f>COUNTIFS($AZ$2:AZ740,AZ740,$AZ$2:AZ740,"&gt;&lt;")</f>
        <v>1</v>
      </c>
      <c r="BB740" t="b">
        <f>IFERROR(AND(VLOOKUP(AX740,[2]英雄技能定义!$A:$F,6,0)="普攻",AY740=$AY$2),FALSE)</f>
        <v>0</v>
      </c>
    </row>
    <row r="741" spans="1:54">
      <c r="A741" s="1" t="e">
        <f>#REF!</f>
        <v>#REF!</v>
      </c>
      <c r="B741" s="1" t="e">
        <f>#REF!</f>
        <v>#REF!</v>
      </c>
      <c r="C741" s="1" t="e">
        <f>#REF!</f>
        <v>#REF!</v>
      </c>
      <c r="D741" s="1" t="s">
        <v>88</v>
      </c>
      <c r="E741" s="1" t="e">
        <f>#REF!</f>
        <v>#REF!</v>
      </c>
      <c r="F741" s="1" t="e">
        <f t="shared" si="205"/>
        <v>#REF!</v>
      </c>
      <c r="G741" s="1">
        <f>SUMIFS(Sheet1!$F$17:$F$30,Sheet1!$E$17:$E$30,D741)</f>
        <v>2</v>
      </c>
      <c r="H741" s="1" t="e">
        <f>ROUND(ABS(SUMIFS(#REF!,#REF!,$C741,#REF!,#REF!,#REF!,$E741)),)</f>
        <v>#REF!</v>
      </c>
      <c r="I741" s="1" t="e">
        <f>_xlfn.IFS(OR(B741=#REF!,B741=#REF!,B741=#REF!),ROUND(#REF!,3),TRUE,0)</f>
        <v>#REF!</v>
      </c>
      <c r="J741" s="1">
        <v>0</v>
      </c>
      <c r="K741" s="1" t="e">
        <f>ROUND(ABS(SUMIFS(#REF!,#REF!,$C741,#REF!,#REF!,#REF!,$E741,#REF!,#REF!)),3)</f>
        <v>#REF!</v>
      </c>
      <c r="L741" s="1" t="e">
        <f>ROUND(ABS(SUMIFS(#REF!,#REF!,$C741,#REF!,#REF!,#REF!,$E741,#REF!,#REF!)),3)</f>
        <v>#REF!</v>
      </c>
      <c r="M741" s="1">
        <v>0</v>
      </c>
      <c r="N741" s="1" t="e">
        <f>ROUND(ABS(SUMIFS(#REF!,#REF!,$C741,#REF!,#REF!,#REF!,$E741,#REF!,#REF!)),3)</f>
        <v>#REF!</v>
      </c>
      <c r="O741" s="1" t="e">
        <f>ABS(SUMIFS(#REF!,#REF!,$C741,#REF!,$E741,#REF!,#REF!))</f>
        <v>#REF!</v>
      </c>
      <c r="P741" s="1" t="e">
        <f>#REF!</f>
        <v>#REF!</v>
      </c>
      <c r="Q741" s="1" t="e">
        <f>_xlfn.IFS(OR(B741=#REF!,B741=#REF!),#REF!*100,TRUE,0)</f>
        <v>#REF!</v>
      </c>
      <c r="S741" s="14" t="str">
        <f t="shared" si="206"/>
        <v>2000251104伤血1</v>
      </c>
      <c r="T741" s="14" t="str">
        <f ca="1">IF(OFFSET($BB$1,MATCH($S741,S:S,0)-1,),$BC$1,
_xlfn.TEXTJOIN(Sheet1!$D$16,1,U741:AA741))</f>
        <v>ratio=0.4,fixed=10</v>
      </c>
      <c r="U741" s="14" t="str">
        <f t="shared" ca="1" si="207"/>
        <v>ratio=0.4</v>
      </c>
      <c r="V741" s="14" t="str">
        <f t="shared" ca="1" si="208"/>
        <v>fixed=10</v>
      </c>
      <c r="W741" s="14" t="str">
        <f t="shared" ca="1" si="209"/>
        <v/>
      </c>
      <c r="X741" s="14" t="str">
        <f t="shared" ca="1" si="210"/>
        <v/>
      </c>
      <c r="Y741" s="14" t="str">
        <f t="shared" ca="1" si="211"/>
        <v/>
      </c>
      <c r="Z741" s="14" t="str">
        <f t="shared" ca="1" si="212"/>
        <v/>
      </c>
      <c r="AA741" s="14" t="str">
        <f t="shared" ca="1" si="213"/>
        <v/>
      </c>
      <c r="AB741" s="1">
        <f t="shared" si="215"/>
        <v>0.4</v>
      </c>
      <c r="AC741" s="1">
        <f t="shared" si="216"/>
        <v>10</v>
      </c>
      <c r="AD741" s="1" t="e">
        <f t="shared" si="217"/>
        <v>#N/A</v>
      </c>
      <c r="AE741" s="1" t="e">
        <f t="shared" si="218"/>
        <v>#N/A</v>
      </c>
      <c r="AF741" s="1" t="e">
        <f t="shared" si="219"/>
        <v>#N/A</v>
      </c>
      <c r="AG741" s="1" t="e">
        <f t="shared" si="220"/>
        <v>#N/A</v>
      </c>
      <c r="AH741" s="1" t="e">
        <f t="shared" si="221"/>
        <v>#N/A</v>
      </c>
      <c r="AI741" s="1" t="str">
        <f>TRIM(LEFT(AP741,FIND(Sheet1!$E$16,AP741)-1))</f>
        <v>ratio</v>
      </c>
      <c r="AJ741" s="1" t="str">
        <f>TRIM(LEFT(AQ741,FIND(Sheet1!$E$16,AQ741)-1))</f>
        <v>fixed</v>
      </c>
      <c r="AK741" s="1" t="e">
        <f>TRIM(LEFT(AR741,FIND(Sheet1!$E$16,AR741)-1))</f>
        <v>#VALUE!</v>
      </c>
      <c r="AL741" s="1" t="e">
        <f>TRIM(LEFT(AS741,FIND(Sheet1!$E$16,AS741)-1))</f>
        <v>#VALUE!</v>
      </c>
      <c r="AM741" s="1" t="e">
        <f>TRIM(LEFT(AT741,FIND(Sheet1!$E$16,AT741)-1))</f>
        <v>#VALUE!</v>
      </c>
      <c r="AN741" s="1" t="e">
        <f>TRIM(LEFT(AU741,FIND(Sheet1!$E$16,AU741)-1))</f>
        <v>#VALUE!</v>
      </c>
      <c r="AO741" s="1" t="e">
        <f>TRIM(LEFT(AV741,FIND(Sheet1!$E$16,AV741)-1))</f>
        <v>#VALUE!</v>
      </c>
      <c r="AP741" s="14" t="s">
        <v>167</v>
      </c>
      <c r="AQ741" s="14" t="s">
        <v>168</v>
      </c>
      <c r="AX741" s="1">
        <v>2000251104</v>
      </c>
      <c r="AY741" s="1" t="s">
        <v>86</v>
      </c>
      <c r="AZ741" s="1" t="str">
        <f t="shared" si="214"/>
        <v>2000251104伤血</v>
      </c>
      <c r="BA741" s="1">
        <f>COUNTIFS($AZ$2:AZ741,AZ741,$AZ$2:AZ741,"&gt;&lt;")</f>
        <v>1</v>
      </c>
      <c r="BB741" t="b">
        <f>IFERROR(AND(VLOOKUP(AX741,[2]英雄技能定义!$A:$F,6,0)="普攻",AY741=$AY$2),FALSE)</f>
        <v>0</v>
      </c>
    </row>
    <row r="742" spans="1:54">
      <c r="A742" s="1" t="e">
        <f>#REF!</f>
        <v>#REF!</v>
      </c>
      <c r="B742" s="1" t="e">
        <f>#REF!</f>
        <v>#REF!</v>
      </c>
      <c r="C742" s="1" t="e">
        <f>#REF!</f>
        <v>#REF!</v>
      </c>
      <c r="D742" s="1" t="s">
        <v>86</v>
      </c>
      <c r="E742" s="1" t="e">
        <f>#REF!</f>
        <v>#REF!</v>
      </c>
      <c r="F742" s="1" t="e">
        <f t="shared" si="205"/>
        <v>#REF!</v>
      </c>
      <c r="G742" s="1">
        <f>SUMIFS(Sheet1!$F$17:$F$30,Sheet1!$E$17:$E$30,D742)</f>
        <v>1</v>
      </c>
      <c r="H742" s="1" t="e">
        <f>ROUND(ABS(SUMIFS(#REF!,#REF!,$C742,#REF!,#REF!,#REF!,$E742)),)</f>
        <v>#REF!</v>
      </c>
      <c r="I742" s="1" t="e">
        <f>_xlfn.IFS(OR(B742=#REF!,B742=#REF!,B742=#REF!),ROUND(#REF!,3),TRUE,0)</f>
        <v>#REF!</v>
      </c>
      <c r="J742" s="1">
        <v>0</v>
      </c>
      <c r="K742" s="1" t="e">
        <f>ROUND(ABS(SUMIFS(#REF!,#REF!,$C742,#REF!,#REF!,#REF!,$E742,#REF!,#REF!)),3)</f>
        <v>#REF!</v>
      </c>
      <c r="L742" s="1" t="e">
        <f>ROUND(ABS(SUMIFS(#REF!,#REF!,$C742,#REF!,#REF!,#REF!,$E742,#REF!,#REF!)),3)</f>
        <v>#REF!</v>
      </c>
      <c r="M742" s="1">
        <v>0</v>
      </c>
      <c r="N742" s="1" t="e">
        <f>ROUND(ABS(SUMIFS(#REF!,#REF!,$C742,#REF!,#REF!,#REF!,$E742,#REF!,#REF!)),3)</f>
        <v>#REF!</v>
      </c>
      <c r="O742" s="1" t="e">
        <f>ABS(SUMIFS(#REF!,#REF!,$C742,#REF!,$E742,#REF!,#REF!))</f>
        <v>#REF!</v>
      </c>
      <c r="P742" s="1" t="e">
        <f>#REF!</f>
        <v>#REF!</v>
      </c>
      <c r="Q742" s="1" t="e">
        <f>_xlfn.IFS(OR(B742=#REF!,B742=#REF!),#REF!*100,TRUE,0)</f>
        <v>#REF!</v>
      </c>
      <c r="S742" s="14" t="str">
        <f t="shared" si="206"/>
        <v>2000251104受击光效1</v>
      </c>
      <c r="T742" s="14" t="str">
        <f ca="1">IF(OFFSET($BB$1,MATCH($S742,S:S,0)-1,),$BC$1,
_xlfn.TEXTJOIN(Sheet1!$D$16,1,U742:AA742))</f>
        <v>68</v>
      </c>
      <c r="U742" s="14" t="str">
        <f t="shared" ca="1" si="207"/>
        <v>68</v>
      </c>
      <c r="V742" s="14" t="str">
        <f t="shared" ca="1" si="208"/>
        <v/>
      </c>
      <c r="W742" s="14" t="str">
        <f t="shared" ca="1" si="209"/>
        <v/>
      </c>
      <c r="X742" s="14" t="str">
        <f t="shared" ca="1" si="210"/>
        <v/>
      </c>
      <c r="Y742" s="14" t="str">
        <f t="shared" ca="1" si="211"/>
        <v/>
      </c>
      <c r="Z742" s="14" t="str">
        <f t="shared" ca="1" si="212"/>
        <v/>
      </c>
      <c r="AA742" s="14" t="str">
        <f t="shared" ca="1" si="213"/>
        <v/>
      </c>
      <c r="AB742" s="1">
        <f t="shared" si="215"/>
        <v>68</v>
      </c>
      <c r="AC742" s="1" t="e">
        <f t="shared" si="216"/>
        <v>#N/A</v>
      </c>
      <c r="AD742" s="1" t="e">
        <f t="shared" si="217"/>
        <v>#N/A</v>
      </c>
      <c r="AE742" s="1" t="e">
        <f t="shared" si="218"/>
        <v>#N/A</v>
      </c>
      <c r="AF742" s="1" t="e">
        <f t="shared" si="219"/>
        <v>#N/A</v>
      </c>
      <c r="AG742" s="1" t="e">
        <f t="shared" si="220"/>
        <v>#N/A</v>
      </c>
      <c r="AH742" s="1" t="e">
        <f t="shared" si="221"/>
        <v>#N/A</v>
      </c>
      <c r="AI742" s="1" t="e">
        <f>TRIM(LEFT(AP742,FIND(Sheet1!$E$16,AP742)-1))</f>
        <v>#VALUE!</v>
      </c>
      <c r="AJ742" s="1" t="e">
        <f>TRIM(LEFT(AQ742,FIND(Sheet1!$E$16,AQ742)-1))</f>
        <v>#VALUE!</v>
      </c>
      <c r="AK742" s="1" t="e">
        <f>TRIM(LEFT(AR742,FIND(Sheet1!$E$16,AR742)-1))</f>
        <v>#VALUE!</v>
      </c>
      <c r="AL742" s="1" t="e">
        <f>TRIM(LEFT(AS742,FIND(Sheet1!$E$16,AS742)-1))</f>
        <v>#VALUE!</v>
      </c>
      <c r="AM742" s="1" t="e">
        <f>TRIM(LEFT(AT742,FIND(Sheet1!$E$16,AT742)-1))</f>
        <v>#VALUE!</v>
      </c>
      <c r="AN742" s="1" t="e">
        <f>TRIM(LEFT(AU742,FIND(Sheet1!$E$16,AU742)-1))</f>
        <v>#VALUE!</v>
      </c>
      <c r="AO742" s="1" t="e">
        <f>TRIM(LEFT(AV742,FIND(Sheet1!$E$16,AV742)-1))</f>
        <v>#VALUE!</v>
      </c>
      <c r="AP742" s="14">
        <v>68</v>
      </c>
      <c r="AX742" s="1">
        <v>2000251104</v>
      </c>
      <c r="AY742" s="1" t="s">
        <v>91</v>
      </c>
      <c r="AZ742" s="1" t="str">
        <f t="shared" si="214"/>
        <v>2000251104受击光效</v>
      </c>
      <c r="BA742" s="1">
        <f>COUNTIFS($AZ$2:AZ742,AZ742,$AZ$2:AZ742,"&gt;&lt;")</f>
        <v>1</v>
      </c>
      <c r="BB742" t="b">
        <f>IFERROR(AND(VLOOKUP(AX742,[2]英雄技能定义!$A:$F,6,0)="普攻",AY742=$AY$2),FALSE)</f>
        <v>0</v>
      </c>
    </row>
    <row r="743" spans="1:54">
      <c r="A743" s="1" t="e">
        <f>#REF!</f>
        <v>#REF!</v>
      </c>
      <c r="B743" s="1" t="e">
        <f>#REF!</f>
        <v>#REF!</v>
      </c>
      <c r="C743" s="1" t="e">
        <f>#REF!</f>
        <v>#REF!</v>
      </c>
      <c r="D743" s="1" t="s">
        <v>88</v>
      </c>
      <c r="E743" s="1" t="e">
        <f>#REF!</f>
        <v>#REF!</v>
      </c>
      <c r="F743" s="1" t="e">
        <f t="shared" si="205"/>
        <v>#REF!</v>
      </c>
      <c r="G743" s="1">
        <f>SUMIFS(Sheet1!$F$17:$F$30,Sheet1!$E$17:$E$30,D743)</f>
        <v>2</v>
      </c>
      <c r="H743" s="1" t="e">
        <f>ROUND(ABS(SUMIFS(#REF!,#REF!,$C743,#REF!,#REF!,#REF!,$E743)),)</f>
        <v>#REF!</v>
      </c>
      <c r="I743" s="1" t="e">
        <f>_xlfn.IFS(OR(B743=#REF!,B743=#REF!,B743=#REF!),ROUND(#REF!,3),TRUE,0)</f>
        <v>#REF!</v>
      </c>
      <c r="J743" s="1">
        <v>0</v>
      </c>
      <c r="K743" s="1" t="e">
        <f>ROUND(ABS(SUMIFS(#REF!,#REF!,$C743,#REF!,#REF!,#REF!,$E743,#REF!,#REF!)),3)</f>
        <v>#REF!</v>
      </c>
      <c r="L743" s="1" t="e">
        <f>ROUND(ABS(SUMIFS(#REF!,#REF!,$C743,#REF!,#REF!,#REF!,$E743,#REF!,#REF!)),3)</f>
        <v>#REF!</v>
      </c>
      <c r="M743" s="1">
        <v>0</v>
      </c>
      <c r="N743" s="1" t="e">
        <f>ROUND(ABS(SUMIFS(#REF!,#REF!,$C743,#REF!,#REF!,#REF!,$E743,#REF!,#REF!)),3)</f>
        <v>#REF!</v>
      </c>
      <c r="O743" s="1" t="e">
        <f>ABS(SUMIFS(#REF!,#REF!,$C743,#REF!,$E743,#REF!,#REF!))</f>
        <v>#REF!</v>
      </c>
      <c r="P743" s="1" t="e">
        <f>#REF!</f>
        <v>#REF!</v>
      </c>
      <c r="Q743" s="1" t="e">
        <f>_xlfn.IFS(OR(B743=#REF!,B743=#REF!),#REF!*100,TRUE,0)</f>
        <v>#REF!</v>
      </c>
      <c r="S743" s="14" t="str">
        <f t="shared" si="206"/>
        <v>2000251104伤血2</v>
      </c>
      <c r="T743" s="14" t="str">
        <f ca="1">IF(OFFSET($BB$1,MATCH($S743,S:S,0)-1,),$BC$1,
_xlfn.TEXTJOIN(Sheet1!$D$16,1,U743:AA743))</f>
        <v>ratio=2.45+attackerParams('extreasure2a'),fixed=100</v>
      </c>
      <c r="U743" s="14" t="str">
        <f t="shared" ca="1" si="207"/>
        <v>ratio=2.45+attackerParams('extreasure2a')</v>
      </c>
      <c r="V743" s="14" t="str">
        <f t="shared" ca="1" si="208"/>
        <v>fixed=100</v>
      </c>
      <c r="W743" s="14" t="str">
        <f t="shared" ca="1" si="209"/>
        <v/>
      </c>
      <c r="X743" s="14" t="str">
        <f t="shared" ca="1" si="210"/>
        <v/>
      </c>
      <c r="Y743" s="14" t="str">
        <f t="shared" ca="1" si="211"/>
        <v/>
      </c>
      <c r="Z743" s="14" t="str">
        <f t="shared" ca="1" si="212"/>
        <v/>
      </c>
      <c r="AA743" s="14" t="str">
        <f t="shared" ca="1" si="213"/>
        <v/>
      </c>
      <c r="AB743" s="1">
        <f t="shared" si="215"/>
        <v>2.4500000000000002</v>
      </c>
      <c r="AC743" s="1">
        <f t="shared" si="216"/>
        <v>100</v>
      </c>
      <c r="AD743" s="1" t="e">
        <f t="shared" si="217"/>
        <v>#N/A</v>
      </c>
      <c r="AE743" s="1" t="e">
        <f t="shared" si="218"/>
        <v>#N/A</v>
      </c>
      <c r="AF743" s="1" t="e">
        <f t="shared" si="219"/>
        <v>#N/A</v>
      </c>
      <c r="AG743" s="1" t="e">
        <f t="shared" si="220"/>
        <v>#N/A</v>
      </c>
      <c r="AH743" s="1" t="e">
        <f t="shared" si="221"/>
        <v>#N/A</v>
      </c>
      <c r="AI743" s="1" t="str">
        <f>TRIM(LEFT(AP743,FIND(Sheet1!$E$16,AP743)-1))</f>
        <v>ratio</v>
      </c>
      <c r="AJ743" s="1" t="str">
        <f>TRIM(LEFT(AQ743,FIND(Sheet1!$E$16,AQ743)-1))</f>
        <v>fixed</v>
      </c>
      <c r="AK743" s="1" t="e">
        <f>TRIM(LEFT(AR743,FIND(Sheet1!$E$16,AR743)-1))</f>
        <v>#VALUE!</v>
      </c>
      <c r="AL743" s="1" t="e">
        <f>TRIM(LEFT(AS743,FIND(Sheet1!$E$16,AS743)-1))</f>
        <v>#VALUE!</v>
      </c>
      <c r="AM743" s="1" t="e">
        <f>TRIM(LEFT(AT743,FIND(Sheet1!$E$16,AT743)-1))</f>
        <v>#VALUE!</v>
      </c>
      <c r="AN743" s="1" t="e">
        <f>TRIM(LEFT(AU743,FIND(Sheet1!$E$16,AU743)-1))</f>
        <v>#VALUE!</v>
      </c>
      <c r="AO743" s="1" t="e">
        <f>TRIM(LEFT(AV743,FIND(Sheet1!$E$16,AV743)-1))</f>
        <v>#VALUE!</v>
      </c>
      <c r="AP743" s="14" t="s">
        <v>513</v>
      </c>
      <c r="AQ743" s="14" t="s">
        <v>170</v>
      </c>
      <c r="AX743" s="1">
        <v>2000251104</v>
      </c>
      <c r="AY743" s="1" t="s">
        <v>86</v>
      </c>
      <c r="AZ743" s="1" t="str">
        <f t="shared" si="214"/>
        <v>2000251104伤血</v>
      </c>
      <c r="BA743" s="1">
        <f>COUNTIFS($AZ$2:AZ743,AZ743,$AZ$2:AZ743,"&gt;&lt;")</f>
        <v>2</v>
      </c>
      <c r="BB743" t="b">
        <f>IFERROR(AND(VLOOKUP(AX743,[2]英雄技能定义!$A:$F,6,0)="普攻",AY743=$AY$2),FALSE)</f>
        <v>0</v>
      </c>
    </row>
    <row r="744" spans="1:54">
      <c r="A744" s="1" t="e">
        <f>#REF!</f>
        <v>#REF!</v>
      </c>
      <c r="B744" s="1" t="e">
        <f>#REF!</f>
        <v>#REF!</v>
      </c>
      <c r="C744" s="1" t="e">
        <f>#REF!</f>
        <v>#REF!</v>
      </c>
      <c r="D744" s="1" t="s">
        <v>86</v>
      </c>
      <c r="E744" s="1" t="e">
        <f>#REF!</f>
        <v>#REF!</v>
      </c>
      <c r="F744" s="1" t="e">
        <f t="shared" si="205"/>
        <v>#REF!</v>
      </c>
      <c r="G744" s="1">
        <f>SUMIFS(Sheet1!$F$17:$F$30,Sheet1!$E$17:$E$30,D744)</f>
        <v>1</v>
      </c>
      <c r="H744" s="1" t="e">
        <f>ROUND(ABS(SUMIFS(#REF!,#REF!,$C744,#REF!,#REF!,#REF!,$E744)),)</f>
        <v>#REF!</v>
      </c>
      <c r="I744" s="1" t="e">
        <f>_xlfn.IFS(OR(B744=#REF!,B744=#REF!,B744=#REF!),ROUND(#REF!,3),TRUE,0)</f>
        <v>#REF!</v>
      </c>
      <c r="J744" s="1">
        <v>0</v>
      </c>
      <c r="K744" s="1" t="e">
        <f>ROUND(ABS(SUMIFS(#REF!,#REF!,$C744,#REF!,#REF!,#REF!,$E744,#REF!,#REF!)),3)</f>
        <v>#REF!</v>
      </c>
      <c r="L744" s="1" t="e">
        <f>ROUND(ABS(SUMIFS(#REF!,#REF!,$C744,#REF!,#REF!,#REF!,$E744,#REF!,#REF!)),3)</f>
        <v>#REF!</v>
      </c>
      <c r="M744" s="1">
        <v>0</v>
      </c>
      <c r="N744" s="1" t="e">
        <f>ROUND(ABS(SUMIFS(#REF!,#REF!,$C744,#REF!,#REF!,#REF!,$E744,#REF!,#REF!)),3)</f>
        <v>#REF!</v>
      </c>
      <c r="O744" s="1" t="e">
        <f>ABS(SUMIFS(#REF!,#REF!,$C744,#REF!,$E744,#REF!,#REF!))</f>
        <v>#REF!</v>
      </c>
      <c r="P744" s="1" t="e">
        <f>#REF!</f>
        <v>#REF!</v>
      </c>
      <c r="Q744" s="1" t="e">
        <f>_xlfn.IFS(OR(B744=#REF!,B744=#REF!),#REF!*100,TRUE,0)</f>
        <v>#REF!</v>
      </c>
      <c r="S744" s="14" t="str">
        <f t="shared" si="206"/>
        <v>2000251104受击光效2</v>
      </c>
      <c r="T744" s="14" t="str">
        <f ca="1">IF(OFFSET($BB$1,MATCH($S744,S:S,0)-1,),$BC$1,
_xlfn.TEXTJOIN(Sheet1!$D$16,1,U744:AA744))</f>
        <v>68</v>
      </c>
      <c r="U744" s="14" t="str">
        <f t="shared" ca="1" si="207"/>
        <v>68</v>
      </c>
      <c r="V744" s="14" t="str">
        <f t="shared" ca="1" si="208"/>
        <v/>
      </c>
      <c r="W744" s="14" t="str">
        <f t="shared" ca="1" si="209"/>
        <v/>
      </c>
      <c r="X744" s="14" t="str">
        <f t="shared" ca="1" si="210"/>
        <v/>
      </c>
      <c r="Y744" s="14" t="str">
        <f t="shared" ca="1" si="211"/>
        <v/>
      </c>
      <c r="Z744" s="14" t="str">
        <f t="shared" ca="1" si="212"/>
        <v/>
      </c>
      <c r="AA744" s="14" t="str">
        <f t="shared" ca="1" si="213"/>
        <v/>
      </c>
      <c r="AB744" s="1">
        <f t="shared" si="215"/>
        <v>68</v>
      </c>
      <c r="AC744" s="1" t="e">
        <f t="shared" si="216"/>
        <v>#N/A</v>
      </c>
      <c r="AD744" s="1" t="e">
        <f t="shared" si="217"/>
        <v>#N/A</v>
      </c>
      <c r="AE744" s="1" t="e">
        <f t="shared" si="218"/>
        <v>#N/A</v>
      </c>
      <c r="AF744" s="1" t="e">
        <f t="shared" si="219"/>
        <v>#N/A</v>
      </c>
      <c r="AG744" s="1" t="e">
        <f t="shared" si="220"/>
        <v>#N/A</v>
      </c>
      <c r="AH744" s="1" t="e">
        <f t="shared" si="221"/>
        <v>#N/A</v>
      </c>
      <c r="AI744" s="1" t="e">
        <f>TRIM(LEFT(AP744,FIND(Sheet1!$E$16,AP744)-1))</f>
        <v>#VALUE!</v>
      </c>
      <c r="AJ744" s="1" t="e">
        <f>TRIM(LEFT(AQ744,FIND(Sheet1!$E$16,AQ744)-1))</f>
        <v>#VALUE!</v>
      </c>
      <c r="AK744" s="1" t="e">
        <f>TRIM(LEFT(AR744,FIND(Sheet1!$E$16,AR744)-1))</f>
        <v>#VALUE!</v>
      </c>
      <c r="AL744" s="1" t="e">
        <f>TRIM(LEFT(AS744,FIND(Sheet1!$E$16,AS744)-1))</f>
        <v>#VALUE!</v>
      </c>
      <c r="AM744" s="1" t="e">
        <f>TRIM(LEFT(AT744,FIND(Sheet1!$E$16,AT744)-1))</f>
        <v>#VALUE!</v>
      </c>
      <c r="AN744" s="1" t="e">
        <f>TRIM(LEFT(AU744,FIND(Sheet1!$E$16,AU744)-1))</f>
        <v>#VALUE!</v>
      </c>
      <c r="AO744" s="1" t="e">
        <f>TRIM(LEFT(AV744,FIND(Sheet1!$E$16,AV744)-1))</f>
        <v>#VALUE!</v>
      </c>
      <c r="AP744" s="14">
        <v>68</v>
      </c>
      <c r="AX744" s="1">
        <v>2000251104</v>
      </c>
      <c r="AY744" s="1" t="s">
        <v>91</v>
      </c>
      <c r="AZ744" s="1" t="str">
        <f t="shared" si="214"/>
        <v>2000251104受击光效</v>
      </c>
      <c r="BA744" s="1">
        <f>COUNTIFS($AZ$2:AZ744,AZ744,$AZ$2:AZ744,"&gt;&lt;")</f>
        <v>2</v>
      </c>
      <c r="BB744" t="b">
        <f>IFERROR(AND(VLOOKUP(AX744,[2]英雄技能定义!$A:$F,6,0)="普攻",AY744=$AY$2),FALSE)</f>
        <v>0</v>
      </c>
    </row>
    <row r="745" spans="1:54">
      <c r="A745" s="1" t="e">
        <f>#REF!</f>
        <v>#REF!</v>
      </c>
      <c r="B745" s="1" t="e">
        <f>#REF!</f>
        <v>#REF!</v>
      </c>
      <c r="C745" s="1" t="e">
        <f>#REF!</f>
        <v>#REF!</v>
      </c>
      <c r="D745" s="1" t="s">
        <v>88</v>
      </c>
      <c r="E745" s="1" t="e">
        <f>#REF!</f>
        <v>#REF!</v>
      </c>
      <c r="F745" s="1" t="e">
        <f t="shared" si="205"/>
        <v>#REF!</v>
      </c>
      <c r="G745" s="1">
        <f>SUMIFS(Sheet1!$F$17:$F$30,Sheet1!$E$17:$E$30,D745)</f>
        <v>2</v>
      </c>
      <c r="H745" s="1" t="e">
        <f>ROUND(ABS(SUMIFS(#REF!,#REF!,$C745,#REF!,#REF!,#REF!,$E745)),)</f>
        <v>#REF!</v>
      </c>
      <c r="I745" s="1" t="e">
        <f>_xlfn.IFS(OR(B745=#REF!,B745=#REF!,B745=#REF!),ROUND(#REF!,3),TRUE,0)</f>
        <v>#REF!</v>
      </c>
      <c r="J745" s="1">
        <v>0</v>
      </c>
      <c r="K745" s="1" t="e">
        <f>ROUND(ABS(SUMIFS(#REF!,#REF!,$C745,#REF!,#REF!,#REF!,$E745,#REF!,#REF!)),3)</f>
        <v>#REF!</v>
      </c>
      <c r="L745" s="1" t="e">
        <f>ROUND(ABS(SUMIFS(#REF!,#REF!,$C745,#REF!,#REF!,#REF!,$E745,#REF!,#REF!)),3)</f>
        <v>#REF!</v>
      </c>
      <c r="M745" s="1">
        <v>0</v>
      </c>
      <c r="N745" s="1" t="e">
        <f>ROUND(ABS(SUMIFS(#REF!,#REF!,$C745,#REF!,#REF!,#REF!,$E745,#REF!,#REF!)),3)</f>
        <v>#REF!</v>
      </c>
      <c r="O745" s="1" t="e">
        <f>ABS(SUMIFS(#REF!,#REF!,$C745,#REF!,$E745,#REF!,#REF!))</f>
        <v>#REF!</v>
      </c>
      <c r="P745" s="1" t="e">
        <f>#REF!</f>
        <v>#REF!</v>
      </c>
      <c r="Q745" s="1" t="e">
        <f>_xlfn.IFS(OR(B745=#REF!,B745=#REF!),#REF!*100,TRUE,0)</f>
        <v>#REF!</v>
      </c>
      <c r="S745" s="14" t="str">
        <f t="shared" si="206"/>
        <v>2000251104伤血3</v>
      </c>
      <c r="T745" s="14" t="str">
        <f ca="1">IF(OFFSET($BB$1,MATCH($S745,S:S,0)-1,),$BC$1,
_xlfn.TEXTJOIN(Sheet1!$D$16,1,U745:AA745))</f>
        <v>ratio=0.82+attackerParams('extreasure2b'),fixed=100</v>
      </c>
      <c r="U745" s="14" t="str">
        <f t="shared" ca="1" si="207"/>
        <v>ratio=0.82+attackerParams('extreasure2b')</v>
      </c>
      <c r="V745" s="14" t="str">
        <f t="shared" ca="1" si="208"/>
        <v>fixed=100</v>
      </c>
      <c r="W745" s="14" t="str">
        <f t="shared" ca="1" si="209"/>
        <v/>
      </c>
      <c r="X745" s="14" t="str">
        <f t="shared" ca="1" si="210"/>
        <v/>
      </c>
      <c r="Y745" s="14" t="str">
        <f t="shared" ca="1" si="211"/>
        <v/>
      </c>
      <c r="Z745" s="14" t="str">
        <f t="shared" ca="1" si="212"/>
        <v/>
      </c>
      <c r="AA745" s="14" t="str">
        <f t="shared" ca="1" si="213"/>
        <v/>
      </c>
      <c r="AB745" s="1">
        <f t="shared" si="215"/>
        <v>0.82</v>
      </c>
      <c r="AC745" s="1">
        <f t="shared" si="216"/>
        <v>100</v>
      </c>
      <c r="AD745" s="1" t="e">
        <f t="shared" si="217"/>
        <v>#N/A</v>
      </c>
      <c r="AE745" s="1" t="e">
        <f t="shared" si="218"/>
        <v>#N/A</v>
      </c>
      <c r="AF745" s="1" t="e">
        <f t="shared" si="219"/>
        <v>#N/A</v>
      </c>
      <c r="AG745" s="1" t="e">
        <f t="shared" si="220"/>
        <v>#N/A</v>
      </c>
      <c r="AH745" s="1" t="e">
        <f t="shared" si="221"/>
        <v>#N/A</v>
      </c>
      <c r="AI745" s="1" t="str">
        <f>TRIM(LEFT(AP745,FIND(Sheet1!$E$16,AP745)-1))</f>
        <v>ratio</v>
      </c>
      <c r="AJ745" s="1" t="str">
        <f>TRIM(LEFT(AQ745,FIND(Sheet1!$E$16,AQ745)-1))</f>
        <v>fixed</v>
      </c>
      <c r="AK745" s="1" t="e">
        <f>TRIM(LEFT(AR745,FIND(Sheet1!$E$16,AR745)-1))</f>
        <v>#VALUE!</v>
      </c>
      <c r="AL745" s="1" t="e">
        <f>TRIM(LEFT(AS745,FIND(Sheet1!$E$16,AS745)-1))</f>
        <v>#VALUE!</v>
      </c>
      <c r="AM745" s="1" t="e">
        <f>TRIM(LEFT(AT745,FIND(Sheet1!$E$16,AT745)-1))</f>
        <v>#VALUE!</v>
      </c>
      <c r="AN745" s="1" t="e">
        <f>TRIM(LEFT(AU745,FIND(Sheet1!$E$16,AU745)-1))</f>
        <v>#VALUE!</v>
      </c>
      <c r="AO745" s="1" t="e">
        <f>TRIM(LEFT(AV745,FIND(Sheet1!$E$16,AV745)-1))</f>
        <v>#VALUE!</v>
      </c>
      <c r="AP745" s="14" t="s">
        <v>514</v>
      </c>
      <c r="AQ745" s="14" t="s">
        <v>170</v>
      </c>
      <c r="AX745" s="1">
        <v>2000251104</v>
      </c>
      <c r="AY745" s="1" t="s">
        <v>86</v>
      </c>
      <c r="AZ745" s="1" t="str">
        <f t="shared" si="214"/>
        <v>2000251104伤血</v>
      </c>
      <c r="BA745" s="1">
        <f>COUNTIFS($AZ$2:AZ745,AZ745,$AZ$2:AZ745,"&gt;&lt;")</f>
        <v>3</v>
      </c>
      <c r="BB745" t="b">
        <f>IFERROR(AND(VLOOKUP(AX745,[2]英雄技能定义!$A:$F,6,0)="普攻",AY745=$AY$2),FALSE)</f>
        <v>0</v>
      </c>
    </row>
    <row r="746" spans="1:54">
      <c r="A746" s="1" t="e">
        <f>#REF!</f>
        <v>#REF!</v>
      </c>
      <c r="B746" s="1" t="e">
        <f>#REF!</f>
        <v>#REF!</v>
      </c>
      <c r="C746" s="1" t="e">
        <f>#REF!</f>
        <v>#REF!</v>
      </c>
      <c r="D746" s="1" t="s">
        <v>86</v>
      </c>
      <c r="E746" s="1" t="e">
        <f>#REF!</f>
        <v>#REF!</v>
      </c>
      <c r="F746" s="1" t="e">
        <f t="shared" si="205"/>
        <v>#REF!</v>
      </c>
      <c r="G746" s="1">
        <f>SUMIFS(Sheet1!$F$17:$F$30,Sheet1!$E$17:$E$30,D746)</f>
        <v>1</v>
      </c>
      <c r="H746" s="1" t="e">
        <f>ROUND(ABS(SUMIFS(#REF!,#REF!,$C746,#REF!,#REF!,#REF!,$E746)),)</f>
        <v>#REF!</v>
      </c>
      <c r="I746" s="1" t="e">
        <f>_xlfn.IFS(OR(B746=#REF!,B746=#REF!,B746=#REF!),ROUND(#REF!,3),TRUE,0)</f>
        <v>#REF!</v>
      </c>
      <c r="J746" s="1">
        <v>0</v>
      </c>
      <c r="K746" s="1" t="e">
        <f>ROUND(ABS(SUMIFS(#REF!,#REF!,$C746,#REF!,#REF!,#REF!,$E746,#REF!,#REF!)),3)</f>
        <v>#REF!</v>
      </c>
      <c r="L746" s="1" t="e">
        <f>ROUND(ABS(SUMIFS(#REF!,#REF!,$C746,#REF!,#REF!,#REF!,$E746,#REF!,#REF!)),3)</f>
        <v>#REF!</v>
      </c>
      <c r="M746" s="1">
        <v>0</v>
      </c>
      <c r="N746" s="1" t="e">
        <f>ROUND(ABS(SUMIFS(#REF!,#REF!,$C746,#REF!,#REF!,#REF!,$E746,#REF!,#REF!)),3)</f>
        <v>#REF!</v>
      </c>
      <c r="O746" s="1" t="e">
        <f>ABS(SUMIFS(#REF!,#REF!,$C746,#REF!,$E746,#REF!,#REF!))</f>
        <v>#REF!</v>
      </c>
      <c r="P746" s="1" t="e">
        <f>#REF!</f>
        <v>#REF!</v>
      </c>
      <c r="Q746" s="1" t="e">
        <f>_xlfn.IFS(OR(B746=#REF!,B746=#REF!),#REF!*100,TRUE,0)</f>
        <v>#REF!</v>
      </c>
      <c r="S746" s="14" t="str">
        <f t="shared" si="206"/>
        <v>2000251104受击光效3</v>
      </c>
      <c r="T746" s="14" t="str">
        <f ca="1">IF(OFFSET($BB$1,MATCH($S746,S:S,0)-1,),$BC$1,
_xlfn.TEXTJOIN(Sheet1!$D$16,1,U746:AA746))</f>
        <v>68</v>
      </c>
      <c r="U746" s="14" t="str">
        <f t="shared" ca="1" si="207"/>
        <v>68</v>
      </c>
      <c r="V746" s="14" t="str">
        <f t="shared" ca="1" si="208"/>
        <v/>
      </c>
      <c r="W746" s="14" t="str">
        <f t="shared" ca="1" si="209"/>
        <v/>
      </c>
      <c r="X746" s="14" t="str">
        <f t="shared" ca="1" si="210"/>
        <v/>
      </c>
      <c r="Y746" s="14" t="str">
        <f t="shared" ca="1" si="211"/>
        <v/>
      </c>
      <c r="Z746" s="14" t="str">
        <f t="shared" ca="1" si="212"/>
        <v/>
      </c>
      <c r="AA746" s="14" t="str">
        <f t="shared" ca="1" si="213"/>
        <v/>
      </c>
      <c r="AB746" s="1">
        <f t="shared" si="215"/>
        <v>68</v>
      </c>
      <c r="AC746" s="1" t="e">
        <f t="shared" si="216"/>
        <v>#N/A</v>
      </c>
      <c r="AD746" s="1" t="e">
        <f t="shared" si="217"/>
        <v>#N/A</v>
      </c>
      <c r="AE746" s="1" t="e">
        <f t="shared" si="218"/>
        <v>#N/A</v>
      </c>
      <c r="AF746" s="1" t="e">
        <f t="shared" si="219"/>
        <v>#N/A</v>
      </c>
      <c r="AG746" s="1" t="e">
        <f t="shared" si="220"/>
        <v>#N/A</v>
      </c>
      <c r="AH746" s="1" t="e">
        <f t="shared" si="221"/>
        <v>#N/A</v>
      </c>
      <c r="AI746" s="1" t="e">
        <f>TRIM(LEFT(AP746,FIND(Sheet1!$E$16,AP746)-1))</f>
        <v>#VALUE!</v>
      </c>
      <c r="AJ746" s="1" t="e">
        <f>TRIM(LEFT(AQ746,FIND(Sheet1!$E$16,AQ746)-1))</f>
        <v>#VALUE!</v>
      </c>
      <c r="AK746" s="1" t="e">
        <f>TRIM(LEFT(AR746,FIND(Sheet1!$E$16,AR746)-1))</f>
        <v>#VALUE!</v>
      </c>
      <c r="AL746" s="1" t="e">
        <f>TRIM(LEFT(AS746,FIND(Sheet1!$E$16,AS746)-1))</f>
        <v>#VALUE!</v>
      </c>
      <c r="AM746" s="1" t="e">
        <f>TRIM(LEFT(AT746,FIND(Sheet1!$E$16,AT746)-1))</f>
        <v>#VALUE!</v>
      </c>
      <c r="AN746" s="1" t="e">
        <f>TRIM(LEFT(AU746,FIND(Sheet1!$E$16,AU746)-1))</f>
        <v>#VALUE!</v>
      </c>
      <c r="AO746" s="1" t="e">
        <f>TRIM(LEFT(AV746,FIND(Sheet1!$E$16,AV746)-1))</f>
        <v>#VALUE!</v>
      </c>
      <c r="AP746" s="14">
        <v>68</v>
      </c>
      <c r="AX746" s="1">
        <v>2000251104</v>
      </c>
      <c r="AY746" s="1" t="s">
        <v>91</v>
      </c>
      <c r="AZ746" s="1" t="str">
        <f t="shared" si="214"/>
        <v>2000251104受击光效</v>
      </c>
      <c r="BA746" s="1">
        <f>COUNTIFS($AZ$2:AZ746,AZ746,$AZ$2:AZ746,"&gt;&lt;")</f>
        <v>3</v>
      </c>
      <c r="BB746" t="b">
        <f>IFERROR(AND(VLOOKUP(AX746,[2]英雄技能定义!$A:$F,6,0)="普攻",AY746=$AY$2),FALSE)</f>
        <v>0</v>
      </c>
    </row>
    <row r="747" spans="1:54">
      <c r="A747" s="1" t="e">
        <f>#REF!</f>
        <v>#REF!</v>
      </c>
      <c r="B747" s="1" t="e">
        <f>#REF!</f>
        <v>#REF!</v>
      </c>
      <c r="C747" s="1" t="e">
        <f>#REF!</f>
        <v>#REF!</v>
      </c>
      <c r="D747" s="1" t="s">
        <v>88</v>
      </c>
      <c r="E747" s="1" t="e">
        <f>#REF!</f>
        <v>#REF!</v>
      </c>
      <c r="F747" s="1" t="e">
        <f t="shared" si="205"/>
        <v>#REF!</v>
      </c>
      <c r="G747" s="1">
        <f>SUMIFS(Sheet1!$F$17:$F$30,Sheet1!$E$17:$E$30,D747)</f>
        <v>2</v>
      </c>
      <c r="H747" s="1" t="e">
        <f>ROUND(ABS(SUMIFS(#REF!,#REF!,$C747,#REF!,#REF!,#REF!,$E747)),)</f>
        <v>#REF!</v>
      </c>
      <c r="I747" s="1" t="e">
        <f>_xlfn.IFS(OR(B747=#REF!,B747=#REF!,B747=#REF!),ROUND(#REF!,3),TRUE,0)</f>
        <v>#REF!</v>
      </c>
      <c r="J747" s="1">
        <v>0</v>
      </c>
      <c r="K747" s="1" t="e">
        <f>ROUND(ABS(SUMIFS(#REF!,#REF!,$C747,#REF!,#REF!,#REF!,$E747,#REF!,#REF!)),3)</f>
        <v>#REF!</v>
      </c>
      <c r="L747" s="1" t="e">
        <f>ROUND(ABS(SUMIFS(#REF!,#REF!,$C747,#REF!,#REF!,#REF!,$E747,#REF!,#REF!)),3)</f>
        <v>#REF!</v>
      </c>
      <c r="M747" s="1">
        <v>0</v>
      </c>
      <c r="N747" s="1" t="e">
        <f>ROUND(ABS(SUMIFS(#REF!,#REF!,$C747,#REF!,#REF!,#REF!,$E747,#REF!,#REF!)),3)</f>
        <v>#REF!</v>
      </c>
      <c r="O747" s="1" t="e">
        <f>ABS(SUMIFS(#REF!,#REF!,$C747,#REF!,$E747,#REF!,#REF!))</f>
        <v>#REF!</v>
      </c>
      <c r="P747" s="1" t="e">
        <f>#REF!</f>
        <v>#REF!</v>
      </c>
      <c r="Q747" s="1" t="e">
        <f>_xlfn.IFS(OR(B747=#REF!,B747=#REF!),#REF!*100,TRUE,0)</f>
        <v>#REF!</v>
      </c>
      <c r="S747" s="14" t="str">
        <f t="shared" si="206"/>
        <v>2000251105伤血1</v>
      </c>
      <c r="T747" s="14" t="str">
        <f ca="1">IF(OFFSET($BB$1,MATCH($S747,S:S,0)-1,),$BC$1,
_xlfn.TEXTJOIN(Sheet1!$D$16,1,U747:AA747))</f>
        <v>ratio=0.4,fixed=10</v>
      </c>
      <c r="U747" s="14" t="str">
        <f t="shared" ca="1" si="207"/>
        <v>ratio=0.4</v>
      </c>
      <c r="V747" s="14" t="str">
        <f t="shared" ca="1" si="208"/>
        <v>fixed=10</v>
      </c>
      <c r="W747" s="14" t="str">
        <f t="shared" ca="1" si="209"/>
        <v/>
      </c>
      <c r="X747" s="14" t="str">
        <f t="shared" ca="1" si="210"/>
        <v/>
      </c>
      <c r="Y747" s="14" t="str">
        <f t="shared" ca="1" si="211"/>
        <v/>
      </c>
      <c r="Z747" s="14" t="str">
        <f t="shared" ca="1" si="212"/>
        <v/>
      </c>
      <c r="AA747" s="14" t="str">
        <f t="shared" ca="1" si="213"/>
        <v/>
      </c>
      <c r="AB747" s="1">
        <f t="shared" si="215"/>
        <v>0.4</v>
      </c>
      <c r="AC747" s="1">
        <f t="shared" si="216"/>
        <v>10</v>
      </c>
      <c r="AD747" s="1" t="e">
        <f t="shared" si="217"/>
        <v>#N/A</v>
      </c>
      <c r="AE747" s="1" t="e">
        <f t="shared" si="218"/>
        <v>#N/A</v>
      </c>
      <c r="AF747" s="1" t="e">
        <f t="shared" si="219"/>
        <v>#N/A</v>
      </c>
      <c r="AG747" s="1" t="e">
        <f t="shared" si="220"/>
        <v>#N/A</v>
      </c>
      <c r="AH747" s="1" t="e">
        <f t="shared" si="221"/>
        <v>#N/A</v>
      </c>
      <c r="AI747" s="1" t="str">
        <f>TRIM(LEFT(AP747,FIND(Sheet1!$E$16,AP747)-1))</f>
        <v>ratio</v>
      </c>
      <c r="AJ747" s="1" t="str">
        <f>TRIM(LEFT(AQ747,FIND(Sheet1!$E$16,AQ747)-1))</f>
        <v>fixed</v>
      </c>
      <c r="AK747" s="1" t="e">
        <f>TRIM(LEFT(AR747,FIND(Sheet1!$E$16,AR747)-1))</f>
        <v>#VALUE!</v>
      </c>
      <c r="AL747" s="1" t="e">
        <f>TRIM(LEFT(AS747,FIND(Sheet1!$E$16,AS747)-1))</f>
        <v>#VALUE!</v>
      </c>
      <c r="AM747" s="1" t="e">
        <f>TRIM(LEFT(AT747,FIND(Sheet1!$E$16,AT747)-1))</f>
        <v>#VALUE!</v>
      </c>
      <c r="AN747" s="1" t="e">
        <f>TRIM(LEFT(AU747,FIND(Sheet1!$E$16,AU747)-1))</f>
        <v>#VALUE!</v>
      </c>
      <c r="AO747" s="1" t="e">
        <f>TRIM(LEFT(AV747,FIND(Sheet1!$E$16,AV747)-1))</f>
        <v>#VALUE!</v>
      </c>
      <c r="AP747" s="14" t="s">
        <v>167</v>
      </c>
      <c r="AQ747" s="14" t="s">
        <v>168</v>
      </c>
      <c r="AX747" s="1">
        <v>2000251105</v>
      </c>
      <c r="AY747" s="1" t="s">
        <v>86</v>
      </c>
      <c r="AZ747" s="1" t="str">
        <f t="shared" si="214"/>
        <v>2000251105伤血</v>
      </c>
      <c r="BA747" s="1">
        <f>COUNTIFS($AZ$2:AZ747,AZ747,$AZ$2:AZ747,"&gt;&lt;")</f>
        <v>1</v>
      </c>
      <c r="BB747" t="b">
        <f>IFERROR(AND(VLOOKUP(AX747,[2]英雄技能定义!$A:$F,6,0)="普攻",AY747=$AY$2),FALSE)</f>
        <v>0</v>
      </c>
    </row>
    <row r="748" spans="1:54">
      <c r="A748" s="1" t="e">
        <f>#REF!</f>
        <v>#REF!</v>
      </c>
      <c r="B748" s="1" t="e">
        <f>#REF!</f>
        <v>#REF!</v>
      </c>
      <c r="C748" s="1" t="e">
        <f>#REF!</f>
        <v>#REF!</v>
      </c>
      <c r="D748" s="1" t="s">
        <v>86</v>
      </c>
      <c r="E748" s="1" t="e">
        <f>#REF!</f>
        <v>#REF!</v>
      </c>
      <c r="F748" s="1" t="e">
        <f t="shared" ref="F748:F766" si="222">_xlfn.CONCAT(C748,D748,E748)</f>
        <v>#REF!</v>
      </c>
      <c r="G748" s="1">
        <f>SUMIFS(Sheet1!$F$17:$F$30,Sheet1!$E$17:$E$30,D748)</f>
        <v>1</v>
      </c>
      <c r="H748" s="1" t="e">
        <f>ROUND(ABS(SUMIFS(#REF!,#REF!,$C748,#REF!,#REF!,#REF!,$E748)),)</f>
        <v>#REF!</v>
      </c>
      <c r="I748" s="1" t="e">
        <f>_xlfn.IFS(OR(B748=#REF!,B748=#REF!,B748=#REF!),ROUND(#REF!,3),TRUE,0)</f>
        <v>#REF!</v>
      </c>
      <c r="J748" s="1">
        <v>0</v>
      </c>
      <c r="K748" s="1" t="e">
        <f>ROUND(ABS(SUMIFS(#REF!,#REF!,$C748,#REF!,#REF!,#REF!,$E748,#REF!,#REF!)),3)</f>
        <v>#REF!</v>
      </c>
      <c r="L748" s="1" t="e">
        <f>ROUND(ABS(SUMIFS(#REF!,#REF!,$C748,#REF!,#REF!,#REF!,$E748,#REF!,#REF!)),3)</f>
        <v>#REF!</v>
      </c>
      <c r="M748" s="1">
        <v>0</v>
      </c>
      <c r="N748" s="1" t="e">
        <f>ROUND(ABS(SUMIFS(#REF!,#REF!,$C748,#REF!,#REF!,#REF!,$E748,#REF!,#REF!)),3)</f>
        <v>#REF!</v>
      </c>
      <c r="O748" s="1" t="e">
        <f>ABS(SUMIFS(#REF!,#REF!,$C748,#REF!,$E748,#REF!,#REF!))</f>
        <v>#REF!</v>
      </c>
      <c r="P748" s="1" t="e">
        <f>#REF!</f>
        <v>#REF!</v>
      </c>
      <c r="Q748" s="1" t="e">
        <f>_xlfn.IFS(OR(B748=#REF!,B748=#REF!),#REF!*100,TRUE,0)</f>
        <v>#REF!</v>
      </c>
      <c r="S748" s="14" t="str">
        <f t="shared" si="206"/>
        <v>2000251105受击光效1</v>
      </c>
      <c r="T748" s="14" t="str">
        <f ca="1">IF(OFFSET($BB$1,MATCH($S748,S:S,0)-1,),$BC$1,
_xlfn.TEXTJOIN(Sheet1!$D$16,1,U748:AA748))</f>
        <v>68</v>
      </c>
      <c r="U748" s="14" t="str">
        <f t="shared" ca="1" si="207"/>
        <v>68</v>
      </c>
      <c r="V748" s="14" t="str">
        <f t="shared" ca="1" si="208"/>
        <v/>
      </c>
      <c r="W748" s="14" t="str">
        <f t="shared" ca="1" si="209"/>
        <v/>
      </c>
      <c r="X748" s="14" t="str">
        <f t="shared" ca="1" si="210"/>
        <v/>
      </c>
      <c r="Y748" s="14" t="str">
        <f t="shared" ca="1" si="211"/>
        <v/>
      </c>
      <c r="Z748" s="14" t="str">
        <f t="shared" ca="1" si="212"/>
        <v/>
      </c>
      <c r="AA748" s="14" t="str">
        <f t="shared" ca="1" si="213"/>
        <v/>
      </c>
      <c r="AB748" s="1">
        <f t="shared" si="215"/>
        <v>68</v>
      </c>
      <c r="AC748" s="1" t="e">
        <f t="shared" si="216"/>
        <v>#N/A</v>
      </c>
      <c r="AD748" s="1" t="e">
        <f t="shared" si="217"/>
        <v>#N/A</v>
      </c>
      <c r="AE748" s="1" t="e">
        <f t="shared" si="218"/>
        <v>#N/A</v>
      </c>
      <c r="AF748" s="1" t="e">
        <f t="shared" si="219"/>
        <v>#N/A</v>
      </c>
      <c r="AG748" s="1" t="e">
        <f t="shared" si="220"/>
        <v>#N/A</v>
      </c>
      <c r="AH748" s="1" t="e">
        <f t="shared" si="221"/>
        <v>#N/A</v>
      </c>
      <c r="AI748" s="1" t="e">
        <f>TRIM(LEFT(AP748,FIND(Sheet1!$E$16,AP748)-1))</f>
        <v>#VALUE!</v>
      </c>
      <c r="AJ748" s="1" t="e">
        <f>TRIM(LEFT(AQ748,FIND(Sheet1!$E$16,AQ748)-1))</f>
        <v>#VALUE!</v>
      </c>
      <c r="AK748" s="1" t="e">
        <f>TRIM(LEFT(AR748,FIND(Sheet1!$E$16,AR748)-1))</f>
        <v>#VALUE!</v>
      </c>
      <c r="AL748" s="1" t="e">
        <f>TRIM(LEFT(AS748,FIND(Sheet1!$E$16,AS748)-1))</f>
        <v>#VALUE!</v>
      </c>
      <c r="AM748" s="1" t="e">
        <f>TRIM(LEFT(AT748,FIND(Sheet1!$E$16,AT748)-1))</f>
        <v>#VALUE!</v>
      </c>
      <c r="AN748" s="1" t="e">
        <f>TRIM(LEFT(AU748,FIND(Sheet1!$E$16,AU748)-1))</f>
        <v>#VALUE!</v>
      </c>
      <c r="AO748" s="1" t="e">
        <f>TRIM(LEFT(AV748,FIND(Sheet1!$E$16,AV748)-1))</f>
        <v>#VALUE!</v>
      </c>
      <c r="AP748" s="14">
        <v>68</v>
      </c>
      <c r="AX748" s="1">
        <v>2000251105</v>
      </c>
      <c r="AY748" s="1" t="s">
        <v>91</v>
      </c>
      <c r="AZ748" s="1" t="str">
        <f t="shared" si="214"/>
        <v>2000251105受击光效</v>
      </c>
      <c r="BA748" s="1">
        <f>COUNTIFS($AZ$2:AZ748,AZ748,$AZ$2:AZ748,"&gt;&lt;")</f>
        <v>1</v>
      </c>
      <c r="BB748" t="b">
        <f>IFERROR(AND(VLOOKUP(AX748,[2]英雄技能定义!$A:$F,6,0)="普攻",AY748=$AY$2),FALSE)</f>
        <v>0</v>
      </c>
    </row>
    <row r="749" spans="1:54">
      <c r="A749" s="1" t="e">
        <f>#REF!</f>
        <v>#REF!</v>
      </c>
      <c r="B749" s="1" t="e">
        <f>#REF!</f>
        <v>#REF!</v>
      </c>
      <c r="C749" s="1" t="e">
        <f>#REF!</f>
        <v>#REF!</v>
      </c>
      <c r="D749" s="1" t="s">
        <v>88</v>
      </c>
      <c r="E749" s="1" t="e">
        <f>#REF!</f>
        <v>#REF!</v>
      </c>
      <c r="F749" s="1" t="e">
        <f t="shared" si="222"/>
        <v>#REF!</v>
      </c>
      <c r="G749" s="1">
        <f>SUMIFS(Sheet1!$F$17:$F$30,Sheet1!$E$17:$E$30,D749)</f>
        <v>2</v>
      </c>
      <c r="H749" s="1" t="e">
        <f>ROUND(ABS(SUMIFS(#REF!,#REF!,$C749,#REF!,#REF!,#REF!,$E749)),)</f>
        <v>#REF!</v>
      </c>
      <c r="I749" s="1" t="e">
        <f>_xlfn.IFS(OR(B749=#REF!,B749=#REF!,B749=#REF!),ROUND(#REF!,3),TRUE,0)</f>
        <v>#REF!</v>
      </c>
      <c r="J749" s="1">
        <v>0</v>
      </c>
      <c r="K749" s="1" t="e">
        <f>ROUND(ABS(SUMIFS(#REF!,#REF!,$C749,#REF!,#REF!,#REF!,$E749,#REF!,#REF!)),3)</f>
        <v>#REF!</v>
      </c>
      <c r="L749" s="1" t="e">
        <f>ROUND(ABS(SUMIFS(#REF!,#REF!,$C749,#REF!,#REF!,#REF!,$E749,#REF!,#REF!)),3)</f>
        <v>#REF!</v>
      </c>
      <c r="M749" s="1">
        <v>0</v>
      </c>
      <c r="N749" s="1" t="e">
        <f>ROUND(ABS(SUMIFS(#REF!,#REF!,$C749,#REF!,#REF!,#REF!,$E749,#REF!,#REF!)),3)</f>
        <v>#REF!</v>
      </c>
      <c r="O749" s="1" t="e">
        <f>ABS(SUMIFS(#REF!,#REF!,$C749,#REF!,$E749,#REF!,#REF!))</f>
        <v>#REF!</v>
      </c>
      <c r="P749" s="1" t="e">
        <f>#REF!</f>
        <v>#REF!</v>
      </c>
      <c r="Q749" s="1" t="e">
        <f>_xlfn.IFS(OR(B749=#REF!,B749=#REF!),#REF!*100,TRUE,0)</f>
        <v>#REF!</v>
      </c>
      <c r="S749" s="14" t="str">
        <f t="shared" si="206"/>
        <v>2000251105伤血2</v>
      </c>
      <c r="T749" s="14" t="str">
        <f ca="1">IF(OFFSET($BB$1,MATCH($S749,S:S,0)-1,),$BC$1,
_xlfn.TEXTJOIN(Sheet1!$D$16,1,U749:AA749))</f>
        <v>ratio=3.1+attackerParams('extreasure2a'),fixed=100</v>
      </c>
      <c r="U749" s="14" t="str">
        <f t="shared" ca="1" si="207"/>
        <v>ratio=3.1+attackerParams('extreasure2a')</v>
      </c>
      <c r="V749" s="14" t="str">
        <f t="shared" ca="1" si="208"/>
        <v>fixed=100</v>
      </c>
      <c r="W749" s="14" t="str">
        <f t="shared" ca="1" si="209"/>
        <v/>
      </c>
      <c r="X749" s="14" t="str">
        <f t="shared" ca="1" si="210"/>
        <v/>
      </c>
      <c r="Y749" s="14" t="str">
        <f t="shared" ca="1" si="211"/>
        <v/>
      </c>
      <c r="Z749" s="14" t="str">
        <f t="shared" ca="1" si="212"/>
        <v/>
      </c>
      <c r="AA749" s="14" t="str">
        <f t="shared" ca="1" si="213"/>
        <v/>
      </c>
      <c r="AB749" s="1">
        <f t="shared" si="215"/>
        <v>3.1</v>
      </c>
      <c r="AC749" s="1">
        <f t="shared" si="216"/>
        <v>100</v>
      </c>
      <c r="AD749" s="1" t="e">
        <f t="shared" si="217"/>
        <v>#N/A</v>
      </c>
      <c r="AE749" s="1" t="e">
        <f t="shared" si="218"/>
        <v>#N/A</v>
      </c>
      <c r="AF749" s="1" t="e">
        <f t="shared" si="219"/>
        <v>#N/A</v>
      </c>
      <c r="AG749" s="1" t="e">
        <f t="shared" si="220"/>
        <v>#N/A</v>
      </c>
      <c r="AH749" s="1" t="e">
        <f t="shared" si="221"/>
        <v>#N/A</v>
      </c>
      <c r="AI749" s="1" t="str">
        <f>TRIM(LEFT(AP749,FIND(Sheet1!$E$16,AP749)-1))</f>
        <v>ratio</v>
      </c>
      <c r="AJ749" s="1" t="str">
        <f>TRIM(LEFT(AQ749,FIND(Sheet1!$E$16,AQ749)-1))</f>
        <v>fixed</v>
      </c>
      <c r="AK749" s="1" t="e">
        <f>TRIM(LEFT(AR749,FIND(Sheet1!$E$16,AR749)-1))</f>
        <v>#VALUE!</v>
      </c>
      <c r="AL749" s="1" t="e">
        <f>TRIM(LEFT(AS749,FIND(Sheet1!$E$16,AS749)-1))</f>
        <v>#VALUE!</v>
      </c>
      <c r="AM749" s="1" t="e">
        <f>TRIM(LEFT(AT749,FIND(Sheet1!$E$16,AT749)-1))</f>
        <v>#VALUE!</v>
      </c>
      <c r="AN749" s="1" t="e">
        <f>TRIM(LEFT(AU749,FIND(Sheet1!$E$16,AU749)-1))</f>
        <v>#VALUE!</v>
      </c>
      <c r="AO749" s="1" t="e">
        <f>TRIM(LEFT(AV749,FIND(Sheet1!$E$16,AV749)-1))</f>
        <v>#VALUE!</v>
      </c>
      <c r="AP749" s="14" t="s">
        <v>515</v>
      </c>
      <c r="AQ749" s="14" t="s">
        <v>170</v>
      </c>
      <c r="AX749" s="1">
        <v>2000251105</v>
      </c>
      <c r="AY749" s="1" t="s">
        <v>86</v>
      </c>
      <c r="AZ749" s="1" t="str">
        <f t="shared" si="214"/>
        <v>2000251105伤血</v>
      </c>
      <c r="BA749" s="1">
        <f>COUNTIFS($AZ$2:AZ749,AZ749,$AZ$2:AZ749,"&gt;&lt;")</f>
        <v>2</v>
      </c>
      <c r="BB749" t="b">
        <f>IFERROR(AND(VLOOKUP(AX749,[2]英雄技能定义!$A:$F,6,0)="普攻",AY749=$AY$2),FALSE)</f>
        <v>0</v>
      </c>
    </row>
    <row r="750" spans="1:54">
      <c r="A750" s="1" t="e">
        <f>#REF!</f>
        <v>#REF!</v>
      </c>
      <c r="B750" s="1" t="e">
        <f>#REF!</f>
        <v>#REF!</v>
      </c>
      <c r="C750" s="1" t="e">
        <f>#REF!</f>
        <v>#REF!</v>
      </c>
      <c r="D750" s="1" t="s">
        <v>86</v>
      </c>
      <c r="E750" s="1" t="e">
        <f>#REF!</f>
        <v>#REF!</v>
      </c>
      <c r="F750" s="1" t="e">
        <f t="shared" si="222"/>
        <v>#REF!</v>
      </c>
      <c r="G750" s="1">
        <f>SUMIFS(Sheet1!$F$17:$F$30,Sheet1!$E$17:$E$30,D750)</f>
        <v>1</v>
      </c>
      <c r="H750" s="1" t="e">
        <f>ROUND(ABS(SUMIFS(#REF!,#REF!,$C750,#REF!,#REF!,#REF!,$E750)),)</f>
        <v>#REF!</v>
      </c>
      <c r="I750" s="1" t="e">
        <f>_xlfn.IFS(OR(B750=#REF!,B750=#REF!,B750=#REF!),ROUND(#REF!,3),TRUE,0)</f>
        <v>#REF!</v>
      </c>
      <c r="J750" s="1">
        <v>0</v>
      </c>
      <c r="K750" s="1" t="e">
        <f>ROUND(ABS(SUMIFS(#REF!,#REF!,$C750,#REF!,#REF!,#REF!,$E750,#REF!,#REF!)),3)</f>
        <v>#REF!</v>
      </c>
      <c r="L750" s="1" t="e">
        <f>ROUND(ABS(SUMIFS(#REF!,#REF!,$C750,#REF!,#REF!,#REF!,$E750,#REF!,#REF!)),3)</f>
        <v>#REF!</v>
      </c>
      <c r="M750" s="1">
        <v>0</v>
      </c>
      <c r="N750" s="1" t="e">
        <f>ROUND(ABS(SUMIFS(#REF!,#REF!,$C750,#REF!,#REF!,#REF!,$E750,#REF!,#REF!)),3)</f>
        <v>#REF!</v>
      </c>
      <c r="O750" s="1" t="e">
        <f>ABS(SUMIFS(#REF!,#REF!,$C750,#REF!,$E750,#REF!,#REF!))</f>
        <v>#REF!</v>
      </c>
      <c r="P750" s="1" t="e">
        <f>#REF!</f>
        <v>#REF!</v>
      </c>
      <c r="Q750" s="1" t="e">
        <f>_xlfn.IFS(OR(B750=#REF!,B750=#REF!),#REF!*100,TRUE,0)</f>
        <v>#REF!</v>
      </c>
      <c r="S750" s="14" t="str">
        <f t="shared" si="206"/>
        <v>2000251105受击光效2</v>
      </c>
      <c r="T750" s="14" t="str">
        <f ca="1">IF(OFFSET($BB$1,MATCH($S750,S:S,0)-1,),$BC$1,
_xlfn.TEXTJOIN(Sheet1!$D$16,1,U750:AA750))</f>
        <v>68</v>
      </c>
      <c r="U750" s="14" t="str">
        <f t="shared" ca="1" si="207"/>
        <v>68</v>
      </c>
      <c r="V750" s="14" t="str">
        <f t="shared" ca="1" si="208"/>
        <v/>
      </c>
      <c r="W750" s="14" t="str">
        <f t="shared" ca="1" si="209"/>
        <v/>
      </c>
      <c r="X750" s="14" t="str">
        <f t="shared" ca="1" si="210"/>
        <v/>
      </c>
      <c r="Y750" s="14" t="str">
        <f t="shared" ca="1" si="211"/>
        <v/>
      </c>
      <c r="Z750" s="14" t="str">
        <f t="shared" ca="1" si="212"/>
        <v/>
      </c>
      <c r="AA750" s="14" t="str">
        <f t="shared" ca="1" si="213"/>
        <v/>
      </c>
      <c r="AB750" s="1">
        <f t="shared" si="215"/>
        <v>68</v>
      </c>
      <c r="AC750" s="1" t="e">
        <f t="shared" si="216"/>
        <v>#N/A</v>
      </c>
      <c r="AD750" s="1" t="e">
        <f t="shared" si="217"/>
        <v>#N/A</v>
      </c>
      <c r="AE750" s="1" t="e">
        <f t="shared" si="218"/>
        <v>#N/A</v>
      </c>
      <c r="AF750" s="1" t="e">
        <f t="shared" si="219"/>
        <v>#N/A</v>
      </c>
      <c r="AG750" s="1" t="e">
        <f t="shared" si="220"/>
        <v>#N/A</v>
      </c>
      <c r="AH750" s="1" t="e">
        <f t="shared" si="221"/>
        <v>#N/A</v>
      </c>
      <c r="AI750" s="1" t="e">
        <f>TRIM(LEFT(AP750,FIND(Sheet1!$E$16,AP750)-1))</f>
        <v>#VALUE!</v>
      </c>
      <c r="AJ750" s="1" t="e">
        <f>TRIM(LEFT(AQ750,FIND(Sheet1!$E$16,AQ750)-1))</f>
        <v>#VALUE!</v>
      </c>
      <c r="AK750" s="1" t="e">
        <f>TRIM(LEFT(AR750,FIND(Sheet1!$E$16,AR750)-1))</f>
        <v>#VALUE!</v>
      </c>
      <c r="AL750" s="1" t="e">
        <f>TRIM(LEFT(AS750,FIND(Sheet1!$E$16,AS750)-1))</f>
        <v>#VALUE!</v>
      </c>
      <c r="AM750" s="1" t="e">
        <f>TRIM(LEFT(AT750,FIND(Sheet1!$E$16,AT750)-1))</f>
        <v>#VALUE!</v>
      </c>
      <c r="AN750" s="1" t="e">
        <f>TRIM(LEFT(AU750,FIND(Sheet1!$E$16,AU750)-1))</f>
        <v>#VALUE!</v>
      </c>
      <c r="AO750" s="1" t="e">
        <f>TRIM(LEFT(AV750,FIND(Sheet1!$E$16,AV750)-1))</f>
        <v>#VALUE!</v>
      </c>
      <c r="AP750" s="14">
        <v>68</v>
      </c>
      <c r="AX750" s="1">
        <v>2000251105</v>
      </c>
      <c r="AY750" s="1" t="s">
        <v>91</v>
      </c>
      <c r="AZ750" s="1" t="str">
        <f t="shared" si="214"/>
        <v>2000251105受击光效</v>
      </c>
      <c r="BA750" s="1">
        <f>COUNTIFS($AZ$2:AZ750,AZ750,$AZ$2:AZ750,"&gt;&lt;")</f>
        <v>2</v>
      </c>
      <c r="BB750" t="b">
        <f>IFERROR(AND(VLOOKUP(AX750,[2]英雄技能定义!$A:$F,6,0)="普攻",AY750=$AY$2),FALSE)</f>
        <v>0</v>
      </c>
    </row>
    <row r="751" spans="1:54">
      <c r="A751" s="1" t="e">
        <f>#REF!</f>
        <v>#REF!</v>
      </c>
      <c r="B751" s="1" t="e">
        <f>#REF!</f>
        <v>#REF!</v>
      </c>
      <c r="C751" s="1" t="e">
        <f>#REF!</f>
        <v>#REF!</v>
      </c>
      <c r="D751" s="1" t="s">
        <v>88</v>
      </c>
      <c r="E751" s="1" t="e">
        <f>#REF!</f>
        <v>#REF!</v>
      </c>
      <c r="F751" s="1" t="e">
        <f t="shared" si="222"/>
        <v>#REF!</v>
      </c>
      <c r="G751" s="1">
        <f>SUMIFS(Sheet1!$F$17:$F$30,Sheet1!$E$17:$E$30,D751)</f>
        <v>2</v>
      </c>
      <c r="H751" s="1" t="e">
        <f>ROUND(ABS(SUMIFS(#REF!,#REF!,$C751,#REF!,#REF!,#REF!,$E751)),)</f>
        <v>#REF!</v>
      </c>
      <c r="I751" s="1" t="e">
        <f>_xlfn.IFS(OR(B751=#REF!,B751=#REF!,B751=#REF!),ROUND(#REF!,3),TRUE,0)</f>
        <v>#REF!</v>
      </c>
      <c r="J751" s="1">
        <v>0</v>
      </c>
      <c r="K751" s="1" t="e">
        <f>ROUND(ABS(SUMIFS(#REF!,#REF!,$C751,#REF!,#REF!,#REF!,$E751,#REF!,#REF!)),3)</f>
        <v>#REF!</v>
      </c>
      <c r="L751" s="1" t="e">
        <f>ROUND(ABS(SUMIFS(#REF!,#REF!,$C751,#REF!,#REF!,#REF!,$E751,#REF!,#REF!)),3)</f>
        <v>#REF!</v>
      </c>
      <c r="M751" s="1">
        <v>0</v>
      </c>
      <c r="N751" s="1" t="e">
        <f>ROUND(ABS(SUMIFS(#REF!,#REF!,$C751,#REF!,#REF!,#REF!,$E751,#REF!,#REF!)),3)</f>
        <v>#REF!</v>
      </c>
      <c r="O751" s="1" t="e">
        <f>ABS(SUMIFS(#REF!,#REF!,$C751,#REF!,$E751,#REF!,#REF!))</f>
        <v>#REF!</v>
      </c>
      <c r="P751" s="1" t="e">
        <f>#REF!</f>
        <v>#REF!</v>
      </c>
      <c r="Q751" s="1" t="e">
        <f>_xlfn.IFS(OR(B751=#REF!,B751=#REF!),#REF!*100,TRUE,0)</f>
        <v>#REF!</v>
      </c>
      <c r="S751" s="14" t="str">
        <f t="shared" si="206"/>
        <v>2000251105伤血3</v>
      </c>
      <c r="T751" s="14" t="str">
        <f ca="1">IF(OFFSET($BB$1,MATCH($S751,S:S,0)-1,),$BC$1,
_xlfn.TEXTJOIN(Sheet1!$D$16,1,U751:AA751))</f>
        <v>ratio=1.04+attackerParams('extreasure2b'),fixed=100</v>
      </c>
      <c r="U751" s="14" t="str">
        <f t="shared" ca="1" si="207"/>
        <v>ratio=1.04+attackerParams('extreasure2b')</v>
      </c>
      <c r="V751" s="14" t="str">
        <f t="shared" ca="1" si="208"/>
        <v>fixed=100</v>
      </c>
      <c r="W751" s="14" t="str">
        <f t="shared" ca="1" si="209"/>
        <v/>
      </c>
      <c r="X751" s="14" t="str">
        <f t="shared" ca="1" si="210"/>
        <v/>
      </c>
      <c r="Y751" s="14" t="str">
        <f t="shared" ca="1" si="211"/>
        <v/>
      </c>
      <c r="Z751" s="14" t="str">
        <f t="shared" ca="1" si="212"/>
        <v/>
      </c>
      <c r="AA751" s="14" t="str">
        <f t="shared" ca="1" si="213"/>
        <v/>
      </c>
      <c r="AB751" s="1">
        <f t="shared" si="215"/>
        <v>1.04</v>
      </c>
      <c r="AC751" s="1">
        <f t="shared" si="216"/>
        <v>100</v>
      </c>
      <c r="AD751" s="1" t="e">
        <f t="shared" si="217"/>
        <v>#N/A</v>
      </c>
      <c r="AE751" s="1" t="e">
        <f t="shared" si="218"/>
        <v>#N/A</v>
      </c>
      <c r="AF751" s="1" t="e">
        <f t="shared" si="219"/>
        <v>#N/A</v>
      </c>
      <c r="AG751" s="1" t="e">
        <f t="shared" si="220"/>
        <v>#N/A</v>
      </c>
      <c r="AH751" s="1" t="e">
        <f t="shared" si="221"/>
        <v>#N/A</v>
      </c>
      <c r="AI751" s="1" t="str">
        <f>TRIM(LEFT(AP751,FIND(Sheet1!$E$16,AP751)-1))</f>
        <v>ratio</v>
      </c>
      <c r="AJ751" s="1" t="str">
        <f>TRIM(LEFT(AQ751,FIND(Sheet1!$E$16,AQ751)-1))</f>
        <v>fixed</v>
      </c>
      <c r="AK751" s="1" t="e">
        <f>TRIM(LEFT(AR751,FIND(Sheet1!$E$16,AR751)-1))</f>
        <v>#VALUE!</v>
      </c>
      <c r="AL751" s="1" t="e">
        <f>TRIM(LEFT(AS751,FIND(Sheet1!$E$16,AS751)-1))</f>
        <v>#VALUE!</v>
      </c>
      <c r="AM751" s="1" t="e">
        <f>TRIM(LEFT(AT751,FIND(Sheet1!$E$16,AT751)-1))</f>
        <v>#VALUE!</v>
      </c>
      <c r="AN751" s="1" t="e">
        <f>TRIM(LEFT(AU751,FIND(Sheet1!$E$16,AU751)-1))</f>
        <v>#VALUE!</v>
      </c>
      <c r="AO751" s="1" t="e">
        <f>TRIM(LEFT(AV751,FIND(Sheet1!$E$16,AV751)-1))</f>
        <v>#VALUE!</v>
      </c>
      <c r="AP751" s="14" t="s">
        <v>516</v>
      </c>
      <c r="AQ751" s="14" t="s">
        <v>170</v>
      </c>
      <c r="AX751" s="1">
        <v>2000251105</v>
      </c>
      <c r="AY751" s="1" t="s">
        <v>86</v>
      </c>
      <c r="AZ751" s="1" t="str">
        <f t="shared" si="214"/>
        <v>2000251105伤血</v>
      </c>
      <c r="BA751" s="1">
        <f>COUNTIFS($AZ$2:AZ751,AZ751,$AZ$2:AZ751,"&gt;&lt;")</f>
        <v>3</v>
      </c>
      <c r="BB751" t="b">
        <f>IFERROR(AND(VLOOKUP(AX751,[2]英雄技能定义!$A:$F,6,0)="普攻",AY751=$AY$2),FALSE)</f>
        <v>0</v>
      </c>
    </row>
    <row r="752" spans="1:54">
      <c r="A752" s="1" t="e">
        <f>#REF!</f>
        <v>#REF!</v>
      </c>
      <c r="B752" s="1" t="e">
        <f>#REF!</f>
        <v>#REF!</v>
      </c>
      <c r="C752" s="1" t="e">
        <f>#REF!</f>
        <v>#REF!</v>
      </c>
      <c r="D752" s="1" t="s">
        <v>86</v>
      </c>
      <c r="E752" s="1" t="e">
        <f>#REF!</f>
        <v>#REF!</v>
      </c>
      <c r="F752" s="1" t="e">
        <f t="shared" si="222"/>
        <v>#REF!</v>
      </c>
      <c r="G752" s="1">
        <f>SUMIFS(Sheet1!$F$17:$F$30,Sheet1!$E$17:$E$30,D752)</f>
        <v>1</v>
      </c>
      <c r="H752" s="1" t="e">
        <f>ROUND(ABS(SUMIFS(#REF!,#REF!,$C752,#REF!,#REF!,#REF!,$E752)),)</f>
        <v>#REF!</v>
      </c>
      <c r="I752" s="1" t="e">
        <f>_xlfn.IFS(OR(B752=#REF!,B752=#REF!,B752=#REF!),ROUND(#REF!,3),TRUE,0)</f>
        <v>#REF!</v>
      </c>
      <c r="J752" s="1">
        <v>0</v>
      </c>
      <c r="K752" s="1" t="e">
        <f>ROUND(ABS(SUMIFS(#REF!,#REF!,$C752,#REF!,#REF!,#REF!,$E752,#REF!,#REF!)),3)</f>
        <v>#REF!</v>
      </c>
      <c r="L752" s="1" t="e">
        <f>ROUND(ABS(SUMIFS(#REF!,#REF!,$C752,#REF!,#REF!,#REF!,$E752,#REF!,#REF!)),3)</f>
        <v>#REF!</v>
      </c>
      <c r="M752" s="1">
        <v>0</v>
      </c>
      <c r="N752" s="1" t="e">
        <f>ROUND(ABS(SUMIFS(#REF!,#REF!,$C752,#REF!,#REF!,#REF!,$E752,#REF!,#REF!)),3)</f>
        <v>#REF!</v>
      </c>
      <c r="O752" s="1" t="e">
        <f>ABS(SUMIFS(#REF!,#REF!,$C752,#REF!,$E752,#REF!,#REF!))</f>
        <v>#REF!</v>
      </c>
      <c r="P752" s="1" t="e">
        <f>#REF!</f>
        <v>#REF!</v>
      </c>
      <c r="Q752" s="1" t="e">
        <f>_xlfn.IFS(OR(B752=#REF!,B752=#REF!),#REF!*100,TRUE,0)</f>
        <v>#REF!</v>
      </c>
      <c r="S752" s="14" t="str">
        <f t="shared" si="206"/>
        <v>2000251105受击光效3</v>
      </c>
      <c r="T752" s="14" t="str">
        <f ca="1">IF(OFFSET($BB$1,MATCH($S752,S:S,0)-1,),$BC$1,
_xlfn.TEXTJOIN(Sheet1!$D$16,1,U752:AA752))</f>
        <v>68</v>
      </c>
      <c r="U752" s="14" t="str">
        <f t="shared" ca="1" si="207"/>
        <v>68</v>
      </c>
      <c r="V752" s="14" t="str">
        <f t="shared" ca="1" si="208"/>
        <v/>
      </c>
      <c r="W752" s="14" t="str">
        <f t="shared" ca="1" si="209"/>
        <v/>
      </c>
      <c r="X752" s="14" t="str">
        <f t="shared" ca="1" si="210"/>
        <v/>
      </c>
      <c r="Y752" s="14" t="str">
        <f t="shared" ca="1" si="211"/>
        <v/>
      </c>
      <c r="Z752" s="14" t="str">
        <f t="shared" ca="1" si="212"/>
        <v/>
      </c>
      <c r="AA752" s="14" t="str">
        <f t="shared" ca="1" si="213"/>
        <v/>
      </c>
      <c r="AB752" s="1">
        <f t="shared" si="215"/>
        <v>68</v>
      </c>
      <c r="AC752" s="1" t="e">
        <f t="shared" si="216"/>
        <v>#N/A</v>
      </c>
      <c r="AD752" s="1" t="e">
        <f t="shared" si="217"/>
        <v>#N/A</v>
      </c>
      <c r="AE752" s="1" t="e">
        <f t="shared" si="218"/>
        <v>#N/A</v>
      </c>
      <c r="AF752" s="1" t="e">
        <f t="shared" si="219"/>
        <v>#N/A</v>
      </c>
      <c r="AG752" s="1" t="e">
        <f t="shared" si="220"/>
        <v>#N/A</v>
      </c>
      <c r="AH752" s="1" t="e">
        <f t="shared" si="221"/>
        <v>#N/A</v>
      </c>
      <c r="AI752" s="1" t="e">
        <f>TRIM(LEFT(AP752,FIND(Sheet1!$E$16,AP752)-1))</f>
        <v>#VALUE!</v>
      </c>
      <c r="AJ752" s="1" t="e">
        <f>TRIM(LEFT(AQ752,FIND(Sheet1!$E$16,AQ752)-1))</f>
        <v>#VALUE!</v>
      </c>
      <c r="AK752" s="1" t="e">
        <f>TRIM(LEFT(AR752,FIND(Sheet1!$E$16,AR752)-1))</f>
        <v>#VALUE!</v>
      </c>
      <c r="AL752" s="1" t="e">
        <f>TRIM(LEFT(AS752,FIND(Sheet1!$E$16,AS752)-1))</f>
        <v>#VALUE!</v>
      </c>
      <c r="AM752" s="1" t="e">
        <f>TRIM(LEFT(AT752,FIND(Sheet1!$E$16,AT752)-1))</f>
        <v>#VALUE!</v>
      </c>
      <c r="AN752" s="1" t="e">
        <f>TRIM(LEFT(AU752,FIND(Sheet1!$E$16,AU752)-1))</f>
        <v>#VALUE!</v>
      </c>
      <c r="AO752" s="1" t="e">
        <f>TRIM(LEFT(AV752,FIND(Sheet1!$E$16,AV752)-1))</f>
        <v>#VALUE!</v>
      </c>
      <c r="AP752" s="14">
        <v>68</v>
      </c>
      <c r="AX752" s="1">
        <v>2000251105</v>
      </c>
      <c r="AY752" s="1" t="s">
        <v>91</v>
      </c>
      <c r="AZ752" s="1" t="str">
        <f t="shared" si="214"/>
        <v>2000251105受击光效</v>
      </c>
      <c r="BA752" s="1">
        <f>COUNTIFS($AZ$2:AZ752,AZ752,$AZ$2:AZ752,"&gt;&lt;")</f>
        <v>3</v>
      </c>
      <c r="BB752" t="b">
        <f>IFERROR(AND(VLOOKUP(AX752,[2]英雄技能定义!$A:$F,6,0)="普攻",AY752=$AY$2),FALSE)</f>
        <v>0</v>
      </c>
    </row>
    <row r="753" spans="1:54">
      <c r="A753" s="1" t="e">
        <f>#REF!</f>
        <v>#REF!</v>
      </c>
      <c r="B753" s="1" t="e">
        <f>#REF!</f>
        <v>#REF!</v>
      </c>
      <c r="C753" s="1" t="e">
        <f>#REF!</f>
        <v>#REF!</v>
      </c>
      <c r="D753" s="1" t="s">
        <v>86</v>
      </c>
      <c r="E753" s="1" t="e">
        <f>#REF!</f>
        <v>#REF!</v>
      </c>
      <c r="F753" s="1" t="e">
        <f t="shared" si="222"/>
        <v>#REF!</v>
      </c>
      <c r="G753" s="33">
        <f>SUMIFS(Sheet1!$F$17:$F$30,Sheet1!$E$17:$E$30,D753)</f>
        <v>1</v>
      </c>
      <c r="H753" s="1" t="e">
        <f>ROUND(ABS(SUMIFS(#REF!,#REF!,$C753,#REF!,#REF!,#REF!,$E753)),)</f>
        <v>#REF!</v>
      </c>
      <c r="I753" s="1" t="e">
        <f>_xlfn.IFS(OR(B753=#REF!,B753=#REF!,B753=#REF!),ROUND(#REF!,3),TRUE,0)</f>
        <v>#REF!</v>
      </c>
      <c r="J753" s="1">
        <v>0</v>
      </c>
      <c r="K753" s="1" t="e">
        <f>ROUND(ABS(SUMIFS(#REF!,#REF!,$C753,#REF!,#REF!,#REF!,$E753,#REF!,#REF!)),3)</f>
        <v>#REF!</v>
      </c>
      <c r="L753" s="1" t="e">
        <f>ROUND(ABS(SUMIFS(#REF!,#REF!,$C753,#REF!,#REF!,#REF!,$E753,#REF!,#REF!)),3)</f>
        <v>#REF!</v>
      </c>
      <c r="M753" s="1">
        <v>0</v>
      </c>
      <c r="N753" s="1" t="e">
        <f>ROUND(ABS(SUMIFS(#REF!,#REF!,$C753,#REF!,#REF!,#REF!,$E753,#REF!,#REF!)),3)</f>
        <v>#REF!</v>
      </c>
      <c r="O753" s="1" t="e">
        <f>ABS(SUMIFS(#REF!,#REF!,$C753,#REF!,$E753,#REF!,#REF!))</f>
        <v>#REF!</v>
      </c>
      <c r="P753" s="1" t="e">
        <f>#REF!</f>
        <v>#REF!</v>
      </c>
      <c r="Q753" s="1" t="e">
        <f>_xlfn.IFS(OR(B753=#REF!,B753=#REF!),#REF!*100,TRUE,0)</f>
        <v>#REF!</v>
      </c>
      <c r="R753" s="33"/>
      <c r="S753" s="14" t="str">
        <f t="shared" si="206"/>
        <v>2000260101伤血1</v>
      </c>
      <c r="T753" s="14" t="str">
        <f ca="1">IF(OFFSET($BB$1,MATCH($S753,S:S,0)-1,),$BC$1,
_xlfn.TEXTJOIN(Sheet1!$D$16,1,U753:AA753))</f>
        <v>ratio=0.4,fixed=0</v>
      </c>
      <c r="U753" s="14" t="str">
        <f t="shared" ca="1" si="207"/>
        <v>ratio=0.4</v>
      </c>
      <c r="V753" s="14" t="str">
        <f t="shared" ca="1" si="208"/>
        <v>fixed=10</v>
      </c>
      <c r="W753" s="14" t="str">
        <f t="shared" ca="1" si="209"/>
        <v/>
      </c>
      <c r="X753" s="14" t="str">
        <f t="shared" ca="1" si="210"/>
        <v/>
      </c>
      <c r="Y753" s="14" t="str">
        <f t="shared" ca="1" si="211"/>
        <v/>
      </c>
      <c r="Z753" s="14" t="str">
        <f t="shared" ca="1" si="212"/>
        <v/>
      </c>
      <c r="AA753" s="14" t="str">
        <f t="shared" ca="1" si="213"/>
        <v/>
      </c>
      <c r="AB753" s="1">
        <f t="shared" si="215"/>
        <v>0.4</v>
      </c>
      <c r="AC753" s="1">
        <f t="shared" si="216"/>
        <v>10</v>
      </c>
      <c r="AD753" s="1" t="e">
        <f t="shared" si="217"/>
        <v>#N/A</v>
      </c>
      <c r="AE753" s="1" t="e">
        <f t="shared" si="218"/>
        <v>#N/A</v>
      </c>
      <c r="AF753" s="1" t="e">
        <f t="shared" si="219"/>
        <v>#N/A</v>
      </c>
      <c r="AG753" s="1" t="e">
        <f t="shared" si="220"/>
        <v>#N/A</v>
      </c>
      <c r="AH753" s="1" t="e">
        <f t="shared" si="221"/>
        <v>#N/A</v>
      </c>
      <c r="AI753" s="1" t="str">
        <f>TRIM(LEFT(AP753,FIND(Sheet1!$E$16,AP753)-1))</f>
        <v>ratio</v>
      </c>
      <c r="AJ753" s="1" t="str">
        <f>TRIM(LEFT(AQ753,FIND(Sheet1!$E$16,AQ753)-1))</f>
        <v>fixed</v>
      </c>
      <c r="AK753" s="1" t="e">
        <f>TRIM(LEFT(AR753,FIND(Sheet1!$E$16,AR753)-1))</f>
        <v>#VALUE!</v>
      </c>
      <c r="AL753" s="1" t="e">
        <f>TRIM(LEFT(AS753,FIND(Sheet1!$E$16,AS753)-1))</f>
        <v>#VALUE!</v>
      </c>
      <c r="AM753" s="1" t="e">
        <f>TRIM(LEFT(AT753,FIND(Sheet1!$E$16,AT753)-1))</f>
        <v>#VALUE!</v>
      </c>
      <c r="AN753" s="1" t="e">
        <f>TRIM(LEFT(AU753,FIND(Sheet1!$E$16,AU753)-1))</f>
        <v>#VALUE!</v>
      </c>
      <c r="AO753" s="1" t="e">
        <f>TRIM(LEFT(AV753,FIND(Sheet1!$E$16,AV753)-1))</f>
        <v>#VALUE!</v>
      </c>
      <c r="AP753" s="14" t="s">
        <v>167</v>
      </c>
      <c r="AQ753" s="14" t="s">
        <v>168</v>
      </c>
      <c r="AX753" s="1">
        <v>2000260101</v>
      </c>
      <c r="AY753" s="1" t="s">
        <v>86</v>
      </c>
      <c r="AZ753" s="1" t="str">
        <f t="shared" si="214"/>
        <v>2000260101伤血</v>
      </c>
      <c r="BA753" s="1">
        <f>COUNTIFS($AZ$2:AZ753,AZ753,$AZ$2:AZ753,"&gt;&lt;")</f>
        <v>1</v>
      </c>
      <c r="BB753" t="b">
        <f>IFERROR(AND(VLOOKUP(AX753,[2]英雄技能定义!$A:$F,6,0)="普攻",AY753=$AY$2),FALSE)</f>
        <v>1</v>
      </c>
    </row>
    <row r="754" spans="1:54">
      <c r="A754" s="1" t="e">
        <f>#REF!</f>
        <v>#REF!</v>
      </c>
      <c r="B754" s="1" t="e">
        <f>#REF!</f>
        <v>#REF!</v>
      </c>
      <c r="C754" s="1" t="e">
        <f>#REF!</f>
        <v>#REF!</v>
      </c>
      <c r="D754" s="1" t="s">
        <v>86</v>
      </c>
      <c r="E754" s="1" t="e">
        <f>#REF!</f>
        <v>#REF!</v>
      </c>
      <c r="F754" s="1" t="e">
        <f t="shared" si="222"/>
        <v>#REF!</v>
      </c>
      <c r="G754" s="1">
        <f>SUMIFS(Sheet1!$F$17:$F$30,Sheet1!$E$17:$E$30,D754)</f>
        <v>1</v>
      </c>
      <c r="H754" s="1" t="e">
        <f>ROUND(ABS(SUMIFS(#REF!,#REF!,$C754,#REF!,#REF!,#REF!,$E754)),)</f>
        <v>#REF!</v>
      </c>
      <c r="I754" s="1" t="e">
        <f>_xlfn.IFS(OR(B754=#REF!,B754=#REF!,B754=#REF!),ROUND(#REF!,3),TRUE,0)</f>
        <v>#REF!</v>
      </c>
      <c r="J754" s="1">
        <v>0</v>
      </c>
      <c r="K754" s="1" t="e">
        <f>ROUND(ABS(SUMIFS(#REF!,#REF!,$C754,#REF!,#REF!,#REF!,$E754,#REF!,#REF!)),3)</f>
        <v>#REF!</v>
      </c>
      <c r="L754" s="1" t="e">
        <f>ROUND(ABS(SUMIFS(#REF!,#REF!,$C754,#REF!,#REF!,#REF!,$E754,#REF!,#REF!)),3)</f>
        <v>#REF!</v>
      </c>
      <c r="M754" s="1">
        <v>0</v>
      </c>
      <c r="N754" s="1" t="e">
        <f>ROUND(ABS(SUMIFS(#REF!,#REF!,$C754,#REF!,#REF!,#REF!,$E754,#REF!,#REF!)),3)</f>
        <v>#REF!</v>
      </c>
      <c r="O754" s="1" t="e">
        <f>ABS(SUMIFS(#REF!,#REF!,$C754,#REF!,$E754,#REF!,#REF!))</f>
        <v>#REF!</v>
      </c>
      <c r="P754" s="1" t="e">
        <f>#REF!</f>
        <v>#REF!</v>
      </c>
      <c r="Q754" s="1" t="e">
        <f>_xlfn.IFS(OR(B754=#REF!,B754=#REF!),#REF!*100,TRUE,0)</f>
        <v>#REF!</v>
      </c>
      <c r="S754" s="14" t="str">
        <f t="shared" si="206"/>
        <v>2000260101受击光效1</v>
      </c>
      <c r="T754" s="14" t="str">
        <f ca="1">IF(OFFSET($BB$1,MATCH($S754,S:S,0)-1,),$BC$1,
_xlfn.TEXTJOIN(Sheet1!$D$16,1,U754:AA754))</f>
        <v>1</v>
      </c>
      <c r="U754" s="14" t="str">
        <f t="shared" ca="1" si="207"/>
        <v>1</v>
      </c>
      <c r="V754" s="14" t="str">
        <f t="shared" ca="1" si="208"/>
        <v/>
      </c>
      <c r="W754" s="14" t="str">
        <f t="shared" ca="1" si="209"/>
        <v/>
      </c>
      <c r="X754" s="14" t="str">
        <f t="shared" ca="1" si="210"/>
        <v/>
      </c>
      <c r="Y754" s="14" t="str">
        <f t="shared" ca="1" si="211"/>
        <v/>
      </c>
      <c r="Z754" s="14" t="str">
        <f t="shared" ca="1" si="212"/>
        <v/>
      </c>
      <c r="AA754" s="14" t="str">
        <f t="shared" ca="1" si="213"/>
        <v/>
      </c>
      <c r="AB754" s="1">
        <f t="shared" si="215"/>
        <v>1</v>
      </c>
      <c r="AC754" s="1" t="e">
        <f t="shared" si="216"/>
        <v>#N/A</v>
      </c>
      <c r="AD754" s="1" t="e">
        <f t="shared" si="217"/>
        <v>#N/A</v>
      </c>
      <c r="AE754" s="1" t="e">
        <f t="shared" si="218"/>
        <v>#N/A</v>
      </c>
      <c r="AF754" s="1" t="e">
        <f t="shared" si="219"/>
        <v>#N/A</v>
      </c>
      <c r="AG754" s="1" t="e">
        <f t="shared" si="220"/>
        <v>#N/A</v>
      </c>
      <c r="AH754" s="1" t="e">
        <f t="shared" si="221"/>
        <v>#N/A</v>
      </c>
      <c r="AI754" s="1" t="e">
        <f>TRIM(LEFT(AP754,FIND(Sheet1!$E$16,AP754)-1))</f>
        <v>#VALUE!</v>
      </c>
      <c r="AJ754" s="1" t="e">
        <f>TRIM(LEFT(AQ754,FIND(Sheet1!$E$16,AQ754)-1))</f>
        <v>#VALUE!</v>
      </c>
      <c r="AK754" s="1" t="e">
        <f>TRIM(LEFT(AR754,FIND(Sheet1!$E$16,AR754)-1))</f>
        <v>#VALUE!</v>
      </c>
      <c r="AL754" s="1" t="e">
        <f>TRIM(LEFT(AS754,FIND(Sheet1!$E$16,AS754)-1))</f>
        <v>#VALUE!</v>
      </c>
      <c r="AM754" s="1" t="e">
        <f>TRIM(LEFT(AT754,FIND(Sheet1!$E$16,AT754)-1))</f>
        <v>#VALUE!</v>
      </c>
      <c r="AN754" s="1" t="e">
        <f>TRIM(LEFT(AU754,FIND(Sheet1!$E$16,AU754)-1))</f>
        <v>#VALUE!</v>
      </c>
      <c r="AO754" s="1" t="e">
        <f>TRIM(LEFT(AV754,FIND(Sheet1!$E$16,AV754)-1))</f>
        <v>#VALUE!</v>
      </c>
      <c r="AP754" s="14">
        <v>1</v>
      </c>
      <c r="AX754" s="1">
        <v>2000260101</v>
      </c>
      <c r="AY754" s="1" t="s">
        <v>91</v>
      </c>
      <c r="AZ754" s="1" t="str">
        <f t="shared" si="214"/>
        <v>2000260101受击光效</v>
      </c>
      <c r="BA754" s="1">
        <f>COUNTIFS($AZ$2:AZ754,AZ754,$AZ$2:AZ754,"&gt;&lt;")</f>
        <v>1</v>
      </c>
      <c r="BB754" t="b">
        <f>IFERROR(AND(VLOOKUP(AX754,[2]英雄技能定义!$A:$F,6,0)="普攻",AY754=$AY$2),FALSE)</f>
        <v>0</v>
      </c>
    </row>
    <row r="755" spans="1:54">
      <c r="A755" s="1" t="e">
        <f>#REF!</f>
        <v>#REF!</v>
      </c>
      <c r="B755" s="1" t="e">
        <f>#REF!</f>
        <v>#REF!</v>
      </c>
      <c r="C755" s="1" t="e">
        <f>#REF!</f>
        <v>#REF!</v>
      </c>
      <c r="D755" s="1" t="s">
        <v>86</v>
      </c>
      <c r="E755" s="1" t="e">
        <f>#REF!</f>
        <v>#REF!</v>
      </c>
      <c r="F755" s="1" t="e">
        <f t="shared" si="222"/>
        <v>#REF!</v>
      </c>
      <c r="G755" s="1">
        <f>SUMIFS(Sheet1!$F$17:$F$30,Sheet1!$E$17:$E$30,D755)</f>
        <v>1</v>
      </c>
      <c r="H755" s="1" t="e">
        <f>ROUND(ABS(SUMIFS(#REF!,#REF!,$C755,#REF!,#REF!,#REF!,$E755)),)</f>
        <v>#REF!</v>
      </c>
      <c r="I755" s="1" t="e">
        <f>_xlfn.IFS(OR(B755=#REF!,B755=#REF!,B755=#REF!),ROUND(#REF!,3),TRUE,0)</f>
        <v>#REF!</v>
      </c>
      <c r="J755" s="1">
        <v>0</v>
      </c>
      <c r="K755" s="1" t="e">
        <f>ROUND(ABS(SUMIFS(#REF!,#REF!,$C755,#REF!,#REF!,#REF!,$E755,#REF!,#REF!)),3)</f>
        <v>#REF!</v>
      </c>
      <c r="L755" s="1" t="e">
        <f>ROUND(ABS(SUMIFS(#REF!,#REF!,$C755,#REF!,#REF!,#REF!,$E755,#REF!,#REF!)),3)</f>
        <v>#REF!</v>
      </c>
      <c r="M755" s="1">
        <v>0</v>
      </c>
      <c r="N755" s="1" t="e">
        <f>ROUND(ABS(SUMIFS(#REF!,#REF!,$C755,#REF!,#REF!,#REF!,$E755,#REF!,#REF!)),3)</f>
        <v>#REF!</v>
      </c>
      <c r="O755" s="1" t="e">
        <f>ABS(SUMIFS(#REF!,#REF!,$C755,#REF!,$E755,#REF!,#REF!))</f>
        <v>#REF!</v>
      </c>
      <c r="P755" s="1" t="e">
        <f>#REF!</f>
        <v>#REF!</v>
      </c>
      <c r="Q755" s="1" t="e">
        <f>_xlfn.IFS(OR(B755=#REF!,B755=#REF!),#REF!*100,TRUE,0)</f>
        <v>#REF!</v>
      </c>
      <c r="S755" s="14" t="str">
        <f t="shared" si="206"/>
        <v>2000260101伤血2</v>
      </c>
      <c r="T755" s="14" t="str">
        <f ca="1">IF(OFFSET($BB$1,MATCH($S755,S:S,0)-1,),$BC$1,
_xlfn.TEXTJOIN(Sheet1!$D$16,1,U755:AA755))</f>
        <v>ratio=0.4,fixed=0</v>
      </c>
      <c r="U755" s="14" t="str">
        <f t="shared" ca="1" si="207"/>
        <v>ratio=0.42</v>
      </c>
      <c r="V755" s="14" t="str">
        <f t="shared" ca="1" si="208"/>
        <v>fixed=10</v>
      </c>
      <c r="W755" s="14" t="str">
        <f t="shared" ca="1" si="209"/>
        <v/>
      </c>
      <c r="X755" s="14" t="str">
        <f t="shared" ca="1" si="210"/>
        <v/>
      </c>
      <c r="Y755" s="14" t="str">
        <f t="shared" ca="1" si="211"/>
        <v/>
      </c>
      <c r="Z755" s="14" t="str">
        <f t="shared" ca="1" si="212"/>
        <v/>
      </c>
      <c r="AA755" s="14" t="str">
        <f t="shared" ca="1" si="213"/>
        <v/>
      </c>
      <c r="AB755" s="1">
        <f t="shared" si="215"/>
        <v>0.42</v>
      </c>
      <c r="AC755" s="1">
        <f t="shared" si="216"/>
        <v>10</v>
      </c>
      <c r="AD755" s="1" t="e">
        <f t="shared" si="217"/>
        <v>#N/A</v>
      </c>
      <c r="AE755" s="1" t="e">
        <f t="shared" si="218"/>
        <v>#N/A</v>
      </c>
      <c r="AF755" s="1" t="e">
        <f t="shared" si="219"/>
        <v>#N/A</v>
      </c>
      <c r="AG755" s="1" t="e">
        <f t="shared" si="220"/>
        <v>#N/A</v>
      </c>
      <c r="AH755" s="1" t="e">
        <f t="shared" si="221"/>
        <v>#N/A</v>
      </c>
      <c r="AI755" s="1" t="str">
        <f>TRIM(LEFT(AP755,FIND(Sheet1!$E$16,AP755)-1))</f>
        <v>ratio</v>
      </c>
      <c r="AJ755" s="1" t="str">
        <f>TRIM(LEFT(AQ755,FIND(Sheet1!$E$16,AQ755)-1))</f>
        <v>fixed</v>
      </c>
      <c r="AK755" s="1" t="e">
        <f>TRIM(LEFT(AR755,FIND(Sheet1!$E$16,AR755)-1))</f>
        <v>#VALUE!</v>
      </c>
      <c r="AL755" s="1" t="e">
        <f>TRIM(LEFT(AS755,FIND(Sheet1!$E$16,AS755)-1))</f>
        <v>#VALUE!</v>
      </c>
      <c r="AM755" s="1" t="e">
        <f>TRIM(LEFT(AT755,FIND(Sheet1!$E$16,AT755)-1))</f>
        <v>#VALUE!</v>
      </c>
      <c r="AN755" s="1" t="e">
        <f>TRIM(LEFT(AU755,FIND(Sheet1!$E$16,AU755)-1))</f>
        <v>#VALUE!</v>
      </c>
      <c r="AO755" s="1" t="e">
        <f>TRIM(LEFT(AV755,FIND(Sheet1!$E$16,AV755)-1))</f>
        <v>#VALUE!</v>
      </c>
      <c r="AP755" s="14" t="s">
        <v>451</v>
      </c>
      <c r="AQ755" s="14" t="s">
        <v>168</v>
      </c>
      <c r="AX755" s="1">
        <v>2000260101</v>
      </c>
      <c r="AY755" s="1" t="s">
        <v>86</v>
      </c>
      <c r="AZ755" s="1" t="str">
        <f t="shared" si="214"/>
        <v>2000260101伤血</v>
      </c>
      <c r="BA755" s="1">
        <f>COUNTIFS($AZ$2:AZ755,AZ755,$AZ$2:AZ755,"&gt;&lt;")</f>
        <v>2</v>
      </c>
      <c r="BB755" t="b">
        <f>IFERROR(AND(VLOOKUP(AX755,[2]英雄技能定义!$A:$F,6,0)="普攻",AY755=$AY$2),FALSE)</f>
        <v>1</v>
      </c>
    </row>
    <row r="756" spans="1:54">
      <c r="A756" s="1" t="e">
        <f>#REF!</f>
        <v>#REF!</v>
      </c>
      <c r="B756" s="1" t="e">
        <f>#REF!</f>
        <v>#REF!</v>
      </c>
      <c r="C756" s="1" t="e">
        <f>#REF!</f>
        <v>#REF!</v>
      </c>
      <c r="D756" s="1" t="s">
        <v>86</v>
      </c>
      <c r="E756" s="1" t="e">
        <f>#REF!</f>
        <v>#REF!</v>
      </c>
      <c r="F756" s="1" t="e">
        <f t="shared" si="222"/>
        <v>#REF!</v>
      </c>
      <c r="G756" s="1">
        <f>SUMIFS(Sheet1!$F$17:$F$30,Sheet1!$E$17:$E$30,D756)</f>
        <v>1</v>
      </c>
      <c r="H756" s="1" t="e">
        <f>ROUND(ABS(SUMIFS(#REF!,#REF!,$C756,#REF!,#REF!,#REF!,$E756)),)</f>
        <v>#REF!</v>
      </c>
      <c r="I756" s="1" t="e">
        <f>_xlfn.IFS(OR(B756=#REF!,B756=#REF!,B756=#REF!),ROUND(#REF!,3),TRUE,0)</f>
        <v>#REF!</v>
      </c>
      <c r="J756" s="1">
        <v>0</v>
      </c>
      <c r="K756" s="1" t="e">
        <f>ROUND(ABS(SUMIFS(#REF!,#REF!,$C756,#REF!,#REF!,#REF!,$E756,#REF!,#REF!)),3)</f>
        <v>#REF!</v>
      </c>
      <c r="L756" s="1" t="e">
        <f>ROUND(ABS(SUMIFS(#REF!,#REF!,$C756,#REF!,#REF!,#REF!,$E756,#REF!,#REF!)),3)</f>
        <v>#REF!</v>
      </c>
      <c r="M756" s="1">
        <v>0</v>
      </c>
      <c r="N756" s="1" t="e">
        <f>ROUND(ABS(SUMIFS(#REF!,#REF!,$C756,#REF!,#REF!,#REF!,$E756,#REF!,#REF!)),3)</f>
        <v>#REF!</v>
      </c>
      <c r="O756" s="1" t="e">
        <f>ABS(SUMIFS(#REF!,#REF!,$C756,#REF!,$E756,#REF!,#REF!))</f>
        <v>#REF!</v>
      </c>
      <c r="P756" s="1" t="e">
        <f>#REF!</f>
        <v>#REF!</v>
      </c>
      <c r="Q756" s="1" t="e">
        <f>_xlfn.IFS(OR(B756=#REF!,B756=#REF!),#REF!*100,TRUE,0)</f>
        <v>#REF!</v>
      </c>
      <c r="S756" s="14" t="str">
        <f t="shared" si="206"/>
        <v>2000260101受击光效2</v>
      </c>
      <c r="T756" s="14" t="str">
        <f ca="1">IF(OFFSET($BB$1,MATCH($S756,S:S,0)-1,),$BC$1,
_xlfn.TEXTJOIN(Sheet1!$D$16,1,U756:AA756))</f>
        <v>72</v>
      </c>
      <c r="U756" s="14" t="str">
        <f t="shared" ca="1" si="207"/>
        <v>72</v>
      </c>
      <c r="V756" s="14" t="str">
        <f t="shared" ca="1" si="208"/>
        <v/>
      </c>
      <c r="W756" s="14" t="str">
        <f t="shared" ca="1" si="209"/>
        <v/>
      </c>
      <c r="X756" s="14" t="str">
        <f t="shared" ca="1" si="210"/>
        <v/>
      </c>
      <c r="Y756" s="14" t="str">
        <f t="shared" ca="1" si="211"/>
        <v/>
      </c>
      <c r="Z756" s="14" t="str">
        <f t="shared" ca="1" si="212"/>
        <v/>
      </c>
      <c r="AA756" s="14" t="str">
        <f t="shared" ca="1" si="213"/>
        <v/>
      </c>
      <c r="AB756" s="1">
        <f t="shared" si="215"/>
        <v>72</v>
      </c>
      <c r="AC756" s="1" t="e">
        <f t="shared" si="216"/>
        <v>#N/A</v>
      </c>
      <c r="AD756" s="1" t="e">
        <f t="shared" si="217"/>
        <v>#N/A</v>
      </c>
      <c r="AE756" s="1" t="e">
        <f t="shared" si="218"/>
        <v>#N/A</v>
      </c>
      <c r="AF756" s="1" t="e">
        <f t="shared" si="219"/>
        <v>#N/A</v>
      </c>
      <c r="AG756" s="1" t="e">
        <f t="shared" si="220"/>
        <v>#N/A</v>
      </c>
      <c r="AH756" s="1" t="e">
        <f t="shared" si="221"/>
        <v>#N/A</v>
      </c>
      <c r="AI756" s="1" t="e">
        <f>TRIM(LEFT(AP756,FIND(Sheet1!$E$16,AP756)-1))</f>
        <v>#VALUE!</v>
      </c>
      <c r="AJ756" s="1" t="e">
        <f>TRIM(LEFT(AQ756,FIND(Sheet1!$E$16,AQ756)-1))</f>
        <v>#VALUE!</v>
      </c>
      <c r="AK756" s="1" t="e">
        <f>TRIM(LEFT(AR756,FIND(Sheet1!$E$16,AR756)-1))</f>
        <v>#VALUE!</v>
      </c>
      <c r="AL756" s="1" t="e">
        <f>TRIM(LEFT(AS756,FIND(Sheet1!$E$16,AS756)-1))</f>
        <v>#VALUE!</v>
      </c>
      <c r="AM756" s="1" t="e">
        <f>TRIM(LEFT(AT756,FIND(Sheet1!$E$16,AT756)-1))</f>
        <v>#VALUE!</v>
      </c>
      <c r="AN756" s="1" t="e">
        <f>TRIM(LEFT(AU756,FIND(Sheet1!$E$16,AU756)-1))</f>
        <v>#VALUE!</v>
      </c>
      <c r="AO756" s="1" t="e">
        <f>TRIM(LEFT(AV756,FIND(Sheet1!$E$16,AV756)-1))</f>
        <v>#VALUE!</v>
      </c>
      <c r="AP756" s="14">
        <v>72</v>
      </c>
      <c r="AX756" s="1">
        <v>2000260101</v>
      </c>
      <c r="AY756" s="1" t="s">
        <v>91</v>
      </c>
      <c r="AZ756" s="1" t="str">
        <f t="shared" si="214"/>
        <v>2000260101受击光效</v>
      </c>
      <c r="BA756" s="1">
        <f>COUNTIFS($AZ$2:AZ756,AZ756,$AZ$2:AZ756,"&gt;&lt;")</f>
        <v>2</v>
      </c>
      <c r="BB756" t="b">
        <f>IFERROR(AND(VLOOKUP(AX756,[2]英雄技能定义!$A:$F,6,0)="普攻",AY756=$AY$2),FALSE)</f>
        <v>0</v>
      </c>
    </row>
    <row r="757" spans="1:54">
      <c r="A757" s="1" t="e">
        <f>#REF!</f>
        <v>#REF!</v>
      </c>
      <c r="B757" s="1" t="e">
        <f>#REF!</f>
        <v>#REF!</v>
      </c>
      <c r="C757" s="1" t="e">
        <f>#REF!</f>
        <v>#REF!</v>
      </c>
      <c r="D757" s="1" t="s">
        <v>86</v>
      </c>
      <c r="E757" s="1" t="e">
        <f>#REF!</f>
        <v>#REF!</v>
      </c>
      <c r="F757" s="1" t="e">
        <f t="shared" si="222"/>
        <v>#REF!</v>
      </c>
      <c r="G757" s="1">
        <f>SUMIFS(Sheet1!$F$17:$F$30,Sheet1!$E$17:$E$30,D757)</f>
        <v>1</v>
      </c>
      <c r="H757" s="1" t="e">
        <f>ROUND(ABS(SUMIFS(#REF!,#REF!,$C757,#REF!,#REF!,#REF!,$E757)),)</f>
        <v>#REF!</v>
      </c>
      <c r="I757" s="1" t="e">
        <f>_xlfn.IFS(OR(B757=#REF!,B757=#REF!,B757=#REF!),ROUND(#REF!,3),TRUE,0)</f>
        <v>#REF!</v>
      </c>
      <c r="J757" s="1">
        <v>0</v>
      </c>
      <c r="K757" s="1" t="e">
        <f>ROUND(ABS(SUMIFS(#REF!,#REF!,$C757,#REF!,#REF!,#REF!,$E757,#REF!,#REF!)),3)</f>
        <v>#REF!</v>
      </c>
      <c r="L757" s="1" t="e">
        <f>ROUND(ABS(SUMIFS(#REF!,#REF!,$C757,#REF!,#REF!,#REF!,$E757,#REF!,#REF!)),3)</f>
        <v>#REF!</v>
      </c>
      <c r="M757" s="1">
        <v>0</v>
      </c>
      <c r="N757" s="1" t="e">
        <f>ROUND(ABS(SUMIFS(#REF!,#REF!,$C757,#REF!,#REF!,#REF!,$E757,#REF!,#REF!)),3)</f>
        <v>#REF!</v>
      </c>
      <c r="O757" s="1" t="e">
        <f>ABS(SUMIFS(#REF!,#REF!,$C757,#REF!,$E757,#REF!,#REF!))</f>
        <v>#REF!</v>
      </c>
      <c r="P757" s="1" t="e">
        <f>#REF!</f>
        <v>#REF!</v>
      </c>
      <c r="Q757" s="1" t="e">
        <f>_xlfn.IFS(OR(B757=#REF!,B757=#REF!),#REF!*100,TRUE,0)</f>
        <v>#REF!</v>
      </c>
      <c r="S757" s="14" t="str">
        <f t="shared" si="206"/>
        <v>2000260102伤血1</v>
      </c>
      <c r="T757" s="14" t="str">
        <f ca="1">IF(OFFSET($BB$1,MATCH($S757,S:S,0)-1,),$BC$1,
_xlfn.TEXTJOIN(Sheet1!$D$16,1,U757:AA757))</f>
        <v>ratio=2.76,fixed=100,extCritP=0.2</v>
      </c>
      <c r="U757" s="14" t="str">
        <f t="shared" ca="1" si="207"/>
        <v>ratio=2.76</v>
      </c>
      <c r="V757" s="14" t="str">
        <f t="shared" ca="1" si="208"/>
        <v>fixed=100</v>
      </c>
      <c r="W757" s="14" t="str">
        <f t="shared" ca="1" si="209"/>
        <v>extCritP=0.2</v>
      </c>
      <c r="X757" s="14" t="str">
        <f t="shared" ca="1" si="210"/>
        <v/>
      </c>
      <c r="Y757" s="14" t="str">
        <f t="shared" ca="1" si="211"/>
        <v/>
      </c>
      <c r="Z757" s="14" t="str">
        <f t="shared" ca="1" si="212"/>
        <v/>
      </c>
      <c r="AA757" s="14" t="str">
        <f t="shared" ca="1" si="213"/>
        <v/>
      </c>
      <c r="AB757" s="1">
        <f t="shared" si="215"/>
        <v>2.76</v>
      </c>
      <c r="AC757" s="1">
        <f t="shared" si="216"/>
        <v>100</v>
      </c>
      <c r="AD757" s="1">
        <f t="shared" si="217"/>
        <v>0.2</v>
      </c>
      <c r="AE757" s="1" t="e">
        <f t="shared" si="218"/>
        <v>#N/A</v>
      </c>
      <c r="AF757" s="1" t="e">
        <f t="shared" si="219"/>
        <v>#N/A</v>
      </c>
      <c r="AG757" s="1" t="e">
        <f t="shared" si="220"/>
        <v>#N/A</v>
      </c>
      <c r="AH757" s="1" t="e">
        <f t="shared" si="221"/>
        <v>#N/A</v>
      </c>
      <c r="AI757" s="1" t="str">
        <f>TRIM(LEFT(AP757,FIND(Sheet1!$E$16,AP757)-1))</f>
        <v>ratio</v>
      </c>
      <c r="AJ757" s="1" t="str">
        <f>TRIM(LEFT(AQ757,FIND(Sheet1!$E$16,AQ757)-1))</f>
        <v>fixed</v>
      </c>
      <c r="AK757" s="1" t="str">
        <f>TRIM(LEFT(AR757,FIND(Sheet1!$E$16,AR757)-1))</f>
        <v>extCritP</v>
      </c>
      <c r="AL757" s="1" t="e">
        <f>TRIM(LEFT(AS757,FIND(Sheet1!$E$16,AS757)-1))</f>
        <v>#VALUE!</v>
      </c>
      <c r="AM757" s="1" t="e">
        <f>TRIM(LEFT(AT757,FIND(Sheet1!$E$16,AT757)-1))</f>
        <v>#VALUE!</v>
      </c>
      <c r="AN757" s="1" t="e">
        <f>TRIM(LEFT(AU757,FIND(Sheet1!$E$16,AU757)-1))</f>
        <v>#VALUE!</v>
      </c>
      <c r="AO757" s="1" t="e">
        <f>TRIM(LEFT(AV757,FIND(Sheet1!$E$16,AV757)-1))</f>
        <v>#VALUE!</v>
      </c>
      <c r="AP757" s="14" t="s">
        <v>517</v>
      </c>
      <c r="AQ757" s="14" t="s">
        <v>170</v>
      </c>
      <c r="AR757" s="14" t="s">
        <v>518</v>
      </c>
      <c r="AX757" s="1">
        <v>2000260102</v>
      </c>
      <c r="AY757" s="1" t="s">
        <v>86</v>
      </c>
      <c r="AZ757" s="1" t="str">
        <f t="shared" si="214"/>
        <v>2000260102伤血</v>
      </c>
      <c r="BA757" s="1">
        <f>COUNTIFS($AZ$2:AZ757,AZ757,$AZ$2:AZ757,"&gt;&lt;")</f>
        <v>1</v>
      </c>
      <c r="BB757" t="b">
        <f>IFERROR(AND(VLOOKUP(AX757,[2]英雄技能定义!$A:$F,6,0)="普攻",AY757=$AY$2),FALSE)</f>
        <v>0</v>
      </c>
    </row>
    <row r="758" spans="1:54">
      <c r="A758" s="1" t="e">
        <f>#REF!</f>
        <v>#REF!</v>
      </c>
      <c r="B758" s="1" t="e">
        <f>#REF!</f>
        <v>#REF!</v>
      </c>
      <c r="C758" s="1" t="e">
        <f>#REF!</f>
        <v>#REF!</v>
      </c>
      <c r="D758" s="1" t="s">
        <v>86</v>
      </c>
      <c r="E758" s="1" t="e">
        <f>#REF!</f>
        <v>#REF!</v>
      </c>
      <c r="F758" s="1" t="e">
        <f t="shared" si="222"/>
        <v>#REF!</v>
      </c>
      <c r="G758" s="1">
        <f>SUMIFS(Sheet1!$F$17:$F$30,Sheet1!$E$17:$E$30,D758)</f>
        <v>1</v>
      </c>
      <c r="H758" s="1" t="e">
        <f>ROUND(ABS(SUMIFS(#REF!,#REF!,$C758,#REF!,#REF!,#REF!,$E758)),)</f>
        <v>#REF!</v>
      </c>
      <c r="I758" s="1" t="e">
        <f>_xlfn.IFS(OR(B758=#REF!,B758=#REF!,B758=#REF!),ROUND(#REF!,3),TRUE,0)</f>
        <v>#REF!</v>
      </c>
      <c r="J758" s="1">
        <v>0</v>
      </c>
      <c r="K758" s="1" t="e">
        <f>ROUND(ABS(SUMIFS(#REF!,#REF!,$C758,#REF!,#REF!,#REF!,$E758,#REF!,#REF!)),3)</f>
        <v>#REF!</v>
      </c>
      <c r="L758" s="1" t="e">
        <f>ROUND(ABS(SUMIFS(#REF!,#REF!,$C758,#REF!,#REF!,#REF!,$E758,#REF!,#REF!)),3)</f>
        <v>#REF!</v>
      </c>
      <c r="M758" s="1">
        <v>0</v>
      </c>
      <c r="N758" s="1" t="e">
        <f>ROUND(ABS(SUMIFS(#REF!,#REF!,$C758,#REF!,#REF!,#REF!,$E758,#REF!,#REF!)),3)</f>
        <v>#REF!</v>
      </c>
      <c r="O758" s="1" t="e">
        <f>ABS(SUMIFS(#REF!,#REF!,$C758,#REF!,$E758,#REF!,#REF!))</f>
        <v>#REF!</v>
      </c>
      <c r="P758" s="1" t="e">
        <f>#REF!</f>
        <v>#REF!</v>
      </c>
      <c r="Q758" s="1" t="e">
        <f>_xlfn.IFS(OR(B758=#REF!,B758=#REF!),#REF!*100,TRUE,0)</f>
        <v>#REF!</v>
      </c>
      <c r="S758" s="14" t="str">
        <f t="shared" si="206"/>
        <v>2000260102受击光效1</v>
      </c>
      <c r="T758" s="14" t="str">
        <f ca="1">IF(OFFSET($BB$1,MATCH($S758,S:S,0)-1,),$BC$1,
_xlfn.TEXTJOIN(Sheet1!$D$16,1,U758:AA758))</f>
        <v>1</v>
      </c>
      <c r="U758" s="14" t="str">
        <f t="shared" ca="1" si="207"/>
        <v>1</v>
      </c>
      <c r="V758" s="14" t="str">
        <f t="shared" ca="1" si="208"/>
        <v/>
      </c>
      <c r="W758" s="14" t="str">
        <f t="shared" ca="1" si="209"/>
        <v/>
      </c>
      <c r="X758" s="14" t="str">
        <f t="shared" ca="1" si="210"/>
        <v/>
      </c>
      <c r="Y758" s="14" t="str">
        <f t="shared" ca="1" si="211"/>
        <v/>
      </c>
      <c r="Z758" s="14" t="str">
        <f t="shared" ca="1" si="212"/>
        <v/>
      </c>
      <c r="AA758" s="14" t="str">
        <f t="shared" ca="1" si="213"/>
        <v/>
      </c>
      <c r="AB758" s="1">
        <f t="shared" si="215"/>
        <v>1</v>
      </c>
      <c r="AC758" s="1" t="e">
        <f t="shared" si="216"/>
        <v>#N/A</v>
      </c>
      <c r="AD758" s="1" t="e">
        <f t="shared" si="217"/>
        <v>#N/A</v>
      </c>
      <c r="AE758" s="1" t="e">
        <f t="shared" si="218"/>
        <v>#N/A</v>
      </c>
      <c r="AF758" s="1" t="e">
        <f t="shared" si="219"/>
        <v>#N/A</v>
      </c>
      <c r="AG758" s="1" t="e">
        <f t="shared" si="220"/>
        <v>#N/A</v>
      </c>
      <c r="AH758" s="1" t="e">
        <f t="shared" si="221"/>
        <v>#N/A</v>
      </c>
      <c r="AI758" s="1" t="e">
        <f>TRIM(LEFT(AP758,FIND(Sheet1!$E$16,AP758)-1))</f>
        <v>#VALUE!</v>
      </c>
      <c r="AJ758" s="1" t="e">
        <f>TRIM(LEFT(AQ758,FIND(Sheet1!$E$16,AQ758)-1))</f>
        <v>#VALUE!</v>
      </c>
      <c r="AK758" s="1" t="e">
        <f>TRIM(LEFT(AR758,FIND(Sheet1!$E$16,AR758)-1))</f>
        <v>#VALUE!</v>
      </c>
      <c r="AL758" s="1" t="e">
        <f>TRIM(LEFT(AS758,FIND(Sheet1!$E$16,AS758)-1))</f>
        <v>#VALUE!</v>
      </c>
      <c r="AM758" s="1" t="e">
        <f>TRIM(LEFT(AT758,FIND(Sheet1!$E$16,AT758)-1))</f>
        <v>#VALUE!</v>
      </c>
      <c r="AN758" s="1" t="e">
        <f>TRIM(LEFT(AU758,FIND(Sheet1!$E$16,AU758)-1))</f>
        <v>#VALUE!</v>
      </c>
      <c r="AO758" s="1" t="e">
        <f>TRIM(LEFT(AV758,FIND(Sheet1!$E$16,AV758)-1))</f>
        <v>#VALUE!</v>
      </c>
      <c r="AP758" s="14">
        <v>1</v>
      </c>
      <c r="AX758" s="1">
        <v>2000260102</v>
      </c>
      <c r="AY758" s="1" t="s">
        <v>91</v>
      </c>
      <c r="AZ758" s="1" t="str">
        <f t="shared" si="214"/>
        <v>2000260102受击光效</v>
      </c>
      <c r="BA758" s="1">
        <f>COUNTIFS($AZ$2:AZ758,AZ758,$AZ$2:AZ758,"&gt;&lt;")</f>
        <v>1</v>
      </c>
      <c r="BB758" t="b">
        <f>IFERROR(AND(VLOOKUP(AX758,[2]英雄技能定义!$A:$F,6,0)="普攻",AY758=$AY$2),FALSE)</f>
        <v>0</v>
      </c>
    </row>
    <row r="759" spans="1:54">
      <c r="A759" s="1" t="e">
        <f>#REF!</f>
        <v>#REF!</v>
      </c>
      <c r="B759" s="1" t="e">
        <f>#REF!</f>
        <v>#REF!</v>
      </c>
      <c r="C759" s="1" t="e">
        <f>#REF!</f>
        <v>#REF!</v>
      </c>
      <c r="D759" s="1" t="s">
        <v>86</v>
      </c>
      <c r="E759" s="1" t="e">
        <f>#REF!</f>
        <v>#REF!</v>
      </c>
      <c r="F759" s="1" t="e">
        <f t="shared" si="222"/>
        <v>#REF!</v>
      </c>
      <c r="G759" s="1">
        <f>SUMIFS(Sheet1!$F$17:$F$30,Sheet1!$E$17:$E$30,D759)</f>
        <v>1</v>
      </c>
      <c r="H759" s="1" t="e">
        <f>ROUND(ABS(SUMIFS(#REF!,#REF!,$C759,#REF!,#REF!,#REF!,$E759)),)</f>
        <v>#REF!</v>
      </c>
      <c r="I759" s="1" t="e">
        <f>_xlfn.IFS(OR(B759=#REF!,B759=#REF!,B759=#REF!),ROUND(#REF!,3),TRUE,0)</f>
        <v>#REF!</v>
      </c>
      <c r="J759" s="1">
        <v>0</v>
      </c>
      <c r="K759" s="1" t="e">
        <f>ROUND(ABS(SUMIFS(#REF!,#REF!,$C759,#REF!,#REF!,#REF!,$E759,#REF!,#REF!)),3)</f>
        <v>#REF!</v>
      </c>
      <c r="L759" s="1" t="e">
        <f>ROUND(ABS(SUMIFS(#REF!,#REF!,$C759,#REF!,#REF!,#REF!,$E759,#REF!,#REF!)),3)</f>
        <v>#REF!</v>
      </c>
      <c r="M759" s="1">
        <v>0</v>
      </c>
      <c r="N759" s="1" t="e">
        <f>ROUND(ABS(SUMIFS(#REF!,#REF!,$C759,#REF!,#REF!,#REF!,$E759,#REF!,#REF!)),3)</f>
        <v>#REF!</v>
      </c>
      <c r="O759" s="1" t="e">
        <f>ABS(SUMIFS(#REF!,#REF!,$C759,#REF!,$E759,#REF!,#REF!))</f>
        <v>#REF!</v>
      </c>
      <c r="P759" s="1" t="e">
        <f>#REF!</f>
        <v>#REF!</v>
      </c>
      <c r="Q759" s="1" t="e">
        <f>_xlfn.IFS(OR(B759=#REF!,B759=#REF!),#REF!*100,TRUE,0)</f>
        <v>#REF!</v>
      </c>
      <c r="S759" s="14" t="str">
        <f t="shared" si="206"/>
        <v>2000260103伤血1</v>
      </c>
      <c r="T759" s="14" t="str">
        <f ca="1">IF(OFFSET($BB$1,MATCH($S759,S:S,0)-1,),$BC$1,
_xlfn.TEXTJOIN(Sheet1!$D$16,1,U759:AA759))</f>
        <v>ratio=1.37*(randomNum()*0.6+0.8),fixed=100,finalAddP=(1-defenderCurHp()/defenderProperty('生命上限'))/2</v>
      </c>
      <c r="U759" s="14" t="str">
        <f t="shared" ca="1" si="207"/>
        <v>ratio=1.37*(randomNum()*0.6+0.8)</v>
      </c>
      <c r="V759" s="14" t="str">
        <f t="shared" ca="1" si="208"/>
        <v>fixed=100</v>
      </c>
      <c r="W759" s="14" t="str">
        <f t="shared" ca="1" si="209"/>
        <v>finalAddP=(1-defenderCurHp()/defenderProperty('生命上限'))/2</v>
      </c>
      <c r="X759" s="14" t="str">
        <f t="shared" ca="1" si="210"/>
        <v/>
      </c>
      <c r="Y759" s="14" t="str">
        <f t="shared" ca="1" si="211"/>
        <v/>
      </c>
      <c r="Z759" s="14" t="str">
        <f t="shared" ca="1" si="212"/>
        <v/>
      </c>
      <c r="AA759" s="14" t="str">
        <f t="shared" ca="1" si="213"/>
        <v/>
      </c>
      <c r="AB759" s="1">
        <f t="shared" si="215"/>
        <v>0.6</v>
      </c>
      <c r="AC759" s="1">
        <f t="shared" si="216"/>
        <v>100</v>
      </c>
      <c r="AD759" s="1">
        <f t="shared" si="217"/>
        <v>2</v>
      </c>
      <c r="AE759" s="1" t="e">
        <f t="shared" si="218"/>
        <v>#N/A</v>
      </c>
      <c r="AF759" s="1" t="e">
        <f t="shared" si="219"/>
        <v>#N/A</v>
      </c>
      <c r="AG759" s="1" t="e">
        <f t="shared" si="220"/>
        <v>#N/A</v>
      </c>
      <c r="AH759" s="1" t="e">
        <f t="shared" si="221"/>
        <v>#N/A</v>
      </c>
      <c r="AI759" s="1" t="str">
        <f>TRIM(LEFT(AP759,FIND(Sheet1!$E$16,AP759)-1))</f>
        <v>ratio</v>
      </c>
      <c r="AJ759" s="1" t="str">
        <f>TRIM(LEFT(AQ759,FIND(Sheet1!$E$16,AQ759)-1))</f>
        <v>fixed</v>
      </c>
      <c r="AK759" s="1" t="str">
        <f>TRIM(LEFT(AR759,FIND(Sheet1!$E$16,AR759)-1))</f>
        <v>finalAddP</v>
      </c>
      <c r="AL759" s="1" t="e">
        <f>TRIM(LEFT(AS759,FIND(Sheet1!$E$16,AS759)-1))</f>
        <v>#VALUE!</v>
      </c>
      <c r="AM759" s="1" t="e">
        <f>TRIM(LEFT(AT759,FIND(Sheet1!$E$16,AT759)-1))</f>
        <v>#VALUE!</v>
      </c>
      <c r="AN759" s="1" t="e">
        <f>TRIM(LEFT(AU759,FIND(Sheet1!$E$16,AU759)-1))</f>
        <v>#VALUE!</v>
      </c>
      <c r="AO759" s="1" t="e">
        <f>TRIM(LEFT(AV759,FIND(Sheet1!$E$16,AV759)-1))</f>
        <v>#VALUE!</v>
      </c>
      <c r="AP759" s="14" t="s">
        <v>519</v>
      </c>
      <c r="AQ759" s="14" t="s">
        <v>170</v>
      </c>
      <c r="AR759" s="14" t="s">
        <v>520</v>
      </c>
      <c r="AX759" s="1">
        <v>2000260103</v>
      </c>
      <c r="AY759" s="1" t="s">
        <v>86</v>
      </c>
      <c r="AZ759" s="1" t="str">
        <f t="shared" si="214"/>
        <v>2000260103伤血</v>
      </c>
      <c r="BA759" s="1">
        <f>COUNTIFS($AZ$2:AZ759,AZ759,$AZ$2:AZ759,"&gt;&lt;")</f>
        <v>1</v>
      </c>
      <c r="BB759" t="b">
        <f>IFERROR(AND(VLOOKUP(AX759,[2]英雄技能定义!$A:$F,6,0)="普攻",AY759=$AY$2),FALSE)</f>
        <v>0</v>
      </c>
    </row>
    <row r="760" spans="1:54">
      <c r="A760" s="1" t="e">
        <f>#REF!</f>
        <v>#REF!</v>
      </c>
      <c r="B760" s="1" t="e">
        <f>#REF!</f>
        <v>#REF!</v>
      </c>
      <c r="C760" s="1" t="e">
        <f>#REF!</f>
        <v>#REF!</v>
      </c>
      <c r="D760" s="1" t="s">
        <v>86</v>
      </c>
      <c r="E760" s="1" t="e">
        <f>#REF!</f>
        <v>#REF!</v>
      </c>
      <c r="F760" s="1" t="e">
        <f t="shared" si="222"/>
        <v>#REF!</v>
      </c>
      <c r="G760" s="1">
        <f>SUMIFS(Sheet1!$F$17:$F$30,Sheet1!$E$17:$E$30,D760)</f>
        <v>1</v>
      </c>
      <c r="H760" s="1" t="e">
        <f>ROUND(ABS(SUMIFS(#REF!,#REF!,$C760,#REF!,#REF!,#REF!,$E760)),)</f>
        <v>#REF!</v>
      </c>
      <c r="I760" s="1" t="e">
        <f>_xlfn.IFS(OR(B760=#REF!,B760=#REF!,B760=#REF!),ROUND(#REF!,3),TRUE,0)</f>
        <v>#REF!</v>
      </c>
      <c r="J760" s="1">
        <v>0</v>
      </c>
      <c r="K760" s="1" t="e">
        <f>ROUND(ABS(SUMIFS(#REF!,#REF!,$C760,#REF!,#REF!,#REF!,$E760,#REF!,#REF!)),3)</f>
        <v>#REF!</v>
      </c>
      <c r="L760" s="1" t="e">
        <f>ROUND(ABS(SUMIFS(#REF!,#REF!,$C760,#REF!,#REF!,#REF!,$E760,#REF!,#REF!)),3)</f>
        <v>#REF!</v>
      </c>
      <c r="M760" s="1">
        <v>0</v>
      </c>
      <c r="N760" s="1" t="e">
        <f>ROUND(ABS(SUMIFS(#REF!,#REF!,$C760,#REF!,#REF!,#REF!,$E760,#REF!,#REF!)),3)</f>
        <v>#REF!</v>
      </c>
      <c r="O760" s="1" t="e">
        <f>ABS(SUMIFS(#REF!,#REF!,$C760,#REF!,$E760,#REF!,#REF!))</f>
        <v>#REF!</v>
      </c>
      <c r="P760" s="1" t="e">
        <f>#REF!</f>
        <v>#REF!</v>
      </c>
      <c r="Q760" s="1" t="e">
        <f>_xlfn.IFS(OR(B760=#REF!,B760=#REF!),#REF!*100,TRUE,0)</f>
        <v>#REF!</v>
      </c>
      <c r="S760" s="14" t="str">
        <f t="shared" si="206"/>
        <v>2000260103受击光效1</v>
      </c>
      <c r="T760" s="14" t="str">
        <f ca="1">IF(OFFSET($BB$1,MATCH($S760,S:S,0)-1,),$BC$1,
_xlfn.TEXTJOIN(Sheet1!$D$16,1,U760:AA760))</f>
        <v>1</v>
      </c>
      <c r="U760" s="14" t="str">
        <f t="shared" ca="1" si="207"/>
        <v>1</v>
      </c>
      <c r="V760" s="14" t="str">
        <f t="shared" ca="1" si="208"/>
        <v/>
      </c>
      <c r="W760" s="14" t="str">
        <f t="shared" ca="1" si="209"/>
        <v/>
      </c>
      <c r="X760" s="14" t="str">
        <f t="shared" ca="1" si="210"/>
        <v/>
      </c>
      <c r="Y760" s="14" t="str">
        <f t="shared" ca="1" si="211"/>
        <v/>
      </c>
      <c r="Z760" s="14" t="str">
        <f t="shared" ca="1" si="212"/>
        <v/>
      </c>
      <c r="AA760" s="14" t="str">
        <f t="shared" ca="1" si="213"/>
        <v/>
      </c>
      <c r="AB760" s="1">
        <f t="shared" si="215"/>
        <v>1</v>
      </c>
      <c r="AC760" s="1" t="e">
        <f t="shared" si="216"/>
        <v>#N/A</v>
      </c>
      <c r="AD760" s="1" t="e">
        <f t="shared" si="217"/>
        <v>#N/A</v>
      </c>
      <c r="AE760" s="1" t="e">
        <f t="shared" si="218"/>
        <v>#N/A</v>
      </c>
      <c r="AF760" s="1" t="e">
        <f t="shared" si="219"/>
        <v>#N/A</v>
      </c>
      <c r="AG760" s="1" t="e">
        <f t="shared" si="220"/>
        <v>#N/A</v>
      </c>
      <c r="AH760" s="1" t="e">
        <f t="shared" si="221"/>
        <v>#N/A</v>
      </c>
      <c r="AI760" s="1" t="e">
        <f>TRIM(LEFT(AP760,FIND(Sheet1!$E$16,AP760)-1))</f>
        <v>#VALUE!</v>
      </c>
      <c r="AJ760" s="1" t="e">
        <f>TRIM(LEFT(AQ760,FIND(Sheet1!$E$16,AQ760)-1))</f>
        <v>#VALUE!</v>
      </c>
      <c r="AK760" s="1" t="e">
        <f>TRIM(LEFT(AR760,FIND(Sheet1!$E$16,AR760)-1))</f>
        <v>#VALUE!</v>
      </c>
      <c r="AL760" s="1" t="e">
        <f>TRIM(LEFT(AS760,FIND(Sheet1!$E$16,AS760)-1))</f>
        <v>#VALUE!</v>
      </c>
      <c r="AM760" s="1" t="e">
        <f>TRIM(LEFT(AT760,FIND(Sheet1!$E$16,AT760)-1))</f>
        <v>#VALUE!</v>
      </c>
      <c r="AN760" s="1" t="e">
        <f>TRIM(LEFT(AU760,FIND(Sheet1!$E$16,AU760)-1))</f>
        <v>#VALUE!</v>
      </c>
      <c r="AO760" s="1" t="e">
        <f>TRIM(LEFT(AV760,FIND(Sheet1!$E$16,AV760)-1))</f>
        <v>#VALUE!</v>
      </c>
      <c r="AP760" s="14">
        <v>1</v>
      </c>
      <c r="AX760" s="1">
        <v>2000260103</v>
      </c>
      <c r="AY760" s="1" t="s">
        <v>91</v>
      </c>
      <c r="AZ760" s="1" t="str">
        <f t="shared" si="214"/>
        <v>2000260103受击光效</v>
      </c>
      <c r="BA760" s="1">
        <f>COUNTIFS($AZ$2:AZ760,AZ760,$AZ$2:AZ760,"&gt;&lt;")</f>
        <v>1</v>
      </c>
      <c r="BB760" t="b">
        <f>IFERROR(AND(VLOOKUP(AX760,[2]英雄技能定义!$A:$F,6,0)="普攻",AY760=$AY$2),FALSE)</f>
        <v>0</v>
      </c>
    </row>
    <row r="761" spans="1:54">
      <c r="A761" s="1" t="e">
        <f>#REF!</f>
        <v>#REF!</v>
      </c>
      <c r="B761" s="1" t="e">
        <f>#REF!</f>
        <v>#REF!</v>
      </c>
      <c r="C761" s="1" t="e">
        <f>#REF!</f>
        <v>#REF!</v>
      </c>
      <c r="D761" s="1" t="s">
        <v>86</v>
      </c>
      <c r="E761" s="1" t="e">
        <f>#REF!</f>
        <v>#REF!</v>
      </c>
      <c r="F761" s="1" t="e">
        <f t="shared" si="222"/>
        <v>#REF!</v>
      </c>
      <c r="G761" s="1">
        <f>SUMIFS(Sheet1!$F$17:$F$30,Sheet1!$E$17:$E$30,D761)</f>
        <v>1</v>
      </c>
      <c r="H761" s="1" t="e">
        <f>ROUND(ABS(SUMIFS(#REF!,#REF!,$C761,#REF!,#REF!,#REF!,$E761)),)</f>
        <v>#REF!</v>
      </c>
      <c r="I761" s="1" t="e">
        <f>_xlfn.IFS(OR(B761=#REF!,B761=#REF!,B761=#REF!),ROUND(#REF!,3),TRUE,0)</f>
        <v>#REF!</v>
      </c>
      <c r="J761" s="1">
        <v>0</v>
      </c>
      <c r="K761" s="1" t="e">
        <f>ROUND(ABS(SUMIFS(#REF!,#REF!,$C761,#REF!,#REF!,#REF!,$E761,#REF!,#REF!)),3)</f>
        <v>#REF!</v>
      </c>
      <c r="L761" s="1" t="e">
        <f>ROUND(ABS(SUMIFS(#REF!,#REF!,$C761,#REF!,#REF!,#REF!,$E761,#REF!,#REF!)),3)</f>
        <v>#REF!</v>
      </c>
      <c r="M761" s="1">
        <v>0</v>
      </c>
      <c r="N761" s="1" t="e">
        <f>ROUND(ABS(SUMIFS(#REF!,#REF!,$C761,#REF!,#REF!,#REF!,$E761,#REF!,#REF!)),3)</f>
        <v>#REF!</v>
      </c>
      <c r="O761" s="1" t="e">
        <f>ABS(SUMIFS(#REF!,#REF!,$C761,#REF!,$E761,#REF!,#REF!))</f>
        <v>#REF!</v>
      </c>
      <c r="P761" s="1" t="e">
        <f>#REF!</f>
        <v>#REF!</v>
      </c>
      <c r="Q761" s="1" t="e">
        <f>_xlfn.IFS(OR(B761=#REF!,B761=#REF!),#REF!*100,TRUE,0)</f>
        <v>#REF!</v>
      </c>
      <c r="S761" s="14" t="str">
        <f t="shared" si="206"/>
        <v>2000260103击飞1</v>
      </c>
      <c r="T761" s="14" t="str">
        <f ca="1">IF(OFFSET($BB$1,MATCH($S761,S:S,0)-1,),$BC$1,
_xlfn.TEXTJOIN(Sheet1!$D$16,1,U761:AA761))</f>
        <v>speed=800,duration=0.1</v>
      </c>
      <c r="U761" s="14" t="str">
        <f t="shared" ca="1" si="207"/>
        <v>speed=800</v>
      </c>
      <c r="V761" s="14" t="str">
        <f t="shared" ca="1" si="208"/>
        <v>duration=0.1</v>
      </c>
      <c r="W761" s="14" t="str">
        <f t="shared" ca="1" si="209"/>
        <v/>
      </c>
      <c r="X761" s="14" t="str">
        <f t="shared" ca="1" si="210"/>
        <v/>
      </c>
      <c r="Y761" s="14" t="str">
        <f t="shared" ca="1" si="211"/>
        <v/>
      </c>
      <c r="Z761" s="14" t="str">
        <f t="shared" ca="1" si="212"/>
        <v/>
      </c>
      <c r="AA761" s="14" t="str">
        <f t="shared" ca="1" si="213"/>
        <v/>
      </c>
      <c r="AB761" s="1">
        <f t="shared" si="215"/>
        <v>800</v>
      </c>
      <c r="AC761" s="1">
        <f t="shared" si="216"/>
        <v>0.1</v>
      </c>
      <c r="AD761" s="1" t="e">
        <f t="shared" si="217"/>
        <v>#N/A</v>
      </c>
      <c r="AE761" s="1" t="e">
        <f t="shared" si="218"/>
        <v>#N/A</v>
      </c>
      <c r="AF761" s="1" t="e">
        <f t="shared" si="219"/>
        <v>#N/A</v>
      </c>
      <c r="AG761" s="1" t="e">
        <f t="shared" si="220"/>
        <v>#N/A</v>
      </c>
      <c r="AH761" s="1" t="e">
        <f t="shared" si="221"/>
        <v>#N/A</v>
      </c>
      <c r="AI761" s="1" t="str">
        <f>TRIM(LEFT(AP761,FIND(Sheet1!$E$16,AP761)-1))</f>
        <v>speed</v>
      </c>
      <c r="AJ761" s="1" t="str">
        <f>TRIM(LEFT(AQ761,FIND(Sheet1!$E$16,AQ761)-1))</f>
        <v>duration</v>
      </c>
      <c r="AK761" s="1" t="e">
        <f>TRIM(LEFT(AR761,FIND(Sheet1!$E$16,AR761)-1))</f>
        <v>#VALUE!</v>
      </c>
      <c r="AL761" s="1" t="e">
        <f>TRIM(LEFT(AS761,FIND(Sheet1!$E$16,AS761)-1))</f>
        <v>#VALUE!</v>
      </c>
      <c r="AM761" s="1" t="e">
        <f>TRIM(LEFT(AT761,FIND(Sheet1!$E$16,AT761)-1))</f>
        <v>#VALUE!</v>
      </c>
      <c r="AN761" s="1" t="e">
        <f>TRIM(LEFT(AU761,FIND(Sheet1!$E$16,AU761)-1))</f>
        <v>#VALUE!</v>
      </c>
      <c r="AO761" s="1" t="e">
        <f>TRIM(LEFT(AV761,FIND(Sheet1!$E$16,AV761)-1))</f>
        <v>#VALUE!</v>
      </c>
      <c r="AP761" s="14" t="s">
        <v>329</v>
      </c>
      <c r="AQ761" s="14" t="s">
        <v>183</v>
      </c>
      <c r="AX761" s="1">
        <v>2000260103</v>
      </c>
      <c r="AY761" s="1" t="s">
        <v>96</v>
      </c>
      <c r="AZ761" s="1" t="str">
        <f t="shared" si="214"/>
        <v>2000260103击飞</v>
      </c>
      <c r="BA761" s="1">
        <f>COUNTIFS($AZ$2:AZ761,AZ761,$AZ$2:AZ761,"&gt;&lt;")</f>
        <v>1</v>
      </c>
      <c r="BB761" t="b">
        <f>IFERROR(AND(VLOOKUP(AX761,[2]英雄技能定义!$A:$F,6,0)="普攻",AY761=$AY$2),FALSE)</f>
        <v>0</v>
      </c>
    </row>
    <row r="762" spans="1:54">
      <c r="A762" s="1" t="e">
        <f>#REF!</f>
        <v>#REF!</v>
      </c>
      <c r="B762" s="1" t="e">
        <f>#REF!</f>
        <v>#REF!</v>
      </c>
      <c r="C762" s="1" t="e">
        <f>#REF!</f>
        <v>#REF!</v>
      </c>
      <c r="D762" s="1" t="s">
        <v>86</v>
      </c>
      <c r="E762" s="1" t="e">
        <f>#REF!</f>
        <v>#REF!</v>
      </c>
      <c r="F762" s="1" t="e">
        <f t="shared" si="222"/>
        <v>#REF!</v>
      </c>
      <c r="G762" s="1">
        <f>SUMIFS(Sheet1!$F$17:$F$30,Sheet1!$E$17:$E$30,D762)</f>
        <v>1</v>
      </c>
      <c r="H762" s="1" t="e">
        <f>ROUND(ABS(SUMIFS(#REF!,#REF!,$C762,#REF!,#REF!,#REF!,$E762)),)</f>
        <v>#REF!</v>
      </c>
      <c r="I762" s="1" t="e">
        <f>_xlfn.IFS(OR(B762=#REF!,B762=#REF!,B762=#REF!),ROUND(#REF!,3),TRUE,0)</f>
        <v>#REF!</v>
      </c>
      <c r="J762" s="1">
        <v>0</v>
      </c>
      <c r="K762" s="1" t="e">
        <f>ROUND(ABS(SUMIFS(#REF!,#REF!,$C762,#REF!,#REF!,#REF!,$E762,#REF!,#REF!)),3)</f>
        <v>#REF!</v>
      </c>
      <c r="L762" s="1" t="e">
        <f>ROUND(ABS(SUMIFS(#REF!,#REF!,$C762,#REF!,#REF!,#REF!,$E762,#REF!,#REF!)),3)</f>
        <v>#REF!</v>
      </c>
      <c r="M762" s="1">
        <v>0</v>
      </c>
      <c r="N762" s="1" t="e">
        <f>ROUND(ABS(SUMIFS(#REF!,#REF!,$C762,#REF!,#REF!,#REF!,$E762,#REF!,#REF!)),3)</f>
        <v>#REF!</v>
      </c>
      <c r="O762" s="1" t="e">
        <f>ABS(SUMIFS(#REF!,#REF!,$C762,#REF!,$E762,#REF!,#REF!))</f>
        <v>#REF!</v>
      </c>
      <c r="P762" s="1" t="e">
        <f>#REF!</f>
        <v>#REF!</v>
      </c>
      <c r="Q762" s="1" t="e">
        <f>_xlfn.IFS(OR(B762=#REF!,B762=#REF!),#REF!*100,TRUE,0)</f>
        <v>#REF!</v>
      </c>
      <c r="S762" s="14" t="str">
        <f t="shared" si="206"/>
        <v>2000260104伤血1</v>
      </c>
      <c r="T762" s="14" t="str">
        <f ca="1">IF(OFFSET($BB$1,MATCH($S762,S:S,0)-1,),$BC$1,
_xlfn.TEXTJOIN(Sheet1!$D$16,1,U762:AA762))</f>
        <v>ratio=1.1+attackerParams('extreasure2')+attackerParams('step10a'),fixed=100,extCritP=0.3</v>
      </c>
      <c r="U762" s="14" t="str">
        <f t="shared" ca="1" si="207"/>
        <v>ratio=1.1+attackerParams('extreasure2')+attackerParams('step10a')</v>
      </c>
      <c r="V762" s="14" t="str">
        <f t="shared" ca="1" si="208"/>
        <v>fixed=100</v>
      </c>
      <c r="W762" s="14" t="str">
        <f t="shared" ca="1" si="209"/>
        <v>extCritP=0.3</v>
      </c>
      <c r="X762" s="14" t="str">
        <f t="shared" ca="1" si="210"/>
        <v/>
      </c>
      <c r="Y762" s="14" t="str">
        <f t="shared" ca="1" si="211"/>
        <v/>
      </c>
      <c r="Z762" s="14" t="str">
        <f t="shared" ca="1" si="212"/>
        <v/>
      </c>
      <c r="AA762" s="14" t="str">
        <f t="shared" ca="1" si="213"/>
        <v/>
      </c>
      <c r="AB762" s="1">
        <f t="shared" si="215"/>
        <v>1.1000000000000001</v>
      </c>
      <c r="AC762" s="1">
        <f t="shared" si="216"/>
        <v>100</v>
      </c>
      <c r="AD762" s="1">
        <f t="shared" si="217"/>
        <v>0.3</v>
      </c>
      <c r="AE762" s="1" t="e">
        <f t="shared" si="218"/>
        <v>#N/A</v>
      </c>
      <c r="AF762" s="1" t="e">
        <f t="shared" si="219"/>
        <v>#N/A</v>
      </c>
      <c r="AG762" s="1" t="e">
        <f t="shared" si="220"/>
        <v>#N/A</v>
      </c>
      <c r="AH762" s="1" t="e">
        <f t="shared" si="221"/>
        <v>#N/A</v>
      </c>
      <c r="AI762" s="1" t="str">
        <f>TRIM(LEFT(AP762,FIND(Sheet1!$E$16,AP762)-1))</f>
        <v>ratio</v>
      </c>
      <c r="AJ762" s="1" t="str">
        <f>TRIM(LEFT(AQ762,FIND(Sheet1!$E$16,AQ762)-1))</f>
        <v>fixed</v>
      </c>
      <c r="AK762" s="1" t="str">
        <f>TRIM(LEFT(AR762,FIND(Sheet1!$E$16,AR762)-1))</f>
        <v>extCritP</v>
      </c>
      <c r="AL762" s="1" t="e">
        <f>TRIM(LEFT(AS762,FIND(Sheet1!$E$16,AS762)-1))</f>
        <v>#VALUE!</v>
      </c>
      <c r="AM762" s="1" t="e">
        <f>TRIM(LEFT(AT762,FIND(Sheet1!$E$16,AT762)-1))</f>
        <v>#VALUE!</v>
      </c>
      <c r="AN762" s="1" t="e">
        <f>TRIM(LEFT(AU762,FIND(Sheet1!$E$16,AU762)-1))</f>
        <v>#VALUE!</v>
      </c>
      <c r="AO762" s="1" t="e">
        <f>TRIM(LEFT(AV762,FIND(Sheet1!$E$16,AV762)-1))</f>
        <v>#VALUE!</v>
      </c>
      <c r="AP762" s="14" t="s">
        <v>521</v>
      </c>
      <c r="AQ762" s="14" t="s">
        <v>170</v>
      </c>
      <c r="AR762" s="14" t="s">
        <v>510</v>
      </c>
      <c r="AX762" s="1">
        <v>2000260104</v>
      </c>
      <c r="AY762" s="1" t="s">
        <v>86</v>
      </c>
      <c r="AZ762" s="1" t="str">
        <f t="shared" si="214"/>
        <v>2000260104伤血</v>
      </c>
      <c r="BA762" s="1">
        <f>COUNTIFS($AZ$2:AZ762,AZ762,$AZ$2:AZ762,"&gt;&lt;")</f>
        <v>1</v>
      </c>
      <c r="BB762" t="b">
        <f>IFERROR(AND(VLOOKUP(AX762,[2]英雄技能定义!$A:$F,6,0)="普攻",AY762=$AY$2),FALSE)</f>
        <v>0</v>
      </c>
    </row>
    <row r="763" spans="1:54">
      <c r="A763" s="1" t="e">
        <f>#REF!</f>
        <v>#REF!</v>
      </c>
      <c r="B763" s="1" t="e">
        <f>#REF!</f>
        <v>#REF!</v>
      </c>
      <c r="C763" s="1" t="e">
        <f>#REF!</f>
        <v>#REF!</v>
      </c>
      <c r="D763" s="1" t="s">
        <v>86</v>
      </c>
      <c r="E763" s="1" t="e">
        <f>#REF!</f>
        <v>#REF!</v>
      </c>
      <c r="F763" s="1" t="e">
        <f t="shared" si="222"/>
        <v>#REF!</v>
      </c>
      <c r="G763" s="1">
        <f>SUMIFS(Sheet1!$F$17:$F$30,Sheet1!$E$17:$E$30,D763)</f>
        <v>1</v>
      </c>
      <c r="H763" s="1" t="e">
        <f>ROUND(ABS(SUMIFS(#REF!,#REF!,$C763,#REF!,#REF!,#REF!,$E763)),)</f>
        <v>#REF!</v>
      </c>
      <c r="I763" s="1" t="e">
        <f>_xlfn.IFS(OR(B763=#REF!,B763=#REF!,B763=#REF!),ROUND(#REF!,3),TRUE,0)</f>
        <v>#REF!</v>
      </c>
      <c r="J763" s="1">
        <v>0</v>
      </c>
      <c r="K763" s="1" t="e">
        <f>ROUND(ABS(SUMIFS(#REF!,#REF!,$C763,#REF!,#REF!,#REF!,$E763,#REF!,#REF!)),3)</f>
        <v>#REF!</v>
      </c>
      <c r="L763" s="1" t="e">
        <f>ROUND(ABS(SUMIFS(#REF!,#REF!,$C763,#REF!,#REF!,#REF!,$E763,#REF!,#REF!)),3)</f>
        <v>#REF!</v>
      </c>
      <c r="M763" s="1">
        <v>0</v>
      </c>
      <c r="N763" s="1" t="e">
        <f>ROUND(ABS(SUMIFS(#REF!,#REF!,$C763,#REF!,#REF!,#REF!,$E763,#REF!,#REF!)),3)</f>
        <v>#REF!</v>
      </c>
      <c r="O763" s="1" t="e">
        <f>ABS(SUMIFS(#REF!,#REF!,$C763,#REF!,$E763,#REF!,#REF!))</f>
        <v>#REF!</v>
      </c>
      <c r="P763" s="1" t="e">
        <f>#REF!</f>
        <v>#REF!</v>
      </c>
      <c r="Q763" s="1" t="e">
        <f>_xlfn.IFS(OR(B763=#REF!,B763=#REF!),#REF!*100,TRUE,0)</f>
        <v>#REF!</v>
      </c>
      <c r="S763" s="14" t="str">
        <f t="shared" si="206"/>
        <v>2000260104受击光效1</v>
      </c>
      <c r="T763" s="14" t="str">
        <f ca="1">IF(OFFSET($BB$1,MATCH($S763,S:S,0)-1,),$BC$1,
_xlfn.TEXTJOIN(Sheet1!$D$16,1,U763:AA763))</f>
        <v>1</v>
      </c>
      <c r="U763" s="14" t="str">
        <f t="shared" ca="1" si="207"/>
        <v>1</v>
      </c>
      <c r="V763" s="14" t="str">
        <f t="shared" ca="1" si="208"/>
        <v/>
      </c>
      <c r="W763" s="14" t="str">
        <f t="shared" ca="1" si="209"/>
        <v/>
      </c>
      <c r="X763" s="14" t="str">
        <f t="shared" ca="1" si="210"/>
        <v/>
      </c>
      <c r="Y763" s="14" t="str">
        <f t="shared" ca="1" si="211"/>
        <v/>
      </c>
      <c r="Z763" s="14" t="str">
        <f t="shared" ca="1" si="212"/>
        <v/>
      </c>
      <c r="AA763" s="14" t="str">
        <f t="shared" ca="1" si="213"/>
        <v/>
      </c>
      <c r="AB763" s="1">
        <f t="shared" si="215"/>
        <v>1</v>
      </c>
      <c r="AC763" s="1" t="e">
        <f t="shared" si="216"/>
        <v>#N/A</v>
      </c>
      <c r="AD763" s="1" t="e">
        <f t="shared" si="217"/>
        <v>#N/A</v>
      </c>
      <c r="AE763" s="1" t="e">
        <f t="shared" si="218"/>
        <v>#N/A</v>
      </c>
      <c r="AF763" s="1" t="e">
        <f t="shared" si="219"/>
        <v>#N/A</v>
      </c>
      <c r="AG763" s="1" t="e">
        <f t="shared" si="220"/>
        <v>#N/A</v>
      </c>
      <c r="AH763" s="1" t="e">
        <f t="shared" si="221"/>
        <v>#N/A</v>
      </c>
      <c r="AI763" s="1" t="e">
        <f>TRIM(LEFT(AP763,FIND(Sheet1!$E$16,AP763)-1))</f>
        <v>#VALUE!</v>
      </c>
      <c r="AJ763" s="1" t="e">
        <f>TRIM(LEFT(AQ763,FIND(Sheet1!$E$16,AQ763)-1))</f>
        <v>#VALUE!</v>
      </c>
      <c r="AK763" s="1" t="e">
        <f>TRIM(LEFT(AR763,FIND(Sheet1!$E$16,AR763)-1))</f>
        <v>#VALUE!</v>
      </c>
      <c r="AL763" s="1" t="e">
        <f>TRIM(LEFT(AS763,FIND(Sheet1!$E$16,AS763)-1))</f>
        <v>#VALUE!</v>
      </c>
      <c r="AM763" s="1" t="e">
        <f>TRIM(LEFT(AT763,FIND(Sheet1!$E$16,AT763)-1))</f>
        <v>#VALUE!</v>
      </c>
      <c r="AN763" s="1" t="e">
        <f>TRIM(LEFT(AU763,FIND(Sheet1!$E$16,AU763)-1))</f>
        <v>#VALUE!</v>
      </c>
      <c r="AO763" s="1" t="e">
        <f>TRIM(LEFT(AV763,FIND(Sheet1!$E$16,AV763)-1))</f>
        <v>#VALUE!</v>
      </c>
      <c r="AP763" s="14">
        <v>1</v>
      </c>
      <c r="AX763" s="1">
        <v>2000260104</v>
      </c>
      <c r="AY763" s="1" t="s">
        <v>91</v>
      </c>
      <c r="AZ763" s="1" t="str">
        <f t="shared" si="214"/>
        <v>2000260104受击光效</v>
      </c>
      <c r="BA763" s="1">
        <f>COUNTIFS($AZ$2:AZ763,AZ763,$AZ$2:AZ763,"&gt;&lt;")</f>
        <v>1</v>
      </c>
      <c r="BB763" t="b">
        <f>IFERROR(AND(VLOOKUP(AX763,[2]英雄技能定义!$A:$F,6,0)="普攻",AY763=$AY$2),FALSE)</f>
        <v>0</v>
      </c>
    </row>
    <row r="764" spans="1:54">
      <c r="A764" s="1" t="e">
        <f>#REF!</f>
        <v>#REF!</v>
      </c>
      <c r="B764" s="1" t="e">
        <f>#REF!</f>
        <v>#REF!</v>
      </c>
      <c r="C764" s="1" t="e">
        <f>#REF!</f>
        <v>#REF!</v>
      </c>
      <c r="D764" s="1" t="s">
        <v>86</v>
      </c>
      <c r="E764" s="1" t="e">
        <f>#REF!</f>
        <v>#REF!</v>
      </c>
      <c r="F764" s="1" t="e">
        <f t="shared" si="222"/>
        <v>#REF!</v>
      </c>
      <c r="G764" s="1">
        <f>SUMIFS(Sheet1!$F$17:$F$30,Sheet1!$E$17:$E$30,D764)</f>
        <v>1</v>
      </c>
      <c r="H764" s="1" t="e">
        <f>ROUND(ABS(SUMIFS(#REF!,#REF!,$C764,#REF!,#REF!,#REF!,$E764)),)</f>
        <v>#REF!</v>
      </c>
      <c r="I764" s="1" t="e">
        <f>_xlfn.IFS(OR(B764=#REF!,B764=#REF!,B764=#REF!),ROUND(#REF!,3),TRUE,0)</f>
        <v>#REF!</v>
      </c>
      <c r="J764" s="1">
        <v>0</v>
      </c>
      <c r="K764" s="1" t="e">
        <f>ROUND(ABS(SUMIFS(#REF!,#REF!,$C764,#REF!,#REF!,#REF!,$E764,#REF!,#REF!)),3)</f>
        <v>#REF!</v>
      </c>
      <c r="L764" s="1" t="e">
        <f>ROUND(ABS(SUMIFS(#REF!,#REF!,$C764,#REF!,#REF!,#REF!,$E764,#REF!,#REF!)),3)</f>
        <v>#REF!</v>
      </c>
      <c r="M764" s="1">
        <v>0</v>
      </c>
      <c r="N764" s="1" t="e">
        <f>ROUND(ABS(SUMIFS(#REF!,#REF!,$C764,#REF!,#REF!,#REF!,$E764,#REF!,#REF!)),3)</f>
        <v>#REF!</v>
      </c>
      <c r="O764" s="1" t="e">
        <f>ABS(SUMIFS(#REF!,#REF!,$C764,#REF!,$E764,#REF!,#REF!))</f>
        <v>#REF!</v>
      </c>
      <c r="P764" s="1" t="e">
        <f>#REF!</f>
        <v>#REF!</v>
      </c>
      <c r="Q764" s="1" t="e">
        <f>_xlfn.IFS(OR(B764=#REF!,B764=#REF!),#REF!*100,TRUE,0)</f>
        <v>#REF!</v>
      </c>
      <c r="S764" s="14" t="str">
        <f t="shared" si="206"/>
        <v>2000260104加buff1</v>
      </c>
      <c r="T764" s="14" t="str">
        <f ca="1">IF(OFFSET($BB$1,MATCH($S764,S:S,0)-1,),$BC$1,
_xlfn.TEXTJOIN(Sheet1!$D$16,1,U764:AA764))</f>
        <v>duration=9+attackerParams('extreasure1c'),effectIds={1000152}</v>
      </c>
      <c r="U764" s="14" t="str">
        <f t="shared" ca="1" si="207"/>
        <v>duration=9+attackerParams('extreasure1c')</v>
      </c>
      <c r="V764" s="14" t="str">
        <f t="shared" ca="1" si="208"/>
        <v>effectIds={1000152}</v>
      </c>
      <c r="W764" s="14" t="str">
        <f t="shared" ca="1" si="209"/>
        <v/>
      </c>
      <c r="X764" s="14" t="str">
        <f t="shared" ca="1" si="210"/>
        <v/>
      </c>
      <c r="Y764" s="14" t="str">
        <f t="shared" ca="1" si="211"/>
        <v/>
      </c>
      <c r="Z764" s="14" t="str">
        <f t="shared" ca="1" si="212"/>
        <v/>
      </c>
      <c r="AA764" s="14" t="str">
        <f t="shared" ca="1" si="213"/>
        <v/>
      </c>
      <c r="AB764" s="1">
        <f t="shared" si="215"/>
        <v>9</v>
      </c>
      <c r="AC764" s="1" t="e">
        <f t="shared" si="216"/>
        <v>#N/A</v>
      </c>
      <c r="AD764" s="1" t="e">
        <f t="shared" si="217"/>
        <v>#N/A</v>
      </c>
      <c r="AE764" s="1" t="e">
        <f t="shared" si="218"/>
        <v>#N/A</v>
      </c>
      <c r="AF764" s="1" t="e">
        <f t="shared" si="219"/>
        <v>#N/A</v>
      </c>
      <c r="AG764" s="1" t="e">
        <f t="shared" si="220"/>
        <v>#N/A</v>
      </c>
      <c r="AH764" s="1" t="e">
        <f t="shared" si="221"/>
        <v>#N/A</v>
      </c>
      <c r="AI764" s="1" t="str">
        <f>TRIM(LEFT(AP764,FIND(Sheet1!$E$16,AP764)-1))</f>
        <v>duration</v>
      </c>
      <c r="AJ764" s="1" t="str">
        <f>TRIM(LEFT(AQ764,FIND(Sheet1!$E$16,AQ764)-1))</f>
        <v>effectIds</v>
      </c>
      <c r="AK764" s="1" t="e">
        <f>TRIM(LEFT(AR764,FIND(Sheet1!$E$16,AR764)-1))</f>
        <v>#VALUE!</v>
      </c>
      <c r="AL764" s="1" t="e">
        <f>TRIM(LEFT(AS764,FIND(Sheet1!$E$16,AS764)-1))</f>
        <v>#VALUE!</v>
      </c>
      <c r="AM764" s="1" t="e">
        <f>TRIM(LEFT(AT764,FIND(Sheet1!$E$16,AT764)-1))</f>
        <v>#VALUE!</v>
      </c>
      <c r="AN764" s="1" t="e">
        <f>TRIM(LEFT(AU764,FIND(Sheet1!$E$16,AU764)-1))</f>
        <v>#VALUE!</v>
      </c>
      <c r="AO764" s="1" t="e">
        <f>TRIM(LEFT(AV764,FIND(Sheet1!$E$16,AV764)-1))</f>
        <v>#VALUE!</v>
      </c>
      <c r="AP764" s="14" t="s">
        <v>522</v>
      </c>
      <c r="AQ764" s="14" t="s">
        <v>523</v>
      </c>
      <c r="AX764" s="1">
        <v>2000260104</v>
      </c>
      <c r="AY764" s="1" t="s">
        <v>88</v>
      </c>
      <c r="AZ764" s="1" t="str">
        <f t="shared" si="214"/>
        <v>2000260104加buff</v>
      </c>
      <c r="BA764" s="1">
        <f>COUNTIFS($AZ$2:AZ764,AZ764,$AZ$2:AZ764,"&gt;&lt;")</f>
        <v>1</v>
      </c>
      <c r="BB764" t="b">
        <f>IFERROR(AND(VLOOKUP(AX764,[2]英雄技能定义!$A:$F,6,0)="普攻",AY764=$AY$2),FALSE)</f>
        <v>0</v>
      </c>
    </row>
    <row r="765" spans="1:54">
      <c r="A765" s="1" t="e">
        <f>#REF!</f>
        <v>#REF!</v>
      </c>
      <c r="B765" s="1" t="e">
        <f>#REF!</f>
        <v>#REF!</v>
      </c>
      <c r="C765" s="1" t="e">
        <f>#REF!</f>
        <v>#REF!</v>
      </c>
      <c r="D765" s="1" t="s">
        <v>86</v>
      </c>
      <c r="E765" s="1" t="e">
        <f>#REF!</f>
        <v>#REF!</v>
      </c>
      <c r="F765" s="1" t="e">
        <f t="shared" si="222"/>
        <v>#REF!</v>
      </c>
      <c r="G765" s="1">
        <f>SUMIFS(Sheet1!$F$17:$F$30,Sheet1!$E$17:$E$30,D765)</f>
        <v>1</v>
      </c>
      <c r="H765" s="1" t="e">
        <f>ROUND(ABS(SUMIFS(#REF!,#REF!,$C765,#REF!,#REF!,#REF!,$E765)),)</f>
        <v>#REF!</v>
      </c>
      <c r="I765" s="1" t="e">
        <f>_xlfn.IFS(OR(B765=#REF!,B765=#REF!,B765=#REF!),ROUND(#REF!,3),TRUE,0)</f>
        <v>#REF!</v>
      </c>
      <c r="J765" s="1">
        <v>0</v>
      </c>
      <c r="K765" s="1" t="e">
        <f>ROUND(ABS(SUMIFS(#REF!,#REF!,$C765,#REF!,#REF!,#REF!,$E765,#REF!,#REF!)),3)</f>
        <v>#REF!</v>
      </c>
      <c r="L765" s="1" t="e">
        <f>ROUND(ABS(SUMIFS(#REF!,#REF!,$C765,#REF!,#REF!,#REF!,$E765,#REF!,#REF!)),3)</f>
        <v>#REF!</v>
      </c>
      <c r="M765" s="1">
        <v>0</v>
      </c>
      <c r="N765" s="1" t="e">
        <f>ROUND(ABS(SUMIFS(#REF!,#REF!,$C765,#REF!,#REF!,#REF!,$E765,#REF!,#REF!)),3)</f>
        <v>#REF!</v>
      </c>
      <c r="O765" s="1" t="e">
        <f>ABS(SUMIFS(#REF!,#REF!,$C765,#REF!,$E765,#REF!,#REF!))</f>
        <v>#REF!</v>
      </c>
      <c r="P765" s="1" t="e">
        <f>#REF!</f>
        <v>#REF!</v>
      </c>
      <c r="Q765" s="1" t="e">
        <f>_xlfn.IFS(OR(B765=#REF!,B765=#REF!),#REF!*100,TRUE,0)</f>
        <v>#REF!</v>
      </c>
      <c r="S765" s="14" t="str">
        <f t="shared" si="206"/>
        <v>2000260104伤血2</v>
      </c>
      <c r="T765" s="14" t="str">
        <f ca="1">IF(OFFSET($BB$1,MATCH($S765,S:S,0)-1,),$BC$1,
_xlfn.TEXTJOIN(Sheet1!$D$16,1,U765:AA765))</f>
        <v>ratio=0.18,fixed=100</v>
      </c>
      <c r="U765" s="14" t="str">
        <f t="shared" ca="1" si="207"/>
        <v>ratio=0.18</v>
      </c>
      <c r="V765" s="14" t="str">
        <f t="shared" ca="1" si="208"/>
        <v>fixed=100</v>
      </c>
      <c r="W765" s="14" t="str">
        <f t="shared" ca="1" si="209"/>
        <v/>
      </c>
      <c r="X765" s="14" t="str">
        <f t="shared" ca="1" si="210"/>
        <v/>
      </c>
      <c r="Y765" s="14" t="str">
        <f t="shared" ca="1" si="211"/>
        <v/>
      </c>
      <c r="Z765" s="14" t="str">
        <f t="shared" ca="1" si="212"/>
        <v/>
      </c>
      <c r="AA765" s="14" t="str">
        <f t="shared" ca="1" si="213"/>
        <v/>
      </c>
      <c r="AB765" s="1">
        <f t="shared" si="215"/>
        <v>0.18</v>
      </c>
      <c r="AC765" s="1">
        <f t="shared" si="216"/>
        <v>100</v>
      </c>
      <c r="AD765" s="1" t="e">
        <f t="shared" si="217"/>
        <v>#N/A</v>
      </c>
      <c r="AE765" s="1" t="e">
        <f t="shared" si="218"/>
        <v>#N/A</v>
      </c>
      <c r="AF765" s="1" t="e">
        <f t="shared" si="219"/>
        <v>#N/A</v>
      </c>
      <c r="AG765" s="1" t="e">
        <f t="shared" si="220"/>
        <v>#N/A</v>
      </c>
      <c r="AH765" s="1" t="e">
        <f t="shared" si="221"/>
        <v>#N/A</v>
      </c>
      <c r="AI765" s="1" t="str">
        <f>TRIM(LEFT(AP765,FIND(Sheet1!$E$16,AP765)-1))</f>
        <v>ratio</v>
      </c>
      <c r="AJ765" s="1" t="str">
        <f>TRIM(LEFT(AQ765,FIND(Sheet1!$E$16,AQ765)-1))</f>
        <v>fixed</v>
      </c>
      <c r="AK765" s="1" t="e">
        <f>TRIM(LEFT(AR765,FIND(Sheet1!$E$16,AR765)-1))</f>
        <v>#VALUE!</v>
      </c>
      <c r="AL765" s="1" t="e">
        <f>TRIM(LEFT(AS765,FIND(Sheet1!$E$16,AS765)-1))</f>
        <v>#VALUE!</v>
      </c>
      <c r="AM765" s="1" t="e">
        <f>TRIM(LEFT(AT765,FIND(Sheet1!$E$16,AT765)-1))</f>
        <v>#VALUE!</v>
      </c>
      <c r="AN765" s="1" t="e">
        <f>TRIM(LEFT(AU765,FIND(Sheet1!$E$16,AU765)-1))</f>
        <v>#VALUE!</v>
      </c>
      <c r="AO765" s="1" t="e">
        <f>TRIM(LEFT(AV765,FIND(Sheet1!$E$16,AV765)-1))</f>
        <v>#VALUE!</v>
      </c>
      <c r="AP765" s="14" t="s">
        <v>524</v>
      </c>
      <c r="AQ765" s="14" t="s">
        <v>170</v>
      </c>
      <c r="AX765" s="1">
        <v>2000260104</v>
      </c>
      <c r="AY765" s="1" t="s">
        <v>86</v>
      </c>
      <c r="AZ765" s="1" t="str">
        <f t="shared" si="214"/>
        <v>2000260104伤血</v>
      </c>
      <c r="BA765" s="1">
        <f>COUNTIFS($AZ$2:AZ765,AZ765,$AZ$2:AZ765,"&gt;&lt;")</f>
        <v>2</v>
      </c>
      <c r="BB765" t="b">
        <f>IFERROR(AND(VLOOKUP(AX765,[2]英雄技能定义!$A:$F,6,0)="普攻",AY765=$AY$2),FALSE)</f>
        <v>0</v>
      </c>
    </row>
    <row r="766" spans="1:54">
      <c r="A766" s="1" t="e">
        <f>#REF!</f>
        <v>#REF!</v>
      </c>
      <c r="B766" s="1" t="e">
        <f>#REF!</f>
        <v>#REF!</v>
      </c>
      <c r="C766" s="1" t="e">
        <f>#REF!</f>
        <v>#REF!</v>
      </c>
      <c r="D766" s="1" t="s">
        <v>86</v>
      </c>
      <c r="E766" s="1" t="e">
        <f>#REF!</f>
        <v>#REF!</v>
      </c>
      <c r="F766" s="1" t="e">
        <f t="shared" si="222"/>
        <v>#REF!</v>
      </c>
      <c r="G766" s="1">
        <f>SUMIFS(Sheet1!$F$17:$F$30,Sheet1!$E$17:$E$30,D766)</f>
        <v>1</v>
      </c>
      <c r="H766" s="1" t="e">
        <f>ROUND(ABS(SUMIFS(#REF!,#REF!,$C766,#REF!,#REF!,#REF!,$E766)),)</f>
        <v>#REF!</v>
      </c>
      <c r="I766" s="1" t="e">
        <f>_xlfn.IFS(OR(B766=#REF!,B766=#REF!,B766=#REF!),ROUND(#REF!,3),TRUE,0)</f>
        <v>#REF!</v>
      </c>
      <c r="J766" s="1">
        <v>0</v>
      </c>
      <c r="K766" s="1" t="e">
        <f>ROUND(ABS(SUMIFS(#REF!,#REF!,$C766,#REF!,#REF!,#REF!,$E766,#REF!,#REF!)),3)</f>
        <v>#REF!</v>
      </c>
      <c r="L766" s="1" t="e">
        <f>ROUND(ABS(SUMIFS(#REF!,#REF!,$C766,#REF!,#REF!,#REF!,$E766,#REF!,#REF!)),3)</f>
        <v>#REF!</v>
      </c>
      <c r="M766" s="1">
        <v>0</v>
      </c>
      <c r="N766" s="1" t="e">
        <f>ROUND(ABS(SUMIFS(#REF!,#REF!,$C766,#REF!,#REF!,#REF!,$E766,#REF!,#REF!)),3)</f>
        <v>#REF!</v>
      </c>
      <c r="O766" s="1" t="e">
        <f>ABS(SUMIFS(#REF!,#REF!,$C766,#REF!,$E766,#REF!,#REF!))</f>
        <v>#REF!</v>
      </c>
      <c r="P766" s="1" t="e">
        <f>#REF!</f>
        <v>#REF!</v>
      </c>
      <c r="Q766" s="1" t="e">
        <f>_xlfn.IFS(OR(B766=#REF!,B766=#REF!),#REF!*100,TRUE,0)</f>
        <v>#REF!</v>
      </c>
      <c r="S766" s="14" t="str">
        <f t="shared" si="206"/>
        <v>2000260104击飞1</v>
      </c>
      <c r="T766" s="14" t="str">
        <f ca="1">IF(OFFSET($BB$1,MATCH($S766,S:S,0)-1,),$BC$1,
_xlfn.TEXTJOIN(Sheet1!$D$16,1,U766:AA766))</f>
        <v>speed=800,duration=0.2</v>
      </c>
      <c r="U766" s="14" t="str">
        <f t="shared" ca="1" si="207"/>
        <v>speed=800</v>
      </c>
      <c r="V766" s="14" t="str">
        <f t="shared" ca="1" si="208"/>
        <v>duration=0.2</v>
      </c>
      <c r="W766" s="14" t="str">
        <f t="shared" ca="1" si="209"/>
        <v/>
      </c>
      <c r="X766" s="14" t="str">
        <f t="shared" ca="1" si="210"/>
        <v/>
      </c>
      <c r="Y766" s="14" t="str">
        <f t="shared" ca="1" si="211"/>
        <v/>
      </c>
      <c r="Z766" s="14" t="str">
        <f t="shared" ca="1" si="212"/>
        <v/>
      </c>
      <c r="AA766" s="14" t="str">
        <f t="shared" ca="1" si="213"/>
        <v/>
      </c>
      <c r="AB766" s="1">
        <f t="shared" si="215"/>
        <v>800</v>
      </c>
      <c r="AC766" s="1">
        <f t="shared" si="216"/>
        <v>0.2</v>
      </c>
      <c r="AD766" s="1" t="e">
        <f t="shared" si="217"/>
        <v>#N/A</v>
      </c>
      <c r="AE766" s="1" t="e">
        <f t="shared" si="218"/>
        <v>#N/A</v>
      </c>
      <c r="AF766" s="1" t="e">
        <f t="shared" si="219"/>
        <v>#N/A</v>
      </c>
      <c r="AG766" s="1" t="e">
        <f t="shared" si="220"/>
        <v>#N/A</v>
      </c>
      <c r="AH766" s="1" t="e">
        <f t="shared" si="221"/>
        <v>#N/A</v>
      </c>
      <c r="AI766" s="1" t="str">
        <f>TRIM(LEFT(AP766,FIND(Sheet1!$E$16,AP766)-1))</f>
        <v>speed</v>
      </c>
      <c r="AJ766" s="1" t="str">
        <f>TRIM(LEFT(AQ766,FIND(Sheet1!$E$16,AQ766)-1))</f>
        <v>duration</v>
      </c>
      <c r="AK766" s="1" t="e">
        <f>TRIM(LEFT(AR766,FIND(Sheet1!$E$16,AR766)-1))</f>
        <v>#VALUE!</v>
      </c>
      <c r="AL766" s="1" t="e">
        <f>TRIM(LEFT(AS766,FIND(Sheet1!$E$16,AS766)-1))</f>
        <v>#VALUE!</v>
      </c>
      <c r="AM766" s="1" t="e">
        <f>TRIM(LEFT(AT766,FIND(Sheet1!$E$16,AT766)-1))</f>
        <v>#VALUE!</v>
      </c>
      <c r="AN766" s="1" t="e">
        <f>TRIM(LEFT(AU766,FIND(Sheet1!$E$16,AU766)-1))</f>
        <v>#VALUE!</v>
      </c>
      <c r="AO766" s="1" t="e">
        <f>TRIM(LEFT(AV766,FIND(Sheet1!$E$16,AV766)-1))</f>
        <v>#VALUE!</v>
      </c>
      <c r="AP766" s="14" t="s">
        <v>329</v>
      </c>
      <c r="AQ766" s="14" t="s">
        <v>174</v>
      </c>
      <c r="AX766" s="1">
        <v>2000260104</v>
      </c>
      <c r="AY766" s="1" t="s">
        <v>96</v>
      </c>
      <c r="AZ766" s="1" t="str">
        <f t="shared" si="214"/>
        <v>2000260104击飞</v>
      </c>
      <c r="BA766" s="1">
        <f>COUNTIFS($AZ$2:AZ766,AZ766,$AZ$2:AZ766,"&gt;&lt;")</f>
        <v>1</v>
      </c>
      <c r="BB766" t="b">
        <f>IFERROR(AND(VLOOKUP(AX766,[2]英雄技能定义!$A:$F,6,0)="普攻",AY766=$AY$2),FALSE)</f>
        <v>0</v>
      </c>
    </row>
    <row r="767" spans="1:54">
      <c r="A767" s="1" t="e">
        <f>#REF!</f>
        <v>#REF!</v>
      </c>
      <c r="B767" s="1" t="e">
        <f>#REF!</f>
        <v>#REF!</v>
      </c>
      <c r="C767" s="1" t="e">
        <f>#REF!</f>
        <v>#REF!</v>
      </c>
      <c r="D767" s="1" t="s">
        <v>92</v>
      </c>
      <c r="E767" s="1" t="e">
        <f>#REF!</f>
        <v>#REF!</v>
      </c>
      <c r="F767" s="1" t="e">
        <f t="shared" ref="F767:F778" si="223">_xlfn.CONCAT(C767,D767,E767)</f>
        <v>#REF!</v>
      </c>
      <c r="G767" s="1">
        <f>SUMIFS(Sheet1!$F$17:$F$30,Sheet1!$E$17:$E$30,D767)</f>
        <v>5</v>
      </c>
      <c r="H767" s="1" t="e">
        <f>ROUND(ABS(SUMIFS(#REF!,#REF!,$C767,#REF!,#REF!,#REF!,$E767)),)</f>
        <v>#REF!</v>
      </c>
      <c r="I767" s="1" t="e">
        <f>_xlfn.IFS(OR(B767=#REF!,B767=#REF!,B767=#REF!),ROUND(#REF!,3),TRUE,0)</f>
        <v>#REF!</v>
      </c>
      <c r="J767" s="1">
        <v>0</v>
      </c>
      <c r="K767" s="1" t="e">
        <f>ROUND(ABS(SUMIFS(#REF!,#REF!,$C767,#REF!,#REF!,#REF!,$E767,#REF!,#REF!)),3)</f>
        <v>#REF!</v>
      </c>
      <c r="L767" s="1" t="e">
        <f>ROUND(ABS(SUMIFS(#REF!,#REF!,$C767,#REF!,#REF!,#REF!,$E767,#REF!,#REF!)),3)</f>
        <v>#REF!</v>
      </c>
      <c r="M767" s="1">
        <v>0</v>
      </c>
      <c r="N767" s="1" t="e">
        <f>ROUND(ABS(SUMIFS(#REF!,#REF!,$C767,#REF!,#REF!,#REF!,$E767,#REF!,#REF!)),3)</f>
        <v>#REF!</v>
      </c>
      <c r="O767" s="1" t="e">
        <f>ABS(SUMIFS(#REF!,#REF!,$C767,#REF!,$E767,#REF!,#REF!))</f>
        <v>#REF!</v>
      </c>
      <c r="P767" s="1" t="e">
        <f>#REF!</f>
        <v>#REF!</v>
      </c>
      <c r="Q767" s="1" t="e">
        <f>_xlfn.IFS(OR(B767=#REF!,B767=#REF!),#REF!*100,TRUE,0)</f>
        <v>#REF!</v>
      </c>
      <c r="R767" s="4" t="s">
        <v>924</v>
      </c>
      <c r="S767" s="14" t="str">
        <f t="shared" si="206"/>
        <v>2000260105伤血1</v>
      </c>
      <c r="T767" s="14" t="str">
        <f ca="1">IF(OFFSET($BB$1,MATCH($S767,S:S,0)-1,),$BC$1,
_xlfn.TEXTJOIN(Sheet1!$D$16,1,U767:AA767))</f>
        <v>ratio=1.43+attackerParams('extreasure2')+attackerParams('step10a'),fixed=100,extCritP=0.3</v>
      </c>
      <c r="U767" s="14" t="str">
        <f t="shared" ca="1" si="207"/>
        <v>ratio=1.43+attackerParams('extreasure2')+attackerParams('step10a')</v>
      </c>
      <c r="V767" s="14" t="str">
        <f t="shared" ca="1" si="208"/>
        <v>fixed=100</v>
      </c>
      <c r="W767" s="14" t="str">
        <f t="shared" ca="1" si="209"/>
        <v>extCritP=0.3</v>
      </c>
      <c r="X767" s="14" t="str">
        <f t="shared" ca="1" si="210"/>
        <v/>
      </c>
      <c r="Y767" s="14" t="str">
        <f t="shared" ca="1" si="211"/>
        <v/>
      </c>
      <c r="Z767" s="14" t="str">
        <f t="shared" ca="1" si="212"/>
        <v/>
      </c>
      <c r="AA767" s="14" t="str">
        <f t="shared" ca="1" si="213"/>
        <v/>
      </c>
      <c r="AB767" s="1">
        <f t="shared" si="215"/>
        <v>1.43</v>
      </c>
      <c r="AC767" s="1">
        <f t="shared" si="216"/>
        <v>100</v>
      </c>
      <c r="AD767" s="1">
        <f t="shared" si="217"/>
        <v>0.3</v>
      </c>
      <c r="AE767" s="1" t="e">
        <f t="shared" si="218"/>
        <v>#N/A</v>
      </c>
      <c r="AF767" s="1" t="e">
        <f t="shared" si="219"/>
        <v>#N/A</v>
      </c>
      <c r="AG767" s="1" t="e">
        <f t="shared" si="220"/>
        <v>#N/A</v>
      </c>
      <c r="AH767" s="1" t="e">
        <f t="shared" si="221"/>
        <v>#N/A</v>
      </c>
      <c r="AI767" s="1" t="str">
        <f>TRIM(LEFT(AP767,FIND(Sheet1!$E$16,AP767)-1))</f>
        <v>ratio</v>
      </c>
      <c r="AJ767" s="1" t="str">
        <f>TRIM(LEFT(AQ767,FIND(Sheet1!$E$16,AQ767)-1))</f>
        <v>fixed</v>
      </c>
      <c r="AK767" s="1" t="str">
        <f>TRIM(LEFT(AR767,FIND(Sheet1!$E$16,AR767)-1))</f>
        <v>extCritP</v>
      </c>
      <c r="AL767" s="1" t="e">
        <f>TRIM(LEFT(AS767,FIND(Sheet1!$E$16,AS767)-1))</f>
        <v>#VALUE!</v>
      </c>
      <c r="AM767" s="1" t="e">
        <f>TRIM(LEFT(AT767,FIND(Sheet1!$E$16,AT767)-1))</f>
        <v>#VALUE!</v>
      </c>
      <c r="AN767" s="1" t="e">
        <f>TRIM(LEFT(AU767,FIND(Sheet1!$E$16,AU767)-1))</f>
        <v>#VALUE!</v>
      </c>
      <c r="AO767" s="1" t="e">
        <f>TRIM(LEFT(AV767,FIND(Sheet1!$E$16,AV767)-1))</f>
        <v>#VALUE!</v>
      </c>
      <c r="AP767" s="14" t="s">
        <v>525</v>
      </c>
      <c r="AQ767" s="14" t="s">
        <v>170</v>
      </c>
      <c r="AR767" s="14" t="s">
        <v>510</v>
      </c>
      <c r="AX767" s="1">
        <v>2000260105</v>
      </c>
      <c r="AY767" s="1" t="s">
        <v>86</v>
      </c>
      <c r="AZ767" s="1" t="str">
        <f t="shared" si="214"/>
        <v>2000260105伤血</v>
      </c>
      <c r="BA767" s="1">
        <f>COUNTIFS($AZ$2:AZ767,AZ767,$AZ$2:AZ767,"&gt;&lt;")</f>
        <v>1</v>
      </c>
      <c r="BB767" t="b">
        <f>IFERROR(AND(VLOOKUP(AX767,[2]英雄技能定义!$A:$F,6,0)="普攻",AY767=$AY$2),FALSE)</f>
        <v>0</v>
      </c>
    </row>
    <row r="768" spans="1:54">
      <c r="A768" s="1" t="e">
        <f>#REF!</f>
        <v>#REF!</v>
      </c>
      <c r="B768" s="1" t="e">
        <f>#REF!</f>
        <v>#REF!</v>
      </c>
      <c r="C768" s="1" t="e">
        <f>#REF!</f>
        <v>#REF!</v>
      </c>
      <c r="D768" s="1" t="s">
        <v>92</v>
      </c>
      <c r="E768" s="1" t="e">
        <f>#REF!</f>
        <v>#REF!</v>
      </c>
      <c r="F768" s="1" t="e">
        <f t="shared" si="223"/>
        <v>#REF!</v>
      </c>
      <c r="G768" s="1">
        <f>SUMIFS(Sheet1!$F$17:$F$30,Sheet1!$E$17:$E$30,D768)</f>
        <v>5</v>
      </c>
      <c r="H768" s="1" t="e">
        <f>ROUND(ABS(SUMIFS(#REF!,#REF!,$C768,#REF!,#REF!,#REF!,$E768)),)</f>
        <v>#REF!</v>
      </c>
      <c r="I768" s="1" t="e">
        <f>_xlfn.IFS(OR(B768=#REF!,B768=#REF!,B768=#REF!),ROUND(#REF!,3),TRUE,0)</f>
        <v>#REF!</v>
      </c>
      <c r="J768" s="1">
        <v>0</v>
      </c>
      <c r="K768" s="1" t="e">
        <f>ROUND(ABS(SUMIFS(#REF!,#REF!,$C768,#REF!,#REF!,#REF!,$E768,#REF!,#REF!)),3)</f>
        <v>#REF!</v>
      </c>
      <c r="L768" s="1" t="e">
        <f>ROUND(ABS(SUMIFS(#REF!,#REF!,$C768,#REF!,#REF!,#REF!,$E768,#REF!,#REF!)),3)</f>
        <v>#REF!</v>
      </c>
      <c r="M768" s="1">
        <v>0</v>
      </c>
      <c r="N768" s="1" t="e">
        <f>ROUND(ABS(SUMIFS(#REF!,#REF!,$C768,#REF!,#REF!,#REF!,$E768,#REF!,#REF!)),3)</f>
        <v>#REF!</v>
      </c>
      <c r="O768" s="1" t="e">
        <f>ABS(SUMIFS(#REF!,#REF!,$C768,#REF!,$E768,#REF!,#REF!))</f>
        <v>#REF!</v>
      </c>
      <c r="P768" s="1" t="e">
        <f>#REF!</f>
        <v>#REF!</v>
      </c>
      <c r="Q768" s="1" t="e">
        <f>_xlfn.IFS(OR(B768=#REF!,B768=#REF!),#REF!*100,TRUE,0)</f>
        <v>#REF!</v>
      </c>
      <c r="S768" s="14" t="str">
        <f t="shared" si="206"/>
        <v>2000260105受击光效1</v>
      </c>
      <c r="T768" s="14" t="str">
        <f ca="1">IF(OFFSET($BB$1,MATCH($S768,S:S,0)-1,),$BC$1,
_xlfn.TEXTJOIN(Sheet1!$D$16,1,U768:AA768))</f>
        <v>1</v>
      </c>
      <c r="U768" s="14" t="str">
        <f t="shared" ca="1" si="207"/>
        <v>1</v>
      </c>
      <c r="V768" s="14" t="str">
        <f t="shared" ca="1" si="208"/>
        <v/>
      </c>
      <c r="W768" s="14" t="str">
        <f t="shared" ca="1" si="209"/>
        <v/>
      </c>
      <c r="X768" s="14" t="str">
        <f t="shared" ca="1" si="210"/>
        <v/>
      </c>
      <c r="Y768" s="14" t="str">
        <f t="shared" ca="1" si="211"/>
        <v/>
      </c>
      <c r="Z768" s="14" t="str">
        <f t="shared" ca="1" si="212"/>
        <v/>
      </c>
      <c r="AA768" s="14" t="str">
        <f t="shared" ca="1" si="213"/>
        <v/>
      </c>
      <c r="AB768" s="1">
        <f t="shared" si="215"/>
        <v>1</v>
      </c>
      <c r="AC768" s="1" t="e">
        <f t="shared" si="216"/>
        <v>#N/A</v>
      </c>
      <c r="AD768" s="1" t="e">
        <f t="shared" si="217"/>
        <v>#N/A</v>
      </c>
      <c r="AE768" s="1" t="e">
        <f t="shared" si="218"/>
        <v>#N/A</v>
      </c>
      <c r="AF768" s="1" t="e">
        <f t="shared" si="219"/>
        <v>#N/A</v>
      </c>
      <c r="AG768" s="1" t="e">
        <f t="shared" si="220"/>
        <v>#N/A</v>
      </c>
      <c r="AH768" s="1" t="e">
        <f t="shared" si="221"/>
        <v>#N/A</v>
      </c>
      <c r="AI768" s="1" t="e">
        <f>TRIM(LEFT(AP768,FIND(Sheet1!$E$16,AP768)-1))</f>
        <v>#VALUE!</v>
      </c>
      <c r="AJ768" s="1" t="e">
        <f>TRIM(LEFT(AQ768,FIND(Sheet1!$E$16,AQ768)-1))</f>
        <v>#VALUE!</v>
      </c>
      <c r="AK768" s="1" t="e">
        <f>TRIM(LEFT(AR768,FIND(Sheet1!$E$16,AR768)-1))</f>
        <v>#VALUE!</v>
      </c>
      <c r="AL768" s="1" t="e">
        <f>TRIM(LEFT(AS768,FIND(Sheet1!$E$16,AS768)-1))</f>
        <v>#VALUE!</v>
      </c>
      <c r="AM768" s="1" t="e">
        <f>TRIM(LEFT(AT768,FIND(Sheet1!$E$16,AT768)-1))</f>
        <v>#VALUE!</v>
      </c>
      <c r="AN768" s="1" t="e">
        <f>TRIM(LEFT(AU768,FIND(Sheet1!$E$16,AU768)-1))</f>
        <v>#VALUE!</v>
      </c>
      <c r="AO768" s="1" t="e">
        <f>TRIM(LEFT(AV768,FIND(Sheet1!$E$16,AV768)-1))</f>
        <v>#VALUE!</v>
      </c>
      <c r="AP768" s="14">
        <v>1</v>
      </c>
      <c r="AX768" s="1">
        <v>2000260105</v>
      </c>
      <c r="AY768" s="1" t="s">
        <v>91</v>
      </c>
      <c r="AZ768" s="1" t="str">
        <f t="shared" si="214"/>
        <v>2000260105受击光效</v>
      </c>
      <c r="BA768" s="1">
        <f>COUNTIFS($AZ$2:AZ768,AZ768,$AZ$2:AZ768,"&gt;&lt;")</f>
        <v>1</v>
      </c>
      <c r="BB768" t="b">
        <f>IFERROR(AND(VLOOKUP(AX768,[2]英雄技能定义!$A:$F,6,0)="普攻",AY768=$AY$2),FALSE)</f>
        <v>0</v>
      </c>
    </row>
    <row r="769" spans="1:54">
      <c r="A769" s="1" t="e">
        <f>#REF!</f>
        <v>#REF!</v>
      </c>
      <c r="B769" s="1" t="e">
        <f>#REF!</f>
        <v>#REF!</v>
      </c>
      <c r="C769" s="1" t="e">
        <f>#REF!</f>
        <v>#REF!</v>
      </c>
      <c r="D769" s="1" t="s">
        <v>88</v>
      </c>
      <c r="E769" s="1" t="e">
        <f>#REF!</f>
        <v>#REF!</v>
      </c>
      <c r="F769" s="1" t="e">
        <f t="shared" si="223"/>
        <v>#REF!</v>
      </c>
      <c r="G769" s="1">
        <f>SUMIFS(Sheet1!$F$17:$F$30,Sheet1!$E$17:$E$30,D769)</f>
        <v>2</v>
      </c>
      <c r="H769" s="1" t="e">
        <f>ROUND(ABS(SUMIFS(#REF!,#REF!,$C769,#REF!,#REF!,#REF!,$E769)),)</f>
        <v>#REF!</v>
      </c>
      <c r="I769" s="1" t="e">
        <f>_xlfn.IFS(OR(B769=#REF!,B769=#REF!,B769=#REF!),ROUND(#REF!,3),TRUE,0)</f>
        <v>#REF!</v>
      </c>
      <c r="J769" s="1">
        <v>0</v>
      </c>
      <c r="K769" s="1" t="e">
        <f>ROUND(ABS(SUMIFS(#REF!,#REF!,$C769,#REF!,#REF!,#REF!,$E769,#REF!,#REF!)),3)</f>
        <v>#REF!</v>
      </c>
      <c r="L769" s="1" t="e">
        <f>ROUND(ABS(SUMIFS(#REF!,#REF!,$C769,#REF!,#REF!,#REF!,$E769,#REF!,#REF!)),3)</f>
        <v>#REF!</v>
      </c>
      <c r="M769" s="1">
        <v>0</v>
      </c>
      <c r="N769" s="1" t="e">
        <f>ROUND(ABS(SUMIFS(#REF!,#REF!,$C769,#REF!,#REF!,#REF!,$E769,#REF!,#REF!)),3)</f>
        <v>#REF!</v>
      </c>
      <c r="O769" s="1" t="e">
        <f>ABS(SUMIFS(#REF!,#REF!,$C769,#REF!,$E769,#REF!,#REF!))</f>
        <v>#REF!</v>
      </c>
      <c r="P769" s="1" t="e">
        <f>#REF!</f>
        <v>#REF!</v>
      </c>
      <c r="Q769" s="1" t="e">
        <f>_xlfn.IFS(OR(B769=#REF!,B769=#REF!),#REF!*100,TRUE,0)</f>
        <v>#REF!</v>
      </c>
      <c r="S769" s="14" t="str">
        <f t="shared" si="206"/>
        <v>2000260105加buff1</v>
      </c>
      <c r="T769" s="14" t="str">
        <f ca="1">IF(OFFSET($BB$1,MATCH($S769,S:S,0)-1,),$BC$1,
_xlfn.TEXTJOIN(Sheet1!$D$16,1,U769:AA769))</f>
        <v>duration=9+attackerParams('extreasure1c'),effectIds={1000152}</v>
      </c>
      <c r="U769" s="14" t="str">
        <f t="shared" ca="1" si="207"/>
        <v>duration=9+attackerParams('extreasure1c')</v>
      </c>
      <c r="V769" s="14" t="str">
        <f t="shared" ca="1" si="208"/>
        <v>effectIds={1000152}</v>
      </c>
      <c r="W769" s="14" t="str">
        <f t="shared" ca="1" si="209"/>
        <v/>
      </c>
      <c r="X769" s="14" t="str">
        <f t="shared" ca="1" si="210"/>
        <v/>
      </c>
      <c r="Y769" s="14" t="str">
        <f t="shared" ca="1" si="211"/>
        <v/>
      </c>
      <c r="Z769" s="14" t="str">
        <f t="shared" ca="1" si="212"/>
        <v/>
      </c>
      <c r="AA769" s="14" t="str">
        <f t="shared" ca="1" si="213"/>
        <v/>
      </c>
      <c r="AB769" s="1">
        <f t="shared" si="215"/>
        <v>9</v>
      </c>
      <c r="AC769" s="1" t="e">
        <f t="shared" si="216"/>
        <v>#N/A</v>
      </c>
      <c r="AD769" s="1" t="e">
        <f t="shared" si="217"/>
        <v>#N/A</v>
      </c>
      <c r="AE769" s="1" t="e">
        <f t="shared" si="218"/>
        <v>#N/A</v>
      </c>
      <c r="AF769" s="1" t="e">
        <f t="shared" si="219"/>
        <v>#N/A</v>
      </c>
      <c r="AG769" s="1" t="e">
        <f t="shared" si="220"/>
        <v>#N/A</v>
      </c>
      <c r="AH769" s="1" t="e">
        <f t="shared" si="221"/>
        <v>#N/A</v>
      </c>
      <c r="AI769" s="1" t="str">
        <f>TRIM(LEFT(AP769,FIND(Sheet1!$E$16,AP769)-1))</f>
        <v>duration</v>
      </c>
      <c r="AJ769" s="1" t="str">
        <f>TRIM(LEFT(AQ769,FIND(Sheet1!$E$16,AQ769)-1))</f>
        <v>effectIds</v>
      </c>
      <c r="AK769" s="1" t="e">
        <f>TRIM(LEFT(AR769,FIND(Sheet1!$E$16,AR769)-1))</f>
        <v>#VALUE!</v>
      </c>
      <c r="AL769" s="1" t="e">
        <f>TRIM(LEFT(AS769,FIND(Sheet1!$E$16,AS769)-1))</f>
        <v>#VALUE!</v>
      </c>
      <c r="AM769" s="1" t="e">
        <f>TRIM(LEFT(AT769,FIND(Sheet1!$E$16,AT769)-1))</f>
        <v>#VALUE!</v>
      </c>
      <c r="AN769" s="1" t="e">
        <f>TRIM(LEFT(AU769,FIND(Sheet1!$E$16,AU769)-1))</f>
        <v>#VALUE!</v>
      </c>
      <c r="AO769" s="1" t="e">
        <f>TRIM(LEFT(AV769,FIND(Sheet1!$E$16,AV769)-1))</f>
        <v>#VALUE!</v>
      </c>
      <c r="AP769" s="14" t="s">
        <v>522</v>
      </c>
      <c r="AQ769" s="14" t="s">
        <v>523</v>
      </c>
      <c r="AX769" s="1">
        <v>2000260105</v>
      </c>
      <c r="AY769" s="1" t="s">
        <v>88</v>
      </c>
      <c r="AZ769" s="1" t="str">
        <f t="shared" si="214"/>
        <v>2000260105加buff</v>
      </c>
      <c r="BA769" s="1">
        <f>COUNTIFS($AZ$2:AZ769,AZ769,$AZ$2:AZ769,"&gt;&lt;")</f>
        <v>1</v>
      </c>
      <c r="BB769" t="b">
        <f>IFERROR(AND(VLOOKUP(AX769,[2]英雄技能定义!$A:$F,6,0)="普攻",AY769=$AY$2),FALSE)</f>
        <v>0</v>
      </c>
    </row>
    <row r="770" spans="1:54">
      <c r="A770" s="1" t="e">
        <f>#REF!</f>
        <v>#REF!</v>
      </c>
      <c r="B770" s="1" t="e">
        <f>#REF!</f>
        <v>#REF!</v>
      </c>
      <c r="C770" s="1" t="e">
        <f>#REF!</f>
        <v>#REF!</v>
      </c>
      <c r="D770" s="1" t="s">
        <v>88</v>
      </c>
      <c r="E770" s="1" t="e">
        <f>#REF!</f>
        <v>#REF!</v>
      </c>
      <c r="F770" s="1" t="e">
        <f t="shared" si="223"/>
        <v>#REF!</v>
      </c>
      <c r="G770" s="1">
        <f>SUMIFS(Sheet1!$F$17:$F$30,Sheet1!$E$17:$E$30,D770)</f>
        <v>2</v>
      </c>
      <c r="H770" s="1" t="e">
        <f>ROUND(ABS(SUMIFS(#REF!,#REF!,$C770,#REF!,#REF!,#REF!,$E770)),)</f>
        <v>#REF!</v>
      </c>
      <c r="I770" s="1" t="e">
        <f>_xlfn.IFS(OR(B770=#REF!,B770=#REF!,B770=#REF!),ROUND(#REF!,3),TRUE,0)</f>
        <v>#REF!</v>
      </c>
      <c r="J770" s="1">
        <v>0</v>
      </c>
      <c r="K770" s="1" t="e">
        <f>ROUND(ABS(SUMIFS(#REF!,#REF!,$C770,#REF!,#REF!,#REF!,$E770,#REF!,#REF!)),3)</f>
        <v>#REF!</v>
      </c>
      <c r="L770" s="1" t="e">
        <f>ROUND(ABS(SUMIFS(#REF!,#REF!,$C770,#REF!,#REF!,#REF!,$E770,#REF!,#REF!)),3)</f>
        <v>#REF!</v>
      </c>
      <c r="M770" s="1">
        <v>0</v>
      </c>
      <c r="N770" s="1" t="e">
        <f>ROUND(ABS(SUMIFS(#REF!,#REF!,$C770,#REF!,#REF!,#REF!,$E770,#REF!,#REF!)),3)</f>
        <v>#REF!</v>
      </c>
      <c r="O770" s="1" t="e">
        <f>ABS(SUMIFS(#REF!,#REF!,$C770,#REF!,$E770,#REF!,#REF!))</f>
        <v>#REF!</v>
      </c>
      <c r="P770" s="1" t="e">
        <f>#REF!</f>
        <v>#REF!</v>
      </c>
      <c r="Q770" s="1" t="e">
        <f>_xlfn.IFS(OR(B770=#REF!,B770=#REF!),#REF!*100,TRUE,0)</f>
        <v>#REF!</v>
      </c>
      <c r="S770" s="14" t="str">
        <f t="shared" ref="S770:S833" si="224">AZ770&amp;BA770</f>
        <v>2000260105伤血2</v>
      </c>
      <c r="T770" s="14" t="str">
        <f ca="1">IF(OFFSET($BB$1,MATCH($S770,S:S,0)-1,),$BC$1,
_xlfn.TEXTJOIN(Sheet1!$D$16,1,U770:AA770))</f>
        <v>ratio=0.18,fixed=100</v>
      </c>
      <c r="U770" s="14" t="str">
        <f t="shared" ref="U770:U833" ca="1" si="225">IFERROR(SUBSTITUTE(AP770,AB770,INDEX(OFFSET($H$1:$Q$1,MATCH($S770,$F:$F,0)-1,0),MATCH(AI770,$H$1:$Q$1,0))),AP770&amp;"")</f>
        <v>ratio=0.18</v>
      </c>
      <c r="V770" s="14" t="str">
        <f t="shared" ref="V770:V833" ca="1" si="226">IFERROR(SUBSTITUTE(AQ770,AC770,INDEX(OFFSET($H$1:$Q$1,MATCH($S770,$F:$F,0)-1,0),MATCH(AJ770,$H$1:$Q$1,0))),AQ770&amp;"")</f>
        <v>fixed=100</v>
      </c>
      <c r="W770" s="14" t="str">
        <f t="shared" ref="W770:W833" ca="1" si="227">IFERROR(SUBSTITUTE(AR770,AD770,INDEX(OFFSET($H$1:$Q$1,MATCH($S770,$F:$F,0)-1,0),MATCH(AK770,$H$1:$Q$1,0))),AR770&amp;"")</f>
        <v/>
      </c>
      <c r="X770" s="14" t="str">
        <f t="shared" ref="X770:X833" ca="1" si="228">IFERROR(SUBSTITUTE(AS770,AE770,INDEX(OFFSET($H$1:$Q$1,MATCH($S770,$F:$F,0)-1,0),MATCH(AL770,$H$1:$Q$1,0))),AS770&amp;"")</f>
        <v/>
      </c>
      <c r="Y770" s="14" t="str">
        <f t="shared" ref="Y770:Y833" ca="1" si="229">IFERROR(SUBSTITUTE(AT770,AF770,INDEX(OFFSET($H$1:$Q$1,MATCH($S770,$F:$F,0)-1,0),MATCH(AM770,$H$1:$Q$1,0))),AT770&amp;"")</f>
        <v/>
      </c>
      <c r="Z770" s="14" t="str">
        <f t="shared" ref="Z770:Z833" ca="1" si="230">IFERROR(SUBSTITUTE(AU770,AG770,INDEX(OFFSET($H$1:$Q$1,MATCH($S770,$F:$F,0)-1,0),MATCH(AN770,$H$1:$Q$1,0))),AU770&amp;"")</f>
        <v/>
      </c>
      <c r="AA770" s="14" t="str">
        <f t="shared" ref="AA770:AA833" ca="1" si="231">IFERROR(SUBSTITUTE(AV770,AH770,INDEX(OFFSET($H$1:$Q$1,MATCH($S770,$F:$F,0)-1,0),MATCH(AO770,$H$1:$Q$1,0))),AV770&amp;"")</f>
        <v/>
      </c>
      <c r="AB770" s="1">
        <f t="shared" si="215"/>
        <v>0.18</v>
      </c>
      <c r="AC770" s="1">
        <f t="shared" si="216"/>
        <v>100</v>
      </c>
      <c r="AD770" s="1" t="e">
        <f t="shared" si="217"/>
        <v>#N/A</v>
      </c>
      <c r="AE770" s="1" t="e">
        <f t="shared" si="218"/>
        <v>#N/A</v>
      </c>
      <c r="AF770" s="1" t="e">
        <f t="shared" si="219"/>
        <v>#N/A</v>
      </c>
      <c r="AG770" s="1" t="e">
        <f t="shared" si="220"/>
        <v>#N/A</v>
      </c>
      <c r="AH770" s="1" t="e">
        <f t="shared" si="221"/>
        <v>#N/A</v>
      </c>
      <c r="AI770" s="1" t="str">
        <f>TRIM(LEFT(AP770,FIND(Sheet1!$E$16,AP770)-1))</f>
        <v>ratio</v>
      </c>
      <c r="AJ770" s="1" t="str">
        <f>TRIM(LEFT(AQ770,FIND(Sheet1!$E$16,AQ770)-1))</f>
        <v>fixed</v>
      </c>
      <c r="AK770" s="1" t="e">
        <f>TRIM(LEFT(AR770,FIND(Sheet1!$E$16,AR770)-1))</f>
        <v>#VALUE!</v>
      </c>
      <c r="AL770" s="1" t="e">
        <f>TRIM(LEFT(AS770,FIND(Sheet1!$E$16,AS770)-1))</f>
        <v>#VALUE!</v>
      </c>
      <c r="AM770" s="1" t="e">
        <f>TRIM(LEFT(AT770,FIND(Sheet1!$E$16,AT770)-1))</f>
        <v>#VALUE!</v>
      </c>
      <c r="AN770" s="1" t="e">
        <f>TRIM(LEFT(AU770,FIND(Sheet1!$E$16,AU770)-1))</f>
        <v>#VALUE!</v>
      </c>
      <c r="AO770" s="1" t="e">
        <f>TRIM(LEFT(AV770,FIND(Sheet1!$E$16,AV770)-1))</f>
        <v>#VALUE!</v>
      </c>
      <c r="AP770" s="14" t="s">
        <v>524</v>
      </c>
      <c r="AQ770" s="14" t="s">
        <v>170</v>
      </c>
      <c r="AX770" s="1">
        <v>2000260105</v>
      </c>
      <c r="AY770" s="1" t="s">
        <v>86</v>
      </c>
      <c r="AZ770" s="1" t="str">
        <f t="shared" si="214"/>
        <v>2000260105伤血</v>
      </c>
      <c r="BA770" s="1">
        <f>COUNTIFS($AZ$2:AZ770,AZ770,$AZ$2:AZ770,"&gt;&lt;")</f>
        <v>2</v>
      </c>
      <c r="BB770" t="b">
        <f>IFERROR(AND(VLOOKUP(AX770,[2]英雄技能定义!$A:$F,6,0)="普攻",AY770=$AY$2),FALSE)</f>
        <v>0</v>
      </c>
    </row>
    <row r="771" spans="1:54">
      <c r="A771" s="1" t="e">
        <f>#REF!</f>
        <v>#REF!</v>
      </c>
      <c r="B771" s="1" t="e">
        <f>#REF!</f>
        <v>#REF!</v>
      </c>
      <c r="C771" s="1" t="e">
        <f>#REF!</f>
        <v>#REF!</v>
      </c>
      <c r="D771" s="1" t="s">
        <v>88</v>
      </c>
      <c r="E771" s="1" t="e">
        <f>#REF!</f>
        <v>#REF!</v>
      </c>
      <c r="F771" s="1" t="e">
        <f t="shared" si="223"/>
        <v>#REF!</v>
      </c>
      <c r="G771" s="1">
        <f>SUMIFS(Sheet1!$F$17:$F$30,Sheet1!$E$17:$E$30,D771)</f>
        <v>2</v>
      </c>
      <c r="H771" s="1" t="e">
        <f>ROUND(ABS(SUMIFS(#REF!,#REF!,$C771,#REF!,#REF!,#REF!,$E771)),)</f>
        <v>#REF!</v>
      </c>
      <c r="I771" s="1" t="e">
        <f>_xlfn.IFS(OR(B771=#REF!,B771=#REF!,B771=#REF!),ROUND(#REF!,3),TRUE,0)</f>
        <v>#REF!</v>
      </c>
      <c r="J771" s="1">
        <v>0</v>
      </c>
      <c r="K771" s="1" t="e">
        <f>ROUND(ABS(SUMIFS(#REF!,#REF!,$C771,#REF!,#REF!,#REF!,$E771,#REF!,#REF!)),3)</f>
        <v>#REF!</v>
      </c>
      <c r="L771" s="1" t="e">
        <f>ROUND(ABS(SUMIFS(#REF!,#REF!,$C771,#REF!,#REF!,#REF!,$E771,#REF!,#REF!)),3)</f>
        <v>#REF!</v>
      </c>
      <c r="M771" s="1">
        <v>0</v>
      </c>
      <c r="N771" s="1" t="e">
        <f>ROUND(ABS(SUMIFS(#REF!,#REF!,$C771,#REF!,#REF!,#REF!,$E771,#REF!,#REF!)),3)</f>
        <v>#REF!</v>
      </c>
      <c r="O771" s="1" t="e">
        <f>ABS(SUMIFS(#REF!,#REF!,$C771,#REF!,$E771,#REF!,#REF!))</f>
        <v>#REF!</v>
      </c>
      <c r="P771" s="1" t="e">
        <f>#REF!</f>
        <v>#REF!</v>
      </c>
      <c r="Q771" s="1" t="e">
        <f>_xlfn.IFS(OR(B771=#REF!,B771=#REF!),#REF!*100,TRUE,0)</f>
        <v>#REF!</v>
      </c>
      <c r="S771" s="14" t="str">
        <f t="shared" si="224"/>
        <v>2000260105击飞1</v>
      </c>
      <c r="T771" s="14" t="str">
        <f ca="1">IF(OFFSET($BB$1,MATCH($S771,S:S,0)-1,),$BC$1,
_xlfn.TEXTJOIN(Sheet1!$D$16,1,U771:AA771))</f>
        <v>speed=800,duration=0.2</v>
      </c>
      <c r="U771" s="14" t="str">
        <f t="shared" ca="1" si="225"/>
        <v>speed=800</v>
      </c>
      <c r="V771" s="14" t="str">
        <f t="shared" ca="1" si="226"/>
        <v>duration=0.2</v>
      </c>
      <c r="W771" s="14" t="str">
        <f t="shared" ca="1" si="227"/>
        <v/>
      </c>
      <c r="X771" s="14" t="str">
        <f t="shared" ca="1" si="228"/>
        <v/>
      </c>
      <c r="Y771" s="14" t="str">
        <f t="shared" ca="1" si="229"/>
        <v/>
      </c>
      <c r="Z771" s="14" t="str">
        <f t="shared" ca="1" si="230"/>
        <v/>
      </c>
      <c r="AA771" s="14" t="str">
        <f t="shared" ca="1" si="231"/>
        <v/>
      </c>
      <c r="AB771" s="1">
        <f t="shared" si="215"/>
        <v>800</v>
      </c>
      <c r="AC771" s="1">
        <f t="shared" si="216"/>
        <v>0.2</v>
      </c>
      <c r="AD771" s="1" t="e">
        <f t="shared" si="217"/>
        <v>#N/A</v>
      </c>
      <c r="AE771" s="1" t="e">
        <f t="shared" si="218"/>
        <v>#N/A</v>
      </c>
      <c r="AF771" s="1" t="e">
        <f t="shared" si="219"/>
        <v>#N/A</v>
      </c>
      <c r="AG771" s="1" t="e">
        <f t="shared" si="220"/>
        <v>#N/A</v>
      </c>
      <c r="AH771" s="1" t="e">
        <f t="shared" si="221"/>
        <v>#N/A</v>
      </c>
      <c r="AI771" s="1" t="str">
        <f>TRIM(LEFT(AP771,FIND(Sheet1!$E$16,AP771)-1))</f>
        <v>speed</v>
      </c>
      <c r="AJ771" s="1" t="str">
        <f>TRIM(LEFT(AQ771,FIND(Sheet1!$E$16,AQ771)-1))</f>
        <v>duration</v>
      </c>
      <c r="AK771" s="1" t="e">
        <f>TRIM(LEFT(AR771,FIND(Sheet1!$E$16,AR771)-1))</f>
        <v>#VALUE!</v>
      </c>
      <c r="AL771" s="1" t="e">
        <f>TRIM(LEFT(AS771,FIND(Sheet1!$E$16,AS771)-1))</f>
        <v>#VALUE!</v>
      </c>
      <c r="AM771" s="1" t="e">
        <f>TRIM(LEFT(AT771,FIND(Sheet1!$E$16,AT771)-1))</f>
        <v>#VALUE!</v>
      </c>
      <c r="AN771" s="1" t="e">
        <f>TRIM(LEFT(AU771,FIND(Sheet1!$E$16,AU771)-1))</f>
        <v>#VALUE!</v>
      </c>
      <c r="AO771" s="1" t="e">
        <f>TRIM(LEFT(AV771,FIND(Sheet1!$E$16,AV771)-1))</f>
        <v>#VALUE!</v>
      </c>
      <c r="AP771" s="14" t="s">
        <v>329</v>
      </c>
      <c r="AQ771" s="14" t="s">
        <v>174</v>
      </c>
      <c r="AX771" s="1">
        <v>2000260105</v>
      </c>
      <c r="AY771" s="1" t="s">
        <v>96</v>
      </c>
      <c r="AZ771" s="1" t="str">
        <f t="shared" ref="AZ771:AZ834" si="232">AX771&amp;AY771</f>
        <v>2000260105击飞</v>
      </c>
      <c r="BA771" s="1">
        <f>COUNTIFS($AZ$2:AZ771,AZ771,$AZ$2:AZ771,"&gt;&lt;")</f>
        <v>1</v>
      </c>
      <c r="BB771" t="b">
        <f>IFERROR(AND(VLOOKUP(AX771,[2]英雄技能定义!$A:$F,6,0)="普攻",AY771=$AY$2),FALSE)</f>
        <v>0</v>
      </c>
    </row>
    <row r="772" spans="1:54">
      <c r="A772" s="1" t="e">
        <f>#REF!</f>
        <v>#REF!</v>
      </c>
      <c r="B772" s="1" t="e">
        <f>#REF!</f>
        <v>#REF!</v>
      </c>
      <c r="C772" s="1" t="e">
        <f>#REF!</f>
        <v>#REF!</v>
      </c>
      <c r="D772" s="1" t="s">
        <v>88</v>
      </c>
      <c r="E772" s="1" t="e">
        <f>#REF!</f>
        <v>#REF!</v>
      </c>
      <c r="F772" s="1" t="e">
        <f t="shared" si="223"/>
        <v>#REF!</v>
      </c>
      <c r="G772" s="1">
        <f>SUMIFS(Sheet1!$F$17:$F$30,Sheet1!$E$17:$E$30,D772)</f>
        <v>2</v>
      </c>
      <c r="H772" s="1" t="e">
        <f>ROUND(ABS(SUMIFS(#REF!,#REF!,$C772,#REF!,#REF!,#REF!,$E772)),)</f>
        <v>#REF!</v>
      </c>
      <c r="I772" s="1" t="e">
        <f>_xlfn.IFS(OR(B772=#REF!,B772=#REF!,B772=#REF!),ROUND(#REF!,3),TRUE,0)</f>
        <v>#REF!</v>
      </c>
      <c r="J772" s="1">
        <v>0</v>
      </c>
      <c r="K772" s="1" t="e">
        <f>ROUND(ABS(SUMIFS(#REF!,#REF!,$C772,#REF!,#REF!,#REF!,$E772,#REF!,#REF!)),3)</f>
        <v>#REF!</v>
      </c>
      <c r="L772" s="1" t="e">
        <f>ROUND(ABS(SUMIFS(#REF!,#REF!,$C772,#REF!,#REF!,#REF!,$E772,#REF!,#REF!)),3)</f>
        <v>#REF!</v>
      </c>
      <c r="M772" s="1">
        <v>0</v>
      </c>
      <c r="N772" s="1" t="e">
        <f>ROUND(ABS(SUMIFS(#REF!,#REF!,$C772,#REF!,#REF!,#REF!,$E772,#REF!,#REF!)),3)</f>
        <v>#REF!</v>
      </c>
      <c r="O772" s="1" t="e">
        <f>ABS(SUMIFS(#REF!,#REF!,$C772,#REF!,$E772,#REF!,#REF!))</f>
        <v>#REF!</v>
      </c>
      <c r="P772" s="1" t="e">
        <f>#REF!</f>
        <v>#REF!</v>
      </c>
      <c r="Q772" s="1" t="e">
        <f>_xlfn.IFS(OR(B772=#REF!,B772=#REF!),#REF!*100,TRUE,0)</f>
        <v>#REF!</v>
      </c>
      <c r="S772" s="14" t="str">
        <f t="shared" si="224"/>
        <v>2000360101伤血1</v>
      </c>
      <c r="T772" s="14" t="str">
        <f ca="1">IF(OFFSET($BB$1,MATCH($S772,S:S,0)-1,),$BC$1,
_xlfn.TEXTJOIN(Sheet1!$D$16,1,U772:AA772))</f>
        <v>ratio=0.4,fixed=0</v>
      </c>
      <c r="U772" s="14" t="str">
        <f t="shared" ca="1" si="225"/>
        <v>ratio=0.4</v>
      </c>
      <c r="V772" s="14" t="str">
        <f t="shared" ca="1" si="226"/>
        <v>fixed=10</v>
      </c>
      <c r="W772" s="14" t="str">
        <f t="shared" ca="1" si="227"/>
        <v/>
      </c>
      <c r="X772" s="14" t="str">
        <f t="shared" ca="1" si="228"/>
        <v/>
      </c>
      <c r="Y772" s="14" t="str">
        <f t="shared" ca="1" si="229"/>
        <v/>
      </c>
      <c r="Z772" s="14" t="str">
        <f t="shared" ca="1" si="230"/>
        <v/>
      </c>
      <c r="AA772" s="14" t="str">
        <f t="shared" ca="1" si="231"/>
        <v/>
      </c>
      <c r="AB772" s="1">
        <f t="shared" si="215"/>
        <v>0.4</v>
      </c>
      <c r="AC772" s="1">
        <f t="shared" si="216"/>
        <v>10</v>
      </c>
      <c r="AD772" s="1" t="e">
        <f t="shared" si="217"/>
        <v>#N/A</v>
      </c>
      <c r="AE772" s="1" t="e">
        <f t="shared" si="218"/>
        <v>#N/A</v>
      </c>
      <c r="AF772" s="1" t="e">
        <f t="shared" si="219"/>
        <v>#N/A</v>
      </c>
      <c r="AG772" s="1" t="e">
        <f t="shared" si="220"/>
        <v>#N/A</v>
      </c>
      <c r="AH772" s="1" t="e">
        <f t="shared" si="221"/>
        <v>#N/A</v>
      </c>
      <c r="AI772" s="1" t="str">
        <f>TRIM(LEFT(AP772,FIND(Sheet1!$E$16,AP772)-1))</f>
        <v>ratio</v>
      </c>
      <c r="AJ772" s="1" t="str">
        <f>TRIM(LEFT(AQ772,FIND(Sheet1!$E$16,AQ772)-1))</f>
        <v>fixed</v>
      </c>
      <c r="AK772" s="1" t="e">
        <f>TRIM(LEFT(AR772,FIND(Sheet1!$E$16,AR772)-1))</f>
        <v>#VALUE!</v>
      </c>
      <c r="AL772" s="1" t="e">
        <f>TRIM(LEFT(AS772,FIND(Sheet1!$E$16,AS772)-1))</f>
        <v>#VALUE!</v>
      </c>
      <c r="AM772" s="1" t="e">
        <f>TRIM(LEFT(AT772,FIND(Sheet1!$E$16,AT772)-1))</f>
        <v>#VALUE!</v>
      </c>
      <c r="AN772" s="1" t="e">
        <f>TRIM(LEFT(AU772,FIND(Sheet1!$E$16,AU772)-1))</f>
        <v>#VALUE!</v>
      </c>
      <c r="AO772" s="1" t="e">
        <f>TRIM(LEFT(AV772,FIND(Sheet1!$E$16,AV772)-1))</f>
        <v>#VALUE!</v>
      </c>
      <c r="AP772" s="14" t="s">
        <v>167</v>
      </c>
      <c r="AQ772" s="14" t="s">
        <v>168</v>
      </c>
      <c r="AX772" s="1">
        <v>2000360101</v>
      </c>
      <c r="AY772" s="1" t="s">
        <v>86</v>
      </c>
      <c r="AZ772" s="1" t="str">
        <f t="shared" si="232"/>
        <v>2000360101伤血</v>
      </c>
      <c r="BA772" s="1">
        <f>COUNTIFS($AZ$2:AZ772,AZ772,$AZ$2:AZ772,"&gt;&lt;")</f>
        <v>1</v>
      </c>
      <c r="BB772" t="b">
        <f>IFERROR(AND(VLOOKUP(AX772,[2]英雄技能定义!$A:$F,6,0)="普攻",AY772=$AY$2),FALSE)</f>
        <v>1</v>
      </c>
    </row>
    <row r="773" spans="1:54">
      <c r="A773" s="1" t="e">
        <f>#REF!</f>
        <v>#REF!</v>
      </c>
      <c r="B773" s="1" t="e">
        <f>#REF!</f>
        <v>#REF!</v>
      </c>
      <c r="C773" s="1" t="e">
        <f>#REF!</f>
        <v>#REF!</v>
      </c>
      <c r="D773" s="1" t="s">
        <v>92</v>
      </c>
      <c r="E773" s="1" t="e">
        <f>#REF!</f>
        <v>#REF!</v>
      </c>
      <c r="F773" s="1" t="e">
        <f t="shared" si="223"/>
        <v>#REF!</v>
      </c>
      <c r="G773" s="1">
        <f>SUMIFS(Sheet1!$F$17:$F$30,Sheet1!$E$17:$E$30,D773)</f>
        <v>5</v>
      </c>
      <c r="H773" s="1" t="e">
        <f>ROUND(ABS(SUMIFS(#REF!,#REF!,$C773,#REF!,#REF!,#REF!,$E773)),)</f>
        <v>#REF!</v>
      </c>
      <c r="I773" s="1" t="e">
        <f>_xlfn.IFS(OR(B773=#REF!,B773=#REF!,B773=#REF!),ROUND(#REF!,3),TRUE,0)</f>
        <v>#REF!</v>
      </c>
      <c r="J773" s="1">
        <v>0</v>
      </c>
      <c r="K773" s="1" t="e">
        <f>ROUND(ABS(SUMIFS(#REF!,#REF!,$C773,#REF!,#REF!,#REF!,$E773,#REF!,#REF!)),3)</f>
        <v>#REF!</v>
      </c>
      <c r="L773" s="1" t="e">
        <f>ROUND(ABS(SUMIFS(#REF!,#REF!,$C773,#REF!,#REF!,#REF!,$E773,#REF!,#REF!)),3)</f>
        <v>#REF!</v>
      </c>
      <c r="M773" s="1">
        <v>0</v>
      </c>
      <c r="N773" s="1" t="e">
        <f>ROUND(ABS(SUMIFS(#REF!,#REF!,$C773,#REF!,#REF!,#REF!,$E773,#REF!,#REF!)),3)</f>
        <v>#REF!</v>
      </c>
      <c r="O773" s="1" t="e">
        <f>ABS(SUMIFS(#REF!,#REF!,$C773,#REF!,$E773,#REF!,#REF!))</f>
        <v>#REF!</v>
      </c>
      <c r="P773" s="1" t="e">
        <f>#REF!</f>
        <v>#REF!</v>
      </c>
      <c r="Q773" s="1" t="e">
        <f>_xlfn.IFS(OR(B773=#REF!,B773=#REF!),#REF!*100,TRUE,0)</f>
        <v>#REF!</v>
      </c>
      <c r="S773" s="14" t="str">
        <f t="shared" si="224"/>
        <v>2000360101受击光效1</v>
      </c>
      <c r="T773" s="14" t="str">
        <f ca="1">IF(OFFSET($BB$1,MATCH($S773,S:S,0)-1,),$BC$1,
_xlfn.TEXTJOIN(Sheet1!$D$16,1,U773:AA773))</f>
        <v>1</v>
      </c>
      <c r="U773" s="14" t="str">
        <f t="shared" ca="1" si="225"/>
        <v>1</v>
      </c>
      <c r="V773" s="14" t="str">
        <f t="shared" ca="1" si="226"/>
        <v/>
      </c>
      <c r="W773" s="14" t="str">
        <f t="shared" ca="1" si="227"/>
        <v/>
      </c>
      <c r="X773" s="14" t="str">
        <f t="shared" ca="1" si="228"/>
        <v/>
      </c>
      <c r="Y773" s="14" t="str">
        <f t="shared" ca="1" si="229"/>
        <v/>
      </c>
      <c r="Z773" s="14" t="str">
        <f t="shared" ca="1" si="230"/>
        <v/>
      </c>
      <c r="AA773" s="14" t="str">
        <f t="shared" ca="1" si="231"/>
        <v/>
      </c>
      <c r="AB773" s="1">
        <f t="shared" si="215"/>
        <v>1</v>
      </c>
      <c r="AC773" s="1" t="e">
        <f t="shared" si="216"/>
        <v>#N/A</v>
      </c>
      <c r="AD773" s="1" t="e">
        <f t="shared" si="217"/>
        <v>#N/A</v>
      </c>
      <c r="AE773" s="1" t="e">
        <f t="shared" si="218"/>
        <v>#N/A</v>
      </c>
      <c r="AF773" s="1" t="e">
        <f t="shared" si="219"/>
        <v>#N/A</v>
      </c>
      <c r="AG773" s="1" t="e">
        <f t="shared" si="220"/>
        <v>#N/A</v>
      </c>
      <c r="AH773" s="1" t="e">
        <f t="shared" si="221"/>
        <v>#N/A</v>
      </c>
      <c r="AI773" s="1" t="e">
        <f>TRIM(LEFT(AP773,FIND(Sheet1!$E$16,AP773)-1))</f>
        <v>#VALUE!</v>
      </c>
      <c r="AJ773" s="1" t="e">
        <f>TRIM(LEFT(AQ773,FIND(Sheet1!$E$16,AQ773)-1))</f>
        <v>#VALUE!</v>
      </c>
      <c r="AK773" s="1" t="e">
        <f>TRIM(LEFT(AR773,FIND(Sheet1!$E$16,AR773)-1))</f>
        <v>#VALUE!</v>
      </c>
      <c r="AL773" s="1" t="e">
        <f>TRIM(LEFT(AS773,FIND(Sheet1!$E$16,AS773)-1))</f>
        <v>#VALUE!</v>
      </c>
      <c r="AM773" s="1" t="e">
        <f>TRIM(LEFT(AT773,FIND(Sheet1!$E$16,AT773)-1))</f>
        <v>#VALUE!</v>
      </c>
      <c r="AN773" s="1" t="e">
        <f>TRIM(LEFT(AU773,FIND(Sheet1!$E$16,AU773)-1))</f>
        <v>#VALUE!</v>
      </c>
      <c r="AO773" s="1" t="e">
        <f>TRIM(LEFT(AV773,FIND(Sheet1!$E$16,AV773)-1))</f>
        <v>#VALUE!</v>
      </c>
      <c r="AP773" s="14">
        <v>1</v>
      </c>
      <c r="AX773" s="1">
        <v>2000360101</v>
      </c>
      <c r="AY773" s="1" t="s">
        <v>91</v>
      </c>
      <c r="AZ773" s="1" t="str">
        <f t="shared" si="232"/>
        <v>2000360101受击光效</v>
      </c>
      <c r="BA773" s="1">
        <f>COUNTIFS($AZ$2:AZ773,AZ773,$AZ$2:AZ773,"&gt;&lt;")</f>
        <v>1</v>
      </c>
      <c r="BB773" t="b">
        <f>IFERROR(AND(VLOOKUP(AX773,[2]英雄技能定义!$A:$F,6,0)="普攻",AY773=$AY$2),FALSE)</f>
        <v>0</v>
      </c>
    </row>
    <row r="774" spans="1:54">
      <c r="A774" s="1" t="e">
        <f>#REF!</f>
        <v>#REF!</v>
      </c>
      <c r="B774" s="1" t="e">
        <f>#REF!</f>
        <v>#REF!</v>
      </c>
      <c r="C774" s="1" t="e">
        <f>#REF!</f>
        <v>#REF!</v>
      </c>
      <c r="D774" s="1" t="s">
        <v>88</v>
      </c>
      <c r="E774" s="1" t="e">
        <f>#REF!</f>
        <v>#REF!</v>
      </c>
      <c r="F774" s="1" t="e">
        <f t="shared" si="223"/>
        <v>#REF!</v>
      </c>
      <c r="G774" s="1">
        <f>SUMIFS(Sheet1!$F$17:$F$30,Sheet1!$E$17:$E$30,D774)</f>
        <v>2</v>
      </c>
      <c r="H774" s="1" t="e">
        <f>ROUND(ABS(SUMIFS(#REF!,#REF!,$C774,#REF!,#REF!,#REF!,$E774)),)</f>
        <v>#REF!</v>
      </c>
      <c r="I774" s="1" t="e">
        <f>_xlfn.IFS(OR(B774=#REF!,B774=#REF!,B774=#REF!),ROUND(#REF!,3),TRUE,0)</f>
        <v>#REF!</v>
      </c>
      <c r="J774" s="1">
        <v>0</v>
      </c>
      <c r="K774" s="1" t="e">
        <f>ROUND(ABS(SUMIFS(#REF!,#REF!,$C774,#REF!,#REF!,#REF!,$E774,#REF!,#REF!)),3)</f>
        <v>#REF!</v>
      </c>
      <c r="L774" s="1" t="e">
        <f>ROUND(ABS(SUMIFS(#REF!,#REF!,$C774,#REF!,#REF!,#REF!,$E774,#REF!,#REF!)),3)</f>
        <v>#REF!</v>
      </c>
      <c r="M774" s="1">
        <v>0</v>
      </c>
      <c r="N774" s="1" t="e">
        <f>ROUND(ABS(SUMIFS(#REF!,#REF!,$C774,#REF!,#REF!,#REF!,$E774,#REF!,#REF!)),3)</f>
        <v>#REF!</v>
      </c>
      <c r="O774" s="1" t="e">
        <f>ABS(SUMIFS(#REF!,#REF!,$C774,#REF!,$E774,#REF!,#REF!))</f>
        <v>#REF!</v>
      </c>
      <c r="P774" s="1" t="e">
        <f>#REF!</f>
        <v>#REF!</v>
      </c>
      <c r="Q774" s="1" t="e">
        <f>_xlfn.IFS(OR(B774=#REF!,B774=#REF!),#REF!*100,TRUE,0)</f>
        <v>#REF!</v>
      </c>
      <c r="S774" s="14" t="str">
        <f t="shared" si="224"/>
        <v>2000360102伤血1</v>
      </c>
      <c r="T774" s="14" t="str">
        <f ca="1">IF(OFFSET($BB$1,MATCH($S774,S:S,0)-1,),$BC$1,
_xlfn.TEXTJOIN(Sheet1!$D$16,1,U774:AA774))</f>
        <v>ratio=2.54,fixed=100,extCritP=0.4</v>
      </c>
      <c r="U774" s="14" t="str">
        <f t="shared" ca="1" si="225"/>
        <v>ratio=2.54</v>
      </c>
      <c r="V774" s="14" t="str">
        <f t="shared" ca="1" si="226"/>
        <v>fixed=100</v>
      </c>
      <c r="W774" s="14" t="str">
        <f t="shared" ca="1" si="227"/>
        <v>extCritP=0.4</v>
      </c>
      <c r="X774" s="14" t="str">
        <f t="shared" ca="1" si="228"/>
        <v/>
      </c>
      <c r="Y774" s="14" t="str">
        <f t="shared" ca="1" si="229"/>
        <v/>
      </c>
      <c r="Z774" s="14" t="str">
        <f t="shared" ca="1" si="230"/>
        <v/>
      </c>
      <c r="AA774" s="14" t="str">
        <f t="shared" ca="1" si="231"/>
        <v/>
      </c>
      <c r="AB774" s="1">
        <f t="shared" si="215"/>
        <v>2.54</v>
      </c>
      <c r="AC774" s="1">
        <f t="shared" si="216"/>
        <v>100</v>
      </c>
      <c r="AD774" s="1">
        <f t="shared" si="217"/>
        <v>0.4</v>
      </c>
      <c r="AE774" s="1" t="e">
        <f t="shared" si="218"/>
        <v>#N/A</v>
      </c>
      <c r="AF774" s="1" t="e">
        <f t="shared" si="219"/>
        <v>#N/A</v>
      </c>
      <c r="AG774" s="1" t="e">
        <f t="shared" si="220"/>
        <v>#N/A</v>
      </c>
      <c r="AH774" s="1" t="e">
        <f t="shared" si="221"/>
        <v>#N/A</v>
      </c>
      <c r="AI774" s="1" t="str">
        <f>TRIM(LEFT(AP774,FIND(Sheet1!$E$16,AP774)-1))</f>
        <v>ratio</v>
      </c>
      <c r="AJ774" s="1" t="str">
        <f>TRIM(LEFT(AQ774,FIND(Sheet1!$E$16,AQ774)-1))</f>
        <v>fixed</v>
      </c>
      <c r="AK774" s="1" t="str">
        <f>TRIM(LEFT(AR774,FIND(Sheet1!$E$16,AR774)-1))</f>
        <v>extCritP</v>
      </c>
      <c r="AL774" s="1" t="e">
        <f>TRIM(LEFT(AS774,FIND(Sheet1!$E$16,AS774)-1))</f>
        <v>#VALUE!</v>
      </c>
      <c r="AM774" s="1" t="e">
        <f>TRIM(LEFT(AT774,FIND(Sheet1!$E$16,AT774)-1))</f>
        <v>#VALUE!</v>
      </c>
      <c r="AN774" s="1" t="e">
        <f>TRIM(LEFT(AU774,FIND(Sheet1!$E$16,AU774)-1))</f>
        <v>#VALUE!</v>
      </c>
      <c r="AO774" s="1" t="e">
        <f>TRIM(LEFT(AV774,FIND(Sheet1!$E$16,AV774)-1))</f>
        <v>#VALUE!</v>
      </c>
      <c r="AP774" s="14" t="s">
        <v>526</v>
      </c>
      <c r="AQ774" s="14" t="s">
        <v>170</v>
      </c>
      <c r="AR774" s="14" t="s">
        <v>527</v>
      </c>
      <c r="AX774" s="1">
        <v>2000360102</v>
      </c>
      <c r="AY774" s="1" t="s">
        <v>86</v>
      </c>
      <c r="AZ774" s="1" t="str">
        <f t="shared" si="232"/>
        <v>2000360102伤血</v>
      </c>
      <c r="BA774" s="1">
        <f>COUNTIFS($AZ$2:AZ774,AZ774,$AZ$2:AZ774,"&gt;&lt;")</f>
        <v>1</v>
      </c>
      <c r="BB774" t="b">
        <f>IFERROR(AND(VLOOKUP(AX774,[2]英雄技能定义!$A:$F,6,0)="普攻",AY774=$AY$2),FALSE)</f>
        <v>0</v>
      </c>
    </row>
    <row r="775" spans="1:54">
      <c r="A775" s="1" t="e">
        <f>#REF!</f>
        <v>#REF!</v>
      </c>
      <c r="B775" s="1" t="e">
        <f>#REF!</f>
        <v>#REF!</v>
      </c>
      <c r="C775" s="1" t="e">
        <f>#REF!</f>
        <v>#REF!</v>
      </c>
      <c r="D775" s="1" t="s">
        <v>86</v>
      </c>
      <c r="E775" s="1" t="e">
        <f>#REF!</f>
        <v>#REF!</v>
      </c>
      <c r="F775" s="1" t="e">
        <f t="shared" si="223"/>
        <v>#REF!</v>
      </c>
      <c r="G775" s="1">
        <f>SUMIFS(Sheet1!$F$17:$F$30,Sheet1!$E$17:$E$30,D775)</f>
        <v>1</v>
      </c>
      <c r="H775" s="1" t="e">
        <f>ROUND(ABS(SUMIFS(#REF!,#REF!,$C775,#REF!,#REF!,#REF!,$E775)),)</f>
        <v>#REF!</v>
      </c>
      <c r="I775" s="1" t="e">
        <f>_xlfn.IFS(OR(B775=#REF!,B775=#REF!,B775=#REF!),ROUND(#REF!,3),TRUE,0)</f>
        <v>#REF!</v>
      </c>
      <c r="J775" s="1">
        <v>0</v>
      </c>
      <c r="K775" s="1" t="e">
        <f>ROUND(ABS(SUMIFS(#REF!,#REF!,$C775,#REF!,#REF!,#REF!,$E775,#REF!,#REF!)),3)</f>
        <v>#REF!</v>
      </c>
      <c r="L775" s="1" t="e">
        <f>ROUND(ABS(SUMIFS(#REF!,#REF!,$C775,#REF!,#REF!,#REF!,$E775,#REF!,#REF!)),3)</f>
        <v>#REF!</v>
      </c>
      <c r="M775" s="1">
        <v>0</v>
      </c>
      <c r="N775" s="1" t="e">
        <f>ROUND(ABS(SUMIFS(#REF!,#REF!,$C775,#REF!,#REF!,#REF!,$E775,#REF!,#REF!)),3)</f>
        <v>#REF!</v>
      </c>
      <c r="O775" s="1" t="e">
        <f>ABS(SUMIFS(#REF!,#REF!,$C775,#REF!,$E775,#REF!,#REF!))</f>
        <v>#REF!</v>
      </c>
      <c r="P775" s="1" t="e">
        <f>#REF!</f>
        <v>#REF!</v>
      </c>
      <c r="Q775" s="1" t="e">
        <f>_xlfn.IFS(OR(B775=#REF!,B775=#REF!),#REF!*100,TRUE,0)</f>
        <v>#REF!</v>
      </c>
      <c r="S775" s="14" t="str">
        <f t="shared" si="224"/>
        <v>2000360102受击光效1</v>
      </c>
      <c r="T775" s="14" t="str">
        <f ca="1">IF(OFFSET($BB$1,MATCH($S775,S:S,0)-1,),$BC$1,
_xlfn.TEXTJOIN(Sheet1!$D$16,1,U775:AA775))</f>
        <v>77</v>
      </c>
      <c r="U775" s="14" t="str">
        <f t="shared" ca="1" si="225"/>
        <v>77</v>
      </c>
      <c r="V775" s="14" t="str">
        <f t="shared" ca="1" si="226"/>
        <v/>
      </c>
      <c r="W775" s="14" t="str">
        <f t="shared" ca="1" si="227"/>
        <v/>
      </c>
      <c r="X775" s="14" t="str">
        <f t="shared" ca="1" si="228"/>
        <v/>
      </c>
      <c r="Y775" s="14" t="str">
        <f t="shared" ca="1" si="229"/>
        <v/>
      </c>
      <c r="Z775" s="14" t="str">
        <f t="shared" ca="1" si="230"/>
        <v/>
      </c>
      <c r="AA775" s="14" t="str">
        <f t="shared" ca="1" si="231"/>
        <v/>
      </c>
      <c r="AB775" s="1">
        <f t="shared" si="215"/>
        <v>77</v>
      </c>
      <c r="AC775" s="1" t="e">
        <f t="shared" si="216"/>
        <v>#N/A</v>
      </c>
      <c r="AD775" s="1" t="e">
        <f t="shared" si="217"/>
        <v>#N/A</v>
      </c>
      <c r="AE775" s="1" t="e">
        <f t="shared" si="218"/>
        <v>#N/A</v>
      </c>
      <c r="AF775" s="1" t="e">
        <f t="shared" si="219"/>
        <v>#N/A</v>
      </c>
      <c r="AG775" s="1" t="e">
        <f t="shared" si="220"/>
        <v>#N/A</v>
      </c>
      <c r="AH775" s="1" t="e">
        <f t="shared" si="221"/>
        <v>#N/A</v>
      </c>
      <c r="AI775" s="1" t="e">
        <f>TRIM(LEFT(AP775,FIND(Sheet1!$E$16,AP775)-1))</f>
        <v>#VALUE!</v>
      </c>
      <c r="AJ775" s="1" t="e">
        <f>TRIM(LEFT(AQ775,FIND(Sheet1!$E$16,AQ775)-1))</f>
        <v>#VALUE!</v>
      </c>
      <c r="AK775" s="1" t="e">
        <f>TRIM(LEFT(AR775,FIND(Sheet1!$E$16,AR775)-1))</f>
        <v>#VALUE!</v>
      </c>
      <c r="AL775" s="1" t="e">
        <f>TRIM(LEFT(AS775,FIND(Sheet1!$E$16,AS775)-1))</f>
        <v>#VALUE!</v>
      </c>
      <c r="AM775" s="1" t="e">
        <f>TRIM(LEFT(AT775,FIND(Sheet1!$E$16,AT775)-1))</f>
        <v>#VALUE!</v>
      </c>
      <c r="AN775" s="1" t="e">
        <f>TRIM(LEFT(AU775,FIND(Sheet1!$E$16,AU775)-1))</f>
        <v>#VALUE!</v>
      </c>
      <c r="AO775" s="1" t="e">
        <f>TRIM(LEFT(AV775,FIND(Sheet1!$E$16,AV775)-1))</f>
        <v>#VALUE!</v>
      </c>
      <c r="AP775" s="14">
        <v>77</v>
      </c>
      <c r="AX775" s="1">
        <v>2000360102</v>
      </c>
      <c r="AY775" s="1" t="s">
        <v>91</v>
      </c>
      <c r="AZ775" s="1" t="str">
        <f t="shared" si="232"/>
        <v>2000360102受击光效</v>
      </c>
      <c r="BA775" s="1">
        <f>COUNTIFS($AZ$2:AZ775,AZ775,$AZ$2:AZ775,"&gt;&lt;")</f>
        <v>1</v>
      </c>
      <c r="BB775" t="b">
        <f>IFERROR(AND(VLOOKUP(AX775,[2]英雄技能定义!$A:$F,6,0)="普攻",AY775=$AY$2),FALSE)</f>
        <v>0</v>
      </c>
    </row>
    <row r="776" spans="1:54">
      <c r="A776" s="1" t="e">
        <f>#REF!</f>
        <v>#REF!</v>
      </c>
      <c r="B776" s="1" t="e">
        <f>#REF!</f>
        <v>#REF!</v>
      </c>
      <c r="C776" s="1" t="e">
        <f>#REF!</f>
        <v>#REF!</v>
      </c>
      <c r="D776" s="1" t="s">
        <v>88</v>
      </c>
      <c r="E776" s="1" t="e">
        <f>#REF!</f>
        <v>#REF!</v>
      </c>
      <c r="F776" s="1" t="e">
        <f t="shared" si="223"/>
        <v>#REF!</v>
      </c>
      <c r="G776" s="1">
        <f>SUMIFS(Sheet1!$F$17:$F$30,Sheet1!$E$17:$E$30,D776)</f>
        <v>2</v>
      </c>
      <c r="H776" s="1" t="e">
        <f>ROUND(ABS(SUMIFS(#REF!,#REF!,$C776,#REF!,#REF!,#REF!,$E776)),)</f>
        <v>#REF!</v>
      </c>
      <c r="I776" s="1" t="e">
        <f>_xlfn.IFS(OR(B776=#REF!,B776=#REF!,B776=#REF!),ROUND(#REF!,3),TRUE,0)</f>
        <v>#REF!</v>
      </c>
      <c r="J776" s="1">
        <v>0</v>
      </c>
      <c r="K776" s="1" t="e">
        <f>ROUND(ABS(SUMIFS(#REF!,#REF!,$C776,#REF!,#REF!,#REF!,$E776,#REF!,#REF!)),3)</f>
        <v>#REF!</v>
      </c>
      <c r="L776" s="1" t="e">
        <f>ROUND(ABS(SUMIFS(#REF!,#REF!,$C776,#REF!,#REF!,#REF!,$E776,#REF!,#REF!)),3)</f>
        <v>#REF!</v>
      </c>
      <c r="M776" s="1">
        <v>0</v>
      </c>
      <c r="N776" s="1" t="e">
        <f>ROUND(ABS(SUMIFS(#REF!,#REF!,$C776,#REF!,#REF!,#REF!,$E776,#REF!,#REF!)),3)</f>
        <v>#REF!</v>
      </c>
      <c r="O776" s="1" t="e">
        <f>ABS(SUMIFS(#REF!,#REF!,$C776,#REF!,$E776,#REF!,#REF!))</f>
        <v>#REF!</v>
      </c>
      <c r="P776" s="1" t="e">
        <f>#REF!</f>
        <v>#REF!</v>
      </c>
      <c r="Q776" s="1" t="e">
        <f>_xlfn.IFS(OR(B776=#REF!,B776=#REF!),#REF!*100,TRUE,0)</f>
        <v>#REF!</v>
      </c>
      <c r="S776" s="14" t="str">
        <f t="shared" si="224"/>
        <v>2000360102击退1</v>
      </c>
      <c r="T776" s="14" t="str">
        <f ca="1">IF(OFFSET($BB$1,MATCH($S776,S:S,0)-1,),$BC$1,
_xlfn.TEXTJOIN(Sheet1!$D$16,1,U776:AA776))</f>
        <v>speed=1000,duration=0.1</v>
      </c>
      <c r="U776" s="14" t="str">
        <f t="shared" ca="1" si="225"/>
        <v>speed=1000</v>
      </c>
      <c r="V776" s="14" t="str">
        <f t="shared" ca="1" si="226"/>
        <v>duration=0.1</v>
      </c>
      <c r="W776" s="14" t="str">
        <f t="shared" ca="1" si="227"/>
        <v/>
      </c>
      <c r="X776" s="14" t="str">
        <f t="shared" ca="1" si="228"/>
        <v/>
      </c>
      <c r="Y776" s="14" t="str">
        <f t="shared" ca="1" si="229"/>
        <v/>
      </c>
      <c r="Z776" s="14" t="str">
        <f t="shared" ca="1" si="230"/>
        <v/>
      </c>
      <c r="AA776" s="14" t="str">
        <f t="shared" ca="1" si="231"/>
        <v/>
      </c>
      <c r="AB776" s="1">
        <f t="shared" si="215"/>
        <v>1000</v>
      </c>
      <c r="AC776" s="1">
        <f t="shared" si="216"/>
        <v>0.1</v>
      </c>
      <c r="AD776" s="1" t="e">
        <f t="shared" si="217"/>
        <v>#N/A</v>
      </c>
      <c r="AE776" s="1" t="e">
        <f t="shared" si="218"/>
        <v>#N/A</v>
      </c>
      <c r="AF776" s="1" t="e">
        <f t="shared" si="219"/>
        <v>#N/A</v>
      </c>
      <c r="AG776" s="1" t="e">
        <f t="shared" si="220"/>
        <v>#N/A</v>
      </c>
      <c r="AH776" s="1" t="e">
        <f t="shared" si="221"/>
        <v>#N/A</v>
      </c>
      <c r="AI776" s="1" t="str">
        <f>TRIM(LEFT(AP776,FIND(Sheet1!$E$16,AP776)-1))</f>
        <v>speed</v>
      </c>
      <c r="AJ776" s="1" t="str">
        <f>TRIM(LEFT(AQ776,FIND(Sheet1!$E$16,AQ776)-1))</f>
        <v>duration</v>
      </c>
      <c r="AK776" s="1" t="e">
        <f>TRIM(LEFT(AR776,FIND(Sheet1!$E$16,AR776)-1))</f>
        <v>#VALUE!</v>
      </c>
      <c r="AL776" s="1" t="e">
        <f>TRIM(LEFT(AS776,FIND(Sheet1!$E$16,AS776)-1))</f>
        <v>#VALUE!</v>
      </c>
      <c r="AM776" s="1" t="e">
        <f>TRIM(LEFT(AT776,FIND(Sheet1!$E$16,AT776)-1))</f>
        <v>#VALUE!</v>
      </c>
      <c r="AN776" s="1" t="e">
        <f>TRIM(LEFT(AU776,FIND(Sheet1!$E$16,AU776)-1))</f>
        <v>#VALUE!</v>
      </c>
      <c r="AO776" s="1" t="e">
        <f>TRIM(LEFT(AV776,FIND(Sheet1!$E$16,AV776)-1))</f>
        <v>#VALUE!</v>
      </c>
      <c r="AP776" s="14" t="s">
        <v>182</v>
      </c>
      <c r="AQ776" s="14" t="s">
        <v>183</v>
      </c>
      <c r="AX776" s="1">
        <v>2000360102</v>
      </c>
      <c r="AY776" s="1" t="s">
        <v>47</v>
      </c>
      <c r="AZ776" s="1" t="str">
        <f t="shared" si="232"/>
        <v>2000360102击退</v>
      </c>
      <c r="BA776" s="1">
        <f>COUNTIFS($AZ$2:AZ776,AZ776,$AZ$2:AZ776,"&gt;&lt;")</f>
        <v>1</v>
      </c>
      <c r="BB776" t="b">
        <f>IFERROR(AND(VLOOKUP(AX776,[2]英雄技能定义!$A:$F,6,0)="普攻",AY776=$AY$2),FALSE)</f>
        <v>0</v>
      </c>
    </row>
    <row r="777" spans="1:54">
      <c r="A777" s="1" t="e">
        <f>#REF!</f>
        <v>#REF!</v>
      </c>
      <c r="B777" s="1" t="e">
        <f>#REF!</f>
        <v>#REF!</v>
      </c>
      <c r="C777" s="1" t="e">
        <f>#REF!</f>
        <v>#REF!</v>
      </c>
      <c r="D777" s="1" t="s">
        <v>88</v>
      </c>
      <c r="E777" s="1" t="e">
        <f>#REF!</f>
        <v>#REF!</v>
      </c>
      <c r="F777" s="1" t="e">
        <f t="shared" si="223"/>
        <v>#REF!</v>
      </c>
      <c r="G777" s="1">
        <f>SUMIFS(Sheet1!$F$17:$F$30,Sheet1!$E$17:$E$30,D777)</f>
        <v>2</v>
      </c>
      <c r="H777" s="1" t="e">
        <f>ROUND(ABS(SUMIFS(#REF!,#REF!,$C777,#REF!,#REF!,#REF!,$E777)),)</f>
        <v>#REF!</v>
      </c>
      <c r="I777" s="1" t="e">
        <f>_xlfn.IFS(OR(B777=#REF!,B777=#REF!,B777=#REF!),ROUND(#REF!,3),TRUE,0)</f>
        <v>#REF!</v>
      </c>
      <c r="J777" s="1">
        <v>0</v>
      </c>
      <c r="K777" s="1" t="e">
        <f>ROUND(ABS(SUMIFS(#REF!,#REF!,$C777,#REF!,#REF!,#REF!,$E777,#REF!,#REF!)),3)</f>
        <v>#REF!</v>
      </c>
      <c r="L777" s="1" t="e">
        <f>ROUND(ABS(SUMIFS(#REF!,#REF!,$C777,#REF!,#REF!,#REF!,$E777,#REF!,#REF!)),3)</f>
        <v>#REF!</v>
      </c>
      <c r="M777" s="1">
        <v>0</v>
      </c>
      <c r="N777" s="1" t="e">
        <f>ROUND(ABS(SUMIFS(#REF!,#REF!,$C777,#REF!,#REF!,#REF!,$E777,#REF!,#REF!)),3)</f>
        <v>#REF!</v>
      </c>
      <c r="O777" s="1" t="e">
        <f>ABS(SUMIFS(#REF!,#REF!,$C777,#REF!,$E777,#REF!,#REF!))</f>
        <v>#REF!</v>
      </c>
      <c r="P777" s="1" t="e">
        <f>#REF!</f>
        <v>#REF!</v>
      </c>
      <c r="Q777" s="1" t="e">
        <f>_xlfn.IFS(OR(B777=#REF!,B777=#REF!),#REF!*100,TRUE,0)</f>
        <v>#REF!</v>
      </c>
      <c r="S777" s="14" t="str">
        <f t="shared" si="224"/>
        <v>2000360103击退1</v>
      </c>
      <c r="T777" s="14" t="str">
        <f ca="1">IF(OFFSET($BB$1,MATCH($S777,S:S,0)-1,),$BC$1,
_xlfn.TEXTJOIN(Sheet1!$D$16,1,U777:AA777))</f>
        <v>speed=1000,duration=0.1</v>
      </c>
      <c r="U777" s="14" t="str">
        <f t="shared" ca="1" si="225"/>
        <v>speed=1000</v>
      </c>
      <c r="V777" s="14" t="str">
        <f t="shared" ca="1" si="226"/>
        <v>duration=0.1</v>
      </c>
      <c r="W777" s="14" t="str">
        <f t="shared" ca="1" si="227"/>
        <v/>
      </c>
      <c r="X777" s="14" t="str">
        <f t="shared" ca="1" si="228"/>
        <v/>
      </c>
      <c r="Y777" s="14" t="str">
        <f t="shared" ca="1" si="229"/>
        <v/>
      </c>
      <c r="Z777" s="14" t="str">
        <f t="shared" ca="1" si="230"/>
        <v/>
      </c>
      <c r="AA777" s="14" t="str">
        <f t="shared" ca="1" si="231"/>
        <v/>
      </c>
      <c r="AB777" s="1">
        <f t="shared" si="215"/>
        <v>1000</v>
      </c>
      <c r="AC777" s="1">
        <f t="shared" si="216"/>
        <v>0.1</v>
      </c>
      <c r="AD777" s="1" t="e">
        <f t="shared" si="217"/>
        <v>#N/A</v>
      </c>
      <c r="AE777" s="1" t="e">
        <f t="shared" si="218"/>
        <v>#N/A</v>
      </c>
      <c r="AF777" s="1" t="e">
        <f t="shared" si="219"/>
        <v>#N/A</v>
      </c>
      <c r="AG777" s="1" t="e">
        <f t="shared" si="220"/>
        <v>#N/A</v>
      </c>
      <c r="AH777" s="1" t="e">
        <f t="shared" si="221"/>
        <v>#N/A</v>
      </c>
      <c r="AI777" s="1" t="str">
        <f>TRIM(LEFT(AP777,FIND(Sheet1!$E$16,AP777)-1))</f>
        <v>speed</v>
      </c>
      <c r="AJ777" s="1" t="str">
        <f>TRIM(LEFT(AQ777,FIND(Sheet1!$E$16,AQ777)-1))</f>
        <v>duration</v>
      </c>
      <c r="AK777" s="1" t="e">
        <f>TRIM(LEFT(AR777,FIND(Sheet1!$E$16,AR777)-1))</f>
        <v>#VALUE!</v>
      </c>
      <c r="AL777" s="1" t="e">
        <f>TRIM(LEFT(AS777,FIND(Sheet1!$E$16,AS777)-1))</f>
        <v>#VALUE!</v>
      </c>
      <c r="AM777" s="1" t="e">
        <f>TRIM(LEFT(AT777,FIND(Sheet1!$E$16,AT777)-1))</f>
        <v>#VALUE!</v>
      </c>
      <c r="AN777" s="1" t="e">
        <f>TRIM(LEFT(AU777,FIND(Sheet1!$E$16,AU777)-1))</f>
        <v>#VALUE!</v>
      </c>
      <c r="AO777" s="1" t="e">
        <f>TRIM(LEFT(AV777,FIND(Sheet1!$E$16,AV777)-1))</f>
        <v>#VALUE!</v>
      </c>
      <c r="AP777" s="14" t="s">
        <v>182</v>
      </c>
      <c r="AQ777" s="14" t="s">
        <v>183</v>
      </c>
      <c r="AX777" s="1">
        <v>2000360103</v>
      </c>
      <c r="AY777" s="1" t="s">
        <v>47</v>
      </c>
      <c r="AZ777" s="1" t="str">
        <f t="shared" si="232"/>
        <v>2000360103击退</v>
      </c>
      <c r="BA777" s="1">
        <f>COUNTIFS($AZ$2:AZ777,AZ777,$AZ$2:AZ777,"&gt;&lt;")</f>
        <v>1</v>
      </c>
      <c r="BB777" t="b">
        <f>IFERROR(AND(VLOOKUP(AX777,[2]英雄技能定义!$A:$F,6,0)="普攻",AY777=$AY$2),FALSE)</f>
        <v>0</v>
      </c>
    </row>
    <row r="778" spans="1:54">
      <c r="A778" s="1" t="e">
        <f>#REF!</f>
        <v>#REF!</v>
      </c>
      <c r="B778" s="1" t="e">
        <f>#REF!</f>
        <v>#REF!</v>
      </c>
      <c r="C778" s="1" t="e">
        <f>#REF!</f>
        <v>#REF!</v>
      </c>
      <c r="D778" s="1" t="s">
        <v>88</v>
      </c>
      <c r="E778" s="1" t="e">
        <f>#REF!</f>
        <v>#REF!</v>
      </c>
      <c r="F778" s="1" t="e">
        <f t="shared" si="223"/>
        <v>#REF!</v>
      </c>
      <c r="G778" s="1">
        <f>SUMIFS(Sheet1!$F$17:$F$30,Sheet1!$E$17:$E$30,D778)</f>
        <v>2</v>
      </c>
      <c r="H778" s="1" t="e">
        <f>ROUND(ABS(SUMIFS(#REF!,#REF!,$C778,#REF!,#REF!,#REF!,$E778)),)</f>
        <v>#REF!</v>
      </c>
      <c r="I778" s="1" t="e">
        <f>_xlfn.IFS(OR(B778=#REF!,B778=#REF!,B778=#REF!),ROUND(#REF!,3),TRUE,0)</f>
        <v>#REF!</v>
      </c>
      <c r="J778" s="1">
        <v>0</v>
      </c>
      <c r="K778" s="1" t="e">
        <f>ROUND(ABS(SUMIFS(#REF!,#REF!,$C778,#REF!,#REF!,#REF!,$E778,#REF!,#REF!)),3)</f>
        <v>#REF!</v>
      </c>
      <c r="L778" s="1" t="e">
        <f>ROUND(ABS(SUMIFS(#REF!,#REF!,$C778,#REF!,#REF!,#REF!,$E778,#REF!,#REF!)),3)</f>
        <v>#REF!</v>
      </c>
      <c r="M778" s="1">
        <v>0</v>
      </c>
      <c r="N778" s="1" t="e">
        <f>ROUND(ABS(SUMIFS(#REF!,#REF!,$C778,#REF!,#REF!,#REF!,$E778,#REF!,#REF!)),3)</f>
        <v>#REF!</v>
      </c>
      <c r="O778" s="1" t="e">
        <f>ABS(SUMIFS(#REF!,#REF!,$C778,#REF!,$E778,#REF!,#REF!))</f>
        <v>#REF!</v>
      </c>
      <c r="P778" s="1" t="e">
        <f>#REF!</f>
        <v>#REF!</v>
      </c>
      <c r="Q778" s="1" t="e">
        <f>_xlfn.IFS(OR(B778=#REF!,B778=#REF!),#REF!*100,TRUE,0)</f>
        <v>#REF!</v>
      </c>
      <c r="S778" s="14" t="str">
        <f t="shared" si="224"/>
        <v>2000360103伤血1</v>
      </c>
      <c r="T778" s="14" t="str">
        <f ca="1">IF(OFFSET($BB$1,MATCH($S778,S:S,0)-1,),$BC$1,
_xlfn.TEXTJOIN(Sheet1!$D$16,1,U778:AA778))</f>
        <v>ratio=1.35,fixed=100</v>
      </c>
      <c r="U778" s="14" t="str">
        <f t="shared" ca="1" si="225"/>
        <v>ratio=1.35</v>
      </c>
      <c r="V778" s="14" t="str">
        <f t="shared" ca="1" si="226"/>
        <v>fixed=100</v>
      </c>
      <c r="W778" s="14" t="str">
        <f t="shared" ca="1" si="227"/>
        <v/>
      </c>
      <c r="X778" s="14" t="str">
        <f t="shared" ca="1" si="228"/>
        <v/>
      </c>
      <c r="Y778" s="14" t="str">
        <f t="shared" ca="1" si="229"/>
        <v/>
      </c>
      <c r="Z778" s="14" t="str">
        <f t="shared" ca="1" si="230"/>
        <v/>
      </c>
      <c r="AA778" s="14" t="str">
        <f t="shared" ca="1" si="231"/>
        <v/>
      </c>
      <c r="AB778" s="1">
        <f t="shared" si="215"/>
        <v>1.35</v>
      </c>
      <c r="AC778" s="1">
        <f t="shared" si="216"/>
        <v>100</v>
      </c>
      <c r="AD778" s="1" t="e">
        <f t="shared" si="217"/>
        <v>#N/A</v>
      </c>
      <c r="AE778" s="1" t="e">
        <f t="shared" si="218"/>
        <v>#N/A</v>
      </c>
      <c r="AF778" s="1" t="e">
        <f t="shared" si="219"/>
        <v>#N/A</v>
      </c>
      <c r="AG778" s="1" t="e">
        <f t="shared" si="220"/>
        <v>#N/A</v>
      </c>
      <c r="AH778" s="1" t="e">
        <f t="shared" si="221"/>
        <v>#N/A</v>
      </c>
      <c r="AI778" s="1" t="str">
        <f>TRIM(LEFT(AP778,FIND(Sheet1!$E$16,AP778)-1))</f>
        <v>ratio</v>
      </c>
      <c r="AJ778" s="1" t="str">
        <f>TRIM(LEFT(AQ778,FIND(Sheet1!$E$16,AQ778)-1))</f>
        <v>fixed</v>
      </c>
      <c r="AK778" s="1" t="e">
        <f>TRIM(LEFT(AR778,FIND(Sheet1!$E$16,AR778)-1))</f>
        <v>#VALUE!</v>
      </c>
      <c r="AL778" s="1" t="e">
        <f>TRIM(LEFT(AS778,FIND(Sheet1!$E$16,AS778)-1))</f>
        <v>#VALUE!</v>
      </c>
      <c r="AM778" s="1" t="e">
        <f>TRIM(LEFT(AT778,FIND(Sheet1!$E$16,AT778)-1))</f>
        <v>#VALUE!</v>
      </c>
      <c r="AN778" s="1" t="e">
        <f>TRIM(LEFT(AU778,FIND(Sheet1!$E$16,AU778)-1))</f>
        <v>#VALUE!</v>
      </c>
      <c r="AO778" s="1" t="e">
        <f>TRIM(LEFT(AV778,FIND(Sheet1!$E$16,AV778)-1))</f>
        <v>#VALUE!</v>
      </c>
      <c r="AP778" s="14" t="s">
        <v>422</v>
      </c>
      <c r="AQ778" s="14" t="s">
        <v>170</v>
      </c>
      <c r="AX778" s="1">
        <v>2000360103</v>
      </c>
      <c r="AY778" s="1" t="s">
        <v>86</v>
      </c>
      <c r="AZ778" s="1" t="str">
        <f t="shared" si="232"/>
        <v>2000360103伤血</v>
      </c>
      <c r="BA778" s="1">
        <f>COUNTIFS($AZ$2:AZ778,AZ778,$AZ$2:AZ778,"&gt;&lt;")</f>
        <v>1</v>
      </c>
      <c r="BB778" t="b">
        <f>IFERROR(AND(VLOOKUP(AX778,[2]英雄技能定义!$A:$F,6,0)="普攻",AY778=$AY$2),FALSE)</f>
        <v>0</v>
      </c>
    </row>
    <row r="779" spans="1:54">
      <c r="A779" s="1" t="e">
        <f>#REF!</f>
        <v>#REF!</v>
      </c>
      <c r="B779" s="1" t="e">
        <f>#REF!</f>
        <v>#REF!</v>
      </c>
      <c r="C779" s="1" t="e">
        <f>#REF!</f>
        <v>#REF!</v>
      </c>
      <c r="D779" s="1" t="s">
        <v>86</v>
      </c>
      <c r="E779" s="1" t="e">
        <f>#REF!</f>
        <v>#REF!</v>
      </c>
      <c r="F779" s="1" t="e">
        <f t="shared" ref="F779:F789" si="233">_xlfn.CONCAT(C779,D779,E779)</f>
        <v>#REF!</v>
      </c>
      <c r="G779" s="1">
        <f>SUMIFS(Sheet1!$F$17:$F$30,Sheet1!$E$17:$E$30,D779)</f>
        <v>1</v>
      </c>
      <c r="H779" s="1" t="e">
        <f>ROUND(ABS(SUMIFS(#REF!,#REF!,$C779,#REF!,#REF!,#REF!,$E779)),)</f>
        <v>#REF!</v>
      </c>
      <c r="I779" s="1" t="e">
        <f>_xlfn.IFS(OR(B779=#REF!,B779=#REF!,B779=#REF!),ROUND(#REF!,3),TRUE,0)</f>
        <v>#REF!</v>
      </c>
      <c r="J779" s="1">
        <v>0</v>
      </c>
      <c r="K779" s="1" t="e">
        <f>ROUND(ABS(SUMIFS(#REF!,#REF!,$C779,#REF!,#REF!,#REF!,$E779,#REF!,#REF!)),3)</f>
        <v>#REF!</v>
      </c>
      <c r="L779" s="1" t="e">
        <f>ROUND(ABS(SUMIFS(#REF!,#REF!,$C779,#REF!,#REF!,#REF!,$E779,#REF!,#REF!)),3)</f>
        <v>#REF!</v>
      </c>
      <c r="M779" s="1">
        <v>0</v>
      </c>
      <c r="N779" s="1" t="e">
        <f>ROUND(ABS(SUMIFS(#REF!,#REF!,$C779,#REF!,#REF!,#REF!,$E779,#REF!,#REF!)),3)</f>
        <v>#REF!</v>
      </c>
      <c r="O779" s="1" t="e">
        <f>ABS(SUMIFS(#REF!,#REF!,$C779,#REF!,$E779,#REF!,#REF!))</f>
        <v>#REF!</v>
      </c>
      <c r="P779" s="1" t="e">
        <f>#REF!</f>
        <v>#REF!</v>
      </c>
      <c r="Q779" s="1" t="e">
        <f>_xlfn.IFS(OR(B779=#REF!,B779=#REF!),#REF!*100,TRUE,0)</f>
        <v>#REF!</v>
      </c>
      <c r="R779" s="4" t="s">
        <v>1029</v>
      </c>
      <c r="S779" s="14" t="str">
        <f t="shared" si="224"/>
        <v>2000360103受击光效1</v>
      </c>
      <c r="T779" s="14" t="str">
        <f ca="1">IF(OFFSET($BB$1,MATCH($S779,S:S,0)-1,),$BC$1,
_xlfn.TEXTJOIN(Sheet1!$D$16,1,U779:AA779))</f>
        <v>77</v>
      </c>
      <c r="U779" s="14" t="str">
        <f t="shared" ca="1" si="225"/>
        <v>77</v>
      </c>
      <c r="V779" s="14" t="str">
        <f t="shared" ca="1" si="226"/>
        <v/>
      </c>
      <c r="W779" s="14" t="str">
        <f t="shared" ca="1" si="227"/>
        <v/>
      </c>
      <c r="X779" s="14" t="str">
        <f t="shared" ca="1" si="228"/>
        <v/>
      </c>
      <c r="Y779" s="14" t="str">
        <f t="shared" ca="1" si="229"/>
        <v/>
      </c>
      <c r="Z779" s="14" t="str">
        <f t="shared" ca="1" si="230"/>
        <v/>
      </c>
      <c r="AA779" s="14" t="str">
        <f t="shared" ca="1" si="231"/>
        <v/>
      </c>
      <c r="AB779" s="1">
        <f t="shared" si="215"/>
        <v>77</v>
      </c>
      <c r="AC779" s="1" t="e">
        <f t="shared" si="216"/>
        <v>#N/A</v>
      </c>
      <c r="AD779" s="1" t="e">
        <f t="shared" si="217"/>
        <v>#N/A</v>
      </c>
      <c r="AE779" s="1" t="e">
        <f t="shared" si="218"/>
        <v>#N/A</v>
      </c>
      <c r="AF779" s="1" t="e">
        <f t="shared" si="219"/>
        <v>#N/A</v>
      </c>
      <c r="AG779" s="1" t="e">
        <f t="shared" si="220"/>
        <v>#N/A</v>
      </c>
      <c r="AH779" s="1" t="e">
        <f t="shared" si="221"/>
        <v>#N/A</v>
      </c>
      <c r="AI779" s="1" t="e">
        <f>TRIM(LEFT(AP779,FIND(Sheet1!$E$16,AP779)-1))</f>
        <v>#VALUE!</v>
      </c>
      <c r="AJ779" s="1" t="e">
        <f>TRIM(LEFT(AQ779,FIND(Sheet1!$E$16,AQ779)-1))</f>
        <v>#VALUE!</v>
      </c>
      <c r="AK779" s="1" t="e">
        <f>TRIM(LEFT(AR779,FIND(Sheet1!$E$16,AR779)-1))</f>
        <v>#VALUE!</v>
      </c>
      <c r="AL779" s="1" t="e">
        <f>TRIM(LEFT(AS779,FIND(Sheet1!$E$16,AS779)-1))</f>
        <v>#VALUE!</v>
      </c>
      <c r="AM779" s="1" t="e">
        <f>TRIM(LEFT(AT779,FIND(Sheet1!$E$16,AT779)-1))</f>
        <v>#VALUE!</v>
      </c>
      <c r="AN779" s="1" t="e">
        <f>TRIM(LEFT(AU779,FIND(Sheet1!$E$16,AU779)-1))</f>
        <v>#VALUE!</v>
      </c>
      <c r="AO779" s="1" t="e">
        <f>TRIM(LEFT(AV779,FIND(Sheet1!$E$16,AV779)-1))</f>
        <v>#VALUE!</v>
      </c>
      <c r="AP779" s="14">
        <v>77</v>
      </c>
      <c r="AX779" s="1">
        <v>2000360103</v>
      </c>
      <c r="AY779" s="1" t="s">
        <v>91</v>
      </c>
      <c r="AZ779" s="1" t="str">
        <f t="shared" si="232"/>
        <v>2000360103受击光效</v>
      </c>
      <c r="BA779" s="1">
        <f>COUNTIFS($AZ$2:AZ779,AZ779,$AZ$2:AZ779,"&gt;&lt;")</f>
        <v>1</v>
      </c>
      <c r="BB779" t="b">
        <f>IFERROR(AND(VLOOKUP(AX779,[2]英雄技能定义!$A:$F,6,0)="普攻",AY779=$AY$2),FALSE)</f>
        <v>0</v>
      </c>
    </row>
    <row r="780" spans="1:54">
      <c r="A780" s="1" t="e">
        <f>#REF!</f>
        <v>#REF!</v>
      </c>
      <c r="B780" s="1" t="e">
        <f>#REF!</f>
        <v>#REF!</v>
      </c>
      <c r="C780" s="1" t="e">
        <f>#REF!</f>
        <v>#REF!</v>
      </c>
      <c r="D780" s="1" t="s">
        <v>88</v>
      </c>
      <c r="E780" s="1" t="e">
        <f>#REF!</f>
        <v>#REF!</v>
      </c>
      <c r="F780" s="1" t="e">
        <f t="shared" si="233"/>
        <v>#REF!</v>
      </c>
      <c r="G780" s="1">
        <f>SUMIFS(Sheet1!$F$17:$F$30,Sheet1!$E$17:$E$30,D780)</f>
        <v>2</v>
      </c>
      <c r="H780" s="1" t="e">
        <f>ROUND(ABS(SUMIFS(#REF!,#REF!,$C780,#REF!,#REF!,#REF!,$E780)),)</f>
        <v>#REF!</v>
      </c>
      <c r="I780" s="1" t="e">
        <f>_xlfn.IFS(OR(B780=#REF!,B780=#REF!,B780=#REF!),ROUND(#REF!,3),TRUE,0)</f>
        <v>#REF!</v>
      </c>
      <c r="J780" s="1">
        <v>0</v>
      </c>
      <c r="K780" s="1" t="e">
        <f>ROUND(ABS(SUMIFS(#REF!,#REF!,$C780,#REF!,#REF!,#REF!,$E780,#REF!,#REF!)),3)</f>
        <v>#REF!</v>
      </c>
      <c r="L780" s="1" t="e">
        <f>ROUND(ABS(SUMIFS(#REF!,#REF!,$C780,#REF!,#REF!,#REF!,$E780,#REF!,#REF!)),3)</f>
        <v>#REF!</v>
      </c>
      <c r="M780" s="1">
        <v>0</v>
      </c>
      <c r="N780" s="1" t="e">
        <f>ROUND(ABS(SUMIFS(#REF!,#REF!,$C780,#REF!,#REF!,#REF!,$E780,#REF!,#REF!)),3)</f>
        <v>#REF!</v>
      </c>
      <c r="O780" s="1" t="e">
        <f>ABS(SUMIFS(#REF!,#REF!,$C780,#REF!,$E780,#REF!,#REF!))</f>
        <v>#REF!</v>
      </c>
      <c r="P780" s="1" t="e">
        <f>#REF!</f>
        <v>#REF!</v>
      </c>
      <c r="Q780" s="1" t="e">
        <f>_xlfn.IFS(OR(B780=#REF!,B780=#REF!),#REF!*100,TRUE,0)</f>
        <v>#REF!</v>
      </c>
      <c r="S780" s="14" t="str">
        <f t="shared" si="224"/>
        <v>2000360103加buff1</v>
      </c>
      <c r="T780" s="14" t="str">
        <f ca="1">IF(OFFSET($BB$1,MATCH($S780,S:S,0)-1,),$BC$1,
_xlfn.TEXTJOIN(Sheet1!$D$16,1,U780:AA780))</f>
        <v>duration=9,effectIds={1000153}</v>
      </c>
      <c r="U780" s="14" t="str">
        <f t="shared" ca="1" si="225"/>
        <v>duration=9</v>
      </c>
      <c r="V780" s="14" t="str">
        <f t="shared" ca="1" si="226"/>
        <v>effectIds={1000153}</v>
      </c>
      <c r="W780" s="14" t="str">
        <f t="shared" ca="1" si="227"/>
        <v/>
      </c>
      <c r="X780" s="14" t="str">
        <f t="shared" ca="1" si="228"/>
        <v/>
      </c>
      <c r="Y780" s="14" t="str">
        <f t="shared" ca="1" si="229"/>
        <v/>
      </c>
      <c r="Z780" s="14" t="str">
        <f t="shared" ca="1" si="230"/>
        <v/>
      </c>
      <c r="AA780" s="14" t="str">
        <f t="shared" ca="1" si="231"/>
        <v/>
      </c>
      <c r="AB780" s="1">
        <f t="shared" si="215"/>
        <v>9</v>
      </c>
      <c r="AC780" s="1" t="e">
        <f t="shared" si="216"/>
        <v>#N/A</v>
      </c>
      <c r="AD780" s="1" t="e">
        <f t="shared" si="217"/>
        <v>#N/A</v>
      </c>
      <c r="AE780" s="1" t="e">
        <f t="shared" si="218"/>
        <v>#N/A</v>
      </c>
      <c r="AF780" s="1" t="e">
        <f t="shared" si="219"/>
        <v>#N/A</v>
      </c>
      <c r="AG780" s="1" t="e">
        <f t="shared" si="220"/>
        <v>#N/A</v>
      </c>
      <c r="AH780" s="1" t="e">
        <f t="shared" si="221"/>
        <v>#N/A</v>
      </c>
      <c r="AI780" s="1" t="str">
        <f>TRIM(LEFT(AP780,FIND(Sheet1!$E$16,AP780)-1))</f>
        <v>duration</v>
      </c>
      <c r="AJ780" s="1" t="str">
        <f>TRIM(LEFT(AQ780,FIND(Sheet1!$E$16,AQ780)-1))</f>
        <v>effectIds</v>
      </c>
      <c r="AK780" s="1" t="e">
        <f>TRIM(LEFT(AR780,FIND(Sheet1!$E$16,AR780)-1))</f>
        <v>#VALUE!</v>
      </c>
      <c r="AL780" s="1" t="e">
        <f>TRIM(LEFT(AS780,FIND(Sheet1!$E$16,AS780)-1))</f>
        <v>#VALUE!</v>
      </c>
      <c r="AM780" s="1" t="e">
        <f>TRIM(LEFT(AT780,FIND(Sheet1!$E$16,AT780)-1))</f>
        <v>#VALUE!</v>
      </c>
      <c r="AN780" s="1" t="e">
        <f>TRIM(LEFT(AU780,FIND(Sheet1!$E$16,AU780)-1))</f>
        <v>#VALUE!</v>
      </c>
      <c r="AO780" s="1" t="e">
        <f>TRIM(LEFT(AV780,FIND(Sheet1!$E$16,AV780)-1))</f>
        <v>#VALUE!</v>
      </c>
      <c r="AP780" s="14" t="s">
        <v>175</v>
      </c>
      <c r="AQ780" s="14" t="s">
        <v>528</v>
      </c>
      <c r="AX780" s="1">
        <v>2000360103</v>
      </c>
      <c r="AY780" s="1" t="s">
        <v>88</v>
      </c>
      <c r="AZ780" s="1" t="str">
        <f t="shared" si="232"/>
        <v>2000360103加buff</v>
      </c>
      <c r="BA780" s="1">
        <f>COUNTIFS($AZ$2:AZ780,AZ780,$AZ$2:AZ780,"&gt;&lt;")</f>
        <v>1</v>
      </c>
      <c r="BB780" t="b">
        <f>IFERROR(AND(VLOOKUP(AX780,[2]英雄技能定义!$A:$F,6,0)="普攻",AY780=$AY$2),FALSE)</f>
        <v>0</v>
      </c>
    </row>
    <row r="781" spans="1:54">
      <c r="A781" s="1" t="e">
        <f>#REF!</f>
        <v>#REF!</v>
      </c>
      <c r="B781" s="1" t="e">
        <f>#REF!</f>
        <v>#REF!</v>
      </c>
      <c r="C781" s="1" t="e">
        <f>#REF!</f>
        <v>#REF!</v>
      </c>
      <c r="D781" s="1" t="s">
        <v>86</v>
      </c>
      <c r="E781" s="1" t="e">
        <f>#REF!</f>
        <v>#REF!</v>
      </c>
      <c r="F781" s="1" t="e">
        <f t="shared" si="233"/>
        <v>#REF!</v>
      </c>
      <c r="G781" s="1">
        <f>SUMIFS(Sheet1!$F$17:$F$30,Sheet1!$E$17:$E$30,D781)</f>
        <v>1</v>
      </c>
      <c r="H781" s="1" t="e">
        <f>ROUND(ABS(SUMIFS(#REF!,#REF!,$C781,#REF!,#REF!,#REF!,$E781)),)</f>
        <v>#REF!</v>
      </c>
      <c r="I781" s="1" t="e">
        <f>_xlfn.IFS(OR(B781=#REF!,B781=#REF!,B781=#REF!),ROUND(#REF!,3),TRUE,0)</f>
        <v>#REF!</v>
      </c>
      <c r="J781" s="1">
        <v>0</v>
      </c>
      <c r="K781" s="1" t="e">
        <f>ROUND(ABS(SUMIFS(#REF!,#REF!,$C781,#REF!,#REF!,#REF!,$E781,#REF!,#REF!)),3)</f>
        <v>#REF!</v>
      </c>
      <c r="L781" s="1" t="e">
        <f>ROUND(ABS(SUMIFS(#REF!,#REF!,$C781,#REF!,#REF!,#REF!,$E781,#REF!,#REF!)),3)</f>
        <v>#REF!</v>
      </c>
      <c r="M781" s="1">
        <v>0</v>
      </c>
      <c r="N781" s="1" t="e">
        <f>ROUND(ABS(SUMIFS(#REF!,#REF!,$C781,#REF!,#REF!,#REF!,$E781,#REF!,#REF!)),3)</f>
        <v>#REF!</v>
      </c>
      <c r="O781" s="1" t="e">
        <f>ABS(SUMIFS(#REF!,#REF!,$C781,#REF!,$E781,#REF!,#REF!))</f>
        <v>#REF!</v>
      </c>
      <c r="P781" s="1" t="e">
        <f>#REF!</f>
        <v>#REF!</v>
      </c>
      <c r="Q781" s="1" t="e">
        <f>_xlfn.IFS(OR(B781=#REF!,B781=#REF!),#REF!*100,TRUE,0)</f>
        <v>#REF!</v>
      </c>
      <c r="S781" s="14" t="str">
        <f t="shared" si="224"/>
        <v>2000360103受击光效2</v>
      </c>
      <c r="T781" s="14" t="str">
        <f ca="1">IF(OFFSET($BB$1,MATCH($S781,S:S,0)-1,),$BC$1,
_xlfn.TEXTJOIN(Sheet1!$D$16,1,U781:AA781))</f>
        <v>78,79</v>
      </c>
      <c r="U781" s="14" t="str">
        <f t="shared" ca="1" si="225"/>
        <v>78</v>
      </c>
      <c r="V781" s="14" t="str">
        <f t="shared" ca="1" si="226"/>
        <v>79</v>
      </c>
      <c r="W781" s="14" t="str">
        <f t="shared" ca="1" si="227"/>
        <v/>
      </c>
      <c r="X781" s="14" t="str">
        <f t="shared" ca="1" si="228"/>
        <v/>
      </c>
      <c r="Y781" s="14" t="str">
        <f t="shared" ca="1" si="229"/>
        <v/>
      </c>
      <c r="Z781" s="14" t="str">
        <f t="shared" ca="1" si="230"/>
        <v/>
      </c>
      <c r="AA781" s="14" t="str">
        <f t="shared" ca="1" si="231"/>
        <v/>
      </c>
      <c r="AB781" s="1">
        <f t="shared" si="215"/>
        <v>78</v>
      </c>
      <c r="AC781" s="1">
        <f t="shared" si="216"/>
        <v>79</v>
      </c>
      <c r="AD781" s="1" t="e">
        <f t="shared" si="217"/>
        <v>#N/A</v>
      </c>
      <c r="AE781" s="1" t="e">
        <f t="shared" si="218"/>
        <v>#N/A</v>
      </c>
      <c r="AF781" s="1" t="e">
        <f t="shared" si="219"/>
        <v>#N/A</v>
      </c>
      <c r="AG781" s="1" t="e">
        <f t="shared" si="220"/>
        <v>#N/A</v>
      </c>
      <c r="AH781" s="1" t="e">
        <f t="shared" si="221"/>
        <v>#N/A</v>
      </c>
      <c r="AI781" s="1" t="e">
        <f>TRIM(LEFT(AP781,FIND(Sheet1!$E$16,AP781)-1))</f>
        <v>#VALUE!</v>
      </c>
      <c r="AJ781" s="1" t="e">
        <f>TRIM(LEFT(AQ781,FIND(Sheet1!$E$16,AQ781)-1))</f>
        <v>#VALUE!</v>
      </c>
      <c r="AK781" s="1" t="e">
        <f>TRIM(LEFT(AR781,FIND(Sheet1!$E$16,AR781)-1))</f>
        <v>#VALUE!</v>
      </c>
      <c r="AL781" s="1" t="e">
        <f>TRIM(LEFT(AS781,FIND(Sheet1!$E$16,AS781)-1))</f>
        <v>#VALUE!</v>
      </c>
      <c r="AM781" s="1" t="e">
        <f>TRIM(LEFT(AT781,FIND(Sheet1!$E$16,AT781)-1))</f>
        <v>#VALUE!</v>
      </c>
      <c r="AN781" s="1" t="e">
        <f>TRIM(LEFT(AU781,FIND(Sheet1!$E$16,AU781)-1))</f>
        <v>#VALUE!</v>
      </c>
      <c r="AO781" s="1" t="e">
        <f>TRIM(LEFT(AV781,FIND(Sheet1!$E$16,AV781)-1))</f>
        <v>#VALUE!</v>
      </c>
      <c r="AP781" s="14">
        <v>78</v>
      </c>
      <c r="AQ781" s="14">
        <v>79</v>
      </c>
      <c r="AX781" s="1">
        <v>2000360103</v>
      </c>
      <c r="AY781" s="1" t="s">
        <v>91</v>
      </c>
      <c r="AZ781" s="1" t="str">
        <f t="shared" si="232"/>
        <v>2000360103受击光效</v>
      </c>
      <c r="BA781" s="1">
        <f>COUNTIFS($AZ$2:AZ781,AZ781,$AZ$2:AZ781,"&gt;&lt;")</f>
        <v>2</v>
      </c>
      <c r="BB781" t="b">
        <f>IFERROR(AND(VLOOKUP(AX781,[2]英雄技能定义!$A:$F,6,0)="普攻",AY781=$AY$2),FALSE)</f>
        <v>0</v>
      </c>
    </row>
    <row r="782" spans="1:54">
      <c r="A782" s="1" t="e">
        <f>#REF!</f>
        <v>#REF!</v>
      </c>
      <c r="B782" s="1" t="e">
        <f>#REF!</f>
        <v>#REF!</v>
      </c>
      <c r="C782" s="1" t="e">
        <f>#REF!</f>
        <v>#REF!</v>
      </c>
      <c r="D782" s="1" t="s">
        <v>86</v>
      </c>
      <c r="E782" s="1" t="e">
        <f>#REF!</f>
        <v>#REF!</v>
      </c>
      <c r="F782" s="1" t="e">
        <f t="shared" si="233"/>
        <v>#REF!</v>
      </c>
      <c r="G782" s="1">
        <f>SUMIFS(Sheet1!$F$17:$F$30,Sheet1!$E$17:$E$30,D782)</f>
        <v>1</v>
      </c>
      <c r="H782" s="1" t="e">
        <f>ROUND(ABS(SUMIFS(#REF!,#REF!,$C782,#REF!,#REF!,#REF!,$E782)),)</f>
        <v>#REF!</v>
      </c>
      <c r="I782" s="1" t="e">
        <f>_xlfn.IFS(OR(B782=#REF!,B782=#REF!,B782=#REF!),ROUND(#REF!,3),TRUE,0)</f>
        <v>#REF!</v>
      </c>
      <c r="J782" s="1">
        <v>0</v>
      </c>
      <c r="K782" s="1" t="e">
        <f>ROUND(ABS(SUMIFS(#REF!,#REF!,$C782,#REF!,#REF!,#REF!,$E782,#REF!,#REF!)),3)</f>
        <v>#REF!</v>
      </c>
      <c r="L782" s="1" t="e">
        <f>ROUND(ABS(SUMIFS(#REF!,#REF!,$C782,#REF!,#REF!,#REF!,$E782,#REF!,#REF!)),3)</f>
        <v>#REF!</v>
      </c>
      <c r="M782" s="1">
        <v>0</v>
      </c>
      <c r="N782" s="1" t="e">
        <f>ROUND(ABS(SUMIFS(#REF!,#REF!,$C782,#REF!,#REF!,#REF!,$E782,#REF!,#REF!)),3)</f>
        <v>#REF!</v>
      </c>
      <c r="O782" s="1" t="e">
        <f>ABS(SUMIFS(#REF!,#REF!,$C782,#REF!,$E782,#REF!,#REF!))</f>
        <v>#REF!</v>
      </c>
      <c r="P782" s="1" t="e">
        <f>#REF!</f>
        <v>#REF!</v>
      </c>
      <c r="Q782" s="1" t="e">
        <f>_xlfn.IFS(OR(B782=#REF!,B782=#REF!),#REF!*100,TRUE,0)</f>
        <v>#REF!</v>
      </c>
      <c r="S782" s="14" t="str">
        <f t="shared" si="224"/>
        <v>2000360104加buff1</v>
      </c>
      <c r="T782" s="14" t="str">
        <f ca="1">IF(OFFSET($BB$1,MATCH($S782,S:S,0)-1,),$BC$1,
_xlfn.TEXTJOIN(Sheet1!$D$16,1,U782:AA782))</f>
        <v>duration=9+attackerParams('extreasure1a'),effectIds={1000157}</v>
      </c>
      <c r="U782" s="14" t="str">
        <f t="shared" ca="1" si="225"/>
        <v>duration=9+attackerParams('extreasure1a')</v>
      </c>
      <c r="V782" s="14" t="str">
        <f t="shared" ca="1" si="226"/>
        <v>effectIds={1000157}</v>
      </c>
      <c r="W782" s="14" t="str">
        <f t="shared" ca="1" si="227"/>
        <v/>
      </c>
      <c r="X782" s="14" t="str">
        <f t="shared" ca="1" si="228"/>
        <v/>
      </c>
      <c r="Y782" s="14" t="str">
        <f t="shared" ca="1" si="229"/>
        <v/>
      </c>
      <c r="Z782" s="14" t="str">
        <f t="shared" ca="1" si="230"/>
        <v/>
      </c>
      <c r="AA782" s="14" t="str">
        <f t="shared" ca="1" si="231"/>
        <v/>
      </c>
      <c r="AB782" s="1">
        <f t="shared" si="215"/>
        <v>9</v>
      </c>
      <c r="AC782" s="1" t="e">
        <f t="shared" si="216"/>
        <v>#N/A</v>
      </c>
      <c r="AD782" s="1" t="e">
        <f t="shared" si="217"/>
        <v>#N/A</v>
      </c>
      <c r="AE782" s="1" t="e">
        <f t="shared" si="218"/>
        <v>#N/A</v>
      </c>
      <c r="AF782" s="1" t="e">
        <f t="shared" si="219"/>
        <v>#N/A</v>
      </c>
      <c r="AG782" s="1" t="e">
        <f t="shared" si="220"/>
        <v>#N/A</v>
      </c>
      <c r="AH782" s="1" t="e">
        <f t="shared" si="221"/>
        <v>#N/A</v>
      </c>
      <c r="AI782" s="1" t="str">
        <f>TRIM(LEFT(AP782,FIND(Sheet1!$E$16,AP782)-1))</f>
        <v>duration</v>
      </c>
      <c r="AJ782" s="1" t="str">
        <f>TRIM(LEFT(AQ782,FIND(Sheet1!$E$16,AQ782)-1))</f>
        <v>effectIds</v>
      </c>
      <c r="AK782" s="1" t="e">
        <f>TRIM(LEFT(AR782,FIND(Sheet1!$E$16,AR782)-1))</f>
        <v>#VALUE!</v>
      </c>
      <c r="AL782" s="1" t="e">
        <f>TRIM(LEFT(AS782,FIND(Sheet1!$E$16,AS782)-1))</f>
        <v>#VALUE!</v>
      </c>
      <c r="AM782" s="1" t="e">
        <f>TRIM(LEFT(AT782,FIND(Sheet1!$E$16,AT782)-1))</f>
        <v>#VALUE!</v>
      </c>
      <c r="AN782" s="1" t="e">
        <f>TRIM(LEFT(AU782,FIND(Sheet1!$E$16,AU782)-1))</f>
        <v>#VALUE!</v>
      </c>
      <c r="AO782" s="1" t="e">
        <f>TRIM(LEFT(AV782,FIND(Sheet1!$E$16,AV782)-1))</f>
        <v>#VALUE!</v>
      </c>
      <c r="AP782" s="14" t="s">
        <v>529</v>
      </c>
      <c r="AQ782" s="14" t="s">
        <v>530</v>
      </c>
      <c r="AX782" s="1">
        <v>2000360104</v>
      </c>
      <c r="AY782" s="1" t="s">
        <v>88</v>
      </c>
      <c r="AZ782" s="1" t="str">
        <f t="shared" si="232"/>
        <v>2000360104加buff</v>
      </c>
      <c r="BA782" s="1">
        <f>COUNTIFS($AZ$2:AZ782,AZ782,$AZ$2:AZ782,"&gt;&lt;")</f>
        <v>1</v>
      </c>
      <c r="BB782" t="b">
        <f>IFERROR(AND(VLOOKUP(AX782,[2]英雄技能定义!$A:$F,6,0)="普攻",AY782=$AY$2),FALSE)</f>
        <v>0</v>
      </c>
    </row>
    <row r="783" spans="1:54">
      <c r="A783" s="1" t="e">
        <f>#REF!</f>
        <v>#REF!</v>
      </c>
      <c r="B783" s="1" t="e">
        <f>#REF!</f>
        <v>#REF!</v>
      </c>
      <c r="C783" s="1" t="e">
        <f>#REF!</f>
        <v>#REF!</v>
      </c>
      <c r="D783" s="1" t="s">
        <v>88</v>
      </c>
      <c r="E783" s="1" t="e">
        <f>#REF!</f>
        <v>#REF!</v>
      </c>
      <c r="F783" s="1" t="e">
        <f t="shared" si="233"/>
        <v>#REF!</v>
      </c>
      <c r="G783" s="1">
        <f>SUMIFS(Sheet1!$F$17:$F$30,Sheet1!$E$17:$E$30,D783)</f>
        <v>2</v>
      </c>
      <c r="H783" s="1" t="e">
        <f>ROUND(ABS(SUMIFS(#REF!,#REF!,$C783,#REF!,#REF!,#REF!,$E783)),)</f>
        <v>#REF!</v>
      </c>
      <c r="I783" s="1" t="e">
        <f>_xlfn.IFS(OR(B783=#REF!,B783=#REF!,B783=#REF!),ROUND(#REF!,3),TRUE,0)</f>
        <v>#REF!</v>
      </c>
      <c r="J783" s="1">
        <v>0</v>
      </c>
      <c r="K783" s="1" t="e">
        <f>ROUND(ABS(SUMIFS(#REF!,#REF!,$C783,#REF!,#REF!,#REF!,$E783,#REF!,#REF!)),3)</f>
        <v>#REF!</v>
      </c>
      <c r="L783" s="1" t="e">
        <f>ROUND(ABS(SUMIFS(#REF!,#REF!,$C783,#REF!,#REF!,#REF!,$E783,#REF!,#REF!)),3)</f>
        <v>#REF!</v>
      </c>
      <c r="M783" s="1">
        <v>0</v>
      </c>
      <c r="N783" s="1" t="e">
        <f>ROUND(ABS(SUMIFS(#REF!,#REF!,$C783,#REF!,#REF!,#REF!,$E783,#REF!,#REF!)),3)</f>
        <v>#REF!</v>
      </c>
      <c r="O783" s="1" t="e">
        <f>ABS(SUMIFS(#REF!,#REF!,$C783,#REF!,$E783,#REF!,#REF!))</f>
        <v>#REF!</v>
      </c>
      <c r="P783" s="1" t="e">
        <f>#REF!</f>
        <v>#REF!</v>
      </c>
      <c r="Q783" s="1" t="e">
        <f>_xlfn.IFS(OR(B783=#REF!,B783=#REF!),#REF!*100,TRUE,0)</f>
        <v>#REF!</v>
      </c>
      <c r="S783" s="14" t="str">
        <f t="shared" si="224"/>
        <v>2000360104伤血1</v>
      </c>
      <c r="T783" s="14" t="str">
        <f ca="1">IF(OFFSET($BB$1,MATCH($S783,S:S,0)-1,),$BC$1,
_xlfn.TEXTJOIN(Sheet1!$D$16,1,U783:AA783))</f>
        <v>ratio=0.22+attackerParams('extreasure2')+attackerParams('step10a'),fixed=100</v>
      </c>
      <c r="U783" s="14" t="str">
        <f t="shared" ca="1" si="225"/>
        <v>ratio=0.22+attackerParams('extreasure2')+attackerParams('step10a')</v>
      </c>
      <c r="V783" s="14" t="str">
        <f t="shared" ca="1" si="226"/>
        <v>fixed=100</v>
      </c>
      <c r="W783" s="14" t="str">
        <f t="shared" ca="1" si="227"/>
        <v/>
      </c>
      <c r="X783" s="14" t="str">
        <f t="shared" ca="1" si="228"/>
        <v/>
      </c>
      <c r="Y783" s="14" t="str">
        <f t="shared" ca="1" si="229"/>
        <v/>
      </c>
      <c r="Z783" s="14" t="str">
        <f t="shared" ca="1" si="230"/>
        <v/>
      </c>
      <c r="AA783" s="14" t="str">
        <f t="shared" ca="1" si="231"/>
        <v/>
      </c>
      <c r="AB783" s="1">
        <f t="shared" si="215"/>
        <v>0.22</v>
      </c>
      <c r="AC783" s="1">
        <f t="shared" si="216"/>
        <v>100</v>
      </c>
      <c r="AD783" s="1" t="e">
        <f t="shared" si="217"/>
        <v>#N/A</v>
      </c>
      <c r="AE783" s="1" t="e">
        <f t="shared" si="218"/>
        <v>#N/A</v>
      </c>
      <c r="AF783" s="1" t="e">
        <f t="shared" si="219"/>
        <v>#N/A</v>
      </c>
      <c r="AG783" s="1" t="e">
        <f t="shared" si="220"/>
        <v>#N/A</v>
      </c>
      <c r="AH783" s="1" t="e">
        <f t="shared" si="221"/>
        <v>#N/A</v>
      </c>
      <c r="AI783" s="1" t="str">
        <f>TRIM(LEFT(AP783,FIND(Sheet1!$E$16,AP783)-1))</f>
        <v>ratio</v>
      </c>
      <c r="AJ783" s="1" t="str">
        <f>TRIM(LEFT(AQ783,FIND(Sheet1!$E$16,AQ783)-1))</f>
        <v>fixed</v>
      </c>
      <c r="AK783" s="1" t="e">
        <f>TRIM(LEFT(AR783,FIND(Sheet1!$E$16,AR783)-1))</f>
        <v>#VALUE!</v>
      </c>
      <c r="AL783" s="1" t="e">
        <f>TRIM(LEFT(AS783,FIND(Sheet1!$E$16,AS783)-1))</f>
        <v>#VALUE!</v>
      </c>
      <c r="AM783" s="1" t="e">
        <f>TRIM(LEFT(AT783,FIND(Sheet1!$E$16,AT783)-1))</f>
        <v>#VALUE!</v>
      </c>
      <c r="AN783" s="1" t="e">
        <f>TRIM(LEFT(AU783,FIND(Sheet1!$E$16,AU783)-1))</f>
        <v>#VALUE!</v>
      </c>
      <c r="AO783" s="1" t="e">
        <f>TRIM(LEFT(AV783,FIND(Sheet1!$E$16,AV783)-1))</f>
        <v>#VALUE!</v>
      </c>
      <c r="AP783" s="14" t="s">
        <v>531</v>
      </c>
      <c r="AQ783" s="14" t="s">
        <v>170</v>
      </c>
      <c r="AX783" s="1">
        <v>2000360104</v>
      </c>
      <c r="AY783" s="1" t="s">
        <v>86</v>
      </c>
      <c r="AZ783" s="1" t="str">
        <f t="shared" si="232"/>
        <v>2000360104伤血</v>
      </c>
      <c r="BA783" s="1">
        <f>COUNTIFS($AZ$2:AZ783,AZ783,$AZ$2:AZ783,"&gt;&lt;")</f>
        <v>1</v>
      </c>
      <c r="BB783" t="b">
        <f>IFERROR(AND(VLOOKUP(AX783,[2]英雄技能定义!$A:$F,6,0)="普攻",AY783=$AY$2),FALSE)</f>
        <v>0</v>
      </c>
    </row>
    <row r="784" spans="1:54">
      <c r="A784" s="1" t="e">
        <f>#REF!</f>
        <v>#REF!</v>
      </c>
      <c r="B784" s="1" t="e">
        <f>#REF!</f>
        <v>#REF!</v>
      </c>
      <c r="C784" s="1" t="e">
        <f>#REF!</f>
        <v>#REF!</v>
      </c>
      <c r="D784" s="1" t="s">
        <v>88</v>
      </c>
      <c r="E784" s="1" t="e">
        <f>#REF!</f>
        <v>#REF!</v>
      </c>
      <c r="F784" s="1" t="e">
        <f t="shared" si="233"/>
        <v>#REF!</v>
      </c>
      <c r="G784" s="1">
        <f>SUMIFS(Sheet1!$F$17:$F$30,Sheet1!$E$17:$E$30,D784)</f>
        <v>2</v>
      </c>
      <c r="H784" s="1" t="e">
        <f>ROUND(ABS(SUMIFS(#REF!,#REF!,$C784,#REF!,#REF!,#REF!,$E784)),)</f>
        <v>#REF!</v>
      </c>
      <c r="I784" s="1" t="e">
        <f>_xlfn.IFS(OR(B784=#REF!,B784=#REF!,B784=#REF!),ROUND(#REF!,3),TRUE,0)</f>
        <v>#REF!</v>
      </c>
      <c r="J784" s="1">
        <v>0</v>
      </c>
      <c r="K784" s="1" t="e">
        <f>ROUND(ABS(SUMIFS(#REF!,#REF!,$C784,#REF!,#REF!,#REF!,$E784,#REF!,#REF!)),3)</f>
        <v>#REF!</v>
      </c>
      <c r="L784" s="1" t="e">
        <f>ROUND(ABS(SUMIFS(#REF!,#REF!,$C784,#REF!,#REF!,#REF!,$E784,#REF!,#REF!)),3)</f>
        <v>#REF!</v>
      </c>
      <c r="M784" s="1">
        <v>0</v>
      </c>
      <c r="N784" s="1" t="e">
        <f>ROUND(ABS(SUMIFS(#REF!,#REF!,$C784,#REF!,#REF!,#REF!,$E784,#REF!,#REF!)),3)</f>
        <v>#REF!</v>
      </c>
      <c r="O784" s="1" t="e">
        <f>ABS(SUMIFS(#REF!,#REF!,$C784,#REF!,$E784,#REF!,#REF!))</f>
        <v>#REF!</v>
      </c>
      <c r="P784" s="1" t="e">
        <f>#REF!</f>
        <v>#REF!</v>
      </c>
      <c r="Q784" s="1" t="e">
        <f>_xlfn.IFS(OR(B784=#REF!,B784=#REF!),#REF!*100,TRUE,0)</f>
        <v>#REF!</v>
      </c>
      <c r="S784" s="14" t="str">
        <f t="shared" si="224"/>
        <v>2000360104击退1</v>
      </c>
      <c r="T784" s="14" t="str">
        <f ca="1">IF(OFFSET($BB$1,MATCH($S784,S:S,0)-1,),$BC$1,
_xlfn.TEXTJOIN(Sheet1!$D$16,1,U784:AA784))</f>
        <v>speed=-(distanceWithFrontEnemy())-500,duration=0.1,isAccelerated=false</v>
      </c>
      <c r="U784" s="14" t="str">
        <f t="shared" ca="1" si="225"/>
        <v>speed=-(distanceWithFrontEnemy())-500</v>
      </c>
      <c r="V784" s="14" t="str">
        <f t="shared" ca="1" si="226"/>
        <v>duration=0.1</v>
      </c>
      <c r="W784" s="14" t="str">
        <f t="shared" ca="1" si="227"/>
        <v>isAccelerated=false</v>
      </c>
      <c r="X784" s="14" t="str">
        <f t="shared" ca="1" si="228"/>
        <v/>
      </c>
      <c r="Y784" s="14" t="str">
        <f t="shared" ca="1" si="229"/>
        <v/>
      </c>
      <c r="Z784" s="14" t="str">
        <f t="shared" ca="1" si="230"/>
        <v/>
      </c>
      <c r="AA784" s="14" t="str">
        <f t="shared" ca="1" si="231"/>
        <v/>
      </c>
      <c r="AB784" s="1">
        <f t="shared" si="215"/>
        <v>500</v>
      </c>
      <c r="AC784" s="1">
        <f t="shared" si="216"/>
        <v>0.1</v>
      </c>
      <c r="AD784" s="1" t="e">
        <f t="shared" si="217"/>
        <v>#N/A</v>
      </c>
      <c r="AE784" s="1" t="e">
        <f t="shared" si="218"/>
        <v>#N/A</v>
      </c>
      <c r="AF784" s="1" t="e">
        <f t="shared" si="219"/>
        <v>#N/A</v>
      </c>
      <c r="AG784" s="1" t="e">
        <f t="shared" si="220"/>
        <v>#N/A</v>
      </c>
      <c r="AH784" s="1" t="e">
        <f t="shared" si="221"/>
        <v>#N/A</v>
      </c>
      <c r="AI784" s="1" t="str">
        <f>TRIM(LEFT(AP784,FIND(Sheet1!$E$16,AP784)-1))</f>
        <v>speed</v>
      </c>
      <c r="AJ784" s="1" t="str">
        <f>TRIM(LEFT(AQ784,FIND(Sheet1!$E$16,AQ784)-1))</f>
        <v>duration</v>
      </c>
      <c r="AK784" s="1" t="str">
        <f>TRIM(LEFT(AR784,FIND(Sheet1!$E$16,AR784)-1))</f>
        <v>isAccelerated</v>
      </c>
      <c r="AL784" s="1" t="e">
        <f>TRIM(LEFT(AS784,FIND(Sheet1!$E$16,AS784)-1))</f>
        <v>#VALUE!</v>
      </c>
      <c r="AM784" s="1" t="e">
        <f>TRIM(LEFT(AT784,FIND(Sheet1!$E$16,AT784)-1))</f>
        <v>#VALUE!</v>
      </c>
      <c r="AN784" s="1" t="e">
        <f>TRIM(LEFT(AU784,FIND(Sheet1!$E$16,AU784)-1))</f>
        <v>#VALUE!</v>
      </c>
      <c r="AO784" s="1" t="e">
        <f>TRIM(LEFT(AV784,FIND(Sheet1!$E$16,AV784)-1))</f>
        <v>#VALUE!</v>
      </c>
      <c r="AP784" s="14" t="s">
        <v>532</v>
      </c>
      <c r="AQ784" s="14" t="s">
        <v>183</v>
      </c>
      <c r="AR784" s="14" t="s">
        <v>533</v>
      </c>
      <c r="AX784" s="1">
        <v>2000360104</v>
      </c>
      <c r="AY784" s="1" t="s">
        <v>47</v>
      </c>
      <c r="AZ784" s="1" t="str">
        <f t="shared" si="232"/>
        <v>2000360104击退</v>
      </c>
      <c r="BA784" s="1">
        <f>COUNTIFS($AZ$2:AZ784,AZ784,$AZ$2:AZ784,"&gt;&lt;")</f>
        <v>1</v>
      </c>
      <c r="BB784" t="b">
        <f>IFERROR(AND(VLOOKUP(AX784,[2]英雄技能定义!$A:$F,6,0)="普攻",AY784=$AY$2),FALSE)</f>
        <v>0</v>
      </c>
    </row>
    <row r="785" spans="1:54">
      <c r="A785" s="1" t="e">
        <f>#REF!</f>
        <v>#REF!</v>
      </c>
      <c r="B785" s="1" t="e">
        <f>#REF!</f>
        <v>#REF!</v>
      </c>
      <c r="C785" s="1" t="e">
        <f>#REF!</f>
        <v>#REF!</v>
      </c>
      <c r="D785" s="1" t="s">
        <v>157</v>
      </c>
      <c r="E785" s="1" t="e">
        <f>#REF!</f>
        <v>#REF!</v>
      </c>
      <c r="F785" s="1" t="e">
        <f t="shared" si="233"/>
        <v>#REF!</v>
      </c>
      <c r="G785" s="1">
        <f>SUMIFS(Sheet1!$F$17:$F$30,Sheet1!$E$17:$E$30,D785)</f>
        <v>8</v>
      </c>
      <c r="H785" s="1" t="e">
        <f>ROUND(ABS(SUMIFS(#REF!,#REF!,$C785,#REF!,#REF!,#REF!,$E785)),)</f>
        <v>#REF!</v>
      </c>
      <c r="I785" s="1" t="e">
        <f>_xlfn.IFS(OR(B785=#REF!,B785=#REF!,B785=#REF!),ROUND(#REF!,3),TRUE,0)</f>
        <v>#REF!</v>
      </c>
      <c r="J785" s="1">
        <v>0</v>
      </c>
      <c r="K785" s="1" t="e">
        <f>ROUND(ABS(SUMIFS(#REF!,#REF!,$C785,#REF!,#REF!,#REF!,$E785,#REF!,#REF!)),3)</f>
        <v>#REF!</v>
      </c>
      <c r="L785" s="1" t="e">
        <f>ROUND(ABS(SUMIFS(#REF!,#REF!,$C785,#REF!,#REF!,#REF!,$E785,#REF!,#REF!)),3)</f>
        <v>#REF!</v>
      </c>
      <c r="M785" s="1">
        <v>0</v>
      </c>
      <c r="N785" s="1" t="e">
        <f>ROUND(ABS(SUMIFS(#REF!,#REF!,$C785,#REF!,#REF!,#REF!,$E785,#REF!,#REF!)),3)</f>
        <v>#REF!</v>
      </c>
      <c r="O785" s="1" t="e">
        <f>ABS(SUMIFS(#REF!,#REF!,$C785,#REF!,$E785,#REF!,#REF!))</f>
        <v>#REF!</v>
      </c>
      <c r="P785" s="1" t="e">
        <f>#REF!</f>
        <v>#REF!</v>
      </c>
      <c r="Q785" s="1" t="e">
        <f>_xlfn.IFS(OR(B785=#REF!,B785=#REF!),#REF!*100,TRUE,0)</f>
        <v>#REF!</v>
      </c>
      <c r="S785" s="14" t="str">
        <f t="shared" si="224"/>
        <v>2000360104受击光效1</v>
      </c>
      <c r="T785" s="14" t="str">
        <f ca="1">IF(OFFSET($BB$1,MATCH($S785,S:S,0)-1,),$BC$1,
_xlfn.TEXTJOIN(Sheet1!$D$16,1,U785:AA785))</f>
        <v>80</v>
      </c>
      <c r="U785" s="14" t="str">
        <f t="shared" ca="1" si="225"/>
        <v>80</v>
      </c>
      <c r="V785" s="14" t="str">
        <f t="shared" ca="1" si="226"/>
        <v/>
      </c>
      <c r="W785" s="14" t="str">
        <f t="shared" ca="1" si="227"/>
        <v/>
      </c>
      <c r="X785" s="14" t="str">
        <f t="shared" ca="1" si="228"/>
        <v/>
      </c>
      <c r="Y785" s="14" t="str">
        <f t="shared" ca="1" si="229"/>
        <v/>
      </c>
      <c r="Z785" s="14" t="str">
        <f t="shared" ca="1" si="230"/>
        <v/>
      </c>
      <c r="AA785" s="14" t="str">
        <f t="shared" ca="1" si="231"/>
        <v/>
      </c>
      <c r="AB785" s="1">
        <f t="shared" si="215"/>
        <v>80</v>
      </c>
      <c r="AC785" s="1" t="e">
        <f t="shared" si="216"/>
        <v>#N/A</v>
      </c>
      <c r="AD785" s="1" t="e">
        <f t="shared" si="217"/>
        <v>#N/A</v>
      </c>
      <c r="AE785" s="1" t="e">
        <f t="shared" si="218"/>
        <v>#N/A</v>
      </c>
      <c r="AF785" s="1" t="e">
        <f t="shared" si="219"/>
        <v>#N/A</v>
      </c>
      <c r="AG785" s="1" t="e">
        <f t="shared" si="220"/>
        <v>#N/A</v>
      </c>
      <c r="AH785" s="1" t="e">
        <f t="shared" si="221"/>
        <v>#N/A</v>
      </c>
      <c r="AI785" s="1" t="e">
        <f>TRIM(LEFT(AP785,FIND(Sheet1!$E$16,AP785)-1))</f>
        <v>#VALUE!</v>
      </c>
      <c r="AJ785" s="1" t="e">
        <f>TRIM(LEFT(AQ785,FIND(Sheet1!$E$16,AQ785)-1))</f>
        <v>#VALUE!</v>
      </c>
      <c r="AK785" s="1" t="e">
        <f>TRIM(LEFT(AR785,FIND(Sheet1!$E$16,AR785)-1))</f>
        <v>#VALUE!</v>
      </c>
      <c r="AL785" s="1" t="e">
        <f>TRIM(LEFT(AS785,FIND(Sheet1!$E$16,AS785)-1))</f>
        <v>#VALUE!</v>
      </c>
      <c r="AM785" s="1" t="e">
        <f>TRIM(LEFT(AT785,FIND(Sheet1!$E$16,AT785)-1))</f>
        <v>#VALUE!</v>
      </c>
      <c r="AN785" s="1" t="e">
        <f>TRIM(LEFT(AU785,FIND(Sheet1!$E$16,AU785)-1))</f>
        <v>#VALUE!</v>
      </c>
      <c r="AO785" s="1" t="e">
        <f>TRIM(LEFT(AV785,FIND(Sheet1!$E$16,AV785)-1))</f>
        <v>#VALUE!</v>
      </c>
      <c r="AP785" s="14">
        <v>80</v>
      </c>
      <c r="AX785" s="1">
        <v>2000360104</v>
      </c>
      <c r="AY785" s="1" t="s">
        <v>91</v>
      </c>
      <c r="AZ785" s="1" t="str">
        <f t="shared" si="232"/>
        <v>2000360104受击光效</v>
      </c>
      <c r="BA785" s="1">
        <f>COUNTIFS($AZ$2:AZ785,AZ785,$AZ$2:AZ785,"&gt;&lt;")</f>
        <v>1</v>
      </c>
      <c r="BB785" t="b">
        <f>IFERROR(AND(VLOOKUP(AX785,[2]英雄技能定义!$A:$F,6,0)="普攻",AY785=$AY$2),FALSE)</f>
        <v>0</v>
      </c>
    </row>
    <row r="786" spans="1:54">
      <c r="A786" s="1" t="e">
        <f>#REF!</f>
        <v>#REF!</v>
      </c>
      <c r="B786" s="1" t="e">
        <f>#REF!</f>
        <v>#REF!</v>
      </c>
      <c r="C786" s="1" t="e">
        <f>#REF!</f>
        <v>#REF!</v>
      </c>
      <c r="D786" s="1" t="s">
        <v>88</v>
      </c>
      <c r="E786" s="1" t="e">
        <f>#REF!</f>
        <v>#REF!</v>
      </c>
      <c r="F786" s="1" t="e">
        <f t="shared" si="233"/>
        <v>#REF!</v>
      </c>
      <c r="G786" s="1">
        <f>SUMIFS(Sheet1!$F$17:$F$30,Sheet1!$E$17:$E$30,D786)</f>
        <v>2</v>
      </c>
      <c r="H786" s="1" t="e">
        <f>ROUND(ABS(SUMIFS(#REF!,#REF!,$C786,#REF!,#REF!,#REF!,$E786)),)</f>
        <v>#REF!</v>
      </c>
      <c r="I786" s="1" t="e">
        <f>_xlfn.IFS(OR(B786=#REF!,B786=#REF!,B786=#REF!),ROUND(#REF!,3),TRUE,0)</f>
        <v>#REF!</v>
      </c>
      <c r="J786" s="1">
        <v>0</v>
      </c>
      <c r="K786" s="1" t="e">
        <f>ROUND(ABS(SUMIFS(#REF!,#REF!,$C786,#REF!,#REF!,#REF!,$E786,#REF!,#REF!)),3)</f>
        <v>#REF!</v>
      </c>
      <c r="L786" s="1" t="e">
        <f>ROUND(ABS(SUMIFS(#REF!,#REF!,$C786,#REF!,#REF!,#REF!,$E786,#REF!,#REF!)),3)</f>
        <v>#REF!</v>
      </c>
      <c r="M786" s="1">
        <v>0</v>
      </c>
      <c r="N786" s="1" t="e">
        <f>ROUND(ABS(SUMIFS(#REF!,#REF!,$C786,#REF!,#REF!,#REF!,$E786,#REF!,#REF!)),3)</f>
        <v>#REF!</v>
      </c>
      <c r="O786" s="1" t="e">
        <f>ABS(SUMIFS(#REF!,#REF!,$C786,#REF!,$E786,#REF!,#REF!))</f>
        <v>#REF!</v>
      </c>
      <c r="P786" s="1" t="e">
        <f>#REF!</f>
        <v>#REF!</v>
      </c>
      <c r="Q786" s="1" t="e">
        <f>_xlfn.IFS(OR(B786=#REF!,B786=#REF!),#REF!*100,TRUE,0)</f>
        <v>#REF!</v>
      </c>
      <c r="S786" s="14" t="str">
        <f t="shared" si="224"/>
        <v>2000360104受击光效2</v>
      </c>
      <c r="T786" s="14" t="str">
        <f ca="1">IF(OFFSET($BB$1,MATCH($S786,S:S,0)-1,),$BC$1,
_xlfn.TEXTJOIN(Sheet1!$D$16,1,U786:AA786))</f>
        <v>77</v>
      </c>
      <c r="U786" s="14" t="str">
        <f t="shared" ca="1" si="225"/>
        <v>77</v>
      </c>
      <c r="V786" s="14" t="str">
        <f t="shared" ca="1" si="226"/>
        <v/>
      </c>
      <c r="W786" s="14" t="str">
        <f t="shared" ca="1" si="227"/>
        <v/>
      </c>
      <c r="X786" s="14" t="str">
        <f t="shared" ca="1" si="228"/>
        <v/>
      </c>
      <c r="Y786" s="14" t="str">
        <f t="shared" ca="1" si="229"/>
        <v/>
      </c>
      <c r="Z786" s="14" t="str">
        <f t="shared" ca="1" si="230"/>
        <v/>
      </c>
      <c r="AA786" s="14" t="str">
        <f t="shared" ca="1" si="231"/>
        <v/>
      </c>
      <c r="AB786" s="1">
        <f t="shared" si="215"/>
        <v>77</v>
      </c>
      <c r="AC786" s="1" t="e">
        <f t="shared" si="216"/>
        <v>#N/A</v>
      </c>
      <c r="AD786" s="1" t="e">
        <f t="shared" si="217"/>
        <v>#N/A</v>
      </c>
      <c r="AE786" s="1" t="e">
        <f t="shared" si="218"/>
        <v>#N/A</v>
      </c>
      <c r="AF786" s="1" t="e">
        <f t="shared" si="219"/>
        <v>#N/A</v>
      </c>
      <c r="AG786" s="1" t="e">
        <f t="shared" si="220"/>
        <v>#N/A</v>
      </c>
      <c r="AH786" s="1" t="e">
        <f t="shared" si="221"/>
        <v>#N/A</v>
      </c>
      <c r="AI786" s="1" t="e">
        <f>TRIM(LEFT(AP786,FIND(Sheet1!$E$16,AP786)-1))</f>
        <v>#VALUE!</v>
      </c>
      <c r="AJ786" s="1" t="e">
        <f>TRIM(LEFT(AQ786,FIND(Sheet1!$E$16,AQ786)-1))</f>
        <v>#VALUE!</v>
      </c>
      <c r="AK786" s="1" t="e">
        <f>TRIM(LEFT(AR786,FIND(Sheet1!$E$16,AR786)-1))</f>
        <v>#VALUE!</v>
      </c>
      <c r="AL786" s="1" t="e">
        <f>TRIM(LEFT(AS786,FIND(Sheet1!$E$16,AS786)-1))</f>
        <v>#VALUE!</v>
      </c>
      <c r="AM786" s="1" t="e">
        <f>TRIM(LEFT(AT786,FIND(Sheet1!$E$16,AT786)-1))</f>
        <v>#VALUE!</v>
      </c>
      <c r="AN786" s="1" t="e">
        <f>TRIM(LEFT(AU786,FIND(Sheet1!$E$16,AU786)-1))</f>
        <v>#VALUE!</v>
      </c>
      <c r="AO786" s="1" t="e">
        <f>TRIM(LEFT(AV786,FIND(Sheet1!$E$16,AV786)-1))</f>
        <v>#VALUE!</v>
      </c>
      <c r="AP786" s="14">
        <v>77</v>
      </c>
      <c r="AX786" s="1">
        <v>2000360104</v>
      </c>
      <c r="AY786" s="1" t="s">
        <v>91</v>
      </c>
      <c r="AZ786" s="1" t="str">
        <f t="shared" si="232"/>
        <v>2000360104受击光效</v>
      </c>
      <c r="BA786" s="1">
        <f>COUNTIFS($AZ$2:AZ786,AZ786,$AZ$2:AZ786,"&gt;&lt;")</f>
        <v>2</v>
      </c>
      <c r="BB786" t="b">
        <f>IFERROR(AND(VLOOKUP(AX786,[2]英雄技能定义!$A:$F,6,0)="普攻",AY786=$AY$2),FALSE)</f>
        <v>0</v>
      </c>
    </row>
    <row r="787" spans="1:54">
      <c r="A787" s="1" t="e">
        <f>#REF!</f>
        <v>#REF!</v>
      </c>
      <c r="B787" s="1" t="e">
        <f>#REF!</f>
        <v>#REF!</v>
      </c>
      <c r="C787" s="1" t="e">
        <f>#REF!</f>
        <v>#REF!</v>
      </c>
      <c r="D787" s="1" t="s">
        <v>88</v>
      </c>
      <c r="E787" s="1" t="e">
        <f>#REF!</f>
        <v>#REF!</v>
      </c>
      <c r="F787" s="1" t="e">
        <f t="shared" si="233"/>
        <v>#REF!</v>
      </c>
      <c r="G787" s="1">
        <f>SUMIFS(Sheet1!$F$17:$F$30,Sheet1!$E$17:$E$30,D787)</f>
        <v>2</v>
      </c>
      <c r="H787" s="1" t="e">
        <f>ROUND(ABS(SUMIFS(#REF!,#REF!,$C787,#REF!,#REF!,#REF!,$E787)),)</f>
        <v>#REF!</v>
      </c>
      <c r="I787" s="1" t="e">
        <f>_xlfn.IFS(OR(B787=#REF!,B787=#REF!,B787=#REF!),ROUND(#REF!,3),TRUE,0)</f>
        <v>#REF!</v>
      </c>
      <c r="J787" s="1">
        <v>0</v>
      </c>
      <c r="K787" s="1" t="e">
        <f>ROUND(ABS(SUMIFS(#REF!,#REF!,$C787,#REF!,#REF!,#REF!,$E787,#REF!,#REF!)),3)</f>
        <v>#REF!</v>
      </c>
      <c r="L787" s="1" t="e">
        <f>ROUND(ABS(SUMIFS(#REF!,#REF!,$C787,#REF!,#REF!,#REF!,$E787,#REF!,#REF!)),3)</f>
        <v>#REF!</v>
      </c>
      <c r="M787" s="1">
        <v>0</v>
      </c>
      <c r="N787" s="1" t="e">
        <f>ROUND(ABS(SUMIFS(#REF!,#REF!,$C787,#REF!,#REF!,#REF!,$E787,#REF!,#REF!)),3)</f>
        <v>#REF!</v>
      </c>
      <c r="O787" s="1" t="e">
        <f>ABS(SUMIFS(#REF!,#REF!,$C787,#REF!,$E787,#REF!,#REF!))</f>
        <v>#REF!</v>
      </c>
      <c r="P787" s="1" t="e">
        <f>#REF!</f>
        <v>#REF!</v>
      </c>
      <c r="Q787" s="1" t="e">
        <f>_xlfn.IFS(OR(B787=#REF!,B787=#REF!),#REF!*100,TRUE,0)</f>
        <v>#REF!</v>
      </c>
      <c r="S787" s="14" t="str">
        <f t="shared" si="224"/>
        <v>2000360104伤血2</v>
      </c>
      <c r="T787" s="14" t="str">
        <f ca="1">IF(OFFSET($BB$1,MATCH($S787,S:S,0)-1,),$BC$1,
_xlfn.TEXTJOIN(Sheet1!$D$16,1,U787:AA787))</f>
        <v>ratio=0.1,fixed=100</v>
      </c>
      <c r="U787" s="14" t="str">
        <f t="shared" ca="1" si="225"/>
        <v>ratio=0.1</v>
      </c>
      <c r="V787" s="14" t="str">
        <f t="shared" ca="1" si="226"/>
        <v>fixed=100</v>
      </c>
      <c r="W787" s="14" t="str">
        <f t="shared" ca="1" si="227"/>
        <v/>
      </c>
      <c r="X787" s="14" t="str">
        <f t="shared" ca="1" si="228"/>
        <v/>
      </c>
      <c r="Y787" s="14" t="str">
        <f t="shared" ca="1" si="229"/>
        <v/>
      </c>
      <c r="Z787" s="14" t="str">
        <f t="shared" ca="1" si="230"/>
        <v/>
      </c>
      <c r="AA787" s="14" t="str">
        <f t="shared" ca="1" si="231"/>
        <v/>
      </c>
      <c r="AB787" s="1">
        <f t="shared" si="215"/>
        <v>0.1</v>
      </c>
      <c r="AC787" s="1">
        <f t="shared" si="216"/>
        <v>100</v>
      </c>
      <c r="AD787" s="1" t="e">
        <f t="shared" si="217"/>
        <v>#N/A</v>
      </c>
      <c r="AE787" s="1" t="e">
        <f t="shared" si="218"/>
        <v>#N/A</v>
      </c>
      <c r="AF787" s="1" t="e">
        <f t="shared" si="219"/>
        <v>#N/A</v>
      </c>
      <c r="AG787" s="1" t="e">
        <f t="shared" si="220"/>
        <v>#N/A</v>
      </c>
      <c r="AH787" s="1" t="e">
        <f t="shared" si="221"/>
        <v>#N/A</v>
      </c>
      <c r="AI787" s="1" t="str">
        <f>TRIM(LEFT(AP787,FIND(Sheet1!$E$16,AP787)-1))</f>
        <v>ratio</v>
      </c>
      <c r="AJ787" s="1" t="str">
        <f>TRIM(LEFT(AQ787,FIND(Sheet1!$E$16,AQ787)-1))</f>
        <v>fixed</v>
      </c>
      <c r="AK787" s="1" t="e">
        <f>TRIM(LEFT(AR787,FIND(Sheet1!$E$16,AR787)-1))</f>
        <v>#VALUE!</v>
      </c>
      <c r="AL787" s="1" t="e">
        <f>TRIM(LEFT(AS787,FIND(Sheet1!$E$16,AS787)-1))</f>
        <v>#VALUE!</v>
      </c>
      <c r="AM787" s="1" t="e">
        <f>TRIM(LEFT(AT787,FIND(Sheet1!$E$16,AT787)-1))</f>
        <v>#VALUE!</v>
      </c>
      <c r="AN787" s="1" t="e">
        <f>TRIM(LEFT(AU787,FIND(Sheet1!$E$16,AU787)-1))</f>
        <v>#VALUE!</v>
      </c>
      <c r="AO787" s="1" t="e">
        <f>TRIM(LEFT(AV787,FIND(Sheet1!$E$16,AV787)-1))</f>
        <v>#VALUE!</v>
      </c>
      <c r="AP787" s="14" t="s">
        <v>534</v>
      </c>
      <c r="AQ787" s="14" t="s">
        <v>170</v>
      </c>
      <c r="AX787" s="1">
        <v>2000360104</v>
      </c>
      <c r="AY787" s="1" t="s">
        <v>86</v>
      </c>
      <c r="AZ787" s="1" t="str">
        <f t="shared" si="232"/>
        <v>2000360104伤血</v>
      </c>
      <c r="BA787" s="1">
        <f>COUNTIFS($AZ$2:AZ787,AZ787,$AZ$2:AZ787,"&gt;&lt;")</f>
        <v>2</v>
      </c>
      <c r="BB787" t="b">
        <f>IFERROR(AND(VLOOKUP(AX787,[2]英雄技能定义!$A:$F,6,0)="普攻",AY787=$AY$2),FALSE)</f>
        <v>0</v>
      </c>
    </row>
    <row r="788" spans="1:54">
      <c r="A788" s="1" t="e">
        <f>#REF!</f>
        <v>#REF!</v>
      </c>
      <c r="B788" s="1" t="e">
        <f>#REF!</f>
        <v>#REF!</v>
      </c>
      <c r="C788" s="1" t="e">
        <f>#REF!</f>
        <v>#REF!</v>
      </c>
      <c r="D788" s="1" t="s">
        <v>88</v>
      </c>
      <c r="E788" s="1" t="e">
        <f>#REF!</f>
        <v>#REF!</v>
      </c>
      <c r="F788" s="1" t="e">
        <f t="shared" si="233"/>
        <v>#REF!</v>
      </c>
      <c r="G788" s="1">
        <f>SUMIFS(Sheet1!$F$17:$F$30,Sheet1!$E$17:$E$30,D788)</f>
        <v>2</v>
      </c>
      <c r="H788" s="1" t="e">
        <f>ROUND(ABS(SUMIFS(#REF!,#REF!,$C788,#REF!,#REF!,#REF!,$E788)),)</f>
        <v>#REF!</v>
      </c>
      <c r="I788" s="1" t="e">
        <f>_xlfn.IFS(OR(B788=#REF!,B788=#REF!,B788=#REF!),ROUND(#REF!,3),TRUE,0)</f>
        <v>#REF!</v>
      </c>
      <c r="J788" s="1">
        <v>0</v>
      </c>
      <c r="K788" s="1" t="e">
        <f>ROUND(ABS(SUMIFS(#REF!,#REF!,$C788,#REF!,#REF!,#REF!,$E788,#REF!,#REF!)),3)</f>
        <v>#REF!</v>
      </c>
      <c r="L788" s="1" t="e">
        <f>ROUND(ABS(SUMIFS(#REF!,#REF!,$C788,#REF!,#REF!,#REF!,$E788,#REF!,#REF!)),3)</f>
        <v>#REF!</v>
      </c>
      <c r="M788" s="1">
        <v>0</v>
      </c>
      <c r="N788" s="1" t="e">
        <f>ROUND(ABS(SUMIFS(#REF!,#REF!,$C788,#REF!,#REF!,#REF!,$E788,#REF!,#REF!)),3)</f>
        <v>#REF!</v>
      </c>
      <c r="O788" s="1" t="e">
        <f>ABS(SUMIFS(#REF!,#REF!,$C788,#REF!,$E788,#REF!,#REF!))</f>
        <v>#REF!</v>
      </c>
      <c r="P788" s="1" t="e">
        <f>#REF!</f>
        <v>#REF!</v>
      </c>
      <c r="Q788" s="1" t="e">
        <f>_xlfn.IFS(OR(B788=#REF!,B788=#REF!),#REF!*100,TRUE,0)</f>
        <v>#REF!</v>
      </c>
      <c r="S788" s="14" t="str">
        <f t="shared" si="224"/>
        <v>2000360104加buff2</v>
      </c>
      <c r="T788" s="14" t="str">
        <f ca="1">IF(OFFSET($BB$1,MATCH($S788,S:S,0)-1,),$BC$1,
_xlfn.TEXTJOIN(Sheet1!$D$16,1,U788:AA788))</f>
        <v>duration=1,effectIds={1000154}</v>
      </c>
      <c r="U788" s="14" t="str">
        <f t="shared" ca="1" si="225"/>
        <v>duration=1</v>
      </c>
      <c r="V788" s="14" t="str">
        <f t="shared" ca="1" si="226"/>
        <v>effectIds={1000154}</v>
      </c>
      <c r="W788" s="14" t="str">
        <f t="shared" ca="1" si="227"/>
        <v/>
      </c>
      <c r="X788" s="14" t="str">
        <f t="shared" ca="1" si="228"/>
        <v/>
      </c>
      <c r="Y788" s="14" t="str">
        <f t="shared" ca="1" si="229"/>
        <v/>
      </c>
      <c r="Z788" s="14" t="str">
        <f t="shared" ca="1" si="230"/>
        <v/>
      </c>
      <c r="AA788" s="14" t="str">
        <f t="shared" ca="1" si="231"/>
        <v/>
      </c>
      <c r="AB788" s="1">
        <f t="shared" si="215"/>
        <v>1</v>
      </c>
      <c r="AC788" s="1" t="e">
        <f t="shared" si="216"/>
        <v>#N/A</v>
      </c>
      <c r="AD788" s="1" t="e">
        <f t="shared" si="217"/>
        <v>#N/A</v>
      </c>
      <c r="AE788" s="1" t="e">
        <f t="shared" si="218"/>
        <v>#N/A</v>
      </c>
      <c r="AF788" s="1" t="e">
        <f t="shared" si="219"/>
        <v>#N/A</v>
      </c>
      <c r="AG788" s="1" t="e">
        <f t="shared" si="220"/>
        <v>#N/A</v>
      </c>
      <c r="AH788" s="1" t="e">
        <f t="shared" si="221"/>
        <v>#N/A</v>
      </c>
      <c r="AI788" s="1" t="str">
        <f>TRIM(LEFT(AP788,FIND(Sheet1!$E$16,AP788)-1))</f>
        <v>duration</v>
      </c>
      <c r="AJ788" s="1" t="str">
        <f>TRIM(LEFT(AQ788,FIND(Sheet1!$E$16,AQ788)-1))</f>
        <v>effectIds</v>
      </c>
      <c r="AK788" s="1" t="e">
        <f>TRIM(LEFT(AR788,FIND(Sheet1!$E$16,AR788)-1))</f>
        <v>#VALUE!</v>
      </c>
      <c r="AL788" s="1" t="e">
        <f>TRIM(LEFT(AS788,FIND(Sheet1!$E$16,AS788)-1))</f>
        <v>#VALUE!</v>
      </c>
      <c r="AM788" s="1" t="e">
        <f>TRIM(LEFT(AT788,FIND(Sheet1!$E$16,AT788)-1))</f>
        <v>#VALUE!</v>
      </c>
      <c r="AN788" s="1" t="e">
        <f>TRIM(LEFT(AU788,FIND(Sheet1!$E$16,AU788)-1))</f>
        <v>#VALUE!</v>
      </c>
      <c r="AO788" s="1" t="e">
        <f>TRIM(LEFT(AV788,FIND(Sheet1!$E$16,AV788)-1))</f>
        <v>#VALUE!</v>
      </c>
      <c r="AP788" s="14" t="s">
        <v>211</v>
      </c>
      <c r="AQ788" s="14" t="s">
        <v>535</v>
      </c>
      <c r="AX788" s="1">
        <v>2000360104</v>
      </c>
      <c r="AY788" s="1" t="s">
        <v>88</v>
      </c>
      <c r="AZ788" s="1" t="str">
        <f t="shared" si="232"/>
        <v>2000360104加buff</v>
      </c>
      <c r="BA788" s="1">
        <f>COUNTIFS($AZ$2:AZ788,AZ788,$AZ$2:AZ788,"&gt;&lt;")</f>
        <v>2</v>
      </c>
      <c r="BB788" t="b">
        <f>IFERROR(AND(VLOOKUP(AX788,[2]英雄技能定义!$A:$F,6,0)="普攻",AY788=$AY$2),FALSE)</f>
        <v>0</v>
      </c>
    </row>
    <row r="789" spans="1:54">
      <c r="A789" s="1" t="e">
        <f>#REF!</f>
        <v>#REF!</v>
      </c>
      <c r="B789" s="1" t="e">
        <f>#REF!</f>
        <v>#REF!</v>
      </c>
      <c r="C789" s="1" t="e">
        <f>#REF!</f>
        <v>#REF!</v>
      </c>
      <c r="D789" s="1" t="s">
        <v>86</v>
      </c>
      <c r="E789" s="1" t="e">
        <f>#REF!</f>
        <v>#REF!</v>
      </c>
      <c r="F789" s="1" t="e">
        <f t="shared" si="233"/>
        <v>#REF!</v>
      </c>
      <c r="G789" s="1">
        <f>SUMIFS(Sheet1!$F$17:$F$30,Sheet1!$E$17:$E$30,D789)</f>
        <v>1</v>
      </c>
      <c r="H789" s="1" t="e">
        <f>ROUND(ABS(SUMIFS(#REF!,#REF!,$C789,#REF!,#REF!,#REF!,$E789)),)</f>
        <v>#REF!</v>
      </c>
      <c r="I789" s="1" t="e">
        <f>_xlfn.IFS(OR(B789=#REF!,B789=#REF!,B789=#REF!),ROUND(#REF!,3),TRUE,0)</f>
        <v>#REF!</v>
      </c>
      <c r="J789" s="1">
        <v>0</v>
      </c>
      <c r="K789" s="1" t="e">
        <f>ROUND(ABS(SUMIFS(#REF!,#REF!,$C789,#REF!,#REF!,#REF!,$E789,#REF!,#REF!)),3)</f>
        <v>#REF!</v>
      </c>
      <c r="L789" s="1" t="e">
        <f>ROUND(ABS(SUMIFS(#REF!,#REF!,$C789,#REF!,#REF!,#REF!,$E789,#REF!,#REF!)),3)</f>
        <v>#REF!</v>
      </c>
      <c r="M789" s="1">
        <v>0</v>
      </c>
      <c r="N789" s="1" t="e">
        <f>ROUND(ABS(SUMIFS(#REF!,#REF!,$C789,#REF!,#REF!,#REF!,$E789,#REF!,#REF!)),3)</f>
        <v>#REF!</v>
      </c>
      <c r="O789" s="1" t="e">
        <f>ABS(SUMIFS(#REF!,#REF!,$C789,#REF!,$E789,#REF!,#REF!))</f>
        <v>#REF!</v>
      </c>
      <c r="P789" s="1" t="e">
        <f>#REF!</f>
        <v>#REF!</v>
      </c>
      <c r="Q789" s="1" t="e">
        <f>_xlfn.IFS(OR(B789=#REF!,B789=#REF!),#REF!*100,TRUE,0)</f>
        <v>#REF!</v>
      </c>
      <c r="S789" s="14" t="str">
        <f t="shared" si="224"/>
        <v>2000360105加buff1</v>
      </c>
      <c r="T789" s="14" t="str">
        <f ca="1">IF(OFFSET($BB$1,MATCH($S789,S:S,0)-1,),$BC$1,
_xlfn.TEXTJOIN(Sheet1!$D$16,1,U789:AA789))</f>
        <v>duration=9+attackerParams('extreasure1a'),effectIds={1000157}</v>
      </c>
      <c r="U789" s="14" t="str">
        <f t="shared" ca="1" si="225"/>
        <v>duration=9+attackerParams('extreasure1a')</v>
      </c>
      <c r="V789" s="14" t="str">
        <f t="shared" ca="1" si="226"/>
        <v>effectIds={1000157}</v>
      </c>
      <c r="W789" s="14" t="str">
        <f t="shared" ca="1" si="227"/>
        <v/>
      </c>
      <c r="X789" s="14" t="str">
        <f t="shared" ca="1" si="228"/>
        <v/>
      </c>
      <c r="Y789" s="14" t="str">
        <f t="shared" ca="1" si="229"/>
        <v/>
      </c>
      <c r="Z789" s="14" t="str">
        <f t="shared" ca="1" si="230"/>
        <v/>
      </c>
      <c r="AA789" s="14" t="str">
        <f t="shared" ca="1" si="231"/>
        <v/>
      </c>
      <c r="AB789" s="1">
        <f t="shared" si="215"/>
        <v>9</v>
      </c>
      <c r="AC789" s="1" t="e">
        <f t="shared" si="216"/>
        <v>#N/A</v>
      </c>
      <c r="AD789" s="1" t="e">
        <f t="shared" si="217"/>
        <v>#N/A</v>
      </c>
      <c r="AE789" s="1" t="e">
        <f t="shared" si="218"/>
        <v>#N/A</v>
      </c>
      <c r="AF789" s="1" t="e">
        <f t="shared" si="219"/>
        <v>#N/A</v>
      </c>
      <c r="AG789" s="1" t="e">
        <f t="shared" si="220"/>
        <v>#N/A</v>
      </c>
      <c r="AH789" s="1" t="e">
        <f t="shared" si="221"/>
        <v>#N/A</v>
      </c>
      <c r="AI789" s="1" t="str">
        <f>TRIM(LEFT(AP789,FIND(Sheet1!$E$16,AP789)-1))</f>
        <v>duration</v>
      </c>
      <c r="AJ789" s="1" t="str">
        <f>TRIM(LEFT(AQ789,FIND(Sheet1!$E$16,AQ789)-1))</f>
        <v>effectIds</v>
      </c>
      <c r="AK789" s="1" t="e">
        <f>TRIM(LEFT(AR789,FIND(Sheet1!$E$16,AR789)-1))</f>
        <v>#VALUE!</v>
      </c>
      <c r="AL789" s="1" t="e">
        <f>TRIM(LEFT(AS789,FIND(Sheet1!$E$16,AS789)-1))</f>
        <v>#VALUE!</v>
      </c>
      <c r="AM789" s="1" t="e">
        <f>TRIM(LEFT(AT789,FIND(Sheet1!$E$16,AT789)-1))</f>
        <v>#VALUE!</v>
      </c>
      <c r="AN789" s="1" t="e">
        <f>TRIM(LEFT(AU789,FIND(Sheet1!$E$16,AU789)-1))</f>
        <v>#VALUE!</v>
      </c>
      <c r="AO789" s="1" t="e">
        <f>TRIM(LEFT(AV789,FIND(Sheet1!$E$16,AV789)-1))</f>
        <v>#VALUE!</v>
      </c>
      <c r="AP789" s="14" t="s">
        <v>529</v>
      </c>
      <c r="AQ789" s="14" t="s">
        <v>530</v>
      </c>
      <c r="AX789" s="1">
        <v>2000360105</v>
      </c>
      <c r="AY789" s="1" t="s">
        <v>88</v>
      </c>
      <c r="AZ789" s="1" t="str">
        <f t="shared" si="232"/>
        <v>2000360105加buff</v>
      </c>
      <c r="BA789" s="1">
        <f>COUNTIFS($AZ$2:AZ789,AZ789,$AZ$2:AZ789,"&gt;&lt;")</f>
        <v>1</v>
      </c>
      <c r="BB789" t="b">
        <f>IFERROR(AND(VLOOKUP(AX789,[2]英雄技能定义!$A:$F,6,0)="普攻",AY789=$AY$2),FALSE)</f>
        <v>0</v>
      </c>
    </row>
    <row r="790" spans="1:54">
      <c r="S790" s="14" t="str">
        <f t="shared" si="224"/>
        <v>2000360105伤血1</v>
      </c>
      <c r="T790" s="14" t="str">
        <f ca="1">IF(OFFSET($BB$1,MATCH($S790,S:S,0)-1,),$BC$1,
_xlfn.TEXTJOIN(Sheet1!$D$16,1,U790:AA790))</f>
        <v>ratio=0.29+attackerParams('extreasure2')+attackerParams('step10a'),fixed=100</v>
      </c>
      <c r="U790" s="14" t="str">
        <f t="shared" ca="1" si="225"/>
        <v>ratio=0.29+attackerParams('extreasure2')+attackerParams('step10a')</v>
      </c>
      <c r="V790" s="14" t="str">
        <f t="shared" ca="1" si="226"/>
        <v>fixed=100</v>
      </c>
      <c r="W790" s="14" t="str">
        <f t="shared" ca="1" si="227"/>
        <v/>
      </c>
      <c r="X790" s="14" t="str">
        <f t="shared" ca="1" si="228"/>
        <v/>
      </c>
      <c r="Y790" s="14" t="str">
        <f t="shared" ca="1" si="229"/>
        <v/>
      </c>
      <c r="Z790" s="14" t="str">
        <f t="shared" ca="1" si="230"/>
        <v/>
      </c>
      <c r="AA790" s="14" t="str">
        <f t="shared" ca="1" si="231"/>
        <v/>
      </c>
      <c r="AB790" s="1">
        <f t="shared" si="215"/>
        <v>0.28999999999999998</v>
      </c>
      <c r="AC790" s="1">
        <f t="shared" si="216"/>
        <v>100</v>
      </c>
      <c r="AD790" s="1" t="e">
        <f t="shared" si="217"/>
        <v>#N/A</v>
      </c>
      <c r="AE790" s="1" t="e">
        <f t="shared" si="218"/>
        <v>#N/A</v>
      </c>
      <c r="AF790" s="1" t="e">
        <f t="shared" si="219"/>
        <v>#N/A</v>
      </c>
      <c r="AG790" s="1" t="e">
        <f t="shared" si="220"/>
        <v>#N/A</v>
      </c>
      <c r="AH790" s="1" t="e">
        <f t="shared" si="221"/>
        <v>#N/A</v>
      </c>
      <c r="AI790" s="1" t="str">
        <f>TRIM(LEFT(AP790,FIND(Sheet1!$E$16,AP790)-1))</f>
        <v>ratio</v>
      </c>
      <c r="AJ790" s="1" t="str">
        <f>TRIM(LEFT(AQ790,FIND(Sheet1!$E$16,AQ790)-1))</f>
        <v>fixed</v>
      </c>
      <c r="AK790" s="1" t="e">
        <f>TRIM(LEFT(AR790,FIND(Sheet1!$E$16,AR790)-1))</f>
        <v>#VALUE!</v>
      </c>
      <c r="AL790" s="1" t="e">
        <f>TRIM(LEFT(AS790,FIND(Sheet1!$E$16,AS790)-1))</f>
        <v>#VALUE!</v>
      </c>
      <c r="AM790" s="1" t="e">
        <f>TRIM(LEFT(AT790,FIND(Sheet1!$E$16,AT790)-1))</f>
        <v>#VALUE!</v>
      </c>
      <c r="AN790" s="1" t="e">
        <f>TRIM(LEFT(AU790,FIND(Sheet1!$E$16,AU790)-1))</f>
        <v>#VALUE!</v>
      </c>
      <c r="AO790" s="1" t="e">
        <f>TRIM(LEFT(AV790,FIND(Sheet1!$E$16,AV790)-1))</f>
        <v>#VALUE!</v>
      </c>
      <c r="AP790" s="14" t="s">
        <v>536</v>
      </c>
      <c r="AQ790" s="14" t="s">
        <v>170</v>
      </c>
      <c r="AX790" s="1">
        <v>2000360105</v>
      </c>
      <c r="AY790" s="1" t="s">
        <v>86</v>
      </c>
      <c r="AZ790" s="1" t="str">
        <f t="shared" si="232"/>
        <v>2000360105伤血</v>
      </c>
      <c r="BA790" s="1">
        <f>COUNTIFS($AZ$2:AZ790,AZ790,$AZ$2:AZ790,"&gt;&lt;")</f>
        <v>1</v>
      </c>
      <c r="BB790" t="b">
        <f>IFERROR(AND(VLOOKUP(AX790,[2]英雄技能定义!$A:$F,6,0)="普攻",AY790=$AY$2),FALSE)</f>
        <v>0</v>
      </c>
    </row>
    <row r="791" spans="1:54">
      <c r="S791" s="14" t="str">
        <f t="shared" si="224"/>
        <v>2000360105击退1</v>
      </c>
      <c r="T791" s="14" t="str">
        <f ca="1">IF(OFFSET($BB$1,MATCH($S791,S:S,0)-1,),$BC$1,
_xlfn.TEXTJOIN(Sheet1!$D$16,1,U791:AA791))</f>
        <v>speed=-(distanceWithFrontEnemy())-500,duration=0.1,isAccelerated=false</v>
      </c>
      <c r="U791" s="14" t="str">
        <f t="shared" ca="1" si="225"/>
        <v>speed=-(distanceWithFrontEnemy())-500</v>
      </c>
      <c r="V791" s="14" t="str">
        <f t="shared" ca="1" si="226"/>
        <v>duration=0.1</v>
      </c>
      <c r="W791" s="14" t="str">
        <f t="shared" ca="1" si="227"/>
        <v>isAccelerated=false</v>
      </c>
      <c r="X791" s="14" t="str">
        <f t="shared" ca="1" si="228"/>
        <v/>
      </c>
      <c r="Y791" s="14" t="str">
        <f t="shared" ca="1" si="229"/>
        <v/>
      </c>
      <c r="Z791" s="14" t="str">
        <f t="shared" ca="1" si="230"/>
        <v/>
      </c>
      <c r="AA791" s="14" t="str">
        <f t="shared" ca="1" si="231"/>
        <v/>
      </c>
      <c r="AB791" s="1">
        <f t="shared" si="215"/>
        <v>500</v>
      </c>
      <c r="AC791" s="1">
        <f t="shared" si="216"/>
        <v>0.1</v>
      </c>
      <c r="AD791" s="1" t="e">
        <f t="shared" si="217"/>
        <v>#N/A</v>
      </c>
      <c r="AE791" s="1" t="e">
        <f t="shared" si="218"/>
        <v>#N/A</v>
      </c>
      <c r="AF791" s="1" t="e">
        <f t="shared" si="219"/>
        <v>#N/A</v>
      </c>
      <c r="AG791" s="1" t="e">
        <f t="shared" si="220"/>
        <v>#N/A</v>
      </c>
      <c r="AH791" s="1" t="e">
        <f t="shared" si="221"/>
        <v>#N/A</v>
      </c>
      <c r="AI791" s="1" t="str">
        <f>TRIM(LEFT(AP791,FIND(Sheet1!$E$16,AP791)-1))</f>
        <v>speed</v>
      </c>
      <c r="AJ791" s="1" t="str">
        <f>TRIM(LEFT(AQ791,FIND(Sheet1!$E$16,AQ791)-1))</f>
        <v>duration</v>
      </c>
      <c r="AK791" s="1" t="str">
        <f>TRIM(LEFT(AR791,FIND(Sheet1!$E$16,AR791)-1))</f>
        <v>isAccelerated</v>
      </c>
      <c r="AL791" s="1" t="e">
        <f>TRIM(LEFT(AS791,FIND(Sheet1!$E$16,AS791)-1))</f>
        <v>#VALUE!</v>
      </c>
      <c r="AM791" s="1" t="e">
        <f>TRIM(LEFT(AT791,FIND(Sheet1!$E$16,AT791)-1))</f>
        <v>#VALUE!</v>
      </c>
      <c r="AN791" s="1" t="e">
        <f>TRIM(LEFT(AU791,FIND(Sheet1!$E$16,AU791)-1))</f>
        <v>#VALUE!</v>
      </c>
      <c r="AO791" s="1" t="e">
        <f>TRIM(LEFT(AV791,FIND(Sheet1!$E$16,AV791)-1))</f>
        <v>#VALUE!</v>
      </c>
      <c r="AP791" s="14" t="s">
        <v>532</v>
      </c>
      <c r="AQ791" s="14" t="s">
        <v>183</v>
      </c>
      <c r="AR791" s="14" t="s">
        <v>533</v>
      </c>
      <c r="AX791" s="1">
        <v>2000360105</v>
      </c>
      <c r="AY791" s="1" t="s">
        <v>47</v>
      </c>
      <c r="AZ791" s="1" t="str">
        <f t="shared" si="232"/>
        <v>2000360105击退</v>
      </c>
      <c r="BA791" s="1">
        <f>COUNTIFS($AZ$2:AZ791,AZ791,$AZ$2:AZ791,"&gt;&lt;")</f>
        <v>1</v>
      </c>
      <c r="BB791" t="b">
        <f>IFERROR(AND(VLOOKUP(AX791,[2]英雄技能定义!$A:$F,6,0)="普攻",AY791=$AY$2),FALSE)</f>
        <v>0</v>
      </c>
    </row>
    <row r="792" spans="1:54">
      <c r="S792" s="14" t="str">
        <f t="shared" si="224"/>
        <v>2000360105受击光效1</v>
      </c>
      <c r="T792" s="14" t="str">
        <f ca="1">IF(OFFSET($BB$1,MATCH($S792,S:S,0)-1,),$BC$1,
_xlfn.TEXTJOIN(Sheet1!$D$16,1,U792:AA792))</f>
        <v>80</v>
      </c>
      <c r="U792" s="14" t="str">
        <f t="shared" ca="1" si="225"/>
        <v>80</v>
      </c>
      <c r="V792" s="14" t="str">
        <f t="shared" ca="1" si="226"/>
        <v/>
      </c>
      <c r="W792" s="14" t="str">
        <f t="shared" ca="1" si="227"/>
        <v/>
      </c>
      <c r="X792" s="14" t="str">
        <f t="shared" ca="1" si="228"/>
        <v/>
      </c>
      <c r="Y792" s="14" t="str">
        <f t="shared" ca="1" si="229"/>
        <v/>
      </c>
      <c r="Z792" s="14" t="str">
        <f t="shared" ca="1" si="230"/>
        <v/>
      </c>
      <c r="AA792" s="14" t="str">
        <f t="shared" ca="1" si="231"/>
        <v/>
      </c>
      <c r="AB792" s="1">
        <f t="shared" si="215"/>
        <v>80</v>
      </c>
      <c r="AC792" s="1" t="e">
        <f t="shared" si="216"/>
        <v>#N/A</v>
      </c>
      <c r="AD792" s="1" t="e">
        <f t="shared" si="217"/>
        <v>#N/A</v>
      </c>
      <c r="AE792" s="1" t="e">
        <f t="shared" si="218"/>
        <v>#N/A</v>
      </c>
      <c r="AF792" s="1" t="e">
        <f t="shared" si="219"/>
        <v>#N/A</v>
      </c>
      <c r="AG792" s="1" t="e">
        <f t="shared" si="220"/>
        <v>#N/A</v>
      </c>
      <c r="AH792" s="1" t="e">
        <f t="shared" si="221"/>
        <v>#N/A</v>
      </c>
      <c r="AI792" s="1" t="e">
        <f>TRIM(LEFT(AP792,FIND(Sheet1!$E$16,AP792)-1))</f>
        <v>#VALUE!</v>
      </c>
      <c r="AJ792" s="1" t="e">
        <f>TRIM(LEFT(AQ792,FIND(Sheet1!$E$16,AQ792)-1))</f>
        <v>#VALUE!</v>
      </c>
      <c r="AK792" s="1" t="e">
        <f>TRIM(LEFT(AR792,FIND(Sheet1!$E$16,AR792)-1))</f>
        <v>#VALUE!</v>
      </c>
      <c r="AL792" s="1" t="e">
        <f>TRIM(LEFT(AS792,FIND(Sheet1!$E$16,AS792)-1))</f>
        <v>#VALUE!</v>
      </c>
      <c r="AM792" s="1" t="e">
        <f>TRIM(LEFT(AT792,FIND(Sheet1!$E$16,AT792)-1))</f>
        <v>#VALUE!</v>
      </c>
      <c r="AN792" s="1" t="e">
        <f>TRIM(LEFT(AU792,FIND(Sheet1!$E$16,AU792)-1))</f>
        <v>#VALUE!</v>
      </c>
      <c r="AO792" s="1" t="e">
        <f>TRIM(LEFT(AV792,FIND(Sheet1!$E$16,AV792)-1))</f>
        <v>#VALUE!</v>
      </c>
      <c r="AP792" s="14">
        <v>80</v>
      </c>
      <c r="AX792" s="1">
        <v>2000360105</v>
      </c>
      <c r="AY792" s="1" t="s">
        <v>91</v>
      </c>
      <c r="AZ792" s="1" t="str">
        <f t="shared" si="232"/>
        <v>2000360105受击光效</v>
      </c>
      <c r="BA792" s="1">
        <f>COUNTIFS($AZ$2:AZ792,AZ792,$AZ$2:AZ792,"&gt;&lt;")</f>
        <v>1</v>
      </c>
      <c r="BB792" t="b">
        <f>IFERROR(AND(VLOOKUP(AX792,[2]英雄技能定义!$A:$F,6,0)="普攻",AY792=$AY$2),FALSE)</f>
        <v>0</v>
      </c>
    </row>
    <row r="793" spans="1:54">
      <c r="S793" s="14" t="str">
        <f t="shared" si="224"/>
        <v>2000360105受击光效2</v>
      </c>
      <c r="T793" s="14" t="str">
        <f ca="1">IF(OFFSET($BB$1,MATCH($S793,S:S,0)-1,),$BC$1,
_xlfn.TEXTJOIN(Sheet1!$D$16,1,U793:AA793))</f>
        <v>77</v>
      </c>
      <c r="U793" s="14" t="str">
        <f t="shared" ca="1" si="225"/>
        <v>77</v>
      </c>
      <c r="V793" s="14" t="str">
        <f t="shared" ca="1" si="226"/>
        <v/>
      </c>
      <c r="W793" s="14" t="str">
        <f t="shared" ca="1" si="227"/>
        <v/>
      </c>
      <c r="X793" s="14" t="str">
        <f t="shared" ca="1" si="228"/>
        <v/>
      </c>
      <c r="Y793" s="14" t="str">
        <f t="shared" ca="1" si="229"/>
        <v/>
      </c>
      <c r="Z793" s="14" t="str">
        <f t="shared" ca="1" si="230"/>
        <v/>
      </c>
      <c r="AA793" s="14" t="str">
        <f t="shared" ca="1" si="231"/>
        <v/>
      </c>
      <c r="AB793" s="1">
        <f t="shared" ref="AB793:AB856" si="234">LOOKUP(9E+307,(--(TRIM(MID(SUBSTITUTE(SUBSTITUTE(SUBSTITUTE(SUBSTITUTE(SUBSTITUTE(AP793,"=","+"),"*","+"),"/","+"),"-","+"),"+",REPT(" ",99)),ROW($1:$100)*99-98,99)))))</f>
        <v>77</v>
      </c>
      <c r="AC793" s="1" t="e">
        <f t="shared" ref="AC793:AC856" si="235">LOOKUP(9E+307,(--(TRIM(MID(SUBSTITUTE(SUBSTITUTE(SUBSTITUTE(SUBSTITUTE(SUBSTITUTE(AQ793,"=","+"),"*","+"),"/","+"),"-","+"),"+",REPT(" ",99)),ROW($1:$100)*99-98,99)))))</f>
        <v>#N/A</v>
      </c>
      <c r="AD793" s="1" t="e">
        <f t="shared" ref="AD793:AD856" si="236">LOOKUP(9E+307,(--(TRIM(MID(SUBSTITUTE(SUBSTITUTE(SUBSTITUTE(SUBSTITUTE(SUBSTITUTE(AR793,"=","+"),"*","+"),"/","+"),"-","+"),"+",REPT(" ",99)),ROW($1:$100)*99-98,99)))))</f>
        <v>#N/A</v>
      </c>
      <c r="AE793" s="1" t="e">
        <f t="shared" ref="AE793:AE856" si="237">LOOKUP(9E+307,(--(TRIM(MID(SUBSTITUTE(SUBSTITUTE(SUBSTITUTE(SUBSTITUTE(SUBSTITUTE(AS793,"=","+"),"*","+"),"/","+"),"-","+"),"+",REPT(" ",99)),ROW($1:$100)*99-98,99)))))</f>
        <v>#N/A</v>
      </c>
      <c r="AF793" s="1" t="e">
        <f t="shared" ref="AF793:AF856" si="238">LOOKUP(9E+307,(--(TRIM(MID(SUBSTITUTE(SUBSTITUTE(SUBSTITUTE(SUBSTITUTE(SUBSTITUTE(AT793,"=","+"),"*","+"),"/","+"),"-","+"),"+",REPT(" ",99)),ROW($1:$100)*99-98,99)))))</f>
        <v>#N/A</v>
      </c>
      <c r="AG793" s="1" t="e">
        <f t="shared" ref="AG793:AG856" si="239">LOOKUP(9E+307,(--(TRIM(MID(SUBSTITUTE(SUBSTITUTE(SUBSTITUTE(SUBSTITUTE(SUBSTITUTE(AU793,"=","+"),"*","+"),"/","+"),"-","+"),"+",REPT(" ",99)),ROW($1:$100)*99-98,99)))))</f>
        <v>#N/A</v>
      </c>
      <c r="AH793" s="1" t="e">
        <f t="shared" ref="AH793:AH856" si="240">LOOKUP(9E+307,(--(TRIM(MID(SUBSTITUTE(SUBSTITUTE(SUBSTITUTE(SUBSTITUTE(SUBSTITUTE(AV793,"=","+"),"*","+"),"/","+"),"-","+"),"+",REPT(" ",99)),ROW($1:$100)*99-98,99)))))</f>
        <v>#N/A</v>
      </c>
      <c r="AI793" s="1" t="e">
        <f>TRIM(LEFT(AP793,FIND(Sheet1!$E$16,AP793)-1))</f>
        <v>#VALUE!</v>
      </c>
      <c r="AJ793" s="1" t="e">
        <f>TRIM(LEFT(AQ793,FIND(Sheet1!$E$16,AQ793)-1))</f>
        <v>#VALUE!</v>
      </c>
      <c r="AK793" s="1" t="e">
        <f>TRIM(LEFT(AR793,FIND(Sheet1!$E$16,AR793)-1))</f>
        <v>#VALUE!</v>
      </c>
      <c r="AL793" s="1" t="e">
        <f>TRIM(LEFT(AS793,FIND(Sheet1!$E$16,AS793)-1))</f>
        <v>#VALUE!</v>
      </c>
      <c r="AM793" s="1" t="e">
        <f>TRIM(LEFT(AT793,FIND(Sheet1!$E$16,AT793)-1))</f>
        <v>#VALUE!</v>
      </c>
      <c r="AN793" s="1" t="e">
        <f>TRIM(LEFT(AU793,FIND(Sheet1!$E$16,AU793)-1))</f>
        <v>#VALUE!</v>
      </c>
      <c r="AO793" s="1" t="e">
        <f>TRIM(LEFT(AV793,FIND(Sheet1!$E$16,AV793)-1))</f>
        <v>#VALUE!</v>
      </c>
      <c r="AP793" s="14">
        <v>77</v>
      </c>
      <c r="AX793" s="1">
        <v>2000360105</v>
      </c>
      <c r="AY793" s="1" t="s">
        <v>91</v>
      </c>
      <c r="AZ793" s="1" t="str">
        <f t="shared" si="232"/>
        <v>2000360105受击光效</v>
      </c>
      <c r="BA793" s="1">
        <f>COUNTIFS($AZ$2:AZ793,AZ793,$AZ$2:AZ793,"&gt;&lt;")</f>
        <v>2</v>
      </c>
      <c r="BB793" t="b">
        <f>IFERROR(AND(VLOOKUP(AX793,[2]英雄技能定义!$A:$F,6,0)="普攻",AY793=$AY$2),FALSE)</f>
        <v>0</v>
      </c>
    </row>
    <row r="794" spans="1:54">
      <c r="S794" s="14" t="str">
        <f t="shared" si="224"/>
        <v>2000360105伤血2</v>
      </c>
      <c r="T794" s="14" t="str">
        <f ca="1">IF(OFFSET($BB$1,MATCH($S794,S:S,0)-1,),$BC$1,
_xlfn.TEXTJOIN(Sheet1!$D$16,1,U794:AA794))</f>
        <v>ratio=0.1,fixed=100</v>
      </c>
      <c r="U794" s="14" t="str">
        <f t="shared" ca="1" si="225"/>
        <v>ratio=0.1</v>
      </c>
      <c r="V794" s="14" t="str">
        <f t="shared" ca="1" si="226"/>
        <v>fixed=100</v>
      </c>
      <c r="W794" s="14" t="str">
        <f t="shared" ca="1" si="227"/>
        <v/>
      </c>
      <c r="X794" s="14" t="str">
        <f t="shared" ca="1" si="228"/>
        <v/>
      </c>
      <c r="Y794" s="14" t="str">
        <f t="shared" ca="1" si="229"/>
        <v/>
      </c>
      <c r="Z794" s="14" t="str">
        <f t="shared" ca="1" si="230"/>
        <v/>
      </c>
      <c r="AA794" s="14" t="str">
        <f t="shared" ca="1" si="231"/>
        <v/>
      </c>
      <c r="AB794" s="1">
        <f t="shared" si="234"/>
        <v>0.1</v>
      </c>
      <c r="AC794" s="1">
        <f t="shared" si="235"/>
        <v>100</v>
      </c>
      <c r="AD794" s="1" t="e">
        <f t="shared" si="236"/>
        <v>#N/A</v>
      </c>
      <c r="AE794" s="1" t="e">
        <f t="shared" si="237"/>
        <v>#N/A</v>
      </c>
      <c r="AF794" s="1" t="e">
        <f t="shared" si="238"/>
        <v>#N/A</v>
      </c>
      <c r="AG794" s="1" t="e">
        <f t="shared" si="239"/>
        <v>#N/A</v>
      </c>
      <c r="AH794" s="1" t="e">
        <f t="shared" si="240"/>
        <v>#N/A</v>
      </c>
      <c r="AI794" s="1" t="str">
        <f>TRIM(LEFT(AP794,FIND(Sheet1!$E$16,AP794)-1))</f>
        <v>ratio</v>
      </c>
      <c r="AJ794" s="1" t="str">
        <f>TRIM(LEFT(AQ794,FIND(Sheet1!$E$16,AQ794)-1))</f>
        <v>fixed</v>
      </c>
      <c r="AK794" s="1" t="e">
        <f>TRIM(LEFT(AR794,FIND(Sheet1!$E$16,AR794)-1))</f>
        <v>#VALUE!</v>
      </c>
      <c r="AL794" s="1" t="e">
        <f>TRIM(LEFT(AS794,FIND(Sheet1!$E$16,AS794)-1))</f>
        <v>#VALUE!</v>
      </c>
      <c r="AM794" s="1" t="e">
        <f>TRIM(LEFT(AT794,FIND(Sheet1!$E$16,AT794)-1))</f>
        <v>#VALUE!</v>
      </c>
      <c r="AN794" s="1" t="e">
        <f>TRIM(LEFT(AU794,FIND(Sheet1!$E$16,AU794)-1))</f>
        <v>#VALUE!</v>
      </c>
      <c r="AO794" s="1" t="e">
        <f>TRIM(LEFT(AV794,FIND(Sheet1!$E$16,AV794)-1))</f>
        <v>#VALUE!</v>
      </c>
      <c r="AP794" s="14" t="s">
        <v>534</v>
      </c>
      <c r="AQ794" s="14" t="s">
        <v>170</v>
      </c>
      <c r="AX794" s="1">
        <v>2000360105</v>
      </c>
      <c r="AY794" s="1" t="s">
        <v>86</v>
      </c>
      <c r="AZ794" s="1" t="str">
        <f t="shared" si="232"/>
        <v>2000360105伤血</v>
      </c>
      <c r="BA794" s="1">
        <f>COUNTIFS($AZ$2:AZ794,AZ794,$AZ$2:AZ794,"&gt;&lt;")</f>
        <v>2</v>
      </c>
      <c r="BB794" t="b">
        <f>IFERROR(AND(VLOOKUP(AX794,[2]英雄技能定义!$A:$F,6,0)="普攻",AY794=$AY$2),FALSE)</f>
        <v>0</v>
      </c>
    </row>
    <row r="795" spans="1:54">
      <c r="S795" s="14" t="str">
        <f t="shared" si="224"/>
        <v>2000360105加buff2</v>
      </c>
      <c r="T795" s="14" t="str">
        <f ca="1">IF(OFFSET($BB$1,MATCH($S795,S:S,0)-1,),$BC$1,
_xlfn.TEXTJOIN(Sheet1!$D$16,1,U795:AA795))</f>
        <v>duration=2,effectIds={1000154}</v>
      </c>
      <c r="U795" s="14" t="str">
        <f t="shared" ca="1" si="225"/>
        <v>duration=2</v>
      </c>
      <c r="V795" s="14" t="str">
        <f t="shared" ca="1" si="226"/>
        <v>effectIds={1000154}</v>
      </c>
      <c r="W795" s="14" t="str">
        <f t="shared" ca="1" si="227"/>
        <v/>
      </c>
      <c r="X795" s="14" t="str">
        <f t="shared" ca="1" si="228"/>
        <v/>
      </c>
      <c r="Y795" s="14" t="str">
        <f t="shared" ca="1" si="229"/>
        <v/>
      </c>
      <c r="Z795" s="14" t="str">
        <f t="shared" ca="1" si="230"/>
        <v/>
      </c>
      <c r="AA795" s="14" t="str">
        <f t="shared" ca="1" si="231"/>
        <v/>
      </c>
      <c r="AB795" s="1">
        <f t="shared" si="234"/>
        <v>2</v>
      </c>
      <c r="AC795" s="1" t="e">
        <f t="shared" si="235"/>
        <v>#N/A</v>
      </c>
      <c r="AD795" s="1" t="e">
        <f t="shared" si="236"/>
        <v>#N/A</v>
      </c>
      <c r="AE795" s="1" t="e">
        <f t="shared" si="237"/>
        <v>#N/A</v>
      </c>
      <c r="AF795" s="1" t="e">
        <f t="shared" si="238"/>
        <v>#N/A</v>
      </c>
      <c r="AG795" s="1" t="e">
        <f t="shared" si="239"/>
        <v>#N/A</v>
      </c>
      <c r="AH795" s="1" t="e">
        <f t="shared" si="240"/>
        <v>#N/A</v>
      </c>
      <c r="AI795" s="1" t="str">
        <f>TRIM(LEFT(AP795,FIND(Sheet1!$E$16,AP795)-1))</f>
        <v>duration</v>
      </c>
      <c r="AJ795" s="1" t="str">
        <f>TRIM(LEFT(AQ795,FIND(Sheet1!$E$16,AQ795)-1))</f>
        <v>effectIds</v>
      </c>
      <c r="AK795" s="1" t="e">
        <f>TRIM(LEFT(AR795,FIND(Sheet1!$E$16,AR795)-1))</f>
        <v>#VALUE!</v>
      </c>
      <c r="AL795" s="1" t="e">
        <f>TRIM(LEFT(AS795,FIND(Sheet1!$E$16,AS795)-1))</f>
        <v>#VALUE!</v>
      </c>
      <c r="AM795" s="1" t="e">
        <f>TRIM(LEFT(AT795,FIND(Sheet1!$E$16,AT795)-1))</f>
        <v>#VALUE!</v>
      </c>
      <c r="AN795" s="1" t="e">
        <f>TRIM(LEFT(AU795,FIND(Sheet1!$E$16,AU795)-1))</f>
        <v>#VALUE!</v>
      </c>
      <c r="AO795" s="1" t="e">
        <f>TRIM(LEFT(AV795,FIND(Sheet1!$E$16,AV795)-1))</f>
        <v>#VALUE!</v>
      </c>
      <c r="AP795" s="14" t="s">
        <v>249</v>
      </c>
      <c r="AQ795" s="14" t="s">
        <v>535</v>
      </c>
      <c r="AX795" s="1">
        <v>2000360105</v>
      </c>
      <c r="AY795" s="1" t="s">
        <v>88</v>
      </c>
      <c r="AZ795" s="1" t="str">
        <f t="shared" si="232"/>
        <v>2000360105加buff</v>
      </c>
      <c r="BA795" s="1">
        <f>COUNTIFS($AZ$2:AZ795,AZ795,$AZ$2:AZ795,"&gt;&lt;")</f>
        <v>2</v>
      </c>
      <c r="BB795" t="b">
        <f>IFERROR(AND(VLOOKUP(AX795,[2]英雄技能定义!$A:$F,6,0)="普攻",AY795=$AY$2),FALSE)</f>
        <v>0</v>
      </c>
    </row>
    <row r="796" spans="1:54">
      <c r="S796" s="14" t="str">
        <f t="shared" si="224"/>
        <v>2000360111改变属性1</v>
      </c>
      <c r="T796" s="14" t="str">
        <f ca="1">IF(OFFSET($BB$1,MATCH($S796,S:S,0)-1,),$BC$1,
_xlfn.TEXTJOIN(Sheet1!$D$16,1,U796:AA796))</f>
        <v>暴击效果-0.3#暴击率+0.3</v>
      </c>
      <c r="U796" s="14" t="str">
        <f t="shared" ca="1" si="225"/>
        <v>暴击效果-0.3#暴击率+0.3</v>
      </c>
      <c r="V796" s="14" t="str">
        <f t="shared" ca="1" si="226"/>
        <v/>
      </c>
      <c r="W796" s="14" t="str">
        <f t="shared" ca="1" si="227"/>
        <v/>
      </c>
      <c r="X796" s="14" t="str">
        <f t="shared" ca="1" si="228"/>
        <v/>
      </c>
      <c r="Y796" s="14" t="str">
        <f t="shared" ca="1" si="229"/>
        <v/>
      </c>
      <c r="Z796" s="14" t="str">
        <f t="shared" ca="1" si="230"/>
        <v/>
      </c>
      <c r="AA796" s="14" t="str">
        <f t="shared" ca="1" si="231"/>
        <v/>
      </c>
      <c r="AB796" s="1">
        <f t="shared" si="234"/>
        <v>0.3</v>
      </c>
      <c r="AC796" s="1" t="e">
        <f t="shared" si="235"/>
        <v>#N/A</v>
      </c>
      <c r="AD796" s="1" t="e">
        <f t="shared" si="236"/>
        <v>#N/A</v>
      </c>
      <c r="AE796" s="1" t="e">
        <f t="shared" si="237"/>
        <v>#N/A</v>
      </c>
      <c r="AF796" s="1" t="e">
        <f t="shared" si="238"/>
        <v>#N/A</v>
      </c>
      <c r="AG796" s="1" t="e">
        <f t="shared" si="239"/>
        <v>#N/A</v>
      </c>
      <c r="AH796" s="1" t="e">
        <f t="shared" si="240"/>
        <v>#N/A</v>
      </c>
      <c r="AI796" s="1" t="e">
        <f>TRIM(LEFT(AP796,FIND(Sheet1!$E$16,AP796)-1))</f>
        <v>#VALUE!</v>
      </c>
      <c r="AJ796" s="1" t="e">
        <f>TRIM(LEFT(AQ796,FIND(Sheet1!$E$16,AQ796)-1))</f>
        <v>#VALUE!</v>
      </c>
      <c r="AK796" s="1" t="e">
        <f>TRIM(LEFT(AR796,FIND(Sheet1!$E$16,AR796)-1))</f>
        <v>#VALUE!</v>
      </c>
      <c r="AL796" s="1" t="e">
        <f>TRIM(LEFT(AS796,FIND(Sheet1!$E$16,AS796)-1))</f>
        <v>#VALUE!</v>
      </c>
      <c r="AM796" s="1" t="e">
        <f>TRIM(LEFT(AT796,FIND(Sheet1!$E$16,AT796)-1))</f>
        <v>#VALUE!</v>
      </c>
      <c r="AN796" s="1" t="e">
        <f>TRIM(LEFT(AU796,FIND(Sheet1!$E$16,AU796)-1))</f>
        <v>#VALUE!</v>
      </c>
      <c r="AO796" s="1" t="e">
        <f>TRIM(LEFT(AV796,FIND(Sheet1!$E$16,AV796)-1))</f>
        <v>#VALUE!</v>
      </c>
      <c r="AP796" s="14" t="s">
        <v>166</v>
      </c>
      <c r="AX796" s="1">
        <v>2000360111</v>
      </c>
      <c r="AY796" s="1" t="s">
        <v>89</v>
      </c>
      <c r="AZ796" s="1" t="str">
        <f t="shared" si="232"/>
        <v>2000360111改变属性</v>
      </c>
      <c r="BA796" s="1">
        <f>COUNTIFS($AZ$2:AZ796,AZ796,$AZ$2:AZ796,"&gt;&lt;")</f>
        <v>1</v>
      </c>
      <c r="BB796" t="b">
        <f>IFERROR(AND(VLOOKUP(AX796,[2]英雄技能定义!$A:$F,6,0)="普攻",AY796=$AY$2),FALSE)</f>
        <v>0</v>
      </c>
    </row>
    <row r="797" spans="1:54">
      <c r="S797" s="14" t="str">
        <f t="shared" si="224"/>
        <v>2000360111加buff1</v>
      </c>
      <c r="T797" s="14" t="str">
        <f ca="1">IF(OFFSET($BB$1,MATCH($S797,S:S,0)-1,),$BC$1,
_xlfn.TEXTJOIN(Sheet1!$D$16,1,U797:AA797))</f>
        <v>duration=-1,effectIds={1000155},overlayLimit=5</v>
      </c>
      <c r="U797" s="14" t="str">
        <f t="shared" ca="1" si="225"/>
        <v>duration=-1</v>
      </c>
      <c r="V797" s="14" t="str">
        <f t="shared" ca="1" si="226"/>
        <v>effectIds={1000155}</v>
      </c>
      <c r="W797" s="14" t="str">
        <f t="shared" ca="1" si="227"/>
        <v>overlayLimit=5</v>
      </c>
      <c r="X797" s="14" t="str">
        <f t="shared" ca="1" si="228"/>
        <v/>
      </c>
      <c r="Y797" s="14" t="str">
        <f t="shared" ca="1" si="229"/>
        <v/>
      </c>
      <c r="Z797" s="14" t="str">
        <f t="shared" ca="1" si="230"/>
        <v/>
      </c>
      <c r="AA797" s="14" t="str">
        <f t="shared" ca="1" si="231"/>
        <v/>
      </c>
      <c r="AB797" s="1">
        <f t="shared" si="234"/>
        <v>1</v>
      </c>
      <c r="AC797" s="1" t="e">
        <f t="shared" si="235"/>
        <v>#N/A</v>
      </c>
      <c r="AD797" s="1">
        <f t="shared" si="236"/>
        <v>5</v>
      </c>
      <c r="AE797" s="1" t="e">
        <f t="shared" si="237"/>
        <v>#N/A</v>
      </c>
      <c r="AF797" s="1" t="e">
        <f t="shared" si="238"/>
        <v>#N/A</v>
      </c>
      <c r="AG797" s="1" t="e">
        <f t="shared" si="239"/>
        <v>#N/A</v>
      </c>
      <c r="AH797" s="1" t="e">
        <f t="shared" si="240"/>
        <v>#N/A</v>
      </c>
      <c r="AI797" s="1" t="str">
        <f>TRIM(LEFT(AP797,FIND(Sheet1!$E$16,AP797)-1))</f>
        <v>duration</v>
      </c>
      <c r="AJ797" s="1" t="str">
        <f>TRIM(LEFT(AQ797,FIND(Sheet1!$E$16,AQ797)-1))</f>
        <v>effectIds</v>
      </c>
      <c r="AK797" s="1" t="str">
        <f>TRIM(LEFT(AR797,FIND(Sheet1!$E$16,AR797)-1))</f>
        <v>overlayLimit</v>
      </c>
      <c r="AL797" s="1" t="e">
        <f>TRIM(LEFT(AS797,FIND(Sheet1!$E$16,AS797)-1))</f>
        <v>#VALUE!</v>
      </c>
      <c r="AM797" s="1" t="e">
        <f>TRIM(LEFT(AT797,FIND(Sheet1!$E$16,AT797)-1))</f>
        <v>#VALUE!</v>
      </c>
      <c r="AN797" s="1" t="e">
        <f>TRIM(LEFT(AU797,FIND(Sheet1!$E$16,AU797)-1))</f>
        <v>#VALUE!</v>
      </c>
      <c r="AO797" s="1" t="e">
        <f>TRIM(LEFT(AV797,FIND(Sheet1!$E$16,AV797)-1))</f>
        <v>#VALUE!</v>
      </c>
      <c r="AP797" s="14" t="s">
        <v>417</v>
      </c>
      <c r="AQ797" s="14" t="s">
        <v>537</v>
      </c>
      <c r="AR797" s="14" t="s">
        <v>538</v>
      </c>
      <c r="AX797" s="1">
        <v>2000360111</v>
      </c>
      <c r="AY797" s="1" t="s">
        <v>88</v>
      </c>
      <c r="AZ797" s="1" t="str">
        <f t="shared" si="232"/>
        <v>2000360111加buff</v>
      </c>
      <c r="BA797" s="1">
        <f>COUNTIFS($AZ$2:AZ797,AZ797,$AZ$2:AZ797,"&gt;&lt;")</f>
        <v>1</v>
      </c>
      <c r="BB797" t="b">
        <f>IFERROR(AND(VLOOKUP(AX797,[2]英雄技能定义!$A:$F,6,0)="普攻",AY797=$AY$2),FALSE)</f>
        <v>0</v>
      </c>
    </row>
    <row r="798" spans="1:54">
      <c r="S798" s="14" t="str">
        <f t="shared" si="224"/>
        <v>2000460101伤血1</v>
      </c>
      <c r="T798" s="14" t="str">
        <f ca="1">IF(OFFSET($BB$1,MATCH($S798,S:S,0)-1,),$BC$1,
_xlfn.TEXTJOIN(Sheet1!$D$16,1,U798:AA798))</f>
        <v>ratio=0.4,fixed=0</v>
      </c>
      <c r="U798" s="14" t="str">
        <f t="shared" ca="1" si="225"/>
        <v>ratio=0.4</v>
      </c>
      <c r="V798" s="14" t="str">
        <f t="shared" ca="1" si="226"/>
        <v>fixed=10</v>
      </c>
      <c r="W798" s="14" t="str">
        <f t="shared" ca="1" si="227"/>
        <v/>
      </c>
      <c r="X798" s="14" t="str">
        <f t="shared" ca="1" si="228"/>
        <v/>
      </c>
      <c r="Y798" s="14" t="str">
        <f t="shared" ca="1" si="229"/>
        <v/>
      </c>
      <c r="Z798" s="14" t="str">
        <f t="shared" ca="1" si="230"/>
        <v/>
      </c>
      <c r="AA798" s="14" t="str">
        <f t="shared" ca="1" si="231"/>
        <v/>
      </c>
      <c r="AB798" s="1">
        <f t="shared" si="234"/>
        <v>0.4</v>
      </c>
      <c r="AC798" s="1">
        <f t="shared" si="235"/>
        <v>10</v>
      </c>
      <c r="AD798" s="1" t="e">
        <f t="shared" si="236"/>
        <v>#N/A</v>
      </c>
      <c r="AE798" s="1" t="e">
        <f t="shared" si="237"/>
        <v>#N/A</v>
      </c>
      <c r="AF798" s="1" t="e">
        <f t="shared" si="238"/>
        <v>#N/A</v>
      </c>
      <c r="AG798" s="1" t="e">
        <f t="shared" si="239"/>
        <v>#N/A</v>
      </c>
      <c r="AH798" s="1" t="e">
        <f t="shared" si="240"/>
        <v>#N/A</v>
      </c>
      <c r="AI798" s="1" t="str">
        <f>TRIM(LEFT(AP798,FIND(Sheet1!$E$16,AP798)-1))</f>
        <v>ratio</v>
      </c>
      <c r="AJ798" s="1" t="str">
        <f>TRIM(LEFT(AQ798,FIND(Sheet1!$E$16,AQ798)-1))</f>
        <v>fixed</v>
      </c>
      <c r="AK798" s="1" t="e">
        <f>TRIM(LEFT(AR798,FIND(Sheet1!$E$16,AR798)-1))</f>
        <v>#VALUE!</v>
      </c>
      <c r="AL798" s="1" t="e">
        <f>TRIM(LEFT(AS798,FIND(Sheet1!$E$16,AS798)-1))</f>
        <v>#VALUE!</v>
      </c>
      <c r="AM798" s="1" t="e">
        <f>TRIM(LEFT(AT798,FIND(Sheet1!$E$16,AT798)-1))</f>
        <v>#VALUE!</v>
      </c>
      <c r="AN798" s="1" t="e">
        <f>TRIM(LEFT(AU798,FIND(Sheet1!$E$16,AU798)-1))</f>
        <v>#VALUE!</v>
      </c>
      <c r="AO798" s="1" t="e">
        <f>TRIM(LEFT(AV798,FIND(Sheet1!$E$16,AV798)-1))</f>
        <v>#VALUE!</v>
      </c>
      <c r="AP798" s="14" t="s">
        <v>167</v>
      </c>
      <c r="AQ798" s="14" t="s">
        <v>168</v>
      </c>
      <c r="AX798" s="1">
        <v>2000460101</v>
      </c>
      <c r="AY798" s="1" t="s">
        <v>86</v>
      </c>
      <c r="AZ798" s="1" t="str">
        <f t="shared" si="232"/>
        <v>2000460101伤血</v>
      </c>
      <c r="BA798" s="1">
        <f>COUNTIFS($AZ$2:AZ798,AZ798,$AZ$2:AZ798,"&gt;&lt;")</f>
        <v>1</v>
      </c>
      <c r="BB798" t="b">
        <f>IFERROR(AND(VLOOKUP(AX798,[2]英雄技能定义!$A:$F,6,0)="普攻",AY798=$AY$2),FALSE)</f>
        <v>1</v>
      </c>
    </row>
    <row r="799" spans="1:54">
      <c r="S799" s="14" t="str">
        <f t="shared" si="224"/>
        <v>2000460101受击光效1</v>
      </c>
      <c r="T799" s="14" t="str">
        <f ca="1">IF(OFFSET($BB$1,MATCH($S799,S:S,0)-1,),$BC$1,
_xlfn.TEXTJOIN(Sheet1!$D$16,1,U799:AA799))</f>
        <v>1</v>
      </c>
      <c r="U799" s="14" t="str">
        <f t="shared" ca="1" si="225"/>
        <v>1</v>
      </c>
      <c r="V799" s="14" t="str">
        <f t="shared" ca="1" si="226"/>
        <v/>
      </c>
      <c r="W799" s="14" t="str">
        <f t="shared" ca="1" si="227"/>
        <v/>
      </c>
      <c r="X799" s="14" t="str">
        <f t="shared" ca="1" si="228"/>
        <v/>
      </c>
      <c r="Y799" s="14" t="str">
        <f t="shared" ca="1" si="229"/>
        <v/>
      </c>
      <c r="Z799" s="14" t="str">
        <f t="shared" ca="1" si="230"/>
        <v/>
      </c>
      <c r="AA799" s="14" t="str">
        <f t="shared" ca="1" si="231"/>
        <v/>
      </c>
      <c r="AB799" s="1">
        <f t="shared" si="234"/>
        <v>1</v>
      </c>
      <c r="AC799" s="1" t="e">
        <f t="shared" si="235"/>
        <v>#N/A</v>
      </c>
      <c r="AD799" s="1" t="e">
        <f t="shared" si="236"/>
        <v>#N/A</v>
      </c>
      <c r="AE799" s="1" t="e">
        <f t="shared" si="237"/>
        <v>#N/A</v>
      </c>
      <c r="AF799" s="1" t="e">
        <f t="shared" si="238"/>
        <v>#N/A</v>
      </c>
      <c r="AG799" s="1" t="e">
        <f t="shared" si="239"/>
        <v>#N/A</v>
      </c>
      <c r="AH799" s="1" t="e">
        <f t="shared" si="240"/>
        <v>#N/A</v>
      </c>
      <c r="AI799" s="1" t="e">
        <f>TRIM(LEFT(AP799,FIND(Sheet1!$E$16,AP799)-1))</f>
        <v>#VALUE!</v>
      </c>
      <c r="AJ799" s="1" t="e">
        <f>TRIM(LEFT(AQ799,FIND(Sheet1!$E$16,AQ799)-1))</f>
        <v>#VALUE!</v>
      </c>
      <c r="AK799" s="1" t="e">
        <f>TRIM(LEFT(AR799,FIND(Sheet1!$E$16,AR799)-1))</f>
        <v>#VALUE!</v>
      </c>
      <c r="AL799" s="1" t="e">
        <f>TRIM(LEFT(AS799,FIND(Sheet1!$E$16,AS799)-1))</f>
        <v>#VALUE!</v>
      </c>
      <c r="AM799" s="1" t="e">
        <f>TRIM(LEFT(AT799,FIND(Sheet1!$E$16,AT799)-1))</f>
        <v>#VALUE!</v>
      </c>
      <c r="AN799" s="1" t="e">
        <f>TRIM(LEFT(AU799,FIND(Sheet1!$E$16,AU799)-1))</f>
        <v>#VALUE!</v>
      </c>
      <c r="AO799" s="1" t="e">
        <f>TRIM(LEFT(AV799,FIND(Sheet1!$E$16,AV799)-1))</f>
        <v>#VALUE!</v>
      </c>
      <c r="AP799" s="14">
        <v>1</v>
      </c>
      <c r="AX799" s="1">
        <v>2000460101</v>
      </c>
      <c r="AY799" s="1" t="s">
        <v>91</v>
      </c>
      <c r="AZ799" s="1" t="str">
        <f t="shared" si="232"/>
        <v>2000460101受击光效</v>
      </c>
      <c r="BA799" s="1">
        <f>COUNTIFS($AZ$2:AZ799,AZ799,$AZ$2:AZ799,"&gt;&lt;")</f>
        <v>1</v>
      </c>
      <c r="BB799" t="b">
        <f>IFERROR(AND(VLOOKUP(AX799,[2]英雄技能定义!$A:$F,6,0)="普攻",AY799=$AY$2),FALSE)</f>
        <v>0</v>
      </c>
    </row>
    <row r="800" spans="1:54">
      <c r="S800" s="14" t="str">
        <f t="shared" si="224"/>
        <v>2000460102伤血1</v>
      </c>
      <c r="T800" s="14" t="str">
        <f ca="1">IF(OFFSET($BB$1,MATCH($S800,S:S,0)-1,),$BC$1,
_xlfn.TEXTJOIN(Sheet1!$D$16,1,U800:AA800))</f>
        <v>ratio=1.87,fixed=100</v>
      </c>
      <c r="U800" s="14" t="str">
        <f t="shared" ca="1" si="225"/>
        <v>ratio=1.87</v>
      </c>
      <c r="V800" s="14" t="str">
        <f t="shared" ca="1" si="226"/>
        <v>fixed=100</v>
      </c>
      <c r="W800" s="14" t="str">
        <f t="shared" ca="1" si="227"/>
        <v/>
      </c>
      <c r="X800" s="14" t="str">
        <f t="shared" ca="1" si="228"/>
        <v/>
      </c>
      <c r="Y800" s="14" t="str">
        <f t="shared" ca="1" si="229"/>
        <v/>
      </c>
      <c r="Z800" s="14" t="str">
        <f t="shared" ca="1" si="230"/>
        <v/>
      </c>
      <c r="AA800" s="14" t="str">
        <f t="shared" ca="1" si="231"/>
        <v/>
      </c>
      <c r="AB800" s="1">
        <f t="shared" si="234"/>
        <v>1.87</v>
      </c>
      <c r="AC800" s="1">
        <f t="shared" si="235"/>
        <v>100</v>
      </c>
      <c r="AD800" s="1" t="e">
        <f t="shared" si="236"/>
        <v>#N/A</v>
      </c>
      <c r="AE800" s="1" t="e">
        <f t="shared" si="237"/>
        <v>#N/A</v>
      </c>
      <c r="AF800" s="1" t="e">
        <f t="shared" si="238"/>
        <v>#N/A</v>
      </c>
      <c r="AG800" s="1" t="e">
        <f t="shared" si="239"/>
        <v>#N/A</v>
      </c>
      <c r="AH800" s="1" t="e">
        <f t="shared" si="240"/>
        <v>#N/A</v>
      </c>
      <c r="AI800" s="1" t="str">
        <f>TRIM(LEFT(AP800,FIND(Sheet1!$E$16,AP800)-1))</f>
        <v>ratio</v>
      </c>
      <c r="AJ800" s="1" t="str">
        <f>TRIM(LEFT(AQ800,FIND(Sheet1!$E$16,AQ800)-1))</f>
        <v>fixed</v>
      </c>
      <c r="AK800" s="1" t="e">
        <f>TRIM(LEFT(AR800,FIND(Sheet1!$E$16,AR800)-1))</f>
        <v>#VALUE!</v>
      </c>
      <c r="AL800" s="1" t="e">
        <f>TRIM(LEFT(AS800,FIND(Sheet1!$E$16,AS800)-1))</f>
        <v>#VALUE!</v>
      </c>
      <c r="AM800" s="1" t="e">
        <f>TRIM(LEFT(AT800,FIND(Sheet1!$E$16,AT800)-1))</f>
        <v>#VALUE!</v>
      </c>
      <c r="AN800" s="1" t="e">
        <f>TRIM(LEFT(AU800,FIND(Sheet1!$E$16,AU800)-1))</f>
        <v>#VALUE!</v>
      </c>
      <c r="AO800" s="1" t="e">
        <f>TRIM(LEFT(AV800,FIND(Sheet1!$E$16,AV800)-1))</f>
        <v>#VALUE!</v>
      </c>
      <c r="AP800" s="14" t="s">
        <v>539</v>
      </c>
      <c r="AQ800" s="14" t="s">
        <v>170</v>
      </c>
      <c r="AX800" s="1">
        <v>2000460102</v>
      </c>
      <c r="AY800" s="1" t="s">
        <v>86</v>
      </c>
      <c r="AZ800" s="1" t="str">
        <f t="shared" si="232"/>
        <v>2000460102伤血</v>
      </c>
      <c r="BA800" s="1">
        <f>COUNTIFS($AZ$2:AZ800,AZ800,$AZ$2:AZ800,"&gt;&lt;")</f>
        <v>1</v>
      </c>
      <c r="BB800" t="b">
        <f>IFERROR(AND(VLOOKUP(AX800,[2]英雄技能定义!$A:$F,6,0)="普攻",AY800=$AY$2),FALSE)</f>
        <v>0</v>
      </c>
    </row>
    <row r="801" spans="19:54">
      <c r="S801" s="14" t="str">
        <f t="shared" si="224"/>
        <v>2000460102受击光效1</v>
      </c>
      <c r="T801" s="14" t="str">
        <f ca="1">IF(OFFSET($BB$1,MATCH($S801,S:S,0)-1,),$BC$1,
_xlfn.TEXTJOIN(Sheet1!$D$16,1,U801:AA801))</f>
        <v>1</v>
      </c>
      <c r="U801" s="14" t="str">
        <f t="shared" ca="1" si="225"/>
        <v>1</v>
      </c>
      <c r="V801" s="14" t="str">
        <f t="shared" ca="1" si="226"/>
        <v/>
      </c>
      <c r="W801" s="14" t="str">
        <f t="shared" ca="1" si="227"/>
        <v/>
      </c>
      <c r="X801" s="14" t="str">
        <f t="shared" ca="1" si="228"/>
        <v/>
      </c>
      <c r="Y801" s="14" t="str">
        <f t="shared" ca="1" si="229"/>
        <v/>
      </c>
      <c r="Z801" s="14" t="str">
        <f t="shared" ca="1" si="230"/>
        <v/>
      </c>
      <c r="AA801" s="14" t="str">
        <f t="shared" ca="1" si="231"/>
        <v/>
      </c>
      <c r="AB801" s="1">
        <f t="shared" si="234"/>
        <v>1</v>
      </c>
      <c r="AC801" s="1" t="e">
        <f t="shared" si="235"/>
        <v>#N/A</v>
      </c>
      <c r="AD801" s="1" t="e">
        <f t="shared" si="236"/>
        <v>#N/A</v>
      </c>
      <c r="AE801" s="1" t="e">
        <f t="shared" si="237"/>
        <v>#N/A</v>
      </c>
      <c r="AF801" s="1" t="e">
        <f t="shared" si="238"/>
        <v>#N/A</v>
      </c>
      <c r="AG801" s="1" t="e">
        <f t="shared" si="239"/>
        <v>#N/A</v>
      </c>
      <c r="AH801" s="1" t="e">
        <f t="shared" si="240"/>
        <v>#N/A</v>
      </c>
      <c r="AI801" s="1" t="e">
        <f>TRIM(LEFT(AP801,FIND(Sheet1!$E$16,AP801)-1))</f>
        <v>#VALUE!</v>
      </c>
      <c r="AJ801" s="1" t="e">
        <f>TRIM(LEFT(AQ801,FIND(Sheet1!$E$16,AQ801)-1))</f>
        <v>#VALUE!</v>
      </c>
      <c r="AK801" s="1" t="e">
        <f>TRIM(LEFT(AR801,FIND(Sheet1!$E$16,AR801)-1))</f>
        <v>#VALUE!</v>
      </c>
      <c r="AL801" s="1" t="e">
        <f>TRIM(LEFT(AS801,FIND(Sheet1!$E$16,AS801)-1))</f>
        <v>#VALUE!</v>
      </c>
      <c r="AM801" s="1" t="e">
        <f>TRIM(LEFT(AT801,FIND(Sheet1!$E$16,AT801)-1))</f>
        <v>#VALUE!</v>
      </c>
      <c r="AN801" s="1" t="e">
        <f>TRIM(LEFT(AU801,FIND(Sheet1!$E$16,AU801)-1))</f>
        <v>#VALUE!</v>
      </c>
      <c r="AO801" s="1" t="e">
        <f>TRIM(LEFT(AV801,FIND(Sheet1!$E$16,AV801)-1))</f>
        <v>#VALUE!</v>
      </c>
      <c r="AP801" s="14">
        <v>1</v>
      </c>
      <c r="AX801" s="1">
        <v>2000460102</v>
      </c>
      <c r="AY801" s="1" t="s">
        <v>91</v>
      </c>
      <c r="AZ801" s="1" t="str">
        <f t="shared" si="232"/>
        <v>2000460102受击光效</v>
      </c>
      <c r="BA801" s="1">
        <f>COUNTIFS($AZ$2:AZ801,AZ801,$AZ$2:AZ801,"&gt;&lt;")</f>
        <v>1</v>
      </c>
      <c r="BB801" t="b">
        <f>IFERROR(AND(VLOOKUP(AX801,[2]英雄技能定义!$A:$F,6,0)="普攻",AY801=$AY$2),FALSE)</f>
        <v>0</v>
      </c>
    </row>
    <row r="802" spans="19:54">
      <c r="S802" s="14" t="str">
        <f t="shared" si="224"/>
        <v>2000460102加buff1</v>
      </c>
      <c r="T802" s="14" t="str">
        <f ca="1">IF(OFFSET($BB$1,MATCH($S802,S:S,0)-1,),$BC$1,
_xlfn.TEXTJOIN(Sheet1!$D$16,1,U802:AA802))</f>
        <v>duration=9,effectIds={1000158}</v>
      </c>
      <c r="U802" s="14" t="str">
        <f t="shared" ca="1" si="225"/>
        <v>duration=9</v>
      </c>
      <c r="V802" s="14" t="str">
        <f t="shared" ca="1" si="226"/>
        <v>effectIds={1000158}</v>
      </c>
      <c r="W802" s="14" t="str">
        <f t="shared" ca="1" si="227"/>
        <v/>
      </c>
      <c r="X802" s="14" t="str">
        <f t="shared" ca="1" si="228"/>
        <v/>
      </c>
      <c r="Y802" s="14" t="str">
        <f t="shared" ca="1" si="229"/>
        <v/>
      </c>
      <c r="Z802" s="14" t="str">
        <f t="shared" ca="1" si="230"/>
        <v/>
      </c>
      <c r="AA802" s="14" t="str">
        <f t="shared" ca="1" si="231"/>
        <v/>
      </c>
      <c r="AB802" s="1">
        <f t="shared" si="234"/>
        <v>9</v>
      </c>
      <c r="AC802" s="1" t="e">
        <f t="shared" si="235"/>
        <v>#N/A</v>
      </c>
      <c r="AD802" s="1" t="e">
        <f t="shared" si="236"/>
        <v>#N/A</v>
      </c>
      <c r="AE802" s="1" t="e">
        <f t="shared" si="237"/>
        <v>#N/A</v>
      </c>
      <c r="AF802" s="1" t="e">
        <f t="shared" si="238"/>
        <v>#N/A</v>
      </c>
      <c r="AG802" s="1" t="e">
        <f t="shared" si="239"/>
        <v>#N/A</v>
      </c>
      <c r="AH802" s="1" t="e">
        <f t="shared" si="240"/>
        <v>#N/A</v>
      </c>
      <c r="AI802" s="1" t="str">
        <f>TRIM(LEFT(AP802,FIND(Sheet1!$E$16,AP802)-1))</f>
        <v>duration</v>
      </c>
      <c r="AJ802" s="1" t="str">
        <f>TRIM(LEFT(AQ802,FIND(Sheet1!$E$16,AQ802)-1))</f>
        <v>effectIds</v>
      </c>
      <c r="AK802" s="1" t="e">
        <f>TRIM(LEFT(AR802,FIND(Sheet1!$E$16,AR802)-1))</f>
        <v>#VALUE!</v>
      </c>
      <c r="AL802" s="1" t="e">
        <f>TRIM(LEFT(AS802,FIND(Sheet1!$E$16,AS802)-1))</f>
        <v>#VALUE!</v>
      </c>
      <c r="AM802" s="1" t="e">
        <f>TRIM(LEFT(AT802,FIND(Sheet1!$E$16,AT802)-1))</f>
        <v>#VALUE!</v>
      </c>
      <c r="AN802" s="1" t="e">
        <f>TRIM(LEFT(AU802,FIND(Sheet1!$E$16,AU802)-1))</f>
        <v>#VALUE!</v>
      </c>
      <c r="AO802" s="1" t="e">
        <f>TRIM(LEFT(AV802,FIND(Sheet1!$E$16,AV802)-1))</f>
        <v>#VALUE!</v>
      </c>
      <c r="AP802" s="14" t="s">
        <v>175</v>
      </c>
      <c r="AQ802" s="14" t="s">
        <v>540</v>
      </c>
      <c r="AX802" s="1">
        <v>2000460102</v>
      </c>
      <c r="AY802" s="1" t="s">
        <v>88</v>
      </c>
      <c r="AZ802" s="1" t="str">
        <f t="shared" si="232"/>
        <v>2000460102加buff</v>
      </c>
      <c r="BA802" s="1">
        <f>COUNTIFS($AZ$2:AZ802,AZ802,$AZ$2:AZ802,"&gt;&lt;")</f>
        <v>1</v>
      </c>
      <c r="BB802" t="b">
        <f>IFERROR(AND(VLOOKUP(AX802,[2]英雄技能定义!$A:$F,6,0)="普攻",AY802=$AY$2),FALSE)</f>
        <v>0</v>
      </c>
    </row>
    <row r="803" spans="19:54">
      <c r="S803" s="14" t="str">
        <f t="shared" si="224"/>
        <v>2000460102击飞1</v>
      </c>
      <c r="T803" s="14" t="str">
        <f ca="1">IF(OFFSET($BB$1,MATCH($S803,S:S,0)-1,),$BC$1,
_xlfn.TEXTJOIN(Sheet1!$D$16,1,U803:AA803))</f>
        <v>speed=400,duration=0.2</v>
      </c>
      <c r="U803" s="14" t="str">
        <f t="shared" ca="1" si="225"/>
        <v>speed=400</v>
      </c>
      <c r="V803" s="14" t="str">
        <f t="shared" ca="1" si="226"/>
        <v>duration=0.2</v>
      </c>
      <c r="W803" s="14" t="str">
        <f t="shared" ca="1" si="227"/>
        <v/>
      </c>
      <c r="X803" s="14" t="str">
        <f t="shared" ca="1" si="228"/>
        <v/>
      </c>
      <c r="Y803" s="14" t="str">
        <f t="shared" ca="1" si="229"/>
        <v/>
      </c>
      <c r="Z803" s="14" t="str">
        <f t="shared" ca="1" si="230"/>
        <v/>
      </c>
      <c r="AA803" s="14" t="str">
        <f t="shared" ca="1" si="231"/>
        <v/>
      </c>
      <c r="AB803" s="1">
        <f t="shared" si="234"/>
        <v>400</v>
      </c>
      <c r="AC803" s="1">
        <f t="shared" si="235"/>
        <v>0.2</v>
      </c>
      <c r="AD803" s="1" t="e">
        <f t="shared" si="236"/>
        <v>#N/A</v>
      </c>
      <c r="AE803" s="1" t="e">
        <f t="shared" si="237"/>
        <v>#N/A</v>
      </c>
      <c r="AF803" s="1" t="e">
        <f t="shared" si="238"/>
        <v>#N/A</v>
      </c>
      <c r="AG803" s="1" t="e">
        <f t="shared" si="239"/>
        <v>#N/A</v>
      </c>
      <c r="AH803" s="1" t="e">
        <f t="shared" si="240"/>
        <v>#N/A</v>
      </c>
      <c r="AI803" s="1" t="str">
        <f>TRIM(LEFT(AP803,FIND(Sheet1!$E$16,AP803)-1))</f>
        <v>speed</v>
      </c>
      <c r="AJ803" s="1" t="str">
        <f>TRIM(LEFT(AQ803,FIND(Sheet1!$E$16,AQ803)-1))</f>
        <v>duration</v>
      </c>
      <c r="AK803" s="1" t="e">
        <f>TRIM(LEFT(AR803,FIND(Sheet1!$E$16,AR803)-1))</f>
        <v>#VALUE!</v>
      </c>
      <c r="AL803" s="1" t="e">
        <f>TRIM(LEFT(AS803,FIND(Sheet1!$E$16,AS803)-1))</f>
        <v>#VALUE!</v>
      </c>
      <c r="AM803" s="1" t="e">
        <f>TRIM(LEFT(AT803,FIND(Sheet1!$E$16,AT803)-1))</f>
        <v>#VALUE!</v>
      </c>
      <c r="AN803" s="1" t="e">
        <f>TRIM(LEFT(AU803,FIND(Sheet1!$E$16,AU803)-1))</f>
        <v>#VALUE!</v>
      </c>
      <c r="AO803" s="1" t="e">
        <f>TRIM(LEFT(AV803,FIND(Sheet1!$E$16,AV803)-1))</f>
        <v>#VALUE!</v>
      </c>
      <c r="AP803" s="14" t="s">
        <v>173</v>
      </c>
      <c r="AQ803" s="14" t="s">
        <v>174</v>
      </c>
      <c r="AX803" s="1">
        <v>2000460102</v>
      </c>
      <c r="AY803" s="1" t="s">
        <v>96</v>
      </c>
      <c r="AZ803" s="1" t="str">
        <f t="shared" si="232"/>
        <v>2000460102击飞</v>
      </c>
      <c r="BA803" s="1">
        <f>COUNTIFS($AZ$2:AZ803,AZ803,$AZ$2:AZ803,"&gt;&lt;")</f>
        <v>1</v>
      </c>
      <c r="BB803" t="b">
        <f>IFERROR(AND(VLOOKUP(AX803,[2]英雄技能定义!$A:$F,6,0)="普攻",AY803=$AY$2),FALSE)</f>
        <v>0</v>
      </c>
    </row>
    <row r="804" spans="19:54">
      <c r="S804" s="14" t="str">
        <f t="shared" si="224"/>
        <v>2000460103伤血1</v>
      </c>
      <c r="T804" s="14" t="str">
        <f ca="1">IF(OFFSET($BB$1,MATCH($S804,S:S,0)-1,),$BC$1,
_xlfn.TEXTJOIN(Sheet1!$D$16,1,U804:AA804))</f>
        <v>ratio=1.01,fixed=100</v>
      </c>
      <c r="U804" s="14" t="str">
        <f t="shared" ca="1" si="225"/>
        <v>ratio=1.01</v>
      </c>
      <c r="V804" s="14" t="str">
        <f t="shared" ca="1" si="226"/>
        <v>fixed=100</v>
      </c>
      <c r="W804" s="14" t="str">
        <f t="shared" ca="1" si="227"/>
        <v/>
      </c>
      <c r="X804" s="14" t="str">
        <f t="shared" ca="1" si="228"/>
        <v/>
      </c>
      <c r="Y804" s="14" t="str">
        <f t="shared" ca="1" si="229"/>
        <v/>
      </c>
      <c r="Z804" s="14" t="str">
        <f t="shared" ca="1" si="230"/>
        <v/>
      </c>
      <c r="AA804" s="14" t="str">
        <f t="shared" ca="1" si="231"/>
        <v/>
      </c>
      <c r="AB804" s="1">
        <f t="shared" si="234"/>
        <v>1.01</v>
      </c>
      <c r="AC804" s="1">
        <f t="shared" si="235"/>
        <v>100</v>
      </c>
      <c r="AD804" s="1" t="e">
        <f t="shared" si="236"/>
        <v>#N/A</v>
      </c>
      <c r="AE804" s="1" t="e">
        <f t="shared" si="237"/>
        <v>#N/A</v>
      </c>
      <c r="AF804" s="1" t="e">
        <f t="shared" si="238"/>
        <v>#N/A</v>
      </c>
      <c r="AG804" s="1" t="e">
        <f t="shared" si="239"/>
        <v>#N/A</v>
      </c>
      <c r="AH804" s="1" t="e">
        <f t="shared" si="240"/>
        <v>#N/A</v>
      </c>
      <c r="AI804" s="1" t="str">
        <f>TRIM(LEFT(AP804,FIND(Sheet1!$E$16,AP804)-1))</f>
        <v>ratio</v>
      </c>
      <c r="AJ804" s="1" t="str">
        <f>TRIM(LEFT(AQ804,FIND(Sheet1!$E$16,AQ804)-1))</f>
        <v>fixed</v>
      </c>
      <c r="AK804" s="1" t="e">
        <f>TRIM(LEFT(AR804,FIND(Sheet1!$E$16,AR804)-1))</f>
        <v>#VALUE!</v>
      </c>
      <c r="AL804" s="1" t="e">
        <f>TRIM(LEFT(AS804,FIND(Sheet1!$E$16,AS804)-1))</f>
        <v>#VALUE!</v>
      </c>
      <c r="AM804" s="1" t="e">
        <f>TRIM(LEFT(AT804,FIND(Sheet1!$E$16,AT804)-1))</f>
        <v>#VALUE!</v>
      </c>
      <c r="AN804" s="1" t="e">
        <f>TRIM(LEFT(AU804,FIND(Sheet1!$E$16,AU804)-1))</f>
        <v>#VALUE!</v>
      </c>
      <c r="AO804" s="1" t="e">
        <f>TRIM(LEFT(AV804,FIND(Sheet1!$E$16,AV804)-1))</f>
        <v>#VALUE!</v>
      </c>
      <c r="AP804" s="14" t="s">
        <v>504</v>
      </c>
      <c r="AQ804" s="14" t="s">
        <v>170</v>
      </c>
      <c r="AX804" s="1">
        <v>2000460103</v>
      </c>
      <c r="AY804" s="1" t="s">
        <v>86</v>
      </c>
      <c r="AZ804" s="1" t="str">
        <f t="shared" si="232"/>
        <v>2000460103伤血</v>
      </c>
      <c r="BA804" s="1">
        <f>COUNTIFS($AZ$2:AZ804,AZ804,$AZ$2:AZ804,"&gt;&lt;")</f>
        <v>1</v>
      </c>
      <c r="BB804" t="b">
        <f>IFERROR(AND(VLOOKUP(AX804,[2]英雄技能定义!$A:$F,6,0)="普攻",AY804=$AY$2),FALSE)</f>
        <v>0</v>
      </c>
    </row>
    <row r="805" spans="19:54">
      <c r="S805" s="14" t="str">
        <f t="shared" si="224"/>
        <v>2000460103受击光效1</v>
      </c>
      <c r="T805" s="14" t="str">
        <f ca="1">IF(OFFSET($BB$1,MATCH($S805,S:S,0)-1,),$BC$1,
_xlfn.TEXTJOIN(Sheet1!$D$16,1,U805:AA805))</f>
        <v>1</v>
      </c>
      <c r="U805" s="14" t="str">
        <f t="shared" ca="1" si="225"/>
        <v>1</v>
      </c>
      <c r="V805" s="14" t="str">
        <f t="shared" ca="1" si="226"/>
        <v/>
      </c>
      <c r="W805" s="14" t="str">
        <f t="shared" ca="1" si="227"/>
        <v/>
      </c>
      <c r="X805" s="14" t="str">
        <f t="shared" ca="1" si="228"/>
        <v/>
      </c>
      <c r="Y805" s="14" t="str">
        <f t="shared" ca="1" si="229"/>
        <v/>
      </c>
      <c r="Z805" s="14" t="str">
        <f t="shared" ca="1" si="230"/>
        <v/>
      </c>
      <c r="AA805" s="14" t="str">
        <f t="shared" ca="1" si="231"/>
        <v/>
      </c>
      <c r="AB805" s="1">
        <f t="shared" si="234"/>
        <v>1</v>
      </c>
      <c r="AC805" s="1" t="e">
        <f t="shared" si="235"/>
        <v>#N/A</v>
      </c>
      <c r="AD805" s="1" t="e">
        <f t="shared" si="236"/>
        <v>#N/A</v>
      </c>
      <c r="AE805" s="1" t="e">
        <f t="shared" si="237"/>
        <v>#N/A</v>
      </c>
      <c r="AF805" s="1" t="e">
        <f t="shared" si="238"/>
        <v>#N/A</v>
      </c>
      <c r="AG805" s="1" t="e">
        <f t="shared" si="239"/>
        <v>#N/A</v>
      </c>
      <c r="AH805" s="1" t="e">
        <f t="shared" si="240"/>
        <v>#N/A</v>
      </c>
      <c r="AI805" s="1" t="e">
        <f>TRIM(LEFT(AP805,FIND(Sheet1!$E$16,AP805)-1))</f>
        <v>#VALUE!</v>
      </c>
      <c r="AJ805" s="1" t="e">
        <f>TRIM(LEFT(AQ805,FIND(Sheet1!$E$16,AQ805)-1))</f>
        <v>#VALUE!</v>
      </c>
      <c r="AK805" s="1" t="e">
        <f>TRIM(LEFT(AR805,FIND(Sheet1!$E$16,AR805)-1))</f>
        <v>#VALUE!</v>
      </c>
      <c r="AL805" s="1" t="e">
        <f>TRIM(LEFT(AS805,FIND(Sheet1!$E$16,AS805)-1))</f>
        <v>#VALUE!</v>
      </c>
      <c r="AM805" s="1" t="e">
        <f>TRIM(LEFT(AT805,FIND(Sheet1!$E$16,AT805)-1))</f>
        <v>#VALUE!</v>
      </c>
      <c r="AN805" s="1" t="e">
        <f>TRIM(LEFT(AU805,FIND(Sheet1!$E$16,AU805)-1))</f>
        <v>#VALUE!</v>
      </c>
      <c r="AO805" s="1" t="e">
        <f>TRIM(LEFT(AV805,FIND(Sheet1!$E$16,AV805)-1))</f>
        <v>#VALUE!</v>
      </c>
      <c r="AP805" s="14">
        <v>1</v>
      </c>
      <c r="AX805" s="1">
        <v>2000460103</v>
      </c>
      <c r="AY805" s="1" t="s">
        <v>91</v>
      </c>
      <c r="AZ805" s="1" t="str">
        <f t="shared" si="232"/>
        <v>2000460103受击光效</v>
      </c>
      <c r="BA805" s="1">
        <f>COUNTIFS($AZ$2:AZ805,AZ805,$AZ$2:AZ805,"&gt;&lt;")</f>
        <v>1</v>
      </c>
      <c r="BB805" t="b">
        <f>IFERROR(AND(VLOOKUP(AX805,[2]英雄技能定义!$A:$F,6,0)="普攻",AY805=$AY$2),FALSE)</f>
        <v>0</v>
      </c>
    </row>
    <row r="806" spans="19:54">
      <c r="S806" s="14" t="str">
        <f t="shared" si="224"/>
        <v>2000460103加buff1</v>
      </c>
      <c r="T806" s="14" t="str">
        <f ca="1">IF(OFFSET($BB$1,MATCH($S806,S:S,0)-1,),$BC$1,
_xlfn.TEXTJOIN(Sheet1!$D$16,1,U806:AA806))</f>
        <v>duration=2,effectIds={1000159}</v>
      </c>
      <c r="U806" s="14" t="str">
        <f t="shared" ca="1" si="225"/>
        <v>duration=2</v>
      </c>
      <c r="V806" s="14" t="str">
        <f t="shared" ca="1" si="226"/>
        <v>effectIds={1000159}</v>
      </c>
      <c r="W806" s="14" t="str">
        <f t="shared" ca="1" si="227"/>
        <v/>
      </c>
      <c r="X806" s="14" t="str">
        <f t="shared" ca="1" si="228"/>
        <v/>
      </c>
      <c r="Y806" s="14" t="str">
        <f t="shared" ca="1" si="229"/>
        <v/>
      </c>
      <c r="Z806" s="14" t="str">
        <f t="shared" ca="1" si="230"/>
        <v/>
      </c>
      <c r="AA806" s="14" t="str">
        <f t="shared" ca="1" si="231"/>
        <v/>
      </c>
      <c r="AB806" s="1">
        <f t="shared" si="234"/>
        <v>2</v>
      </c>
      <c r="AC806" s="1" t="e">
        <f t="shared" si="235"/>
        <v>#N/A</v>
      </c>
      <c r="AD806" s="1" t="e">
        <f t="shared" si="236"/>
        <v>#N/A</v>
      </c>
      <c r="AE806" s="1" t="e">
        <f t="shared" si="237"/>
        <v>#N/A</v>
      </c>
      <c r="AF806" s="1" t="e">
        <f t="shared" si="238"/>
        <v>#N/A</v>
      </c>
      <c r="AG806" s="1" t="e">
        <f t="shared" si="239"/>
        <v>#N/A</v>
      </c>
      <c r="AH806" s="1" t="e">
        <f t="shared" si="240"/>
        <v>#N/A</v>
      </c>
      <c r="AI806" s="1" t="str">
        <f>TRIM(LEFT(AP806,FIND(Sheet1!$E$16,AP806)-1))</f>
        <v>duration</v>
      </c>
      <c r="AJ806" s="1" t="str">
        <f>TRIM(LEFT(AQ806,FIND(Sheet1!$E$16,AQ806)-1))</f>
        <v>effectIds</v>
      </c>
      <c r="AK806" s="1" t="e">
        <f>TRIM(LEFT(AR806,FIND(Sheet1!$E$16,AR806)-1))</f>
        <v>#VALUE!</v>
      </c>
      <c r="AL806" s="1" t="e">
        <f>TRIM(LEFT(AS806,FIND(Sheet1!$E$16,AS806)-1))</f>
        <v>#VALUE!</v>
      </c>
      <c r="AM806" s="1" t="e">
        <f>TRIM(LEFT(AT806,FIND(Sheet1!$E$16,AT806)-1))</f>
        <v>#VALUE!</v>
      </c>
      <c r="AN806" s="1" t="e">
        <f>TRIM(LEFT(AU806,FIND(Sheet1!$E$16,AU806)-1))</f>
        <v>#VALUE!</v>
      </c>
      <c r="AO806" s="1" t="e">
        <f>TRIM(LEFT(AV806,FIND(Sheet1!$E$16,AV806)-1))</f>
        <v>#VALUE!</v>
      </c>
      <c r="AP806" s="14" t="s">
        <v>249</v>
      </c>
      <c r="AQ806" s="14" t="s">
        <v>541</v>
      </c>
      <c r="AX806" s="1">
        <v>2000460103</v>
      </c>
      <c r="AY806" s="1" t="s">
        <v>88</v>
      </c>
      <c r="AZ806" s="1" t="str">
        <f t="shared" si="232"/>
        <v>2000460103加buff</v>
      </c>
      <c r="BA806" s="1">
        <f>COUNTIFS($AZ$2:AZ806,AZ806,$AZ$2:AZ806,"&gt;&lt;")</f>
        <v>1</v>
      </c>
      <c r="BB806" t="b">
        <f>IFERROR(AND(VLOOKUP(AX806,[2]英雄技能定义!$A:$F,6,0)="普攻",AY806=$AY$2),FALSE)</f>
        <v>0</v>
      </c>
    </row>
    <row r="807" spans="19:54">
      <c r="S807" s="14" t="str">
        <f t="shared" si="224"/>
        <v>2000460103击飞1</v>
      </c>
      <c r="T807" s="14" t="str">
        <f ca="1">IF(OFFSET($BB$1,MATCH($S807,S:S,0)-1,),$BC$1,
_xlfn.TEXTJOIN(Sheet1!$D$16,1,U807:AA807))</f>
        <v>speed=800,duration=0.05</v>
      </c>
      <c r="U807" s="14" t="str">
        <f t="shared" ca="1" si="225"/>
        <v>speed=800</v>
      </c>
      <c r="V807" s="14" t="str">
        <f t="shared" ca="1" si="226"/>
        <v>duration=0.05</v>
      </c>
      <c r="W807" s="14" t="str">
        <f t="shared" ca="1" si="227"/>
        <v/>
      </c>
      <c r="X807" s="14" t="str">
        <f t="shared" ca="1" si="228"/>
        <v/>
      </c>
      <c r="Y807" s="14" t="str">
        <f t="shared" ca="1" si="229"/>
        <v/>
      </c>
      <c r="Z807" s="14" t="str">
        <f t="shared" ca="1" si="230"/>
        <v/>
      </c>
      <c r="AA807" s="14" t="str">
        <f t="shared" ca="1" si="231"/>
        <v/>
      </c>
      <c r="AB807" s="1">
        <f t="shared" si="234"/>
        <v>800</v>
      </c>
      <c r="AC807" s="1">
        <f t="shared" si="235"/>
        <v>0.05</v>
      </c>
      <c r="AD807" s="1" t="e">
        <f t="shared" si="236"/>
        <v>#N/A</v>
      </c>
      <c r="AE807" s="1" t="e">
        <f t="shared" si="237"/>
        <v>#N/A</v>
      </c>
      <c r="AF807" s="1" t="e">
        <f t="shared" si="238"/>
        <v>#N/A</v>
      </c>
      <c r="AG807" s="1" t="e">
        <f t="shared" si="239"/>
        <v>#N/A</v>
      </c>
      <c r="AH807" s="1" t="e">
        <f t="shared" si="240"/>
        <v>#N/A</v>
      </c>
      <c r="AI807" s="1" t="str">
        <f>TRIM(LEFT(AP807,FIND(Sheet1!$E$16,AP807)-1))</f>
        <v>speed</v>
      </c>
      <c r="AJ807" s="1" t="str">
        <f>TRIM(LEFT(AQ807,FIND(Sheet1!$E$16,AQ807)-1))</f>
        <v>duration</v>
      </c>
      <c r="AK807" s="1" t="e">
        <f>TRIM(LEFT(AR807,FIND(Sheet1!$E$16,AR807)-1))</f>
        <v>#VALUE!</v>
      </c>
      <c r="AL807" s="1" t="e">
        <f>TRIM(LEFT(AS807,FIND(Sheet1!$E$16,AS807)-1))</f>
        <v>#VALUE!</v>
      </c>
      <c r="AM807" s="1" t="e">
        <f>TRIM(LEFT(AT807,FIND(Sheet1!$E$16,AT807)-1))</f>
        <v>#VALUE!</v>
      </c>
      <c r="AN807" s="1" t="e">
        <f>TRIM(LEFT(AU807,FIND(Sheet1!$E$16,AU807)-1))</f>
        <v>#VALUE!</v>
      </c>
      <c r="AO807" s="1" t="e">
        <f>TRIM(LEFT(AV807,FIND(Sheet1!$E$16,AV807)-1))</f>
        <v>#VALUE!</v>
      </c>
      <c r="AP807" s="14" t="s">
        <v>329</v>
      </c>
      <c r="AQ807" s="14" t="s">
        <v>214</v>
      </c>
      <c r="AX807" s="1">
        <v>2000460103</v>
      </c>
      <c r="AY807" s="1" t="s">
        <v>96</v>
      </c>
      <c r="AZ807" s="1" t="str">
        <f t="shared" si="232"/>
        <v>2000460103击飞</v>
      </c>
      <c r="BA807" s="1">
        <f>COUNTIFS($AZ$2:AZ807,AZ807,$AZ$2:AZ807,"&gt;&lt;")</f>
        <v>1</v>
      </c>
      <c r="BB807" t="b">
        <f>IFERROR(AND(VLOOKUP(AX807,[2]英雄技能定义!$A:$F,6,0)="普攻",AY807=$AY$2),FALSE)</f>
        <v>0</v>
      </c>
    </row>
    <row r="808" spans="19:54">
      <c r="S808" s="14" t="str">
        <f t="shared" si="224"/>
        <v>2000460104伤血1</v>
      </c>
      <c r="T808" s="14" t="str">
        <f ca="1">IF(OFFSET($BB$1,MATCH($S808,S:S,0)-1,),$BC$1,
_xlfn.TEXTJOIN(Sheet1!$D$16,1,U808:AA808))</f>
        <v>ratio=1.2+attackerParams('extreasure2')+attackerParams('step10a'),fixed=100,extCritP=0.6+attackerParams('extreasure1a')+attackerParams('extreasure3a'),extHitP=0.3+attackerParams('extreasure1b')+attackerParams('extreasure3b'),critPUpperLimit=attackerParams('extreasure3a')&gt;0 and 1 or nil</v>
      </c>
      <c r="U808" s="14" t="str">
        <f t="shared" ca="1" si="225"/>
        <v>ratio=1.2+attackerParams('extreasure2')+attackerParams('step10a')</v>
      </c>
      <c r="V808" s="14" t="str">
        <f t="shared" ca="1" si="226"/>
        <v>fixed=100</v>
      </c>
      <c r="W808" s="14" t="str">
        <f t="shared" ca="1" si="227"/>
        <v>extCritP=0.6+attackerParams('extreasure1a')+attackerParams('extreasure3a')</v>
      </c>
      <c r="X808" s="14" t="str">
        <f t="shared" ca="1" si="228"/>
        <v>extHitP=0.3+attackerParams('extreasure1b')+attackerParams('extreasure3b')</v>
      </c>
      <c r="Y808" s="14" t="str">
        <f t="shared" ca="1" si="229"/>
        <v>critPUpperLimit=attackerParams('extreasure3a')&gt;0 and 1 or nil</v>
      </c>
      <c r="Z808" s="14" t="str">
        <f t="shared" ca="1" si="230"/>
        <v/>
      </c>
      <c r="AA808" s="14" t="str">
        <f t="shared" ca="1" si="231"/>
        <v/>
      </c>
      <c r="AB808" s="1">
        <f t="shared" si="234"/>
        <v>1.2</v>
      </c>
      <c r="AC808" s="1">
        <f t="shared" si="235"/>
        <v>100</v>
      </c>
      <c r="AD808" s="1">
        <f t="shared" si="236"/>
        <v>0.6</v>
      </c>
      <c r="AE808" s="1">
        <f t="shared" si="237"/>
        <v>0.3</v>
      </c>
      <c r="AF808" s="1" t="e">
        <f t="shared" si="238"/>
        <v>#N/A</v>
      </c>
      <c r="AG808" s="1" t="e">
        <f t="shared" si="239"/>
        <v>#N/A</v>
      </c>
      <c r="AH808" s="1" t="e">
        <f t="shared" si="240"/>
        <v>#N/A</v>
      </c>
      <c r="AI808" s="1" t="str">
        <f>TRIM(LEFT(AP808,FIND(Sheet1!$E$16,AP808)-1))</f>
        <v>ratio</v>
      </c>
      <c r="AJ808" s="1" t="str">
        <f>TRIM(LEFT(AQ808,FIND(Sheet1!$E$16,AQ808)-1))</f>
        <v>fixed</v>
      </c>
      <c r="AK808" s="1" t="str">
        <f>TRIM(LEFT(AR808,FIND(Sheet1!$E$16,AR808)-1))</f>
        <v>extCritP</v>
      </c>
      <c r="AL808" s="1" t="str">
        <f>TRIM(LEFT(AS808,FIND(Sheet1!$E$16,AS808)-1))</f>
        <v>extHitP</v>
      </c>
      <c r="AM808" s="1" t="str">
        <f>TRIM(LEFT(AT808,FIND(Sheet1!$E$16,AT808)-1))</f>
        <v>critPUpperLimit</v>
      </c>
      <c r="AN808" s="1" t="e">
        <f>TRIM(LEFT(AU808,FIND(Sheet1!$E$16,AU808)-1))</f>
        <v>#VALUE!</v>
      </c>
      <c r="AO808" s="1" t="e">
        <f>TRIM(LEFT(AV808,FIND(Sheet1!$E$16,AV808)-1))</f>
        <v>#VALUE!</v>
      </c>
      <c r="AP808" s="14" t="s">
        <v>542</v>
      </c>
      <c r="AQ808" s="14" t="s">
        <v>170</v>
      </c>
      <c r="AR808" s="14" t="s">
        <v>543</v>
      </c>
      <c r="AS808" s="14" t="s">
        <v>544</v>
      </c>
      <c r="AT808" s="14" t="s">
        <v>545</v>
      </c>
      <c r="AX808" s="1">
        <v>2000460104</v>
      </c>
      <c r="AY808" s="1" t="s">
        <v>86</v>
      </c>
      <c r="AZ808" s="1" t="str">
        <f t="shared" si="232"/>
        <v>2000460104伤血</v>
      </c>
      <c r="BA808" s="1">
        <f>COUNTIFS($AZ$2:AZ808,AZ808,$AZ$2:AZ808,"&gt;&lt;")</f>
        <v>1</v>
      </c>
      <c r="BB808" t="b">
        <f>IFERROR(AND(VLOOKUP(AX808,[2]英雄技能定义!$A:$F,6,0)="普攻",AY808=$AY$2),FALSE)</f>
        <v>0</v>
      </c>
    </row>
    <row r="809" spans="19:54">
      <c r="S809" s="14" t="str">
        <f t="shared" si="224"/>
        <v>2000460104受击光效1</v>
      </c>
      <c r="T809" s="14" t="str">
        <f ca="1">IF(OFFSET($BB$1,MATCH($S809,S:S,0)-1,),$BC$1,
_xlfn.TEXTJOIN(Sheet1!$D$16,1,U809:AA809))</f>
        <v>1</v>
      </c>
      <c r="U809" s="14" t="str">
        <f t="shared" ca="1" si="225"/>
        <v>1</v>
      </c>
      <c r="V809" s="14" t="str">
        <f t="shared" ca="1" si="226"/>
        <v/>
      </c>
      <c r="W809" s="14" t="str">
        <f t="shared" ca="1" si="227"/>
        <v/>
      </c>
      <c r="X809" s="14" t="str">
        <f t="shared" ca="1" si="228"/>
        <v/>
      </c>
      <c r="Y809" s="14" t="str">
        <f t="shared" ca="1" si="229"/>
        <v/>
      </c>
      <c r="Z809" s="14" t="str">
        <f t="shared" ca="1" si="230"/>
        <v/>
      </c>
      <c r="AA809" s="14" t="str">
        <f t="shared" ca="1" si="231"/>
        <v/>
      </c>
      <c r="AB809" s="1">
        <f t="shared" si="234"/>
        <v>1</v>
      </c>
      <c r="AC809" s="1" t="e">
        <f t="shared" si="235"/>
        <v>#N/A</v>
      </c>
      <c r="AD809" s="1" t="e">
        <f t="shared" si="236"/>
        <v>#N/A</v>
      </c>
      <c r="AE809" s="1" t="e">
        <f t="shared" si="237"/>
        <v>#N/A</v>
      </c>
      <c r="AF809" s="1" t="e">
        <f t="shared" si="238"/>
        <v>#N/A</v>
      </c>
      <c r="AG809" s="1" t="e">
        <f t="shared" si="239"/>
        <v>#N/A</v>
      </c>
      <c r="AH809" s="1" t="e">
        <f t="shared" si="240"/>
        <v>#N/A</v>
      </c>
      <c r="AI809" s="1" t="e">
        <f>TRIM(LEFT(AP809,FIND(Sheet1!$E$16,AP809)-1))</f>
        <v>#VALUE!</v>
      </c>
      <c r="AJ809" s="1" t="e">
        <f>TRIM(LEFT(AQ809,FIND(Sheet1!$E$16,AQ809)-1))</f>
        <v>#VALUE!</v>
      </c>
      <c r="AK809" s="1" t="e">
        <f>TRIM(LEFT(AR809,FIND(Sheet1!$E$16,AR809)-1))</f>
        <v>#VALUE!</v>
      </c>
      <c r="AL809" s="1" t="e">
        <f>TRIM(LEFT(AS809,FIND(Sheet1!$E$16,AS809)-1))</f>
        <v>#VALUE!</v>
      </c>
      <c r="AM809" s="1" t="e">
        <f>TRIM(LEFT(AT809,FIND(Sheet1!$E$16,AT809)-1))</f>
        <v>#VALUE!</v>
      </c>
      <c r="AN809" s="1" t="e">
        <f>TRIM(LEFT(AU809,FIND(Sheet1!$E$16,AU809)-1))</f>
        <v>#VALUE!</v>
      </c>
      <c r="AO809" s="1" t="e">
        <f>TRIM(LEFT(AV809,FIND(Sheet1!$E$16,AV809)-1))</f>
        <v>#VALUE!</v>
      </c>
      <c r="AP809" s="14">
        <v>1</v>
      </c>
      <c r="AX809" s="1">
        <v>2000460104</v>
      </c>
      <c r="AY809" s="1" t="s">
        <v>91</v>
      </c>
      <c r="AZ809" s="1" t="str">
        <f t="shared" si="232"/>
        <v>2000460104受击光效</v>
      </c>
      <c r="BA809" s="1">
        <f>COUNTIFS($AZ$2:AZ809,AZ809,$AZ$2:AZ809,"&gt;&lt;")</f>
        <v>1</v>
      </c>
      <c r="BB809" t="b">
        <f>IFERROR(AND(VLOOKUP(AX809,[2]英雄技能定义!$A:$F,6,0)="普攻",AY809=$AY$2),FALSE)</f>
        <v>0</v>
      </c>
    </row>
    <row r="810" spans="19:54">
      <c r="S810" s="14" t="str">
        <f t="shared" si="224"/>
        <v>2000460104增加额外手操主动技1</v>
      </c>
      <c r="T810" s="14" t="str">
        <f ca="1">IF(OFFSET($BB$1,MATCH($S810,S:S,0)-1,),$BC$1,
_xlfn.TEXTJOIN(Sheet1!$D$16,1,U810:AA810))</f>
        <v>skillId=2000460114, useType='active', lifeTime=8</v>
      </c>
      <c r="U810" s="14" t="str">
        <f t="shared" ca="1" si="225"/>
        <v>skillId=2000460114</v>
      </c>
      <c r="V810" s="14" t="str">
        <f t="shared" ca="1" si="226"/>
        <v xml:space="preserve"> useType='active'</v>
      </c>
      <c r="W810" s="14" t="str">
        <f t="shared" ca="1" si="227"/>
        <v xml:space="preserve"> lifeTime=8</v>
      </c>
      <c r="X810" s="14" t="str">
        <f t="shared" ca="1" si="228"/>
        <v/>
      </c>
      <c r="Y810" s="14" t="str">
        <f t="shared" ca="1" si="229"/>
        <v/>
      </c>
      <c r="Z810" s="14" t="str">
        <f t="shared" ca="1" si="230"/>
        <v/>
      </c>
      <c r="AA810" s="14" t="str">
        <f t="shared" ca="1" si="231"/>
        <v/>
      </c>
      <c r="AB810" s="1">
        <f t="shared" si="234"/>
        <v>2000460114</v>
      </c>
      <c r="AC810" s="1" t="e">
        <f t="shared" si="235"/>
        <v>#N/A</v>
      </c>
      <c r="AD810" s="1">
        <f t="shared" si="236"/>
        <v>8</v>
      </c>
      <c r="AE810" s="1" t="e">
        <f t="shared" si="237"/>
        <v>#N/A</v>
      </c>
      <c r="AF810" s="1" t="e">
        <f t="shared" si="238"/>
        <v>#N/A</v>
      </c>
      <c r="AG810" s="1" t="e">
        <f t="shared" si="239"/>
        <v>#N/A</v>
      </c>
      <c r="AH810" s="1" t="e">
        <f t="shared" si="240"/>
        <v>#N/A</v>
      </c>
      <c r="AI810" s="1" t="str">
        <f>TRIM(LEFT(AP810,FIND(Sheet1!$E$16,AP810)-1))</f>
        <v>skillId</v>
      </c>
      <c r="AJ810" s="1" t="str">
        <f>TRIM(LEFT(AQ810,FIND(Sheet1!$E$16,AQ810)-1))</f>
        <v>useType</v>
      </c>
      <c r="AK810" s="1" t="str">
        <f>TRIM(LEFT(AR810,FIND(Sheet1!$E$16,AR810)-1))</f>
        <v>lifeTime</v>
      </c>
      <c r="AL810" s="1" t="e">
        <f>TRIM(LEFT(AS810,FIND(Sheet1!$E$16,AS810)-1))</f>
        <v>#VALUE!</v>
      </c>
      <c r="AM810" s="1" t="e">
        <f>TRIM(LEFT(AT810,FIND(Sheet1!$E$16,AT810)-1))</f>
        <v>#VALUE!</v>
      </c>
      <c r="AN810" s="1" t="e">
        <f>TRIM(LEFT(AU810,FIND(Sheet1!$E$16,AU810)-1))</f>
        <v>#VALUE!</v>
      </c>
      <c r="AO810" s="1" t="e">
        <f>TRIM(LEFT(AV810,FIND(Sheet1!$E$16,AV810)-1))</f>
        <v>#VALUE!</v>
      </c>
      <c r="AP810" s="14" t="s">
        <v>546</v>
      </c>
      <c r="AQ810" s="14" t="s">
        <v>547</v>
      </c>
      <c r="AR810" s="14" t="s">
        <v>548</v>
      </c>
      <c r="AX810" s="1">
        <v>2000460104</v>
      </c>
      <c r="AY810" s="1" t="s">
        <v>97</v>
      </c>
      <c r="AZ810" s="1" t="str">
        <f t="shared" si="232"/>
        <v>2000460104增加额外手操主动技</v>
      </c>
      <c r="BA810" s="1">
        <f>COUNTIFS($AZ$2:AZ810,AZ810,$AZ$2:AZ810,"&gt;&lt;")</f>
        <v>1</v>
      </c>
      <c r="BB810" t="b">
        <f>IFERROR(AND(VLOOKUP(AX810,[2]英雄技能定义!$A:$F,6,0)="普攻",AY810=$AY$2),FALSE)</f>
        <v>0</v>
      </c>
    </row>
    <row r="811" spans="19:54">
      <c r="S811" s="14" t="str">
        <f t="shared" si="224"/>
        <v>2000460104击飞1</v>
      </c>
      <c r="T811" s="14" t="str">
        <f ca="1">IF(OFFSET($BB$1,MATCH($S811,S:S,0)-1,),$BC$1,
_xlfn.TEXTJOIN(Sheet1!$D$16,1,U811:AA811))</f>
        <v>speed=800,duration=0.2</v>
      </c>
      <c r="U811" s="14" t="str">
        <f t="shared" ca="1" si="225"/>
        <v>speed=800</v>
      </c>
      <c r="V811" s="14" t="str">
        <f t="shared" ca="1" si="226"/>
        <v>duration=0.2</v>
      </c>
      <c r="W811" s="14" t="str">
        <f t="shared" ca="1" si="227"/>
        <v/>
      </c>
      <c r="X811" s="14" t="str">
        <f t="shared" ca="1" si="228"/>
        <v/>
      </c>
      <c r="Y811" s="14" t="str">
        <f t="shared" ca="1" si="229"/>
        <v/>
      </c>
      <c r="Z811" s="14" t="str">
        <f t="shared" ca="1" si="230"/>
        <v/>
      </c>
      <c r="AA811" s="14" t="str">
        <f t="shared" ca="1" si="231"/>
        <v/>
      </c>
      <c r="AB811" s="1">
        <f t="shared" si="234"/>
        <v>800</v>
      </c>
      <c r="AC811" s="1">
        <f t="shared" si="235"/>
        <v>0.2</v>
      </c>
      <c r="AD811" s="1" t="e">
        <f t="shared" si="236"/>
        <v>#N/A</v>
      </c>
      <c r="AE811" s="1" t="e">
        <f t="shared" si="237"/>
        <v>#N/A</v>
      </c>
      <c r="AF811" s="1" t="e">
        <f t="shared" si="238"/>
        <v>#N/A</v>
      </c>
      <c r="AG811" s="1" t="e">
        <f t="shared" si="239"/>
        <v>#N/A</v>
      </c>
      <c r="AH811" s="1" t="e">
        <f t="shared" si="240"/>
        <v>#N/A</v>
      </c>
      <c r="AI811" s="1" t="str">
        <f>TRIM(LEFT(AP811,FIND(Sheet1!$E$16,AP811)-1))</f>
        <v>speed</v>
      </c>
      <c r="AJ811" s="1" t="str">
        <f>TRIM(LEFT(AQ811,FIND(Sheet1!$E$16,AQ811)-1))</f>
        <v>duration</v>
      </c>
      <c r="AK811" s="1" t="e">
        <f>TRIM(LEFT(AR811,FIND(Sheet1!$E$16,AR811)-1))</f>
        <v>#VALUE!</v>
      </c>
      <c r="AL811" s="1" t="e">
        <f>TRIM(LEFT(AS811,FIND(Sheet1!$E$16,AS811)-1))</f>
        <v>#VALUE!</v>
      </c>
      <c r="AM811" s="1" t="e">
        <f>TRIM(LEFT(AT811,FIND(Sheet1!$E$16,AT811)-1))</f>
        <v>#VALUE!</v>
      </c>
      <c r="AN811" s="1" t="e">
        <f>TRIM(LEFT(AU811,FIND(Sheet1!$E$16,AU811)-1))</f>
        <v>#VALUE!</v>
      </c>
      <c r="AO811" s="1" t="e">
        <f>TRIM(LEFT(AV811,FIND(Sheet1!$E$16,AV811)-1))</f>
        <v>#VALUE!</v>
      </c>
      <c r="AP811" s="14" t="s">
        <v>329</v>
      </c>
      <c r="AQ811" s="14" t="s">
        <v>174</v>
      </c>
      <c r="AX811" s="1">
        <v>2000460104</v>
      </c>
      <c r="AY811" s="1" t="s">
        <v>96</v>
      </c>
      <c r="AZ811" s="1" t="str">
        <f t="shared" si="232"/>
        <v>2000460104击飞</v>
      </c>
      <c r="BA811" s="1">
        <f>COUNTIFS($AZ$2:AZ811,AZ811,$AZ$2:AZ811,"&gt;&lt;")</f>
        <v>1</v>
      </c>
      <c r="BB811" t="b">
        <f>IFERROR(AND(VLOOKUP(AX811,[2]英雄技能定义!$A:$F,6,0)="普攻",AY811=$AY$2),FALSE)</f>
        <v>0</v>
      </c>
    </row>
    <row r="812" spans="19:54">
      <c r="S812" s="14" t="str">
        <f t="shared" si="224"/>
        <v>2000460105伤血1</v>
      </c>
      <c r="T812" s="14" t="str">
        <f ca="1">IF(OFFSET($BB$1,MATCH($S812,S:S,0)-1,),$BC$1,
_xlfn.TEXTJOIN(Sheet1!$D$16,1,U812:AA812))</f>
        <v>ratio=1.53+attackerParams('extreasure2')+attackerParams('step10a'),fixed=100,extCritP=0.6+attackerParams('extreasure1a')+attackerParams('extreasure3a'),extHitP=0.3+attackerParams('extreasure1b')+attackerParams('extreasure3b'),critPUpperLimit=attackerParams('extreasure3a')&gt;0 and 1 or nil</v>
      </c>
      <c r="U812" s="14" t="str">
        <f t="shared" ca="1" si="225"/>
        <v>ratio=1.53+attackerParams('extreasure2')+attackerParams('step10a')</v>
      </c>
      <c r="V812" s="14" t="str">
        <f t="shared" ca="1" si="226"/>
        <v>fixed=100</v>
      </c>
      <c r="W812" s="14" t="str">
        <f t="shared" ca="1" si="227"/>
        <v>extCritP=0.6+attackerParams('extreasure1a')+attackerParams('extreasure3a')</v>
      </c>
      <c r="X812" s="14" t="str">
        <f t="shared" ca="1" si="228"/>
        <v>extHitP=0.3+attackerParams('extreasure1b')+attackerParams('extreasure3b')</v>
      </c>
      <c r="Y812" s="14" t="str">
        <f t="shared" ca="1" si="229"/>
        <v>critPUpperLimit=attackerParams('extreasure3a')&gt;0 and 1 or nil</v>
      </c>
      <c r="Z812" s="14" t="str">
        <f t="shared" ca="1" si="230"/>
        <v/>
      </c>
      <c r="AA812" s="14" t="str">
        <f t="shared" ca="1" si="231"/>
        <v/>
      </c>
      <c r="AB812" s="1">
        <f t="shared" si="234"/>
        <v>1.53</v>
      </c>
      <c r="AC812" s="1">
        <f t="shared" si="235"/>
        <v>100</v>
      </c>
      <c r="AD812" s="1">
        <f t="shared" si="236"/>
        <v>0.6</v>
      </c>
      <c r="AE812" s="1">
        <f t="shared" si="237"/>
        <v>0.3</v>
      </c>
      <c r="AF812" s="1" t="e">
        <f t="shared" si="238"/>
        <v>#N/A</v>
      </c>
      <c r="AG812" s="1" t="e">
        <f t="shared" si="239"/>
        <v>#N/A</v>
      </c>
      <c r="AH812" s="1" t="e">
        <f t="shared" si="240"/>
        <v>#N/A</v>
      </c>
      <c r="AI812" s="1" t="str">
        <f>TRIM(LEFT(AP812,FIND(Sheet1!$E$16,AP812)-1))</f>
        <v>ratio</v>
      </c>
      <c r="AJ812" s="1" t="str">
        <f>TRIM(LEFT(AQ812,FIND(Sheet1!$E$16,AQ812)-1))</f>
        <v>fixed</v>
      </c>
      <c r="AK812" s="1" t="str">
        <f>TRIM(LEFT(AR812,FIND(Sheet1!$E$16,AR812)-1))</f>
        <v>extCritP</v>
      </c>
      <c r="AL812" s="1" t="str">
        <f>TRIM(LEFT(AS812,FIND(Sheet1!$E$16,AS812)-1))</f>
        <v>extHitP</v>
      </c>
      <c r="AM812" s="1" t="str">
        <f>TRIM(LEFT(AT812,FIND(Sheet1!$E$16,AT812)-1))</f>
        <v>critPUpperLimit</v>
      </c>
      <c r="AN812" s="1" t="e">
        <f>TRIM(LEFT(AU812,FIND(Sheet1!$E$16,AU812)-1))</f>
        <v>#VALUE!</v>
      </c>
      <c r="AO812" s="1" t="e">
        <f>TRIM(LEFT(AV812,FIND(Sheet1!$E$16,AV812)-1))</f>
        <v>#VALUE!</v>
      </c>
      <c r="AP812" s="14" t="s">
        <v>549</v>
      </c>
      <c r="AQ812" s="14" t="s">
        <v>170</v>
      </c>
      <c r="AR812" s="14" t="s">
        <v>543</v>
      </c>
      <c r="AS812" s="14" t="s">
        <v>544</v>
      </c>
      <c r="AT812" s="14" t="s">
        <v>545</v>
      </c>
      <c r="AX812" s="1">
        <v>2000460105</v>
      </c>
      <c r="AY812" s="1" t="s">
        <v>86</v>
      </c>
      <c r="AZ812" s="1" t="str">
        <f t="shared" si="232"/>
        <v>2000460105伤血</v>
      </c>
      <c r="BA812" s="1">
        <f>COUNTIFS($AZ$2:AZ812,AZ812,$AZ$2:AZ812,"&gt;&lt;")</f>
        <v>1</v>
      </c>
      <c r="BB812" t="b">
        <f>IFERROR(AND(VLOOKUP(AX812,[2]英雄技能定义!$A:$F,6,0)="普攻",AY812=$AY$2),FALSE)</f>
        <v>0</v>
      </c>
    </row>
    <row r="813" spans="19:54">
      <c r="S813" s="14" t="str">
        <f t="shared" si="224"/>
        <v>2000460105受击光效1</v>
      </c>
      <c r="T813" s="14" t="str">
        <f ca="1">IF(OFFSET($BB$1,MATCH($S813,S:S,0)-1,),$BC$1,
_xlfn.TEXTJOIN(Sheet1!$D$16,1,U813:AA813))</f>
        <v>1</v>
      </c>
      <c r="U813" s="14" t="str">
        <f t="shared" ca="1" si="225"/>
        <v>1</v>
      </c>
      <c r="V813" s="14" t="str">
        <f t="shared" ca="1" si="226"/>
        <v/>
      </c>
      <c r="W813" s="14" t="str">
        <f t="shared" ca="1" si="227"/>
        <v/>
      </c>
      <c r="X813" s="14" t="str">
        <f t="shared" ca="1" si="228"/>
        <v/>
      </c>
      <c r="Y813" s="14" t="str">
        <f t="shared" ca="1" si="229"/>
        <v/>
      </c>
      <c r="Z813" s="14" t="str">
        <f t="shared" ca="1" si="230"/>
        <v/>
      </c>
      <c r="AA813" s="14" t="str">
        <f t="shared" ca="1" si="231"/>
        <v/>
      </c>
      <c r="AB813" s="1">
        <f t="shared" si="234"/>
        <v>1</v>
      </c>
      <c r="AC813" s="1" t="e">
        <f t="shared" si="235"/>
        <v>#N/A</v>
      </c>
      <c r="AD813" s="1" t="e">
        <f t="shared" si="236"/>
        <v>#N/A</v>
      </c>
      <c r="AE813" s="1" t="e">
        <f t="shared" si="237"/>
        <v>#N/A</v>
      </c>
      <c r="AF813" s="1" t="e">
        <f t="shared" si="238"/>
        <v>#N/A</v>
      </c>
      <c r="AG813" s="1" t="e">
        <f t="shared" si="239"/>
        <v>#N/A</v>
      </c>
      <c r="AH813" s="1" t="e">
        <f t="shared" si="240"/>
        <v>#N/A</v>
      </c>
      <c r="AI813" s="1" t="e">
        <f>TRIM(LEFT(AP813,FIND(Sheet1!$E$16,AP813)-1))</f>
        <v>#VALUE!</v>
      </c>
      <c r="AJ813" s="1" t="e">
        <f>TRIM(LEFT(AQ813,FIND(Sheet1!$E$16,AQ813)-1))</f>
        <v>#VALUE!</v>
      </c>
      <c r="AK813" s="1" t="e">
        <f>TRIM(LEFT(AR813,FIND(Sheet1!$E$16,AR813)-1))</f>
        <v>#VALUE!</v>
      </c>
      <c r="AL813" s="1" t="e">
        <f>TRIM(LEFT(AS813,FIND(Sheet1!$E$16,AS813)-1))</f>
        <v>#VALUE!</v>
      </c>
      <c r="AM813" s="1" t="e">
        <f>TRIM(LEFT(AT813,FIND(Sheet1!$E$16,AT813)-1))</f>
        <v>#VALUE!</v>
      </c>
      <c r="AN813" s="1" t="e">
        <f>TRIM(LEFT(AU813,FIND(Sheet1!$E$16,AU813)-1))</f>
        <v>#VALUE!</v>
      </c>
      <c r="AO813" s="1" t="e">
        <f>TRIM(LEFT(AV813,FIND(Sheet1!$E$16,AV813)-1))</f>
        <v>#VALUE!</v>
      </c>
      <c r="AP813" s="14">
        <v>1</v>
      </c>
      <c r="AX813" s="1">
        <v>2000460105</v>
      </c>
      <c r="AY813" s="1" t="s">
        <v>91</v>
      </c>
      <c r="AZ813" s="1" t="str">
        <f t="shared" si="232"/>
        <v>2000460105受击光效</v>
      </c>
      <c r="BA813" s="1">
        <f>COUNTIFS($AZ$2:AZ813,AZ813,$AZ$2:AZ813,"&gt;&lt;")</f>
        <v>1</v>
      </c>
      <c r="BB813" t="b">
        <f>IFERROR(AND(VLOOKUP(AX813,[2]英雄技能定义!$A:$F,6,0)="普攻",AY813=$AY$2),FALSE)</f>
        <v>0</v>
      </c>
    </row>
    <row r="814" spans="19:54">
      <c r="S814" s="14" t="str">
        <f t="shared" si="224"/>
        <v>2000460105增加额外手操主动技1</v>
      </c>
      <c r="T814" s="14" t="str">
        <f ca="1">IF(OFFSET($BB$1,MATCH($S814,S:S,0)-1,),$BC$1,
_xlfn.TEXTJOIN(Sheet1!$D$16,1,U814:AA814))</f>
        <v>skillId=2000460114, useType='active', lifeTime=8</v>
      </c>
      <c r="U814" s="14" t="str">
        <f t="shared" ca="1" si="225"/>
        <v>skillId=2000460114</v>
      </c>
      <c r="V814" s="14" t="str">
        <f t="shared" ca="1" si="226"/>
        <v xml:space="preserve"> useType='active'</v>
      </c>
      <c r="W814" s="14" t="str">
        <f t="shared" ca="1" si="227"/>
        <v xml:space="preserve"> lifeTime=8</v>
      </c>
      <c r="X814" s="14" t="str">
        <f t="shared" ca="1" si="228"/>
        <v/>
      </c>
      <c r="Y814" s="14" t="str">
        <f t="shared" ca="1" si="229"/>
        <v/>
      </c>
      <c r="Z814" s="14" t="str">
        <f t="shared" ca="1" si="230"/>
        <v/>
      </c>
      <c r="AA814" s="14" t="str">
        <f t="shared" ca="1" si="231"/>
        <v/>
      </c>
      <c r="AB814" s="1">
        <f t="shared" si="234"/>
        <v>2000460114</v>
      </c>
      <c r="AC814" s="1" t="e">
        <f t="shared" si="235"/>
        <v>#N/A</v>
      </c>
      <c r="AD814" s="1">
        <f t="shared" si="236"/>
        <v>8</v>
      </c>
      <c r="AE814" s="1" t="e">
        <f t="shared" si="237"/>
        <v>#N/A</v>
      </c>
      <c r="AF814" s="1" t="e">
        <f t="shared" si="238"/>
        <v>#N/A</v>
      </c>
      <c r="AG814" s="1" t="e">
        <f t="shared" si="239"/>
        <v>#N/A</v>
      </c>
      <c r="AH814" s="1" t="e">
        <f t="shared" si="240"/>
        <v>#N/A</v>
      </c>
      <c r="AI814" s="1" t="str">
        <f>TRIM(LEFT(AP814,FIND(Sheet1!$E$16,AP814)-1))</f>
        <v>skillId</v>
      </c>
      <c r="AJ814" s="1" t="str">
        <f>TRIM(LEFT(AQ814,FIND(Sheet1!$E$16,AQ814)-1))</f>
        <v>useType</v>
      </c>
      <c r="AK814" s="1" t="str">
        <f>TRIM(LEFT(AR814,FIND(Sheet1!$E$16,AR814)-1))</f>
        <v>lifeTime</v>
      </c>
      <c r="AL814" s="1" t="e">
        <f>TRIM(LEFT(AS814,FIND(Sheet1!$E$16,AS814)-1))</f>
        <v>#VALUE!</v>
      </c>
      <c r="AM814" s="1" t="e">
        <f>TRIM(LEFT(AT814,FIND(Sheet1!$E$16,AT814)-1))</f>
        <v>#VALUE!</v>
      </c>
      <c r="AN814" s="1" t="e">
        <f>TRIM(LEFT(AU814,FIND(Sheet1!$E$16,AU814)-1))</f>
        <v>#VALUE!</v>
      </c>
      <c r="AO814" s="1" t="e">
        <f>TRIM(LEFT(AV814,FIND(Sheet1!$E$16,AV814)-1))</f>
        <v>#VALUE!</v>
      </c>
      <c r="AP814" s="14" t="s">
        <v>546</v>
      </c>
      <c r="AQ814" s="14" t="s">
        <v>547</v>
      </c>
      <c r="AR814" s="14" t="s">
        <v>548</v>
      </c>
      <c r="AX814" s="1">
        <v>2000460105</v>
      </c>
      <c r="AY814" s="1" t="s">
        <v>97</v>
      </c>
      <c r="AZ814" s="1" t="str">
        <f t="shared" si="232"/>
        <v>2000460105增加额外手操主动技</v>
      </c>
      <c r="BA814" s="1">
        <f>COUNTIFS($AZ$2:AZ814,AZ814,$AZ$2:AZ814,"&gt;&lt;")</f>
        <v>1</v>
      </c>
      <c r="BB814" t="b">
        <f>IFERROR(AND(VLOOKUP(AX814,[2]英雄技能定义!$A:$F,6,0)="普攻",AY814=$AY$2),FALSE)</f>
        <v>0</v>
      </c>
    </row>
    <row r="815" spans="19:54">
      <c r="S815" s="14" t="str">
        <f t="shared" si="224"/>
        <v>2000460105击飞1</v>
      </c>
      <c r="T815" s="14" t="str">
        <f ca="1">IF(OFFSET($BB$1,MATCH($S815,S:S,0)-1,),$BC$1,
_xlfn.TEXTJOIN(Sheet1!$D$16,1,U815:AA815))</f>
        <v>speed=800,duration=0.2</v>
      </c>
      <c r="U815" s="14" t="str">
        <f t="shared" ca="1" si="225"/>
        <v>speed=800</v>
      </c>
      <c r="V815" s="14" t="str">
        <f t="shared" ca="1" si="226"/>
        <v>duration=0.2</v>
      </c>
      <c r="W815" s="14" t="str">
        <f t="shared" ca="1" si="227"/>
        <v/>
      </c>
      <c r="X815" s="14" t="str">
        <f t="shared" ca="1" si="228"/>
        <v/>
      </c>
      <c r="Y815" s="14" t="str">
        <f t="shared" ca="1" si="229"/>
        <v/>
      </c>
      <c r="Z815" s="14" t="str">
        <f t="shared" ca="1" si="230"/>
        <v/>
      </c>
      <c r="AA815" s="14" t="str">
        <f t="shared" ca="1" si="231"/>
        <v/>
      </c>
      <c r="AB815" s="1">
        <f t="shared" si="234"/>
        <v>800</v>
      </c>
      <c r="AC815" s="1">
        <f t="shared" si="235"/>
        <v>0.2</v>
      </c>
      <c r="AD815" s="1" t="e">
        <f t="shared" si="236"/>
        <v>#N/A</v>
      </c>
      <c r="AE815" s="1" t="e">
        <f t="shared" si="237"/>
        <v>#N/A</v>
      </c>
      <c r="AF815" s="1" t="e">
        <f t="shared" si="238"/>
        <v>#N/A</v>
      </c>
      <c r="AG815" s="1" t="e">
        <f t="shared" si="239"/>
        <v>#N/A</v>
      </c>
      <c r="AH815" s="1" t="e">
        <f t="shared" si="240"/>
        <v>#N/A</v>
      </c>
      <c r="AI815" s="1" t="str">
        <f>TRIM(LEFT(AP815,FIND(Sheet1!$E$16,AP815)-1))</f>
        <v>speed</v>
      </c>
      <c r="AJ815" s="1" t="str">
        <f>TRIM(LEFT(AQ815,FIND(Sheet1!$E$16,AQ815)-1))</f>
        <v>duration</v>
      </c>
      <c r="AK815" s="1" t="e">
        <f>TRIM(LEFT(AR815,FIND(Sheet1!$E$16,AR815)-1))</f>
        <v>#VALUE!</v>
      </c>
      <c r="AL815" s="1" t="e">
        <f>TRIM(LEFT(AS815,FIND(Sheet1!$E$16,AS815)-1))</f>
        <v>#VALUE!</v>
      </c>
      <c r="AM815" s="1" t="e">
        <f>TRIM(LEFT(AT815,FIND(Sheet1!$E$16,AT815)-1))</f>
        <v>#VALUE!</v>
      </c>
      <c r="AN815" s="1" t="e">
        <f>TRIM(LEFT(AU815,FIND(Sheet1!$E$16,AU815)-1))</f>
        <v>#VALUE!</v>
      </c>
      <c r="AO815" s="1" t="e">
        <f>TRIM(LEFT(AV815,FIND(Sheet1!$E$16,AV815)-1))</f>
        <v>#VALUE!</v>
      </c>
      <c r="AP815" s="14" t="s">
        <v>329</v>
      </c>
      <c r="AQ815" s="14" t="s">
        <v>174</v>
      </c>
      <c r="AX815" s="1">
        <v>2000460105</v>
      </c>
      <c r="AY815" s="1" t="s">
        <v>96</v>
      </c>
      <c r="AZ815" s="1" t="str">
        <f t="shared" si="232"/>
        <v>2000460105击飞</v>
      </c>
      <c r="BA815" s="1">
        <f>COUNTIFS($AZ$2:AZ815,AZ815,$AZ$2:AZ815,"&gt;&lt;")</f>
        <v>1</v>
      </c>
      <c r="BB815" t="b">
        <f>IFERROR(AND(VLOOKUP(AX815,[2]英雄技能定义!$A:$F,6,0)="普攻",AY815=$AY$2),FALSE)</f>
        <v>0</v>
      </c>
    </row>
    <row r="816" spans="19:54">
      <c r="S816" s="14" t="str">
        <f t="shared" si="224"/>
        <v>2000460114伤血1</v>
      </c>
      <c r="T816" s="14" t="str">
        <f ca="1">IF(OFFSET($BB$1,MATCH($S816,S:S,0)-1,),$BC$1,
_xlfn.TEXTJOIN(Sheet1!$D$16,1,U816:AA816))</f>
        <v>ratio=1,fixed=100</v>
      </c>
      <c r="U816" s="14" t="str">
        <f t="shared" ca="1" si="225"/>
        <v>ratio=1</v>
      </c>
      <c r="V816" s="14" t="str">
        <f t="shared" ca="1" si="226"/>
        <v>fixed=100</v>
      </c>
      <c r="W816" s="14" t="str">
        <f t="shared" ca="1" si="227"/>
        <v/>
      </c>
      <c r="X816" s="14" t="str">
        <f t="shared" ca="1" si="228"/>
        <v/>
      </c>
      <c r="Y816" s="14" t="str">
        <f t="shared" ca="1" si="229"/>
        <v/>
      </c>
      <c r="Z816" s="14" t="str">
        <f t="shared" ca="1" si="230"/>
        <v/>
      </c>
      <c r="AA816" s="14" t="str">
        <f t="shared" ca="1" si="231"/>
        <v/>
      </c>
      <c r="AB816" s="1">
        <f t="shared" si="234"/>
        <v>1</v>
      </c>
      <c r="AC816" s="1">
        <f t="shared" si="235"/>
        <v>100</v>
      </c>
      <c r="AD816" s="1" t="e">
        <f t="shared" si="236"/>
        <v>#N/A</v>
      </c>
      <c r="AE816" s="1" t="e">
        <f t="shared" si="237"/>
        <v>#N/A</v>
      </c>
      <c r="AF816" s="1" t="e">
        <f t="shared" si="238"/>
        <v>#N/A</v>
      </c>
      <c r="AG816" s="1" t="e">
        <f t="shared" si="239"/>
        <v>#N/A</v>
      </c>
      <c r="AH816" s="1" t="e">
        <f t="shared" si="240"/>
        <v>#N/A</v>
      </c>
      <c r="AI816" s="1" t="str">
        <f>TRIM(LEFT(AP816,FIND(Sheet1!$E$16,AP816)-1))</f>
        <v>ratio</v>
      </c>
      <c r="AJ816" s="1" t="str">
        <f>TRIM(LEFT(AQ816,FIND(Sheet1!$E$16,AQ816)-1))</f>
        <v>fixed</v>
      </c>
      <c r="AK816" s="1" t="e">
        <f>TRIM(LEFT(AR816,FIND(Sheet1!$E$16,AR816)-1))</f>
        <v>#VALUE!</v>
      </c>
      <c r="AL816" s="1" t="e">
        <f>TRIM(LEFT(AS816,FIND(Sheet1!$E$16,AS816)-1))</f>
        <v>#VALUE!</v>
      </c>
      <c r="AM816" s="1" t="e">
        <f>TRIM(LEFT(AT816,FIND(Sheet1!$E$16,AT816)-1))</f>
        <v>#VALUE!</v>
      </c>
      <c r="AN816" s="1" t="e">
        <f>TRIM(LEFT(AU816,FIND(Sheet1!$E$16,AU816)-1))</f>
        <v>#VALUE!</v>
      </c>
      <c r="AO816" s="1" t="e">
        <f>TRIM(LEFT(AV816,FIND(Sheet1!$E$16,AV816)-1))</f>
        <v>#VALUE!</v>
      </c>
      <c r="AP816" s="14" t="s">
        <v>550</v>
      </c>
      <c r="AQ816" s="14" t="s">
        <v>170</v>
      </c>
      <c r="AX816" s="1">
        <v>2000460114</v>
      </c>
      <c r="AY816" s="1" t="s">
        <v>86</v>
      </c>
      <c r="AZ816" s="1" t="str">
        <f t="shared" si="232"/>
        <v>2000460114伤血</v>
      </c>
      <c r="BA816" s="1">
        <f>COUNTIFS($AZ$2:AZ816,AZ816,$AZ$2:AZ816,"&gt;&lt;")</f>
        <v>1</v>
      </c>
      <c r="BB816" t="b">
        <f>IFERROR(AND(VLOOKUP(AX816,[2]英雄技能定义!$A:$F,6,0)="普攻",AY816=$AY$2),FALSE)</f>
        <v>0</v>
      </c>
    </row>
    <row r="817" spans="19:54">
      <c r="S817" s="14" t="str">
        <f t="shared" si="224"/>
        <v>2000460114受击光效1</v>
      </c>
      <c r="T817" s="14" t="str">
        <f ca="1">IF(OFFSET($BB$1,MATCH($S817,S:S,0)-1,),$BC$1,
_xlfn.TEXTJOIN(Sheet1!$D$16,1,U817:AA817))</f>
        <v>1</v>
      </c>
      <c r="U817" s="14" t="str">
        <f t="shared" ca="1" si="225"/>
        <v>1</v>
      </c>
      <c r="V817" s="14" t="str">
        <f t="shared" ca="1" si="226"/>
        <v/>
      </c>
      <c r="W817" s="14" t="str">
        <f t="shared" ca="1" si="227"/>
        <v/>
      </c>
      <c r="X817" s="14" t="str">
        <f t="shared" ca="1" si="228"/>
        <v/>
      </c>
      <c r="Y817" s="14" t="str">
        <f t="shared" ca="1" si="229"/>
        <v/>
      </c>
      <c r="Z817" s="14" t="str">
        <f t="shared" ca="1" si="230"/>
        <v/>
      </c>
      <c r="AA817" s="14" t="str">
        <f t="shared" ca="1" si="231"/>
        <v/>
      </c>
      <c r="AB817" s="1">
        <f t="shared" si="234"/>
        <v>1</v>
      </c>
      <c r="AC817" s="1" t="e">
        <f t="shared" si="235"/>
        <v>#N/A</v>
      </c>
      <c r="AD817" s="1" t="e">
        <f t="shared" si="236"/>
        <v>#N/A</v>
      </c>
      <c r="AE817" s="1" t="e">
        <f t="shared" si="237"/>
        <v>#N/A</v>
      </c>
      <c r="AF817" s="1" t="e">
        <f t="shared" si="238"/>
        <v>#N/A</v>
      </c>
      <c r="AG817" s="1" t="e">
        <f t="shared" si="239"/>
        <v>#N/A</v>
      </c>
      <c r="AH817" s="1" t="e">
        <f t="shared" si="240"/>
        <v>#N/A</v>
      </c>
      <c r="AI817" s="1" t="e">
        <f>TRIM(LEFT(AP817,FIND(Sheet1!$E$16,AP817)-1))</f>
        <v>#VALUE!</v>
      </c>
      <c r="AJ817" s="1" t="e">
        <f>TRIM(LEFT(AQ817,FIND(Sheet1!$E$16,AQ817)-1))</f>
        <v>#VALUE!</v>
      </c>
      <c r="AK817" s="1" t="e">
        <f>TRIM(LEFT(AR817,FIND(Sheet1!$E$16,AR817)-1))</f>
        <v>#VALUE!</v>
      </c>
      <c r="AL817" s="1" t="e">
        <f>TRIM(LEFT(AS817,FIND(Sheet1!$E$16,AS817)-1))</f>
        <v>#VALUE!</v>
      </c>
      <c r="AM817" s="1" t="e">
        <f>TRIM(LEFT(AT817,FIND(Sheet1!$E$16,AT817)-1))</f>
        <v>#VALUE!</v>
      </c>
      <c r="AN817" s="1" t="e">
        <f>TRIM(LEFT(AU817,FIND(Sheet1!$E$16,AU817)-1))</f>
        <v>#VALUE!</v>
      </c>
      <c r="AO817" s="1" t="e">
        <f>TRIM(LEFT(AV817,FIND(Sheet1!$E$16,AV817)-1))</f>
        <v>#VALUE!</v>
      </c>
      <c r="AP817" s="14">
        <v>1</v>
      </c>
      <c r="AX817" s="1">
        <v>2000460114</v>
      </c>
      <c r="AY817" s="1" t="s">
        <v>91</v>
      </c>
      <c r="AZ817" s="1" t="str">
        <f t="shared" si="232"/>
        <v>2000460114受击光效</v>
      </c>
      <c r="BA817" s="1">
        <f>COUNTIFS($AZ$2:AZ817,AZ817,$AZ$2:AZ817,"&gt;&lt;")</f>
        <v>1</v>
      </c>
      <c r="BB817" t="b">
        <f>IFERROR(AND(VLOOKUP(AX817,[2]英雄技能定义!$A:$F,6,0)="普攻",AY817=$AY$2),FALSE)</f>
        <v>0</v>
      </c>
    </row>
    <row r="818" spans="19:54">
      <c r="S818" s="14" t="str">
        <f t="shared" si="224"/>
        <v>2000460111加buff1</v>
      </c>
      <c r="T818" s="14" t="str">
        <f ca="1">IF(OFFSET($BB$1,MATCH($S818,S:S,0)-1,),$BC$1,
_xlfn.TEXTJOIN(Sheet1!$D$16,1,U818:AA818))</f>
        <v>duration=-1,effectIds={1000161},overlayLimit=5</v>
      </c>
      <c r="U818" s="14" t="str">
        <f t="shared" ca="1" si="225"/>
        <v>duration=-1</v>
      </c>
      <c r="V818" s="14" t="str">
        <f t="shared" ca="1" si="226"/>
        <v>effectIds={1000161}</v>
      </c>
      <c r="W818" s="14" t="str">
        <f t="shared" ca="1" si="227"/>
        <v>overlayLimit=5</v>
      </c>
      <c r="X818" s="14" t="str">
        <f t="shared" ca="1" si="228"/>
        <v/>
      </c>
      <c r="Y818" s="14" t="str">
        <f t="shared" ca="1" si="229"/>
        <v/>
      </c>
      <c r="Z818" s="14" t="str">
        <f t="shared" ca="1" si="230"/>
        <v/>
      </c>
      <c r="AA818" s="14" t="str">
        <f t="shared" ca="1" si="231"/>
        <v/>
      </c>
      <c r="AB818" s="1">
        <f t="shared" si="234"/>
        <v>1</v>
      </c>
      <c r="AC818" s="1" t="e">
        <f t="shared" si="235"/>
        <v>#N/A</v>
      </c>
      <c r="AD818" s="1">
        <f t="shared" si="236"/>
        <v>5</v>
      </c>
      <c r="AE818" s="1" t="e">
        <f t="shared" si="237"/>
        <v>#N/A</v>
      </c>
      <c r="AF818" s="1" t="e">
        <f t="shared" si="238"/>
        <v>#N/A</v>
      </c>
      <c r="AG818" s="1" t="e">
        <f t="shared" si="239"/>
        <v>#N/A</v>
      </c>
      <c r="AH818" s="1" t="e">
        <f t="shared" si="240"/>
        <v>#N/A</v>
      </c>
      <c r="AI818" s="1" t="str">
        <f>TRIM(LEFT(AP818,FIND(Sheet1!$E$16,AP818)-1))</f>
        <v>duration</v>
      </c>
      <c r="AJ818" s="1" t="str">
        <f>TRIM(LEFT(AQ818,FIND(Sheet1!$E$16,AQ818)-1))</f>
        <v>effectIds</v>
      </c>
      <c r="AK818" s="1" t="str">
        <f>TRIM(LEFT(AR818,FIND(Sheet1!$E$16,AR818)-1))</f>
        <v>overlayLimit</v>
      </c>
      <c r="AL818" s="1" t="e">
        <f>TRIM(LEFT(AS818,FIND(Sheet1!$E$16,AS818)-1))</f>
        <v>#VALUE!</v>
      </c>
      <c r="AM818" s="1" t="e">
        <f>TRIM(LEFT(AT818,FIND(Sheet1!$E$16,AT818)-1))</f>
        <v>#VALUE!</v>
      </c>
      <c r="AN818" s="1" t="e">
        <f>TRIM(LEFT(AU818,FIND(Sheet1!$E$16,AU818)-1))</f>
        <v>#VALUE!</v>
      </c>
      <c r="AO818" s="1" t="e">
        <f>TRIM(LEFT(AV818,FIND(Sheet1!$E$16,AV818)-1))</f>
        <v>#VALUE!</v>
      </c>
      <c r="AP818" s="14" t="s">
        <v>417</v>
      </c>
      <c r="AQ818" s="14" t="s">
        <v>551</v>
      </c>
      <c r="AR818" s="14" t="s">
        <v>538</v>
      </c>
      <c r="AX818" s="1">
        <v>2000460111</v>
      </c>
      <c r="AY818" s="1" t="s">
        <v>88</v>
      </c>
      <c r="AZ818" s="1" t="str">
        <f t="shared" si="232"/>
        <v>2000460111加buff</v>
      </c>
      <c r="BA818" s="1">
        <f>COUNTIFS($AZ$2:AZ818,AZ818,$AZ$2:AZ818,"&gt;&lt;")</f>
        <v>1</v>
      </c>
      <c r="BB818" t="b">
        <f>IFERROR(AND(VLOOKUP(AX818,[2]英雄技能定义!$A:$F,6,0)="普攻",AY818=$AY$2),FALSE)</f>
        <v>0</v>
      </c>
    </row>
    <row r="819" spans="19:54">
      <c r="S819" s="14" t="str">
        <f t="shared" si="224"/>
        <v>2000160101伤血1</v>
      </c>
      <c r="T819" s="14" t="str">
        <f ca="1">IF(OFFSET($BB$1,MATCH($S819,S:S,0)-1,),$BC$1,
_xlfn.TEXTJOIN(Sheet1!$D$16,1,U819:AA819))</f>
        <v>ratio=0.4,fixed=0</v>
      </c>
      <c r="U819" s="14" t="str">
        <f t="shared" ca="1" si="225"/>
        <v>ratio=0.4</v>
      </c>
      <c r="V819" s="14" t="str">
        <f t="shared" ca="1" si="226"/>
        <v>fixed=10</v>
      </c>
      <c r="W819" s="14" t="str">
        <f t="shared" ca="1" si="227"/>
        <v/>
      </c>
      <c r="X819" s="14" t="str">
        <f t="shared" ca="1" si="228"/>
        <v/>
      </c>
      <c r="Y819" s="14" t="str">
        <f t="shared" ca="1" si="229"/>
        <v/>
      </c>
      <c r="Z819" s="14" t="str">
        <f t="shared" ca="1" si="230"/>
        <v/>
      </c>
      <c r="AA819" s="14" t="str">
        <f t="shared" ca="1" si="231"/>
        <v/>
      </c>
      <c r="AB819" s="1">
        <f t="shared" si="234"/>
        <v>0.4</v>
      </c>
      <c r="AC819" s="1">
        <f t="shared" si="235"/>
        <v>10</v>
      </c>
      <c r="AD819" s="1" t="e">
        <f t="shared" si="236"/>
        <v>#N/A</v>
      </c>
      <c r="AE819" s="1" t="e">
        <f t="shared" si="237"/>
        <v>#N/A</v>
      </c>
      <c r="AF819" s="1" t="e">
        <f t="shared" si="238"/>
        <v>#N/A</v>
      </c>
      <c r="AG819" s="1" t="e">
        <f t="shared" si="239"/>
        <v>#N/A</v>
      </c>
      <c r="AH819" s="1" t="e">
        <f t="shared" si="240"/>
        <v>#N/A</v>
      </c>
      <c r="AI819" s="1" t="str">
        <f>TRIM(LEFT(AP819,FIND(Sheet1!$E$16,AP819)-1))</f>
        <v>ratio</v>
      </c>
      <c r="AJ819" s="1" t="str">
        <f>TRIM(LEFT(AQ819,FIND(Sheet1!$E$16,AQ819)-1))</f>
        <v>fixed</v>
      </c>
      <c r="AK819" s="1" t="e">
        <f>TRIM(LEFT(AR819,FIND(Sheet1!$E$16,AR819)-1))</f>
        <v>#VALUE!</v>
      </c>
      <c r="AL819" s="1" t="e">
        <f>TRIM(LEFT(AS819,FIND(Sheet1!$E$16,AS819)-1))</f>
        <v>#VALUE!</v>
      </c>
      <c r="AM819" s="1" t="e">
        <f>TRIM(LEFT(AT819,FIND(Sheet1!$E$16,AT819)-1))</f>
        <v>#VALUE!</v>
      </c>
      <c r="AN819" s="1" t="e">
        <f>TRIM(LEFT(AU819,FIND(Sheet1!$E$16,AU819)-1))</f>
        <v>#VALUE!</v>
      </c>
      <c r="AO819" s="1" t="e">
        <f>TRIM(LEFT(AV819,FIND(Sheet1!$E$16,AV819)-1))</f>
        <v>#VALUE!</v>
      </c>
      <c r="AP819" s="14" t="s">
        <v>167</v>
      </c>
      <c r="AQ819" s="14" t="s">
        <v>168</v>
      </c>
      <c r="AX819" s="1">
        <v>2000160101</v>
      </c>
      <c r="AY819" s="1" t="s">
        <v>86</v>
      </c>
      <c r="AZ819" s="1" t="str">
        <f t="shared" si="232"/>
        <v>2000160101伤血</v>
      </c>
      <c r="BA819" s="1">
        <f>COUNTIFS($AZ$2:AZ819,AZ819,$AZ$2:AZ819,"&gt;&lt;")</f>
        <v>1</v>
      </c>
      <c r="BB819" t="b">
        <f>IFERROR(AND(VLOOKUP(AX819,[2]英雄技能定义!$A:$F,6,0)="普攻",AY819=$AY$2),FALSE)</f>
        <v>1</v>
      </c>
    </row>
    <row r="820" spans="19:54">
      <c r="S820" s="14" t="str">
        <f t="shared" si="224"/>
        <v>2000160101受击光效1</v>
      </c>
      <c r="T820" s="14" t="str">
        <f ca="1">IF(OFFSET($BB$1,MATCH($S820,S:S,0)-1,),$BC$1,
_xlfn.TEXTJOIN(Sheet1!$D$16,1,U820:AA820))</f>
        <v>1</v>
      </c>
      <c r="U820" s="14" t="str">
        <f t="shared" ca="1" si="225"/>
        <v>1</v>
      </c>
      <c r="V820" s="14" t="str">
        <f t="shared" ca="1" si="226"/>
        <v/>
      </c>
      <c r="W820" s="14" t="str">
        <f t="shared" ca="1" si="227"/>
        <v/>
      </c>
      <c r="X820" s="14" t="str">
        <f t="shared" ca="1" si="228"/>
        <v/>
      </c>
      <c r="Y820" s="14" t="str">
        <f t="shared" ca="1" si="229"/>
        <v/>
      </c>
      <c r="Z820" s="14" t="str">
        <f t="shared" ca="1" si="230"/>
        <v/>
      </c>
      <c r="AA820" s="14" t="str">
        <f t="shared" ca="1" si="231"/>
        <v/>
      </c>
      <c r="AB820" s="1">
        <f t="shared" si="234"/>
        <v>1</v>
      </c>
      <c r="AC820" s="1" t="e">
        <f t="shared" si="235"/>
        <v>#N/A</v>
      </c>
      <c r="AD820" s="1" t="e">
        <f t="shared" si="236"/>
        <v>#N/A</v>
      </c>
      <c r="AE820" s="1" t="e">
        <f t="shared" si="237"/>
        <v>#N/A</v>
      </c>
      <c r="AF820" s="1" t="e">
        <f t="shared" si="238"/>
        <v>#N/A</v>
      </c>
      <c r="AG820" s="1" t="e">
        <f t="shared" si="239"/>
        <v>#N/A</v>
      </c>
      <c r="AH820" s="1" t="e">
        <f t="shared" si="240"/>
        <v>#N/A</v>
      </c>
      <c r="AI820" s="1" t="e">
        <f>TRIM(LEFT(AP820,FIND(Sheet1!$E$16,AP820)-1))</f>
        <v>#VALUE!</v>
      </c>
      <c r="AJ820" s="1" t="e">
        <f>TRIM(LEFT(AQ820,FIND(Sheet1!$E$16,AQ820)-1))</f>
        <v>#VALUE!</v>
      </c>
      <c r="AK820" s="1" t="e">
        <f>TRIM(LEFT(AR820,FIND(Sheet1!$E$16,AR820)-1))</f>
        <v>#VALUE!</v>
      </c>
      <c r="AL820" s="1" t="e">
        <f>TRIM(LEFT(AS820,FIND(Sheet1!$E$16,AS820)-1))</f>
        <v>#VALUE!</v>
      </c>
      <c r="AM820" s="1" t="e">
        <f>TRIM(LEFT(AT820,FIND(Sheet1!$E$16,AT820)-1))</f>
        <v>#VALUE!</v>
      </c>
      <c r="AN820" s="1" t="e">
        <f>TRIM(LEFT(AU820,FIND(Sheet1!$E$16,AU820)-1))</f>
        <v>#VALUE!</v>
      </c>
      <c r="AO820" s="1" t="e">
        <f>TRIM(LEFT(AV820,FIND(Sheet1!$E$16,AV820)-1))</f>
        <v>#VALUE!</v>
      </c>
      <c r="AP820" s="14">
        <v>1</v>
      </c>
      <c r="AX820" s="1">
        <v>2000160101</v>
      </c>
      <c r="AY820" s="1" t="s">
        <v>91</v>
      </c>
      <c r="AZ820" s="1" t="str">
        <f t="shared" si="232"/>
        <v>2000160101受击光效</v>
      </c>
      <c r="BA820" s="1">
        <f>COUNTIFS($AZ$2:AZ820,AZ820,$AZ$2:AZ820,"&gt;&lt;")</f>
        <v>1</v>
      </c>
      <c r="BB820" t="b">
        <f>IFERROR(AND(VLOOKUP(AX820,[2]英雄技能定义!$A:$F,6,0)="普攻",AY820=$AY$2),FALSE)</f>
        <v>0</v>
      </c>
    </row>
    <row r="821" spans="19:54">
      <c r="S821" s="14" t="str">
        <f t="shared" si="224"/>
        <v>2000160101伤血2</v>
      </c>
      <c r="T821" s="14" t="str">
        <f ca="1">IF(OFFSET($BB$1,MATCH($S821,S:S,0)-1,),$BC$1,
_xlfn.TEXTJOIN(Sheet1!$D$16,1,U821:AA821))</f>
        <v>ratio=0.4,fixed=0</v>
      </c>
      <c r="U821" s="14" t="str">
        <f t="shared" ca="1" si="225"/>
        <v>ratio=0.4+attackerParams('extreasure1a')+attackerParams('step10b')</v>
      </c>
      <c r="V821" s="14" t="str">
        <f t="shared" ca="1" si="226"/>
        <v>fixed=10</v>
      </c>
      <c r="W821" s="14" t="str">
        <f t="shared" ca="1" si="227"/>
        <v/>
      </c>
      <c r="X821" s="14" t="str">
        <f t="shared" ca="1" si="228"/>
        <v/>
      </c>
      <c r="Y821" s="14" t="str">
        <f t="shared" ca="1" si="229"/>
        <v/>
      </c>
      <c r="Z821" s="14" t="str">
        <f t="shared" ca="1" si="230"/>
        <v/>
      </c>
      <c r="AA821" s="14" t="str">
        <f t="shared" ca="1" si="231"/>
        <v/>
      </c>
      <c r="AB821" s="1">
        <f t="shared" si="234"/>
        <v>0.4</v>
      </c>
      <c r="AC821" s="1">
        <f t="shared" si="235"/>
        <v>10</v>
      </c>
      <c r="AD821" s="1" t="e">
        <f t="shared" si="236"/>
        <v>#N/A</v>
      </c>
      <c r="AE821" s="1" t="e">
        <f t="shared" si="237"/>
        <v>#N/A</v>
      </c>
      <c r="AF821" s="1" t="e">
        <f t="shared" si="238"/>
        <v>#N/A</v>
      </c>
      <c r="AG821" s="1" t="e">
        <f t="shared" si="239"/>
        <v>#N/A</v>
      </c>
      <c r="AH821" s="1" t="e">
        <f t="shared" si="240"/>
        <v>#N/A</v>
      </c>
      <c r="AI821" s="1" t="str">
        <f>TRIM(LEFT(AP821,FIND(Sheet1!$E$16,AP821)-1))</f>
        <v>ratio</v>
      </c>
      <c r="AJ821" s="1" t="str">
        <f>TRIM(LEFT(AQ821,FIND(Sheet1!$E$16,AQ821)-1))</f>
        <v>fixed</v>
      </c>
      <c r="AK821" s="1" t="e">
        <f>TRIM(LEFT(AR821,FIND(Sheet1!$E$16,AR821)-1))</f>
        <v>#VALUE!</v>
      </c>
      <c r="AL821" s="1" t="e">
        <f>TRIM(LEFT(AS821,FIND(Sheet1!$E$16,AS821)-1))</f>
        <v>#VALUE!</v>
      </c>
      <c r="AM821" s="1" t="e">
        <f>TRIM(LEFT(AT821,FIND(Sheet1!$E$16,AT821)-1))</f>
        <v>#VALUE!</v>
      </c>
      <c r="AN821" s="1" t="e">
        <f>TRIM(LEFT(AU821,FIND(Sheet1!$E$16,AU821)-1))</f>
        <v>#VALUE!</v>
      </c>
      <c r="AO821" s="1" t="e">
        <f>TRIM(LEFT(AV821,FIND(Sheet1!$E$16,AV821)-1))</f>
        <v>#VALUE!</v>
      </c>
      <c r="AP821" s="14" t="s">
        <v>552</v>
      </c>
      <c r="AQ821" s="14" t="s">
        <v>168</v>
      </c>
      <c r="AX821" s="1">
        <v>2000160101</v>
      </c>
      <c r="AY821" s="1" t="s">
        <v>86</v>
      </c>
      <c r="AZ821" s="1" t="str">
        <f t="shared" si="232"/>
        <v>2000160101伤血</v>
      </c>
      <c r="BA821" s="1">
        <f>COUNTIFS($AZ$2:AZ821,AZ821,$AZ$2:AZ821,"&gt;&lt;")</f>
        <v>2</v>
      </c>
      <c r="BB821" t="b">
        <f>IFERROR(AND(VLOOKUP(AX821,[2]英雄技能定义!$A:$F,6,0)="普攻",AY821=$AY$2),FALSE)</f>
        <v>1</v>
      </c>
    </row>
    <row r="822" spans="19:54">
      <c r="S822" s="14" t="str">
        <f t="shared" si="224"/>
        <v>2000160101受击光效2</v>
      </c>
      <c r="T822" s="14" t="str">
        <f ca="1">IF(OFFSET($BB$1,MATCH($S822,S:S,0)-1,),$BC$1,
_xlfn.TEXTJOIN(Sheet1!$D$16,1,U822:AA822))</f>
        <v>1</v>
      </c>
      <c r="U822" s="14" t="str">
        <f t="shared" ca="1" si="225"/>
        <v>1</v>
      </c>
      <c r="V822" s="14" t="str">
        <f t="shared" ca="1" si="226"/>
        <v/>
      </c>
      <c r="W822" s="14" t="str">
        <f t="shared" ca="1" si="227"/>
        <v/>
      </c>
      <c r="X822" s="14" t="str">
        <f t="shared" ca="1" si="228"/>
        <v/>
      </c>
      <c r="Y822" s="14" t="str">
        <f t="shared" ca="1" si="229"/>
        <v/>
      </c>
      <c r="Z822" s="14" t="str">
        <f t="shared" ca="1" si="230"/>
        <v/>
      </c>
      <c r="AA822" s="14" t="str">
        <f t="shared" ca="1" si="231"/>
        <v/>
      </c>
      <c r="AB822" s="1">
        <f t="shared" si="234"/>
        <v>1</v>
      </c>
      <c r="AC822" s="1" t="e">
        <f t="shared" si="235"/>
        <v>#N/A</v>
      </c>
      <c r="AD822" s="1" t="e">
        <f t="shared" si="236"/>
        <v>#N/A</v>
      </c>
      <c r="AE822" s="1" t="e">
        <f t="shared" si="237"/>
        <v>#N/A</v>
      </c>
      <c r="AF822" s="1" t="e">
        <f t="shared" si="238"/>
        <v>#N/A</v>
      </c>
      <c r="AG822" s="1" t="e">
        <f t="shared" si="239"/>
        <v>#N/A</v>
      </c>
      <c r="AH822" s="1" t="e">
        <f t="shared" si="240"/>
        <v>#N/A</v>
      </c>
      <c r="AI822" s="1" t="e">
        <f>TRIM(LEFT(AP822,FIND(Sheet1!$E$16,AP822)-1))</f>
        <v>#VALUE!</v>
      </c>
      <c r="AJ822" s="1" t="e">
        <f>TRIM(LEFT(AQ822,FIND(Sheet1!$E$16,AQ822)-1))</f>
        <v>#VALUE!</v>
      </c>
      <c r="AK822" s="1" t="e">
        <f>TRIM(LEFT(AR822,FIND(Sheet1!$E$16,AR822)-1))</f>
        <v>#VALUE!</v>
      </c>
      <c r="AL822" s="1" t="e">
        <f>TRIM(LEFT(AS822,FIND(Sheet1!$E$16,AS822)-1))</f>
        <v>#VALUE!</v>
      </c>
      <c r="AM822" s="1" t="e">
        <f>TRIM(LEFT(AT822,FIND(Sheet1!$E$16,AT822)-1))</f>
        <v>#VALUE!</v>
      </c>
      <c r="AN822" s="1" t="e">
        <f>TRIM(LEFT(AU822,FIND(Sheet1!$E$16,AU822)-1))</f>
        <v>#VALUE!</v>
      </c>
      <c r="AO822" s="1" t="e">
        <f>TRIM(LEFT(AV822,FIND(Sheet1!$E$16,AV822)-1))</f>
        <v>#VALUE!</v>
      </c>
      <c r="AP822" s="14">
        <v>1</v>
      </c>
      <c r="AX822" s="1">
        <v>2000160101</v>
      </c>
      <c r="AY822" s="1" t="s">
        <v>91</v>
      </c>
      <c r="AZ822" s="1" t="str">
        <f t="shared" si="232"/>
        <v>2000160101受击光效</v>
      </c>
      <c r="BA822" s="1">
        <f>COUNTIFS($AZ$2:AZ822,AZ822,$AZ$2:AZ822,"&gt;&lt;")</f>
        <v>2</v>
      </c>
      <c r="BB822" t="b">
        <f>IFERROR(AND(VLOOKUP(AX822,[2]英雄技能定义!$A:$F,6,0)="普攻",AY822=$AY$2),FALSE)</f>
        <v>0</v>
      </c>
    </row>
    <row r="823" spans="19:54">
      <c r="S823" s="14" t="str">
        <f t="shared" si="224"/>
        <v>2000160102伤血1</v>
      </c>
      <c r="T823" s="14" t="str">
        <f ca="1">IF(OFFSET($BB$1,MATCH($S823,S:S,0)-1,),$BC$1,
_xlfn.TEXTJOIN(Sheet1!$D$16,1,U823:AA823))</f>
        <v>ratio=1.91,fixed=100</v>
      </c>
      <c r="U823" s="14" t="str">
        <f t="shared" ca="1" si="225"/>
        <v>ratio=1.91</v>
      </c>
      <c r="V823" s="14" t="str">
        <f t="shared" ca="1" si="226"/>
        <v>fixed=100</v>
      </c>
      <c r="W823" s="14" t="str">
        <f t="shared" ca="1" si="227"/>
        <v/>
      </c>
      <c r="X823" s="14" t="str">
        <f t="shared" ca="1" si="228"/>
        <v/>
      </c>
      <c r="Y823" s="14" t="str">
        <f t="shared" ca="1" si="229"/>
        <v/>
      </c>
      <c r="Z823" s="14" t="str">
        <f t="shared" ca="1" si="230"/>
        <v/>
      </c>
      <c r="AA823" s="14" t="str">
        <f t="shared" ca="1" si="231"/>
        <v/>
      </c>
      <c r="AB823" s="1">
        <f t="shared" si="234"/>
        <v>1.91</v>
      </c>
      <c r="AC823" s="1">
        <f t="shared" si="235"/>
        <v>100</v>
      </c>
      <c r="AD823" s="1" t="e">
        <f t="shared" si="236"/>
        <v>#N/A</v>
      </c>
      <c r="AE823" s="1" t="e">
        <f t="shared" si="237"/>
        <v>#N/A</v>
      </c>
      <c r="AF823" s="1" t="e">
        <f t="shared" si="238"/>
        <v>#N/A</v>
      </c>
      <c r="AG823" s="1" t="e">
        <f t="shared" si="239"/>
        <v>#N/A</v>
      </c>
      <c r="AH823" s="1" t="e">
        <f t="shared" si="240"/>
        <v>#N/A</v>
      </c>
      <c r="AI823" s="1" t="str">
        <f>TRIM(LEFT(AP823,FIND(Sheet1!$E$16,AP823)-1))</f>
        <v>ratio</v>
      </c>
      <c r="AJ823" s="1" t="str">
        <f>TRIM(LEFT(AQ823,FIND(Sheet1!$E$16,AQ823)-1))</f>
        <v>fixed</v>
      </c>
      <c r="AK823" s="1" t="e">
        <f>TRIM(LEFT(AR823,FIND(Sheet1!$E$16,AR823)-1))</f>
        <v>#VALUE!</v>
      </c>
      <c r="AL823" s="1" t="e">
        <f>TRIM(LEFT(AS823,FIND(Sheet1!$E$16,AS823)-1))</f>
        <v>#VALUE!</v>
      </c>
      <c r="AM823" s="1" t="e">
        <f>TRIM(LEFT(AT823,FIND(Sheet1!$E$16,AT823)-1))</f>
        <v>#VALUE!</v>
      </c>
      <c r="AN823" s="1" t="e">
        <f>TRIM(LEFT(AU823,FIND(Sheet1!$E$16,AU823)-1))</f>
        <v>#VALUE!</v>
      </c>
      <c r="AO823" s="1" t="e">
        <f>TRIM(LEFT(AV823,FIND(Sheet1!$E$16,AV823)-1))</f>
        <v>#VALUE!</v>
      </c>
      <c r="AP823" s="14" t="s">
        <v>553</v>
      </c>
      <c r="AQ823" s="14" t="s">
        <v>170</v>
      </c>
      <c r="AX823" s="1">
        <v>2000160102</v>
      </c>
      <c r="AY823" s="1" t="s">
        <v>86</v>
      </c>
      <c r="AZ823" s="1" t="str">
        <f t="shared" si="232"/>
        <v>2000160102伤血</v>
      </c>
      <c r="BA823" s="1">
        <f>COUNTIFS($AZ$2:AZ823,AZ823,$AZ$2:AZ823,"&gt;&lt;")</f>
        <v>1</v>
      </c>
      <c r="BB823" t="b">
        <f>IFERROR(AND(VLOOKUP(AX823,[2]英雄技能定义!$A:$F,6,0)="普攻",AY823=$AY$2),FALSE)</f>
        <v>0</v>
      </c>
    </row>
    <row r="824" spans="19:54">
      <c r="S824" s="14" t="str">
        <f t="shared" si="224"/>
        <v>2000160102受击光效1</v>
      </c>
      <c r="T824" s="14" t="str">
        <f ca="1">IF(OFFSET($BB$1,MATCH($S824,S:S,0)-1,),$BC$1,
_xlfn.TEXTJOIN(Sheet1!$D$16,1,U824:AA824))</f>
        <v>1</v>
      </c>
      <c r="U824" s="14" t="str">
        <f t="shared" ca="1" si="225"/>
        <v>1</v>
      </c>
      <c r="V824" s="14" t="str">
        <f t="shared" ca="1" si="226"/>
        <v/>
      </c>
      <c r="W824" s="14" t="str">
        <f t="shared" ca="1" si="227"/>
        <v/>
      </c>
      <c r="X824" s="14" t="str">
        <f t="shared" ca="1" si="228"/>
        <v/>
      </c>
      <c r="Y824" s="14" t="str">
        <f t="shared" ca="1" si="229"/>
        <v/>
      </c>
      <c r="Z824" s="14" t="str">
        <f t="shared" ca="1" si="230"/>
        <v/>
      </c>
      <c r="AA824" s="14" t="str">
        <f t="shared" ca="1" si="231"/>
        <v/>
      </c>
      <c r="AB824" s="1">
        <f t="shared" si="234"/>
        <v>1</v>
      </c>
      <c r="AC824" s="1" t="e">
        <f t="shared" si="235"/>
        <v>#N/A</v>
      </c>
      <c r="AD824" s="1" t="e">
        <f t="shared" si="236"/>
        <v>#N/A</v>
      </c>
      <c r="AE824" s="1" t="e">
        <f t="shared" si="237"/>
        <v>#N/A</v>
      </c>
      <c r="AF824" s="1" t="e">
        <f t="shared" si="238"/>
        <v>#N/A</v>
      </c>
      <c r="AG824" s="1" t="e">
        <f t="shared" si="239"/>
        <v>#N/A</v>
      </c>
      <c r="AH824" s="1" t="e">
        <f t="shared" si="240"/>
        <v>#N/A</v>
      </c>
      <c r="AI824" s="1" t="e">
        <f>TRIM(LEFT(AP824,FIND(Sheet1!$E$16,AP824)-1))</f>
        <v>#VALUE!</v>
      </c>
      <c r="AJ824" s="1" t="e">
        <f>TRIM(LEFT(AQ824,FIND(Sheet1!$E$16,AQ824)-1))</f>
        <v>#VALUE!</v>
      </c>
      <c r="AK824" s="1" t="e">
        <f>TRIM(LEFT(AR824,FIND(Sheet1!$E$16,AR824)-1))</f>
        <v>#VALUE!</v>
      </c>
      <c r="AL824" s="1" t="e">
        <f>TRIM(LEFT(AS824,FIND(Sheet1!$E$16,AS824)-1))</f>
        <v>#VALUE!</v>
      </c>
      <c r="AM824" s="1" t="e">
        <f>TRIM(LEFT(AT824,FIND(Sheet1!$E$16,AT824)-1))</f>
        <v>#VALUE!</v>
      </c>
      <c r="AN824" s="1" t="e">
        <f>TRIM(LEFT(AU824,FIND(Sheet1!$E$16,AU824)-1))</f>
        <v>#VALUE!</v>
      </c>
      <c r="AO824" s="1" t="e">
        <f>TRIM(LEFT(AV824,FIND(Sheet1!$E$16,AV824)-1))</f>
        <v>#VALUE!</v>
      </c>
      <c r="AP824" s="14">
        <v>1</v>
      </c>
      <c r="AX824" s="1">
        <v>2000160102</v>
      </c>
      <c r="AY824" s="1" t="s">
        <v>91</v>
      </c>
      <c r="AZ824" s="1" t="str">
        <f t="shared" si="232"/>
        <v>2000160102受击光效</v>
      </c>
      <c r="BA824" s="1">
        <f>COUNTIFS($AZ$2:AZ824,AZ824,$AZ$2:AZ824,"&gt;&lt;")</f>
        <v>1</v>
      </c>
      <c r="BB824" t="b">
        <f>IFERROR(AND(VLOOKUP(AX824,[2]英雄技能定义!$A:$F,6,0)="普攻",AY824=$AY$2),FALSE)</f>
        <v>0</v>
      </c>
    </row>
    <row r="825" spans="19:54">
      <c r="S825" s="14" t="str">
        <f t="shared" si="224"/>
        <v>2000160102加buff1</v>
      </c>
      <c r="T825" s="14" t="str">
        <f ca="1">IF(OFFSET($BB$1,MATCH($S825,S:S,0)-1,),$BC$1,
_xlfn.TEXTJOIN(Sheet1!$D$16,1,U825:AA825))</f>
        <v>duration=9,effectIds={1000160}</v>
      </c>
      <c r="U825" s="14" t="str">
        <f t="shared" ca="1" si="225"/>
        <v>duration=9</v>
      </c>
      <c r="V825" s="14" t="str">
        <f t="shared" ca="1" si="226"/>
        <v>effectIds={1000160}</v>
      </c>
      <c r="W825" s="14" t="str">
        <f t="shared" ca="1" si="227"/>
        <v/>
      </c>
      <c r="X825" s="14" t="str">
        <f t="shared" ca="1" si="228"/>
        <v/>
      </c>
      <c r="Y825" s="14" t="str">
        <f t="shared" ca="1" si="229"/>
        <v/>
      </c>
      <c r="Z825" s="14" t="str">
        <f t="shared" ca="1" si="230"/>
        <v/>
      </c>
      <c r="AA825" s="14" t="str">
        <f t="shared" ca="1" si="231"/>
        <v/>
      </c>
      <c r="AB825" s="1">
        <f t="shared" si="234"/>
        <v>9</v>
      </c>
      <c r="AC825" s="1" t="e">
        <f t="shared" si="235"/>
        <v>#N/A</v>
      </c>
      <c r="AD825" s="1" t="e">
        <f t="shared" si="236"/>
        <v>#N/A</v>
      </c>
      <c r="AE825" s="1" t="e">
        <f t="shared" si="237"/>
        <v>#N/A</v>
      </c>
      <c r="AF825" s="1" t="e">
        <f t="shared" si="238"/>
        <v>#N/A</v>
      </c>
      <c r="AG825" s="1" t="e">
        <f t="shared" si="239"/>
        <v>#N/A</v>
      </c>
      <c r="AH825" s="1" t="e">
        <f t="shared" si="240"/>
        <v>#N/A</v>
      </c>
      <c r="AI825" s="1" t="str">
        <f>TRIM(LEFT(AP825,FIND(Sheet1!$E$16,AP825)-1))</f>
        <v>duration</v>
      </c>
      <c r="AJ825" s="1" t="str">
        <f>TRIM(LEFT(AQ825,FIND(Sheet1!$E$16,AQ825)-1))</f>
        <v>effectIds</v>
      </c>
      <c r="AK825" s="1" t="e">
        <f>TRIM(LEFT(AR825,FIND(Sheet1!$E$16,AR825)-1))</f>
        <v>#VALUE!</v>
      </c>
      <c r="AL825" s="1" t="e">
        <f>TRIM(LEFT(AS825,FIND(Sheet1!$E$16,AS825)-1))</f>
        <v>#VALUE!</v>
      </c>
      <c r="AM825" s="1" t="e">
        <f>TRIM(LEFT(AT825,FIND(Sheet1!$E$16,AT825)-1))</f>
        <v>#VALUE!</v>
      </c>
      <c r="AN825" s="1" t="e">
        <f>TRIM(LEFT(AU825,FIND(Sheet1!$E$16,AU825)-1))</f>
        <v>#VALUE!</v>
      </c>
      <c r="AO825" s="1" t="e">
        <f>TRIM(LEFT(AV825,FIND(Sheet1!$E$16,AV825)-1))</f>
        <v>#VALUE!</v>
      </c>
      <c r="AP825" s="14" t="s">
        <v>175</v>
      </c>
      <c r="AQ825" s="14" t="s">
        <v>554</v>
      </c>
      <c r="AX825" s="1">
        <v>2000160102</v>
      </c>
      <c r="AY825" s="1" t="s">
        <v>88</v>
      </c>
      <c r="AZ825" s="1" t="str">
        <f t="shared" si="232"/>
        <v>2000160102加buff</v>
      </c>
      <c r="BA825" s="1">
        <f>COUNTIFS($AZ$2:AZ825,AZ825,$AZ$2:AZ825,"&gt;&lt;")</f>
        <v>1</v>
      </c>
      <c r="BB825" t="b">
        <f>IFERROR(AND(VLOOKUP(AX825,[2]英雄技能定义!$A:$F,6,0)="普攻",AY825=$AY$2),FALSE)</f>
        <v>0</v>
      </c>
    </row>
    <row r="826" spans="19:54">
      <c r="S826" s="14" t="str">
        <f t="shared" si="224"/>
        <v>2000160102击退1</v>
      </c>
      <c r="T826" s="14" t="str">
        <f ca="1">IF(OFFSET($BB$1,MATCH($S826,S:S,0)-1,),$BC$1,
_xlfn.TEXTJOIN(Sheet1!$D$16,1,U826:AA826))</f>
        <v>speed=1000,duration=0.05</v>
      </c>
      <c r="U826" s="14" t="str">
        <f t="shared" ca="1" si="225"/>
        <v>speed=1000</v>
      </c>
      <c r="V826" s="14" t="str">
        <f t="shared" ca="1" si="226"/>
        <v>duration=0.05</v>
      </c>
      <c r="W826" s="14" t="str">
        <f t="shared" ca="1" si="227"/>
        <v/>
      </c>
      <c r="X826" s="14" t="str">
        <f t="shared" ca="1" si="228"/>
        <v/>
      </c>
      <c r="Y826" s="14" t="str">
        <f t="shared" ca="1" si="229"/>
        <v/>
      </c>
      <c r="Z826" s="14" t="str">
        <f t="shared" ca="1" si="230"/>
        <v/>
      </c>
      <c r="AA826" s="14" t="str">
        <f t="shared" ca="1" si="231"/>
        <v/>
      </c>
      <c r="AB826" s="1">
        <f t="shared" si="234"/>
        <v>1000</v>
      </c>
      <c r="AC826" s="1">
        <f t="shared" si="235"/>
        <v>0.05</v>
      </c>
      <c r="AD826" s="1" t="e">
        <f t="shared" si="236"/>
        <v>#N/A</v>
      </c>
      <c r="AE826" s="1" t="e">
        <f t="shared" si="237"/>
        <v>#N/A</v>
      </c>
      <c r="AF826" s="1" t="e">
        <f t="shared" si="238"/>
        <v>#N/A</v>
      </c>
      <c r="AG826" s="1" t="e">
        <f t="shared" si="239"/>
        <v>#N/A</v>
      </c>
      <c r="AH826" s="1" t="e">
        <f t="shared" si="240"/>
        <v>#N/A</v>
      </c>
      <c r="AI826" s="1" t="str">
        <f>TRIM(LEFT(AP826,FIND(Sheet1!$E$16,AP826)-1))</f>
        <v>speed</v>
      </c>
      <c r="AJ826" s="1" t="str">
        <f>TRIM(LEFT(AQ826,FIND(Sheet1!$E$16,AQ826)-1))</f>
        <v>duration</v>
      </c>
      <c r="AK826" s="1" t="e">
        <f>TRIM(LEFT(AR826,FIND(Sheet1!$E$16,AR826)-1))</f>
        <v>#VALUE!</v>
      </c>
      <c r="AL826" s="1" t="e">
        <f>TRIM(LEFT(AS826,FIND(Sheet1!$E$16,AS826)-1))</f>
        <v>#VALUE!</v>
      </c>
      <c r="AM826" s="1" t="e">
        <f>TRIM(LEFT(AT826,FIND(Sheet1!$E$16,AT826)-1))</f>
        <v>#VALUE!</v>
      </c>
      <c r="AN826" s="1" t="e">
        <f>TRIM(LEFT(AU826,FIND(Sheet1!$E$16,AU826)-1))</f>
        <v>#VALUE!</v>
      </c>
      <c r="AO826" s="1" t="e">
        <f>TRIM(LEFT(AV826,FIND(Sheet1!$E$16,AV826)-1))</f>
        <v>#VALUE!</v>
      </c>
      <c r="AP826" s="14" t="s">
        <v>182</v>
      </c>
      <c r="AQ826" s="14" t="s">
        <v>214</v>
      </c>
      <c r="AX826" s="1">
        <v>2000160102</v>
      </c>
      <c r="AY826" s="1" t="s">
        <v>47</v>
      </c>
      <c r="AZ826" s="1" t="str">
        <f t="shared" si="232"/>
        <v>2000160102击退</v>
      </c>
      <c r="BA826" s="1">
        <f>COUNTIFS($AZ$2:AZ826,AZ826,$AZ$2:AZ826,"&gt;&lt;")</f>
        <v>1</v>
      </c>
      <c r="BB826" t="b">
        <f>IFERROR(AND(VLOOKUP(AX826,[2]英雄技能定义!$A:$F,6,0)="普攻",AY826=$AY$2),FALSE)</f>
        <v>0</v>
      </c>
    </row>
    <row r="827" spans="19:54">
      <c r="S827" s="14" t="str">
        <f t="shared" si="224"/>
        <v>2000160103伤血1</v>
      </c>
      <c r="T827" s="14" t="str">
        <f ca="1">IF(OFFSET($BB$1,MATCH($S827,S:S,0)-1,),$BC$1,
_xlfn.TEXTJOIN(Sheet1!$D$16,1,U827:AA827))</f>
        <v>ratio=1.41,fixed=100,finalAddP=defenderCurHp()/defenderProperty('生命上限')&lt;0.5 and 0.2 or 0,extCritP=defenderCurHp()/defenderProperty('生命上限')&gt;0.5 and 0.3 or 0</v>
      </c>
      <c r="U827" s="14" t="str">
        <f t="shared" ca="1" si="225"/>
        <v>ratio=1.41</v>
      </c>
      <c r="V827" s="14" t="str">
        <f t="shared" ca="1" si="226"/>
        <v>fixed=100</v>
      </c>
      <c r="W827" s="14" t="str">
        <f t="shared" ca="1" si="227"/>
        <v>finalAddP=defenderCurHp()/defenderProperty('生命上限')&lt;0.5 and 0.2 or 0</v>
      </c>
      <c r="X827" s="14" t="str">
        <f t="shared" ca="1" si="228"/>
        <v>extCritP=defenderCurHp()/defenderProperty('生命上限')&gt;0.5 and 0.3 or 0</v>
      </c>
      <c r="Y827" s="14" t="str">
        <f t="shared" ca="1" si="229"/>
        <v/>
      </c>
      <c r="Z827" s="14" t="str">
        <f t="shared" ca="1" si="230"/>
        <v/>
      </c>
      <c r="AA827" s="14" t="str">
        <f t="shared" ca="1" si="231"/>
        <v/>
      </c>
      <c r="AB827" s="1">
        <f t="shared" si="234"/>
        <v>1.41</v>
      </c>
      <c r="AC827" s="1">
        <f t="shared" si="235"/>
        <v>100</v>
      </c>
      <c r="AD827" s="1" t="e">
        <f t="shared" si="236"/>
        <v>#N/A</v>
      </c>
      <c r="AE827" s="1" t="e">
        <f t="shared" si="237"/>
        <v>#N/A</v>
      </c>
      <c r="AF827" s="1" t="e">
        <f t="shared" si="238"/>
        <v>#N/A</v>
      </c>
      <c r="AG827" s="1" t="e">
        <f t="shared" si="239"/>
        <v>#N/A</v>
      </c>
      <c r="AH827" s="1" t="e">
        <f t="shared" si="240"/>
        <v>#N/A</v>
      </c>
      <c r="AI827" s="1" t="str">
        <f>TRIM(LEFT(AP827,FIND(Sheet1!$E$16,AP827)-1))</f>
        <v>ratio</v>
      </c>
      <c r="AJ827" s="1" t="str">
        <f>TRIM(LEFT(AQ827,FIND(Sheet1!$E$16,AQ827)-1))</f>
        <v>fixed</v>
      </c>
      <c r="AK827" s="1" t="str">
        <f>TRIM(LEFT(AR827,FIND(Sheet1!$E$16,AR827)-1))</f>
        <v>finalAddP</v>
      </c>
      <c r="AL827" s="1" t="str">
        <f>TRIM(LEFT(AS827,FIND(Sheet1!$E$16,AS827)-1))</f>
        <v>extCritP</v>
      </c>
      <c r="AM827" s="1" t="e">
        <f>TRIM(LEFT(AT827,FIND(Sheet1!$E$16,AT827)-1))</f>
        <v>#VALUE!</v>
      </c>
      <c r="AN827" s="1" t="e">
        <f>TRIM(LEFT(AU827,FIND(Sheet1!$E$16,AU827)-1))</f>
        <v>#VALUE!</v>
      </c>
      <c r="AO827" s="1" t="e">
        <f>TRIM(LEFT(AV827,FIND(Sheet1!$E$16,AV827)-1))</f>
        <v>#VALUE!</v>
      </c>
      <c r="AP827" s="14" t="s">
        <v>555</v>
      </c>
      <c r="AQ827" s="14" t="s">
        <v>170</v>
      </c>
      <c r="AR827" s="14" t="s">
        <v>556</v>
      </c>
      <c r="AS827" s="14" t="s">
        <v>557</v>
      </c>
      <c r="AX827" s="1">
        <v>2000160103</v>
      </c>
      <c r="AY827" s="1" t="s">
        <v>86</v>
      </c>
      <c r="AZ827" s="1" t="str">
        <f t="shared" si="232"/>
        <v>2000160103伤血</v>
      </c>
      <c r="BA827" s="1">
        <f>COUNTIFS($AZ$2:AZ827,AZ827,$AZ$2:AZ827,"&gt;&lt;")</f>
        <v>1</v>
      </c>
      <c r="BB827" t="b">
        <f>IFERROR(AND(VLOOKUP(AX827,[2]英雄技能定义!$A:$F,6,0)="普攻",AY827=$AY$2),FALSE)</f>
        <v>0</v>
      </c>
    </row>
    <row r="828" spans="19:54">
      <c r="S828" s="14" t="str">
        <f t="shared" si="224"/>
        <v>2000160103击退1</v>
      </c>
      <c r="T828" s="14" t="str">
        <f ca="1">IF(OFFSET($BB$1,MATCH($S828,S:S,0)-1,),$BC$1,
_xlfn.TEXTJOIN(Sheet1!$D$16,1,U828:AA828))</f>
        <v>speed=1000,duration=0.1</v>
      </c>
      <c r="U828" s="14" t="str">
        <f t="shared" ca="1" si="225"/>
        <v>speed=1000</v>
      </c>
      <c r="V828" s="14" t="str">
        <f t="shared" ca="1" si="226"/>
        <v>duration=0.1</v>
      </c>
      <c r="W828" s="14" t="str">
        <f t="shared" ca="1" si="227"/>
        <v/>
      </c>
      <c r="X828" s="14" t="str">
        <f t="shared" ca="1" si="228"/>
        <v/>
      </c>
      <c r="Y828" s="14" t="str">
        <f t="shared" ca="1" si="229"/>
        <v/>
      </c>
      <c r="Z828" s="14" t="str">
        <f t="shared" ca="1" si="230"/>
        <v/>
      </c>
      <c r="AA828" s="14" t="str">
        <f t="shared" ca="1" si="231"/>
        <v/>
      </c>
      <c r="AB828" s="1">
        <f t="shared" si="234"/>
        <v>1000</v>
      </c>
      <c r="AC828" s="1">
        <f t="shared" si="235"/>
        <v>0.1</v>
      </c>
      <c r="AD828" s="1" t="e">
        <f t="shared" si="236"/>
        <v>#N/A</v>
      </c>
      <c r="AE828" s="1" t="e">
        <f t="shared" si="237"/>
        <v>#N/A</v>
      </c>
      <c r="AF828" s="1" t="e">
        <f t="shared" si="238"/>
        <v>#N/A</v>
      </c>
      <c r="AG828" s="1" t="e">
        <f t="shared" si="239"/>
        <v>#N/A</v>
      </c>
      <c r="AH828" s="1" t="e">
        <f t="shared" si="240"/>
        <v>#N/A</v>
      </c>
      <c r="AI828" s="1" t="str">
        <f>TRIM(LEFT(AP828,FIND(Sheet1!$E$16,AP828)-1))</f>
        <v>speed</v>
      </c>
      <c r="AJ828" s="1" t="str">
        <f>TRIM(LEFT(AQ828,FIND(Sheet1!$E$16,AQ828)-1))</f>
        <v>duration</v>
      </c>
      <c r="AK828" s="1" t="e">
        <f>TRIM(LEFT(AR828,FIND(Sheet1!$E$16,AR828)-1))</f>
        <v>#VALUE!</v>
      </c>
      <c r="AL828" s="1" t="e">
        <f>TRIM(LEFT(AS828,FIND(Sheet1!$E$16,AS828)-1))</f>
        <v>#VALUE!</v>
      </c>
      <c r="AM828" s="1" t="e">
        <f>TRIM(LEFT(AT828,FIND(Sheet1!$E$16,AT828)-1))</f>
        <v>#VALUE!</v>
      </c>
      <c r="AN828" s="1" t="e">
        <f>TRIM(LEFT(AU828,FIND(Sheet1!$E$16,AU828)-1))</f>
        <v>#VALUE!</v>
      </c>
      <c r="AO828" s="1" t="e">
        <f>TRIM(LEFT(AV828,FIND(Sheet1!$E$16,AV828)-1))</f>
        <v>#VALUE!</v>
      </c>
      <c r="AP828" s="14" t="s">
        <v>182</v>
      </c>
      <c r="AQ828" s="14" t="s">
        <v>183</v>
      </c>
      <c r="AX828" s="1">
        <v>2000160103</v>
      </c>
      <c r="AY828" s="1" t="s">
        <v>47</v>
      </c>
      <c r="AZ828" s="1" t="str">
        <f t="shared" si="232"/>
        <v>2000160103击退</v>
      </c>
      <c r="BA828" s="1">
        <f>COUNTIFS($AZ$2:AZ828,AZ828,$AZ$2:AZ828,"&gt;&lt;")</f>
        <v>1</v>
      </c>
      <c r="BB828" t="b">
        <f>IFERROR(AND(VLOOKUP(AX828,[2]英雄技能定义!$A:$F,6,0)="普攻",AY828=$AY$2),FALSE)</f>
        <v>0</v>
      </c>
    </row>
    <row r="829" spans="19:54">
      <c r="S829" s="14" t="str">
        <f t="shared" si="224"/>
        <v>2000160103受击光效1</v>
      </c>
      <c r="T829" s="14" t="str">
        <f ca="1">IF(OFFSET($BB$1,MATCH($S829,S:S,0)-1,),$BC$1,
_xlfn.TEXTJOIN(Sheet1!$D$16,1,U829:AA829))</f>
        <v>1</v>
      </c>
      <c r="U829" s="14" t="str">
        <f t="shared" ca="1" si="225"/>
        <v>1</v>
      </c>
      <c r="V829" s="14" t="str">
        <f t="shared" ca="1" si="226"/>
        <v/>
      </c>
      <c r="W829" s="14" t="str">
        <f t="shared" ca="1" si="227"/>
        <v/>
      </c>
      <c r="X829" s="14" t="str">
        <f t="shared" ca="1" si="228"/>
        <v/>
      </c>
      <c r="Y829" s="14" t="str">
        <f t="shared" ca="1" si="229"/>
        <v/>
      </c>
      <c r="Z829" s="14" t="str">
        <f t="shared" ca="1" si="230"/>
        <v/>
      </c>
      <c r="AA829" s="14" t="str">
        <f t="shared" ca="1" si="231"/>
        <v/>
      </c>
      <c r="AB829" s="1">
        <f t="shared" si="234"/>
        <v>1</v>
      </c>
      <c r="AC829" s="1" t="e">
        <f t="shared" si="235"/>
        <v>#N/A</v>
      </c>
      <c r="AD829" s="1" t="e">
        <f t="shared" si="236"/>
        <v>#N/A</v>
      </c>
      <c r="AE829" s="1" t="e">
        <f t="shared" si="237"/>
        <v>#N/A</v>
      </c>
      <c r="AF829" s="1" t="e">
        <f t="shared" si="238"/>
        <v>#N/A</v>
      </c>
      <c r="AG829" s="1" t="e">
        <f t="shared" si="239"/>
        <v>#N/A</v>
      </c>
      <c r="AH829" s="1" t="e">
        <f t="shared" si="240"/>
        <v>#N/A</v>
      </c>
      <c r="AI829" s="1" t="e">
        <f>TRIM(LEFT(AP829,FIND(Sheet1!$E$16,AP829)-1))</f>
        <v>#VALUE!</v>
      </c>
      <c r="AJ829" s="1" t="e">
        <f>TRIM(LEFT(AQ829,FIND(Sheet1!$E$16,AQ829)-1))</f>
        <v>#VALUE!</v>
      </c>
      <c r="AK829" s="1" t="e">
        <f>TRIM(LEFT(AR829,FIND(Sheet1!$E$16,AR829)-1))</f>
        <v>#VALUE!</v>
      </c>
      <c r="AL829" s="1" t="e">
        <f>TRIM(LEFT(AS829,FIND(Sheet1!$E$16,AS829)-1))</f>
        <v>#VALUE!</v>
      </c>
      <c r="AM829" s="1" t="e">
        <f>TRIM(LEFT(AT829,FIND(Sheet1!$E$16,AT829)-1))</f>
        <v>#VALUE!</v>
      </c>
      <c r="AN829" s="1" t="e">
        <f>TRIM(LEFT(AU829,FIND(Sheet1!$E$16,AU829)-1))</f>
        <v>#VALUE!</v>
      </c>
      <c r="AO829" s="1" t="e">
        <f>TRIM(LEFT(AV829,FIND(Sheet1!$E$16,AV829)-1))</f>
        <v>#VALUE!</v>
      </c>
      <c r="AP829" s="14">
        <v>1</v>
      </c>
      <c r="AX829" s="1">
        <v>2000160103</v>
      </c>
      <c r="AY829" s="1" t="s">
        <v>91</v>
      </c>
      <c r="AZ829" s="1" t="str">
        <f t="shared" si="232"/>
        <v>2000160103受击光效</v>
      </c>
      <c r="BA829" s="1">
        <f>COUNTIFS($AZ$2:AZ829,AZ829,$AZ$2:AZ829,"&gt;&lt;")</f>
        <v>1</v>
      </c>
      <c r="BB829" t="b">
        <f>IFERROR(AND(VLOOKUP(AX829,[2]英雄技能定义!$A:$F,6,0)="普攻",AY829=$AY$2),FALSE)</f>
        <v>0</v>
      </c>
    </row>
    <row r="830" spans="19:54">
      <c r="S830" s="14" t="str">
        <f t="shared" si="224"/>
        <v>2000160104增加额外手操主动技1</v>
      </c>
      <c r="T830" s="14" t="str">
        <f ca="1">IF(OFFSET($BB$1,MATCH($S830,S:S,0)-1,),$BC$1,
_xlfn.TEXTJOIN(Sheet1!$D$16,1,U830:AA830))</f>
        <v>skillId=0, useType='passive', autoUseTime=8</v>
      </c>
      <c r="U830" s="14" t="str">
        <f t="shared" ca="1" si="225"/>
        <v>skillId=0</v>
      </c>
      <c r="V830" s="14" t="str">
        <f t="shared" ca="1" si="226"/>
        <v xml:space="preserve"> useType='passive'</v>
      </c>
      <c r="W830" s="14" t="str">
        <f t="shared" ca="1" si="227"/>
        <v xml:space="preserve"> autoUseTime=8</v>
      </c>
      <c r="X830" s="14" t="str">
        <f t="shared" ca="1" si="228"/>
        <v/>
      </c>
      <c r="Y830" s="14" t="str">
        <f t="shared" ca="1" si="229"/>
        <v/>
      </c>
      <c r="Z830" s="14" t="str">
        <f t="shared" ca="1" si="230"/>
        <v/>
      </c>
      <c r="AA830" s="14" t="str">
        <f t="shared" ca="1" si="231"/>
        <v/>
      </c>
      <c r="AB830" s="1">
        <f t="shared" si="234"/>
        <v>0</v>
      </c>
      <c r="AC830" s="1" t="e">
        <f t="shared" si="235"/>
        <v>#N/A</v>
      </c>
      <c r="AD830" s="1">
        <f t="shared" si="236"/>
        <v>8</v>
      </c>
      <c r="AE830" s="1" t="e">
        <f t="shared" si="237"/>
        <v>#N/A</v>
      </c>
      <c r="AF830" s="1" t="e">
        <f t="shared" si="238"/>
        <v>#N/A</v>
      </c>
      <c r="AG830" s="1" t="e">
        <f t="shared" si="239"/>
        <v>#N/A</v>
      </c>
      <c r="AH830" s="1" t="e">
        <f t="shared" si="240"/>
        <v>#N/A</v>
      </c>
      <c r="AI830" s="1" t="str">
        <f>TRIM(LEFT(AP830,FIND(Sheet1!$E$16,AP830)-1))</f>
        <v>skillId</v>
      </c>
      <c r="AJ830" s="1" t="str">
        <f>TRIM(LEFT(AQ830,FIND(Sheet1!$E$16,AQ830)-1))</f>
        <v>useType</v>
      </c>
      <c r="AK830" s="1" t="str">
        <f>TRIM(LEFT(AR830,FIND(Sheet1!$E$16,AR830)-1))</f>
        <v>autoUseTime</v>
      </c>
      <c r="AL830" s="1" t="e">
        <f>TRIM(LEFT(AS830,FIND(Sheet1!$E$16,AS830)-1))</f>
        <v>#VALUE!</v>
      </c>
      <c r="AM830" s="1" t="e">
        <f>TRIM(LEFT(AT830,FIND(Sheet1!$E$16,AT830)-1))</f>
        <v>#VALUE!</v>
      </c>
      <c r="AN830" s="1" t="e">
        <f>TRIM(LEFT(AU830,FIND(Sheet1!$E$16,AU830)-1))</f>
        <v>#VALUE!</v>
      </c>
      <c r="AO830" s="1" t="e">
        <f>TRIM(LEFT(AV830,FIND(Sheet1!$E$16,AV830)-1))</f>
        <v>#VALUE!</v>
      </c>
      <c r="AP830" s="14" t="s">
        <v>558</v>
      </c>
      <c r="AQ830" s="14" t="s">
        <v>559</v>
      </c>
      <c r="AR830" s="14" t="s">
        <v>560</v>
      </c>
      <c r="AX830" s="1">
        <v>2000160104</v>
      </c>
      <c r="AY830" s="1" t="s">
        <v>97</v>
      </c>
      <c r="AZ830" s="1" t="str">
        <f t="shared" si="232"/>
        <v>2000160104增加额外手操主动技</v>
      </c>
      <c r="BA830" s="1">
        <f>COUNTIFS($AZ$2:AZ830,AZ830,$AZ$2:AZ830,"&gt;&lt;")</f>
        <v>1</v>
      </c>
      <c r="BB830" t="b">
        <f>IFERROR(AND(VLOOKUP(AX830,[2]英雄技能定义!$A:$F,6,0)="普攻",AY830=$AY$2),FALSE)</f>
        <v>0</v>
      </c>
    </row>
    <row r="831" spans="19:54">
      <c r="S831" s="14" t="str">
        <f t="shared" si="224"/>
        <v>2000160104伤血1</v>
      </c>
      <c r="T831" s="14" t="str">
        <f ca="1">IF(OFFSET($BB$1,MATCH($S831,S:S,0)-1,),$BC$1,
_xlfn.TEXTJOIN(Sheet1!$D$16,1,U831:AA831))</f>
        <v>ratio=(1.8+attackerParams('extreasure2')+attackerParams('step10a'))*(0.9+0.1*attackerProperty('glostenergy')),fixed=100,finalAddP=attackerProperty('glostenergy')&lt;1 and 0 or attackerParams('extreasure3a'),extCritP=attackerProperty('glostenergy')&lt;1 and 0 or attackerParams('extreasure3b')</v>
      </c>
      <c r="U831" s="14" t="str">
        <f t="shared" ca="1" si="225"/>
        <v>ratio=(1.8+attackerParams('extreasure2')+attackerParams('step10a'))*(0.9+0.1*attackerProperty('glostenergy'))</v>
      </c>
      <c r="V831" s="14" t="str">
        <f t="shared" ca="1" si="226"/>
        <v>fixed=100</v>
      </c>
      <c r="W831" s="14" t="str">
        <f t="shared" ca="1" si="227"/>
        <v>finalAddP=attackerProperty('glostenergy')&lt;1 and 0 or attackerParams('extreasure3a')</v>
      </c>
      <c r="X831" s="14" t="str">
        <f t="shared" ca="1" si="228"/>
        <v>extCritP=attackerProperty('glostenergy')&lt;1 and 0 or attackerParams('extreasure3b')</v>
      </c>
      <c r="Y831" s="14" t="str">
        <f t="shared" ca="1" si="229"/>
        <v/>
      </c>
      <c r="Z831" s="14" t="str">
        <f t="shared" ca="1" si="230"/>
        <v/>
      </c>
      <c r="AA831" s="14" t="str">
        <f t="shared" ca="1" si="231"/>
        <v/>
      </c>
      <c r="AB831" s="1">
        <f t="shared" si="234"/>
        <v>0.1</v>
      </c>
      <c r="AC831" s="1">
        <f t="shared" si="235"/>
        <v>100</v>
      </c>
      <c r="AD831" s="1" t="e">
        <f t="shared" si="236"/>
        <v>#N/A</v>
      </c>
      <c r="AE831" s="1" t="e">
        <f t="shared" si="237"/>
        <v>#N/A</v>
      </c>
      <c r="AF831" s="1" t="e">
        <f t="shared" si="238"/>
        <v>#N/A</v>
      </c>
      <c r="AG831" s="1" t="e">
        <f t="shared" si="239"/>
        <v>#N/A</v>
      </c>
      <c r="AH831" s="1" t="e">
        <f t="shared" si="240"/>
        <v>#N/A</v>
      </c>
      <c r="AI831" s="1" t="str">
        <f>TRIM(LEFT(AP831,FIND(Sheet1!$E$16,AP831)-1))</f>
        <v>ratio</v>
      </c>
      <c r="AJ831" s="1" t="str">
        <f>TRIM(LEFT(AQ831,FIND(Sheet1!$E$16,AQ831)-1))</f>
        <v>fixed</v>
      </c>
      <c r="AK831" s="1" t="str">
        <f>TRIM(LEFT(AR831,FIND(Sheet1!$E$16,AR831)-1))</f>
        <v>finalAddP</v>
      </c>
      <c r="AL831" s="1" t="str">
        <f>TRIM(LEFT(AS831,FIND(Sheet1!$E$16,AS831)-1))</f>
        <v>extCritP</v>
      </c>
      <c r="AM831" s="1" t="e">
        <f>TRIM(LEFT(AT831,FIND(Sheet1!$E$16,AT831)-1))</f>
        <v>#VALUE!</v>
      </c>
      <c r="AN831" s="1" t="e">
        <f>TRIM(LEFT(AU831,FIND(Sheet1!$E$16,AU831)-1))</f>
        <v>#VALUE!</v>
      </c>
      <c r="AO831" s="1" t="e">
        <f>TRIM(LEFT(AV831,FIND(Sheet1!$E$16,AV831)-1))</f>
        <v>#VALUE!</v>
      </c>
      <c r="AP831" s="14" t="s">
        <v>561</v>
      </c>
      <c r="AQ831" s="14" t="s">
        <v>170</v>
      </c>
      <c r="AR831" s="14" t="s">
        <v>562</v>
      </c>
      <c r="AS831" s="14" t="s">
        <v>563</v>
      </c>
      <c r="AX831" s="1">
        <v>2000160104</v>
      </c>
      <c r="AY831" s="1" t="s">
        <v>86</v>
      </c>
      <c r="AZ831" s="1" t="str">
        <f t="shared" si="232"/>
        <v>2000160104伤血</v>
      </c>
      <c r="BA831" s="1">
        <f>COUNTIFS($AZ$2:AZ831,AZ831,$AZ$2:AZ831,"&gt;&lt;")</f>
        <v>1</v>
      </c>
      <c r="BB831" t="b">
        <f>IFERROR(AND(VLOOKUP(AX831,[2]英雄技能定义!$A:$F,6,0)="普攻",AY831=$AY$2),FALSE)</f>
        <v>0</v>
      </c>
    </row>
    <row r="832" spans="19:54">
      <c r="S832" s="14" t="str">
        <f t="shared" si="224"/>
        <v>2000160104受击光效1</v>
      </c>
      <c r="T832" s="14" t="str">
        <f ca="1">IF(OFFSET($BB$1,MATCH($S832,S:S,0)-1,),$BC$1,
_xlfn.TEXTJOIN(Sheet1!$D$16,1,U832:AA832))</f>
        <v>1</v>
      </c>
      <c r="U832" s="14" t="str">
        <f t="shared" ca="1" si="225"/>
        <v>1</v>
      </c>
      <c r="V832" s="14" t="str">
        <f t="shared" ca="1" si="226"/>
        <v/>
      </c>
      <c r="W832" s="14" t="str">
        <f t="shared" ca="1" si="227"/>
        <v/>
      </c>
      <c r="X832" s="14" t="str">
        <f t="shared" ca="1" si="228"/>
        <v/>
      </c>
      <c r="Y832" s="14" t="str">
        <f t="shared" ca="1" si="229"/>
        <v/>
      </c>
      <c r="Z832" s="14" t="str">
        <f t="shared" ca="1" si="230"/>
        <v/>
      </c>
      <c r="AA832" s="14" t="str">
        <f t="shared" ca="1" si="231"/>
        <v/>
      </c>
      <c r="AB832" s="1">
        <f t="shared" si="234"/>
        <v>1</v>
      </c>
      <c r="AC832" s="1" t="e">
        <f t="shared" si="235"/>
        <v>#N/A</v>
      </c>
      <c r="AD832" s="1" t="e">
        <f t="shared" si="236"/>
        <v>#N/A</v>
      </c>
      <c r="AE832" s="1" t="e">
        <f t="shared" si="237"/>
        <v>#N/A</v>
      </c>
      <c r="AF832" s="1" t="e">
        <f t="shared" si="238"/>
        <v>#N/A</v>
      </c>
      <c r="AG832" s="1" t="e">
        <f t="shared" si="239"/>
        <v>#N/A</v>
      </c>
      <c r="AH832" s="1" t="e">
        <f t="shared" si="240"/>
        <v>#N/A</v>
      </c>
      <c r="AI832" s="1" t="e">
        <f>TRIM(LEFT(AP832,FIND(Sheet1!$E$16,AP832)-1))</f>
        <v>#VALUE!</v>
      </c>
      <c r="AJ832" s="1" t="e">
        <f>TRIM(LEFT(AQ832,FIND(Sheet1!$E$16,AQ832)-1))</f>
        <v>#VALUE!</v>
      </c>
      <c r="AK832" s="1" t="e">
        <f>TRIM(LEFT(AR832,FIND(Sheet1!$E$16,AR832)-1))</f>
        <v>#VALUE!</v>
      </c>
      <c r="AL832" s="1" t="e">
        <f>TRIM(LEFT(AS832,FIND(Sheet1!$E$16,AS832)-1))</f>
        <v>#VALUE!</v>
      </c>
      <c r="AM832" s="1" t="e">
        <f>TRIM(LEFT(AT832,FIND(Sheet1!$E$16,AT832)-1))</f>
        <v>#VALUE!</v>
      </c>
      <c r="AN832" s="1" t="e">
        <f>TRIM(LEFT(AU832,FIND(Sheet1!$E$16,AU832)-1))</f>
        <v>#VALUE!</v>
      </c>
      <c r="AO832" s="1" t="e">
        <f>TRIM(LEFT(AV832,FIND(Sheet1!$E$16,AV832)-1))</f>
        <v>#VALUE!</v>
      </c>
      <c r="AP832" s="14">
        <v>1</v>
      </c>
      <c r="AX832" s="1">
        <v>2000160104</v>
      </c>
      <c r="AY832" s="1" t="s">
        <v>91</v>
      </c>
      <c r="AZ832" s="1" t="str">
        <f t="shared" si="232"/>
        <v>2000160104受击光效</v>
      </c>
      <c r="BA832" s="1">
        <f>COUNTIFS($AZ$2:AZ832,AZ832,$AZ$2:AZ832,"&gt;&lt;")</f>
        <v>1</v>
      </c>
      <c r="BB832" t="b">
        <f>IFERROR(AND(VLOOKUP(AX832,[2]英雄技能定义!$A:$F,6,0)="普攻",AY832=$AY$2),FALSE)</f>
        <v>0</v>
      </c>
    </row>
    <row r="833" spans="19:54">
      <c r="S833" s="14" t="str">
        <f t="shared" si="224"/>
        <v>2000160104击飞1</v>
      </c>
      <c r="T833" s="14" t="str">
        <f ca="1">IF(OFFSET($BB$1,MATCH($S833,S:S,0)-1,),$BC$1,
_xlfn.TEXTJOIN(Sheet1!$D$16,1,U833:AA833))</f>
        <v>speed=800,duration=0.1</v>
      </c>
      <c r="U833" s="14" t="str">
        <f t="shared" ca="1" si="225"/>
        <v>speed=800</v>
      </c>
      <c r="V833" s="14" t="str">
        <f t="shared" ca="1" si="226"/>
        <v>duration=0.1</v>
      </c>
      <c r="W833" s="14" t="str">
        <f t="shared" ca="1" si="227"/>
        <v/>
      </c>
      <c r="X833" s="14" t="str">
        <f t="shared" ca="1" si="228"/>
        <v/>
      </c>
      <c r="Y833" s="14" t="str">
        <f t="shared" ca="1" si="229"/>
        <v/>
      </c>
      <c r="Z833" s="14" t="str">
        <f t="shared" ca="1" si="230"/>
        <v/>
      </c>
      <c r="AA833" s="14" t="str">
        <f t="shared" ca="1" si="231"/>
        <v/>
      </c>
      <c r="AB833" s="1">
        <f t="shared" si="234"/>
        <v>800</v>
      </c>
      <c r="AC833" s="1">
        <f t="shared" si="235"/>
        <v>0.1</v>
      </c>
      <c r="AD833" s="1" t="e">
        <f t="shared" si="236"/>
        <v>#N/A</v>
      </c>
      <c r="AE833" s="1" t="e">
        <f t="shared" si="237"/>
        <v>#N/A</v>
      </c>
      <c r="AF833" s="1" t="e">
        <f t="shared" si="238"/>
        <v>#N/A</v>
      </c>
      <c r="AG833" s="1" t="e">
        <f t="shared" si="239"/>
        <v>#N/A</v>
      </c>
      <c r="AH833" s="1" t="e">
        <f t="shared" si="240"/>
        <v>#N/A</v>
      </c>
      <c r="AI833" s="1" t="str">
        <f>TRIM(LEFT(AP833,FIND(Sheet1!$E$16,AP833)-1))</f>
        <v>speed</v>
      </c>
      <c r="AJ833" s="1" t="str">
        <f>TRIM(LEFT(AQ833,FIND(Sheet1!$E$16,AQ833)-1))</f>
        <v>duration</v>
      </c>
      <c r="AK833" s="1" t="e">
        <f>TRIM(LEFT(AR833,FIND(Sheet1!$E$16,AR833)-1))</f>
        <v>#VALUE!</v>
      </c>
      <c r="AL833" s="1" t="e">
        <f>TRIM(LEFT(AS833,FIND(Sheet1!$E$16,AS833)-1))</f>
        <v>#VALUE!</v>
      </c>
      <c r="AM833" s="1" t="e">
        <f>TRIM(LEFT(AT833,FIND(Sheet1!$E$16,AT833)-1))</f>
        <v>#VALUE!</v>
      </c>
      <c r="AN833" s="1" t="e">
        <f>TRIM(LEFT(AU833,FIND(Sheet1!$E$16,AU833)-1))</f>
        <v>#VALUE!</v>
      </c>
      <c r="AO833" s="1" t="e">
        <f>TRIM(LEFT(AV833,FIND(Sheet1!$E$16,AV833)-1))</f>
        <v>#VALUE!</v>
      </c>
      <c r="AP833" s="14" t="s">
        <v>329</v>
      </c>
      <c r="AQ833" s="14" t="s">
        <v>183</v>
      </c>
      <c r="AX833" s="1">
        <v>2000160104</v>
      </c>
      <c r="AY833" s="1" t="s">
        <v>96</v>
      </c>
      <c r="AZ833" s="1" t="str">
        <f t="shared" si="232"/>
        <v>2000160104击飞</v>
      </c>
      <c r="BA833" s="1">
        <f>COUNTIFS($AZ$2:AZ833,AZ833,$AZ$2:AZ833,"&gt;&lt;")</f>
        <v>1</v>
      </c>
      <c r="BB833" t="b">
        <f>IFERROR(AND(VLOOKUP(AX833,[2]英雄技能定义!$A:$F,6,0)="普攻",AY833=$AY$2),FALSE)</f>
        <v>0</v>
      </c>
    </row>
    <row r="834" spans="19:54">
      <c r="S834" s="14" t="str">
        <f t="shared" ref="S834:S897" si="241">AZ834&amp;BA834</f>
        <v>2000160111加buff1</v>
      </c>
      <c r="T834" s="14" t="str">
        <f ca="1">IF(OFFSET($BB$1,MATCH($S834,S:S,0)-1,),$BC$1,
_xlfn.TEXTJOIN(Sheet1!$D$16,1,U834:AA834))</f>
        <v>duration=-1,effectIds={1000156},overlayLimit=1,lightEffects={27}</v>
      </c>
      <c r="U834" s="14" t="str">
        <f t="shared" ref="U834:U897" ca="1" si="242">IFERROR(SUBSTITUTE(AP834,AB834,INDEX(OFFSET($H$1:$Q$1,MATCH($S834,$F:$F,0)-1,0),MATCH(AI834,$H$1:$Q$1,0))),AP834&amp;"")</f>
        <v>duration=-1</v>
      </c>
      <c r="V834" s="14" t="str">
        <f t="shared" ref="V834:V897" ca="1" si="243">IFERROR(SUBSTITUTE(AQ834,AC834,INDEX(OFFSET($H$1:$Q$1,MATCH($S834,$F:$F,0)-1,0),MATCH(AJ834,$H$1:$Q$1,0))),AQ834&amp;"")</f>
        <v>effectIds={1000156}</v>
      </c>
      <c r="W834" s="14" t="str">
        <f t="shared" ref="W834:W897" ca="1" si="244">IFERROR(SUBSTITUTE(AR834,AD834,INDEX(OFFSET($H$1:$Q$1,MATCH($S834,$F:$F,0)-1,0),MATCH(AK834,$H$1:$Q$1,0))),AR834&amp;"")</f>
        <v>overlayLimit=1</v>
      </c>
      <c r="X834" s="14" t="str">
        <f t="shared" ref="X834:X897" ca="1" si="245">IFERROR(SUBSTITUTE(AS834,AE834,INDEX(OFFSET($H$1:$Q$1,MATCH($S834,$F:$F,0)-1,0),MATCH(AL834,$H$1:$Q$1,0))),AS834&amp;"")</f>
        <v>lightEffects={27}</v>
      </c>
      <c r="Y834" s="14" t="str">
        <f t="shared" ref="Y834:Y897" ca="1" si="246">IFERROR(SUBSTITUTE(AT834,AF834,INDEX(OFFSET($H$1:$Q$1,MATCH($S834,$F:$F,0)-1,0),MATCH(AM834,$H$1:$Q$1,0))),AT834&amp;"")</f>
        <v/>
      </c>
      <c r="Z834" s="14" t="str">
        <f t="shared" ref="Z834:Z897" ca="1" si="247">IFERROR(SUBSTITUTE(AU834,AG834,INDEX(OFFSET($H$1:$Q$1,MATCH($S834,$F:$F,0)-1,0),MATCH(AN834,$H$1:$Q$1,0))),AU834&amp;"")</f>
        <v/>
      </c>
      <c r="AA834" s="14" t="str">
        <f t="shared" ref="AA834:AA897" ca="1" si="248">IFERROR(SUBSTITUTE(AV834,AH834,INDEX(OFFSET($H$1:$Q$1,MATCH($S834,$F:$F,0)-1,0),MATCH(AO834,$H$1:$Q$1,0))),AV834&amp;"")</f>
        <v/>
      </c>
      <c r="AB834" s="1">
        <f t="shared" si="234"/>
        <v>1</v>
      </c>
      <c r="AC834" s="1" t="e">
        <f t="shared" si="235"/>
        <v>#N/A</v>
      </c>
      <c r="AD834" s="1">
        <f t="shared" si="236"/>
        <v>1</v>
      </c>
      <c r="AE834" s="1" t="e">
        <f t="shared" si="237"/>
        <v>#N/A</v>
      </c>
      <c r="AF834" s="1" t="e">
        <f t="shared" si="238"/>
        <v>#N/A</v>
      </c>
      <c r="AG834" s="1" t="e">
        <f t="shared" si="239"/>
        <v>#N/A</v>
      </c>
      <c r="AH834" s="1" t="e">
        <f t="shared" si="240"/>
        <v>#N/A</v>
      </c>
      <c r="AI834" s="1" t="str">
        <f>TRIM(LEFT(AP834,FIND(Sheet1!$E$16,AP834)-1))</f>
        <v>duration</v>
      </c>
      <c r="AJ834" s="1" t="str">
        <f>TRIM(LEFT(AQ834,FIND(Sheet1!$E$16,AQ834)-1))</f>
        <v>effectIds</v>
      </c>
      <c r="AK834" s="1" t="str">
        <f>TRIM(LEFT(AR834,FIND(Sheet1!$E$16,AR834)-1))</f>
        <v>overlayLimit</v>
      </c>
      <c r="AL834" s="1" t="str">
        <f>TRIM(LEFT(AS834,FIND(Sheet1!$E$16,AS834)-1))</f>
        <v>lightEffects</v>
      </c>
      <c r="AM834" s="1" t="e">
        <f>TRIM(LEFT(AT834,FIND(Sheet1!$E$16,AT834)-1))</f>
        <v>#VALUE!</v>
      </c>
      <c r="AN834" s="1" t="e">
        <f>TRIM(LEFT(AU834,FIND(Sheet1!$E$16,AU834)-1))</f>
        <v>#VALUE!</v>
      </c>
      <c r="AO834" s="1" t="e">
        <f>TRIM(LEFT(AV834,FIND(Sheet1!$E$16,AV834)-1))</f>
        <v>#VALUE!</v>
      </c>
      <c r="AP834" s="14" t="s">
        <v>417</v>
      </c>
      <c r="AQ834" s="14" t="s">
        <v>564</v>
      </c>
      <c r="AR834" s="14" t="s">
        <v>565</v>
      </c>
      <c r="AS834" s="14" t="s">
        <v>566</v>
      </c>
      <c r="AX834" s="1">
        <v>2000160111</v>
      </c>
      <c r="AY834" s="1" t="s">
        <v>88</v>
      </c>
      <c r="AZ834" s="1" t="str">
        <f t="shared" si="232"/>
        <v>2000160111加buff</v>
      </c>
      <c r="BA834" s="1">
        <f>COUNTIFS($AZ$2:AZ834,AZ834,$AZ$2:AZ834,"&gt;&lt;")</f>
        <v>1</v>
      </c>
      <c r="BB834" t="b">
        <f>IFERROR(AND(VLOOKUP(AX834,[2]英雄技能定义!$A:$F,6,0)="普攻",AY834=$AY$2),FALSE)</f>
        <v>0</v>
      </c>
    </row>
    <row r="835" spans="19:54">
      <c r="S835" s="14" t="str">
        <f t="shared" si="241"/>
        <v>2000160105增加额外手操主动技1</v>
      </c>
      <c r="T835" s="14" t="str">
        <f ca="1">IF(OFFSET($BB$1,MATCH($S835,S:S,0)-1,),$BC$1,
_xlfn.TEXTJOIN(Sheet1!$D$16,1,U835:AA835))</f>
        <v>skillId=0, useType='passive', autoUseTime=8</v>
      </c>
      <c r="U835" s="14" t="str">
        <f t="shared" ca="1" si="242"/>
        <v>skillId=0</v>
      </c>
      <c r="V835" s="14" t="str">
        <f t="shared" ca="1" si="243"/>
        <v xml:space="preserve"> useType='passive'</v>
      </c>
      <c r="W835" s="14" t="str">
        <f t="shared" ca="1" si="244"/>
        <v xml:space="preserve"> autoUseTime=8</v>
      </c>
      <c r="X835" s="14" t="str">
        <f t="shared" ca="1" si="245"/>
        <v/>
      </c>
      <c r="Y835" s="14" t="str">
        <f t="shared" ca="1" si="246"/>
        <v/>
      </c>
      <c r="Z835" s="14" t="str">
        <f t="shared" ca="1" si="247"/>
        <v/>
      </c>
      <c r="AA835" s="14" t="str">
        <f t="shared" ca="1" si="248"/>
        <v/>
      </c>
      <c r="AB835" s="1">
        <f t="shared" si="234"/>
        <v>0</v>
      </c>
      <c r="AC835" s="1" t="e">
        <f t="shared" si="235"/>
        <v>#N/A</v>
      </c>
      <c r="AD835" s="1">
        <f t="shared" si="236"/>
        <v>8</v>
      </c>
      <c r="AE835" s="1" t="e">
        <f t="shared" si="237"/>
        <v>#N/A</v>
      </c>
      <c r="AF835" s="1" t="e">
        <f t="shared" si="238"/>
        <v>#N/A</v>
      </c>
      <c r="AG835" s="1" t="e">
        <f t="shared" si="239"/>
        <v>#N/A</v>
      </c>
      <c r="AH835" s="1" t="e">
        <f t="shared" si="240"/>
        <v>#N/A</v>
      </c>
      <c r="AI835" s="1" t="str">
        <f>TRIM(LEFT(AP835,FIND(Sheet1!$E$16,AP835)-1))</f>
        <v>skillId</v>
      </c>
      <c r="AJ835" s="1" t="str">
        <f>TRIM(LEFT(AQ835,FIND(Sheet1!$E$16,AQ835)-1))</f>
        <v>useType</v>
      </c>
      <c r="AK835" s="1" t="str">
        <f>TRIM(LEFT(AR835,FIND(Sheet1!$E$16,AR835)-1))</f>
        <v>autoUseTime</v>
      </c>
      <c r="AL835" s="1" t="e">
        <f>TRIM(LEFT(AS835,FIND(Sheet1!$E$16,AS835)-1))</f>
        <v>#VALUE!</v>
      </c>
      <c r="AM835" s="1" t="e">
        <f>TRIM(LEFT(AT835,FIND(Sheet1!$E$16,AT835)-1))</f>
        <v>#VALUE!</v>
      </c>
      <c r="AN835" s="1" t="e">
        <f>TRIM(LEFT(AU835,FIND(Sheet1!$E$16,AU835)-1))</f>
        <v>#VALUE!</v>
      </c>
      <c r="AO835" s="1" t="e">
        <f>TRIM(LEFT(AV835,FIND(Sheet1!$E$16,AV835)-1))</f>
        <v>#VALUE!</v>
      </c>
      <c r="AP835" s="14" t="s">
        <v>558</v>
      </c>
      <c r="AQ835" s="14" t="s">
        <v>559</v>
      </c>
      <c r="AR835" s="14" t="s">
        <v>560</v>
      </c>
      <c r="AX835" s="1">
        <v>2000160105</v>
      </c>
      <c r="AY835" s="1" t="s">
        <v>97</v>
      </c>
      <c r="AZ835" s="1" t="str">
        <f t="shared" ref="AZ835:AZ898" si="249">AX835&amp;AY835</f>
        <v>2000160105增加额外手操主动技</v>
      </c>
      <c r="BA835" s="1">
        <f>COUNTIFS($AZ$2:AZ835,AZ835,$AZ$2:AZ835,"&gt;&lt;")</f>
        <v>1</v>
      </c>
      <c r="BB835" t="b">
        <f>IFERROR(AND(VLOOKUP(AX835,[2]英雄技能定义!$A:$F,6,0)="普攻",AY835=$AY$2),FALSE)</f>
        <v>0</v>
      </c>
    </row>
    <row r="836" spans="19:54">
      <c r="S836" s="14" t="str">
        <f t="shared" si="241"/>
        <v>2000160105伤血1</v>
      </c>
      <c r="T836" s="14" t="str">
        <f ca="1">IF(OFFSET($BB$1,MATCH($S836,S:S,0)-1,),$BC$1,
_xlfn.TEXTJOIN(Sheet1!$D$16,1,U836:AA836))</f>
        <v>ratio=(2.14+attackerParams('extreasure2')+attackerParams('step10a'))*(0.9+0.1*attackerProperty('glostenergy')),fixed=100,finalAddP=attackerProperty('glostenergy')&lt;1 and 0 or attackerParams('extreasure3a'),extCritP=attackerProperty('glostenergy')&lt;1 and 0 or attackerParams('extreasure3b')</v>
      </c>
      <c r="U836" s="14" t="str">
        <f t="shared" ca="1" si="242"/>
        <v>ratio=(2.14+attackerParams('extreasure2')+attackerParams('step10a'))*(0.9+0.1*attackerProperty('glostenergy'))</v>
      </c>
      <c r="V836" s="14" t="str">
        <f t="shared" ca="1" si="243"/>
        <v>fixed=100</v>
      </c>
      <c r="W836" s="14" t="str">
        <f t="shared" ca="1" si="244"/>
        <v>finalAddP=attackerProperty('glostenergy')&lt;1 and 0 or attackerParams('extreasure3a')</v>
      </c>
      <c r="X836" s="14" t="str">
        <f t="shared" ca="1" si="245"/>
        <v>extCritP=attackerProperty('glostenergy')&lt;1 and 0 or attackerParams('extreasure3b')</v>
      </c>
      <c r="Y836" s="14" t="str">
        <f t="shared" ca="1" si="246"/>
        <v/>
      </c>
      <c r="Z836" s="14" t="str">
        <f t="shared" ca="1" si="247"/>
        <v/>
      </c>
      <c r="AA836" s="14" t="str">
        <f t="shared" ca="1" si="248"/>
        <v/>
      </c>
      <c r="AB836" s="1">
        <f t="shared" si="234"/>
        <v>0.1</v>
      </c>
      <c r="AC836" s="1">
        <f t="shared" si="235"/>
        <v>100</v>
      </c>
      <c r="AD836" s="1" t="e">
        <f t="shared" si="236"/>
        <v>#N/A</v>
      </c>
      <c r="AE836" s="1" t="e">
        <f t="shared" si="237"/>
        <v>#N/A</v>
      </c>
      <c r="AF836" s="1" t="e">
        <f t="shared" si="238"/>
        <v>#N/A</v>
      </c>
      <c r="AG836" s="1" t="e">
        <f t="shared" si="239"/>
        <v>#N/A</v>
      </c>
      <c r="AH836" s="1" t="e">
        <f t="shared" si="240"/>
        <v>#N/A</v>
      </c>
      <c r="AI836" s="1" t="str">
        <f>TRIM(LEFT(AP836,FIND(Sheet1!$E$16,AP836)-1))</f>
        <v>ratio</v>
      </c>
      <c r="AJ836" s="1" t="str">
        <f>TRIM(LEFT(AQ836,FIND(Sheet1!$E$16,AQ836)-1))</f>
        <v>fixed</v>
      </c>
      <c r="AK836" s="1" t="str">
        <f>TRIM(LEFT(AR836,FIND(Sheet1!$E$16,AR836)-1))</f>
        <v>finalAddP</v>
      </c>
      <c r="AL836" s="1" t="str">
        <f>TRIM(LEFT(AS836,FIND(Sheet1!$E$16,AS836)-1))</f>
        <v>extCritP</v>
      </c>
      <c r="AM836" s="1" t="e">
        <f>TRIM(LEFT(AT836,FIND(Sheet1!$E$16,AT836)-1))</f>
        <v>#VALUE!</v>
      </c>
      <c r="AN836" s="1" t="e">
        <f>TRIM(LEFT(AU836,FIND(Sheet1!$E$16,AU836)-1))</f>
        <v>#VALUE!</v>
      </c>
      <c r="AO836" s="1" t="e">
        <f>TRIM(LEFT(AV836,FIND(Sheet1!$E$16,AV836)-1))</f>
        <v>#VALUE!</v>
      </c>
      <c r="AP836" s="14" t="s">
        <v>567</v>
      </c>
      <c r="AQ836" s="14" t="s">
        <v>170</v>
      </c>
      <c r="AR836" s="14" t="s">
        <v>562</v>
      </c>
      <c r="AS836" s="14" t="s">
        <v>563</v>
      </c>
      <c r="AX836" s="1">
        <v>2000160105</v>
      </c>
      <c r="AY836" s="1" t="s">
        <v>86</v>
      </c>
      <c r="AZ836" s="1" t="str">
        <f t="shared" si="249"/>
        <v>2000160105伤血</v>
      </c>
      <c r="BA836" s="1">
        <f>COUNTIFS($AZ$2:AZ836,AZ836,$AZ$2:AZ836,"&gt;&lt;")</f>
        <v>1</v>
      </c>
      <c r="BB836" t="b">
        <f>IFERROR(AND(VLOOKUP(AX836,[2]英雄技能定义!$A:$F,6,0)="普攻",AY836=$AY$2),FALSE)</f>
        <v>0</v>
      </c>
    </row>
    <row r="837" spans="19:54">
      <c r="S837" s="14" t="str">
        <f t="shared" si="241"/>
        <v>2000160105受击光效1</v>
      </c>
      <c r="T837" s="14" t="str">
        <f ca="1">IF(OFFSET($BB$1,MATCH($S837,S:S,0)-1,),$BC$1,
_xlfn.TEXTJOIN(Sheet1!$D$16,1,U837:AA837))</f>
        <v>1</v>
      </c>
      <c r="U837" s="14" t="str">
        <f t="shared" ca="1" si="242"/>
        <v>1</v>
      </c>
      <c r="V837" s="14" t="str">
        <f t="shared" ca="1" si="243"/>
        <v/>
      </c>
      <c r="W837" s="14" t="str">
        <f t="shared" ca="1" si="244"/>
        <v/>
      </c>
      <c r="X837" s="14" t="str">
        <f t="shared" ca="1" si="245"/>
        <v/>
      </c>
      <c r="Y837" s="14" t="str">
        <f t="shared" ca="1" si="246"/>
        <v/>
      </c>
      <c r="Z837" s="14" t="str">
        <f t="shared" ca="1" si="247"/>
        <v/>
      </c>
      <c r="AA837" s="14" t="str">
        <f t="shared" ca="1" si="248"/>
        <v/>
      </c>
      <c r="AB837" s="1">
        <f t="shared" si="234"/>
        <v>1</v>
      </c>
      <c r="AC837" s="1" t="e">
        <f t="shared" si="235"/>
        <v>#N/A</v>
      </c>
      <c r="AD837" s="1" t="e">
        <f t="shared" si="236"/>
        <v>#N/A</v>
      </c>
      <c r="AE837" s="1" t="e">
        <f t="shared" si="237"/>
        <v>#N/A</v>
      </c>
      <c r="AF837" s="1" t="e">
        <f t="shared" si="238"/>
        <v>#N/A</v>
      </c>
      <c r="AG837" s="1" t="e">
        <f t="shared" si="239"/>
        <v>#N/A</v>
      </c>
      <c r="AH837" s="1" t="e">
        <f t="shared" si="240"/>
        <v>#N/A</v>
      </c>
      <c r="AI837" s="1" t="e">
        <f>TRIM(LEFT(AP837,FIND(Sheet1!$E$16,AP837)-1))</f>
        <v>#VALUE!</v>
      </c>
      <c r="AJ837" s="1" t="e">
        <f>TRIM(LEFT(AQ837,FIND(Sheet1!$E$16,AQ837)-1))</f>
        <v>#VALUE!</v>
      </c>
      <c r="AK837" s="1" t="e">
        <f>TRIM(LEFT(AR837,FIND(Sheet1!$E$16,AR837)-1))</f>
        <v>#VALUE!</v>
      </c>
      <c r="AL837" s="1" t="e">
        <f>TRIM(LEFT(AS837,FIND(Sheet1!$E$16,AS837)-1))</f>
        <v>#VALUE!</v>
      </c>
      <c r="AM837" s="1" t="e">
        <f>TRIM(LEFT(AT837,FIND(Sheet1!$E$16,AT837)-1))</f>
        <v>#VALUE!</v>
      </c>
      <c r="AN837" s="1" t="e">
        <f>TRIM(LEFT(AU837,FIND(Sheet1!$E$16,AU837)-1))</f>
        <v>#VALUE!</v>
      </c>
      <c r="AO837" s="1" t="e">
        <f>TRIM(LEFT(AV837,FIND(Sheet1!$E$16,AV837)-1))</f>
        <v>#VALUE!</v>
      </c>
      <c r="AP837" s="14">
        <v>1</v>
      </c>
      <c r="AX837" s="1">
        <v>2000160105</v>
      </c>
      <c r="AY837" s="1" t="s">
        <v>91</v>
      </c>
      <c r="AZ837" s="1" t="str">
        <f t="shared" si="249"/>
        <v>2000160105受击光效</v>
      </c>
      <c r="BA837" s="1">
        <f>COUNTIFS($AZ$2:AZ837,AZ837,$AZ$2:AZ837,"&gt;&lt;")</f>
        <v>1</v>
      </c>
      <c r="BB837" t="b">
        <f>IFERROR(AND(VLOOKUP(AX837,[2]英雄技能定义!$A:$F,6,0)="普攻",AY837=$AY$2),FALSE)</f>
        <v>0</v>
      </c>
    </row>
    <row r="838" spans="19:54">
      <c r="S838" s="14" t="str">
        <f t="shared" si="241"/>
        <v>2000160105击飞1</v>
      </c>
      <c r="T838" s="14" t="str">
        <f ca="1">IF(OFFSET($BB$1,MATCH($S838,S:S,0)-1,),$BC$1,
_xlfn.TEXTJOIN(Sheet1!$D$16,1,U838:AA838))</f>
        <v>speed=800,duration=0.2</v>
      </c>
      <c r="U838" s="14" t="str">
        <f t="shared" ca="1" si="242"/>
        <v>speed=800</v>
      </c>
      <c r="V838" s="14" t="str">
        <f t="shared" ca="1" si="243"/>
        <v>duration=0.2</v>
      </c>
      <c r="W838" s="14" t="str">
        <f t="shared" ca="1" si="244"/>
        <v/>
      </c>
      <c r="X838" s="14" t="str">
        <f t="shared" ca="1" si="245"/>
        <v/>
      </c>
      <c r="Y838" s="14" t="str">
        <f t="shared" ca="1" si="246"/>
        <v/>
      </c>
      <c r="Z838" s="14" t="str">
        <f t="shared" ca="1" si="247"/>
        <v/>
      </c>
      <c r="AA838" s="14" t="str">
        <f t="shared" ca="1" si="248"/>
        <v/>
      </c>
      <c r="AB838" s="1">
        <f t="shared" si="234"/>
        <v>800</v>
      </c>
      <c r="AC838" s="1">
        <f t="shared" si="235"/>
        <v>0.2</v>
      </c>
      <c r="AD838" s="1" t="e">
        <f t="shared" si="236"/>
        <v>#N/A</v>
      </c>
      <c r="AE838" s="1" t="e">
        <f t="shared" si="237"/>
        <v>#N/A</v>
      </c>
      <c r="AF838" s="1" t="e">
        <f t="shared" si="238"/>
        <v>#N/A</v>
      </c>
      <c r="AG838" s="1" t="e">
        <f t="shared" si="239"/>
        <v>#N/A</v>
      </c>
      <c r="AH838" s="1" t="e">
        <f t="shared" si="240"/>
        <v>#N/A</v>
      </c>
      <c r="AI838" s="1" t="str">
        <f>TRIM(LEFT(AP838,FIND(Sheet1!$E$16,AP838)-1))</f>
        <v>speed</v>
      </c>
      <c r="AJ838" s="1" t="str">
        <f>TRIM(LEFT(AQ838,FIND(Sheet1!$E$16,AQ838)-1))</f>
        <v>duration</v>
      </c>
      <c r="AK838" s="1" t="e">
        <f>TRIM(LEFT(AR838,FIND(Sheet1!$E$16,AR838)-1))</f>
        <v>#VALUE!</v>
      </c>
      <c r="AL838" s="1" t="e">
        <f>TRIM(LEFT(AS838,FIND(Sheet1!$E$16,AS838)-1))</f>
        <v>#VALUE!</v>
      </c>
      <c r="AM838" s="1" t="e">
        <f>TRIM(LEFT(AT838,FIND(Sheet1!$E$16,AT838)-1))</f>
        <v>#VALUE!</v>
      </c>
      <c r="AN838" s="1" t="e">
        <f>TRIM(LEFT(AU838,FIND(Sheet1!$E$16,AU838)-1))</f>
        <v>#VALUE!</v>
      </c>
      <c r="AO838" s="1" t="e">
        <f>TRIM(LEFT(AV838,FIND(Sheet1!$E$16,AV838)-1))</f>
        <v>#VALUE!</v>
      </c>
      <c r="AP838" s="14" t="s">
        <v>329</v>
      </c>
      <c r="AQ838" s="14" t="s">
        <v>174</v>
      </c>
      <c r="AX838" s="1">
        <v>2000160105</v>
      </c>
      <c r="AY838" s="1" t="s">
        <v>96</v>
      </c>
      <c r="AZ838" s="1" t="str">
        <f t="shared" si="249"/>
        <v>2000160105击飞</v>
      </c>
      <c r="BA838" s="1">
        <f>COUNTIFS($AZ$2:AZ838,AZ838,$AZ$2:AZ838,"&gt;&lt;")</f>
        <v>1</v>
      </c>
      <c r="BB838" t="b">
        <f>IFERROR(AND(VLOOKUP(AX838,[2]英雄技能定义!$A:$F,6,0)="普攻",AY838=$AY$2),FALSE)</f>
        <v>0</v>
      </c>
    </row>
    <row r="839" spans="19:54">
      <c r="S839" s="14" t="str">
        <f t="shared" si="241"/>
        <v>2000160201伤血1</v>
      </c>
      <c r="T839" s="14" t="str">
        <f ca="1">IF(OFFSET($BB$1,MATCH($S839,S:S,0)-1,),$BC$1,
_xlfn.TEXTJOIN(Sheet1!$D$16,1,U839:AA839))</f>
        <v>ratio=0.4,fixed=0</v>
      </c>
      <c r="U839" s="14" t="str">
        <f t="shared" ca="1" si="242"/>
        <v>ratio=0.4</v>
      </c>
      <c r="V839" s="14" t="str">
        <f t="shared" ca="1" si="243"/>
        <v>fixed=100</v>
      </c>
      <c r="W839" s="14" t="str">
        <f t="shared" ca="1" si="244"/>
        <v/>
      </c>
      <c r="X839" s="14" t="str">
        <f t="shared" ca="1" si="245"/>
        <v/>
      </c>
      <c r="Y839" s="14" t="str">
        <f t="shared" ca="1" si="246"/>
        <v/>
      </c>
      <c r="Z839" s="14" t="str">
        <f t="shared" ca="1" si="247"/>
        <v/>
      </c>
      <c r="AA839" s="14" t="str">
        <f t="shared" ca="1" si="248"/>
        <v/>
      </c>
      <c r="AB839" s="1">
        <f t="shared" si="234"/>
        <v>0.4</v>
      </c>
      <c r="AC839" s="1">
        <f t="shared" si="235"/>
        <v>100</v>
      </c>
      <c r="AD839" s="1" t="e">
        <f t="shared" si="236"/>
        <v>#N/A</v>
      </c>
      <c r="AE839" s="1" t="e">
        <f t="shared" si="237"/>
        <v>#N/A</v>
      </c>
      <c r="AF839" s="1" t="e">
        <f t="shared" si="238"/>
        <v>#N/A</v>
      </c>
      <c r="AG839" s="1" t="e">
        <f t="shared" si="239"/>
        <v>#N/A</v>
      </c>
      <c r="AH839" s="1" t="e">
        <f t="shared" si="240"/>
        <v>#N/A</v>
      </c>
      <c r="AI839" s="1" t="str">
        <f>TRIM(LEFT(AP839,FIND(Sheet1!$E$16,AP839)-1))</f>
        <v>ratio</v>
      </c>
      <c r="AJ839" s="1" t="str">
        <f>TRIM(LEFT(AQ839,FIND(Sheet1!$E$16,AQ839)-1))</f>
        <v>fixed</v>
      </c>
      <c r="AK839" s="1" t="e">
        <f>TRIM(LEFT(AR839,FIND(Sheet1!$E$16,AR839)-1))</f>
        <v>#VALUE!</v>
      </c>
      <c r="AL839" s="1" t="e">
        <f>TRIM(LEFT(AS839,FIND(Sheet1!$E$16,AS839)-1))</f>
        <v>#VALUE!</v>
      </c>
      <c r="AM839" s="1" t="e">
        <f>TRIM(LEFT(AT839,FIND(Sheet1!$E$16,AT839)-1))</f>
        <v>#VALUE!</v>
      </c>
      <c r="AN839" s="1" t="e">
        <f>TRIM(LEFT(AU839,FIND(Sheet1!$E$16,AU839)-1))</f>
        <v>#VALUE!</v>
      </c>
      <c r="AO839" s="1" t="e">
        <f>TRIM(LEFT(AV839,FIND(Sheet1!$E$16,AV839)-1))</f>
        <v>#VALUE!</v>
      </c>
      <c r="AP839" s="14" t="s">
        <v>167</v>
      </c>
      <c r="AQ839" s="14" t="s">
        <v>170</v>
      </c>
      <c r="AX839" s="1">
        <v>2000160201</v>
      </c>
      <c r="AY839" s="1" t="s">
        <v>86</v>
      </c>
      <c r="AZ839" s="1" t="str">
        <f t="shared" si="249"/>
        <v>2000160201伤血</v>
      </c>
      <c r="BA839" s="1">
        <f>COUNTIFS($AZ$2:AZ839,AZ839,$AZ$2:AZ839,"&gt;&lt;")</f>
        <v>1</v>
      </c>
      <c r="BB839" t="b">
        <f>IFERROR(AND(VLOOKUP(AX839,[2]英雄技能定义!$A:$F,6,0)="普攻",AY839=$AY$2),FALSE)</f>
        <v>1</v>
      </c>
    </row>
    <row r="840" spans="19:54">
      <c r="S840" s="14" t="str">
        <f t="shared" si="241"/>
        <v>2000160201受击光效1</v>
      </c>
      <c r="T840" s="14" t="str">
        <f ca="1">IF(OFFSET($BB$1,MATCH($S840,S:S,0)-1,),$BC$1,
_xlfn.TEXTJOIN(Sheet1!$D$16,1,U840:AA840))</f>
        <v>112</v>
      </c>
      <c r="U840" s="14" t="str">
        <f t="shared" ca="1" si="242"/>
        <v>112</v>
      </c>
      <c r="V840" s="14" t="str">
        <f t="shared" ca="1" si="243"/>
        <v/>
      </c>
      <c r="W840" s="14" t="str">
        <f t="shared" ca="1" si="244"/>
        <v/>
      </c>
      <c r="X840" s="14" t="str">
        <f t="shared" ca="1" si="245"/>
        <v/>
      </c>
      <c r="Y840" s="14" t="str">
        <f t="shared" ca="1" si="246"/>
        <v/>
      </c>
      <c r="Z840" s="14" t="str">
        <f t="shared" ca="1" si="247"/>
        <v/>
      </c>
      <c r="AA840" s="14" t="str">
        <f t="shared" ca="1" si="248"/>
        <v/>
      </c>
      <c r="AB840" s="1">
        <f t="shared" si="234"/>
        <v>112</v>
      </c>
      <c r="AC840" s="1" t="e">
        <f t="shared" si="235"/>
        <v>#N/A</v>
      </c>
      <c r="AD840" s="1" t="e">
        <f t="shared" si="236"/>
        <v>#N/A</v>
      </c>
      <c r="AE840" s="1" t="e">
        <f t="shared" si="237"/>
        <v>#N/A</v>
      </c>
      <c r="AF840" s="1" t="e">
        <f t="shared" si="238"/>
        <v>#N/A</v>
      </c>
      <c r="AG840" s="1" t="e">
        <f t="shared" si="239"/>
        <v>#N/A</v>
      </c>
      <c r="AH840" s="1" t="e">
        <f t="shared" si="240"/>
        <v>#N/A</v>
      </c>
      <c r="AI840" s="1" t="e">
        <f>TRIM(LEFT(AP840,FIND(Sheet1!$E$16,AP840)-1))</f>
        <v>#VALUE!</v>
      </c>
      <c r="AJ840" s="1" t="e">
        <f>TRIM(LEFT(AQ840,FIND(Sheet1!$E$16,AQ840)-1))</f>
        <v>#VALUE!</v>
      </c>
      <c r="AK840" s="1" t="e">
        <f>TRIM(LEFT(AR840,FIND(Sheet1!$E$16,AR840)-1))</f>
        <v>#VALUE!</v>
      </c>
      <c r="AL840" s="1" t="e">
        <f>TRIM(LEFT(AS840,FIND(Sheet1!$E$16,AS840)-1))</f>
        <v>#VALUE!</v>
      </c>
      <c r="AM840" s="1" t="e">
        <f>TRIM(LEFT(AT840,FIND(Sheet1!$E$16,AT840)-1))</f>
        <v>#VALUE!</v>
      </c>
      <c r="AN840" s="1" t="e">
        <f>TRIM(LEFT(AU840,FIND(Sheet1!$E$16,AU840)-1))</f>
        <v>#VALUE!</v>
      </c>
      <c r="AO840" s="1" t="e">
        <f>TRIM(LEFT(AV840,FIND(Sheet1!$E$16,AV840)-1))</f>
        <v>#VALUE!</v>
      </c>
      <c r="AP840" s="14">
        <v>112</v>
      </c>
      <c r="AX840" s="1">
        <v>2000160201</v>
      </c>
      <c r="AY840" s="1" t="s">
        <v>91</v>
      </c>
      <c r="AZ840" s="1" t="str">
        <f t="shared" si="249"/>
        <v>2000160201受击光效</v>
      </c>
      <c r="BA840" s="1">
        <f>COUNTIFS($AZ$2:AZ840,AZ840,$AZ$2:AZ840,"&gt;&lt;")</f>
        <v>1</v>
      </c>
      <c r="BB840" t="b">
        <f>IFERROR(AND(VLOOKUP(AX840,[2]英雄技能定义!$A:$F,6,0)="普攻",AY840=$AY$2),FALSE)</f>
        <v>0</v>
      </c>
    </row>
    <row r="841" spans="19:54">
      <c r="S841" s="14" t="str">
        <f t="shared" si="241"/>
        <v>2000160201受击光效2</v>
      </c>
      <c r="T841" s="14" t="str">
        <f ca="1">IF(OFFSET($BB$1,MATCH($S841,S:S,0)-1,),$BC$1,
_xlfn.TEXTJOIN(Sheet1!$D$16,1,U841:AA841))</f>
        <v>112</v>
      </c>
      <c r="U841" s="14" t="str">
        <f t="shared" ca="1" si="242"/>
        <v>112</v>
      </c>
      <c r="V841" s="14" t="str">
        <f t="shared" ca="1" si="243"/>
        <v/>
      </c>
      <c r="W841" s="14" t="str">
        <f t="shared" ca="1" si="244"/>
        <v/>
      </c>
      <c r="X841" s="14" t="str">
        <f t="shared" ca="1" si="245"/>
        <v/>
      </c>
      <c r="Y841" s="14" t="str">
        <f t="shared" ca="1" si="246"/>
        <v/>
      </c>
      <c r="Z841" s="14" t="str">
        <f t="shared" ca="1" si="247"/>
        <v/>
      </c>
      <c r="AA841" s="14" t="str">
        <f t="shared" ca="1" si="248"/>
        <v/>
      </c>
      <c r="AB841" s="1">
        <f t="shared" si="234"/>
        <v>112</v>
      </c>
      <c r="AC841" s="1" t="e">
        <f t="shared" si="235"/>
        <v>#N/A</v>
      </c>
      <c r="AD841" s="1" t="e">
        <f t="shared" si="236"/>
        <v>#N/A</v>
      </c>
      <c r="AE841" s="1" t="e">
        <f t="shared" si="237"/>
        <v>#N/A</v>
      </c>
      <c r="AF841" s="1" t="e">
        <f t="shared" si="238"/>
        <v>#N/A</v>
      </c>
      <c r="AG841" s="1" t="e">
        <f t="shared" si="239"/>
        <v>#N/A</v>
      </c>
      <c r="AH841" s="1" t="e">
        <f t="shared" si="240"/>
        <v>#N/A</v>
      </c>
      <c r="AI841" s="1" t="e">
        <f>TRIM(LEFT(AP841,FIND(Sheet1!$E$16,AP841)-1))</f>
        <v>#VALUE!</v>
      </c>
      <c r="AJ841" s="1" t="e">
        <f>TRIM(LEFT(AQ841,FIND(Sheet1!$E$16,AQ841)-1))</f>
        <v>#VALUE!</v>
      </c>
      <c r="AK841" s="1" t="e">
        <f>TRIM(LEFT(AR841,FIND(Sheet1!$E$16,AR841)-1))</f>
        <v>#VALUE!</v>
      </c>
      <c r="AL841" s="1" t="e">
        <f>TRIM(LEFT(AS841,FIND(Sheet1!$E$16,AS841)-1))</f>
        <v>#VALUE!</v>
      </c>
      <c r="AM841" s="1" t="e">
        <f>TRIM(LEFT(AT841,FIND(Sheet1!$E$16,AT841)-1))</f>
        <v>#VALUE!</v>
      </c>
      <c r="AN841" s="1" t="e">
        <f>TRIM(LEFT(AU841,FIND(Sheet1!$E$16,AU841)-1))</f>
        <v>#VALUE!</v>
      </c>
      <c r="AO841" s="1" t="e">
        <f>TRIM(LEFT(AV841,FIND(Sheet1!$E$16,AV841)-1))</f>
        <v>#VALUE!</v>
      </c>
      <c r="AP841" s="14">
        <v>112</v>
      </c>
      <c r="AX841" s="1">
        <v>2000160201</v>
      </c>
      <c r="AY841" s="1" t="s">
        <v>91</v>
      </c>
      <c r="AZ841" s="1" t="str">
        <f t="shared" si="249"/>
        <v>2000160201受击光效</v>
      </c>
      <c r="BA841" s="1">
        <f>COUNTIFS($AZ$2:AZ841,AZ841,$AZ$2:AZ841,"&gt;&lt;")</f>
        <v>2</v>
      </c>
      <c r="BB841" t="b">
        <f>IFERROR(AND(VLOOKUP(AX841,[2]英雄技能定义!$A:$F,6,0)="普攻",AY841=$AY$2),FALSE)</f>
        <v>0</v>
      </c>
    </row>
    <row r="842" spans="19:54">
      <c r="S842" s="14" t="str">
        <f t="shared" si="241"/>
        <v>2000160201伤血2</v>
      </c>
      <c r="T842" s="14" t="str">
        <f ca="1">IF(OFFSET($BB$1,MATCH($S842,S:S,0)-1,),$BC$1,
_xlfn.TEXTJOIN(Sheet1!$D$16,1,U842:AA842))</f>
        <v>ratio=0.4,fixed=0</v>
      </c>
      <c r="U842" s="14" t="str">
        <f t="shared" ca="1" si="242"/>
        <v>ratio=0.4</v>
      </c>
      <c r="V842" s="14" t="str">
        <f t="shared" ca="1" si="243"/>
        <v>fixed=100</v>
      </c>
      <c r="W842" s="14" t="str">
        <f t="shared" ca="1" si="244"/>
        <v/>
      </c>
      <c r="X842" s="14" t="str">
        <f t="shared" ca="1" si="245"/>
        <v/>
      </c>
      <c r="Y842" s="14" t="str">
        <f t="shared" ca="1" si="246"/>
        <v/>
      </c>
      <c r="Z842" s="14" t="str">
        <f t="shared" ca="1" si="247"/>
        <v/>
      </c>
      <c r="AA842" s="14" t="str">
        <f t="shared" ca="1" si="248"/>
        <v/>
      </c>
      <c r="AB842" s="1">
        <f t="shared" si="234"/>
        <v>0.4</v>
      </c>
      <c r="AC842" s="1">
        <f t="shared" si="235"/>
        <v>100</v>
      </c>
      <c r="AD842" s="1" t="e">
        <f t="shared" si="236"/>
        <v>#N/A</v>
      </c>
      <c r="AE842" s="1" t="e">
        <f t="shared" si="237"/>
        <v>#N/A</v>
      </c>
      <c r="AF842" s="1" t="e">
        <f t="shared" si="238"/>
        <v>#N/A</v>
      </c>
      <c r="AG842" s="1" t="e">
        <f t="shared" si="239"/>
        <v>#N/A</v>
      </c>
      <c r="AH842" s="1" t="e">
        <f t="shared" si="240"/>
        <v>#N/A</v>
      </c>
      <c r="AI842" s="1" t="str">
        <f>TRIM(LEFT(AP842,FIND(Sheet1!$E$16,AP842)-1))</f>
        <v>ratio</v>
      </c>
      <c r="AJ842" s="1" t="str">
        <f>TRIM(LEFT(AQ842,FIND(Sheet1!$E$16,AQ842)-1))</f>
        <v>fixed</v>
      </c>
      <c r="AK842" s="1" t="e">
        <f>TRIM(LEFT(AR842,FIND(Sheet1!$E$16,AR842)-1))</f>
        <v>#VALUE!</v>
      </c>
      <c r="AL842" s="1" t="e">
        <f>TRIM(LEFT(AS842,FIND(Sheet1!$E$16,AS842)-1))</f>
        <v>#VALUE!</v>
      </c>
      <c r="AM842" s="1" t="e">
        <f>TRIM(LEFT(AT842,FIND(Sheet1!$E$16,AT842)-1))</f>
        <v>#VALUE!</v>
      </c>
      <c r="AN842" s="1" t="e">
        <f>TRIM(LEFT(AU842,FIND(Sheet1!$E$16,AU842)-1))</f>
        <v>#VALUE!</v>
      </c>
      <c r="AO842" s="1" t="e">
        <f>TRIM(LEFT(AV842,FIND(Sheet1!$E$16,AV842)-1))</f>
        <v>#VALUE!</v>
      </c>
      <c r="AP842" s="14" t="s">
        <v>167</v>
      </c>
      <c r="AQ842" s="14" t="s">
        <v>170</v>
      </c>
      <c r="AX842" s="1">
        <v>2000160201</v>
      </c>
      <c r="AY842" s="1" t="s">
        <v>86</v>
      </c>
      <c r="AZ842" s="1" t="str">
        <f t="shared" si="249"/>
        <v>2000160201伤血</v>
      </c>
      <c r="BA842" s="1">
        <f>COUNTIFS($AZ$2:AZ842,AZ842,$AZ$2:AZ842,"&gt;&lt;")</f>
        <v>2</v>
      </c>
      <c r="BB842" t="b">
        <f>IFERROR(AND(VLOOKUP(AX842,[2]英雄技能定义!$A:$F,6,0)="普攻",AY842=$AY$2),FALSE)</f>
        <v>1</v>
      </c>
    </row>
    <row r="843" spans="19:54">
      <c r="S843" s="14" t="str">
        <f t="shared" si="241"/>
        <v>2000160201加buff1</v>
      </c>
      <c r="T843" s="14" t="str">
        <f ca="1">IF(OFFSET($BB$1,MATCH($S843,S:S,0)-1,),$BC$1,
_xlfn.TEXTJOIN(Sheet1!$D$16,1,U843:AA843))</f>
        <v>duration=1,effectIds={1000543},lightEffects={43}</v>
      </c>
      <c r="U843" s="14" t="str">
        <f t="shared" ca="1" si="242"/>
        <v>duration=1</v>
      </c>
      <c r="V843" s="14" t="str">
        <f t="shared" ca="1" si="243"/>
        <v>effectIds={1000543}</v>
      </c>
      <c r="W843" s="14" t="str">
        <f t="shared" ca="1" si="244"/>
        <v>lightEffects={43}</v>
      </c>
      <c r="X843" s="14" t="str">
        <f t="shared" ca="1" si="245"/>
        <v/>
      </c>
      <c r="Y843" s="14" t="str">
        <f t="shared" ca="1" si="246"/>
        <v/>
      </c>
      <c r="Z843" s="14" t="str">
        <f t="shared" ca="1" si="247"/>
        <v/>
      </c>
      <c r="AA843" s="14" t="str">
        <f t="shared" ca="1" si="248"/>
        <v/>
      </c>
      <c r="AB843" s="1">
        <f t="shared" si="234"/>
        <v>1</v>
      </c>
      <c r="AC843" s="1" t="e">
        <f t="shared" si="235"/>
        <v>#N/A</v>
      </c>
      <c r="AD843" s="1" t="e">
        <f t="shared" si="236"/>
        <v>#N/A</v>
      </c>
      <c r="AE843" s="1" t="e">
        <f t="shared" si="237"/>
        <v>#N/A</v>
      </c>
      <c r="AF843" s="1" t="e">
        <f t="shared" si="238"/>
        <v>#N/A</v>
      </c>
      <c r="AG843" s="1" t="e">
        <f t="shared" si="239"/>
        <v>#N/A</v>
      </c>
      <c r="AH843" s="1" t="e">
        <f t="shared" si="240"/>
        <v>#N/A</v>
      </c>
      <c r="AI843" s="1" t="str">
        <f>TRIM(LEFT(AP843,FIND(Sheet1!$E$16,AP843)-1))</f>
        <v>duration</v>
      </c>
      <c r="AJ843" s="1" t="str">
        <f>TRIM(LEFT(AQ843,FIND(Sheet1!$E$16,AQ843)-1))</f>
        <v>effectIds</v>
      </c>
      <c r="AK843" s="1" t="str">
        <f>TRIM(LEFT(AR843,FIND(Sheet1!$E$16,AR843)-1))</f>
        <v>lightEffects</v>
      </c>
      <c r="AL843" s="1" t="e">
        <f>TRIM(LEFT(AS843,FIND(Sheet1!$E$16,AS843)-1))</f>
        <v>#VALUE!</v>
      </c>
      <c r="AM843" s="1" t="e">
        <f>TRIM(LEFT(AT843,FIND(Sheet1!$E$16,AT843)-1))</f>
        <v>#VALUE!</v>
      </c>
      <c r="AN843" s="1" t="e">
        <f>TRIM(LEFT(AU843,FIND(Sheet1!$E$16,AU843)-1))</f>
        <v>#VALUE!</v>
      </c>
      <c r="AO843" s="1" t="e">
        <f>TRIM(LEFT(AV843,FIND(Sheet1!$E$16,AV843)-1))</f>
        <v>#VALUE!</v>
      </c>
      <c r="AP843" s="14" t="s">
        <v>211</v>
      </c>
      <c r="AQ843" s="14" t="s">
        <v>568</v>
      </c>
      <c r="AR843" s="14" t="s">
        <v>569</v>
      </c>
      <c r="AX843" s="1">
        <v>2000160201</v>
      </c>
      <c r="AY843" s="1" t="s">
        <v>88</v>
      </c>
      <c r="AZ843" s="1" t="str">
        <f t="shared" si="249"/>
        <v>2000160201加buff</v>
      </c>
      <c r="BA843" s="1">
        <f>COUNTIFS($AZ$2:AZ843,AZ843,$AZ$2:AZ843,"&gt;&lt;")</f>
        <v>1</v>
      </c>
      <c r="BB843" t="b">
        <f>IFERROR(AND(VLOOKUP(AX843,[2]英雄技能定义!$A:$F,6,0)="普攻",AY843=$AY$2),FALSE)</f>
        <v>0</v>
      </c>
    </row>
    <row r="844" spans="19:54">
      <c r="S844" s="14" t="str">
        <f t="shared" si="241"/>
        <v>2000160201伤血3</v>
      </c>
      <c r="T844" s="14" t="str">
        <f ca="1">IF(OFFSET($BB$1,MATCH($S844,S:S,0)-1,),$BC$1,
_xlfn.TEXTJOIN(Sheet1!$D$16,1,U844:AA844))</f>
        <v>ratio=0.4,fixed=0</v>
      </c>
      <c r="U844" s="14" t="str">
        <f t="shared" ca="1" si="242"/>
        <v>ratio=0.4</v>
      </c>
      <c r="V844" s="14" t="str">
        <f t="shared" ca="1" si="243"/>
        <v>fixed=100</v>
      </c>
      <c r="W844" s="14" t="str">
        <f t="shared" ca="1" si="244"/>
        <v/>
      </c>
      <c r="X844" s="14" t="str">
        <f t="shared" ca="1" si="245"/>
        <v/>
      </c>
      <c r="Y844" s="14" t="str">
        <f t="shared" ca="1" si="246"/>
        <v/>
      </c>
      <c r="Z844" s="14" t="str">
        <f t="shared" ca="1" si="247"/>
        <v/>
      </c>
      <c r="AA844" s="14" t="str">
        <f t="shared" ca="1" si="248"/>
        <v/>
      </c>
      <c r="AB844" s="1">
        <f t="shared" si="234"/>
        <v>0.4</v>
      </c>
      <c r="AC844" s="1">
        <f t="shared" si="235"/>
        <v>100</v>
      </c>
      <c r="AD844" s="1" t="e">
        <f t="shared" si="236"/>
        <v>#N/A</v>
      </c>
      <c r="AE844" s="1" t="e">
        <f t="shared" si="237"/>
        <v>#N/A</v>
      </c>
      <c r="AF844" s="1" t="e">
        <f t="shared" si="238"/>
        <v>#N/A</v>
      </c>
      <c r="AG844" s="1" t="e">
        <f t="shared" si="239"/>
        <v>#N/A</v>
      </c>
      <c r="AH844" s="1" t="e">
        <f t="shared" si="240"/>
        <v>#N/A</v>
      </c>
      <c r="AI844" s="1" t="str">
        <f>TRIM(LEFT(AP844,FIND(Sheet1!$E$16,AP844)-1))</f>
        <v>ratio</v>
      </c>
      <c r="AJ844" s="1" t="str">
        <f>TRIM(LEFT(AQ844,FIND(Sheet1!$E$16,AQ844)-1))</f>
        <v>fixed</v>
      </c>
      <c r="AK844" s="1" t="e">
        <f>TRIM(LEFT(AR844,FIND(Sheet1!$E$16,AR844)-1))</f>
        <v>#VALUE!</v>
      </c>
      <c r="AL844" s="1" t="e">
        <f>TRIM(LEFT(AS844,FIND(Sheet1!$E$16,AS844)-1))</f>
        <v>#VALUE!</v>
      </c>
      <c r="AM844" s="1" t="e">
        <f>TRIM(LEFT(AT844,FIND(Sheet1!$E$16,AT844)-1))</f>
        <v>#VALUE!</v>
      </c>
      <c r="AN844" s="1" t="e">
        <f>TRIM(LEFT(AU844,FIND(Sheet1!$E$16,AU844)-1))</f>
        <v>#VALUE!</v>
      </c>
      <c r="AO844" s="1" t="e">
        <f>TRIM(LEFT(AV844,FIND(Sheet1!$E$16,AV844)-1))</f>
        <v>#VALUE!</v>
      </c>
      <c r="AP844" s="14" t="s">
        <v>167</v>
      </c>
      <c r="AQ844" s="14" t="s">
        <v>170</v>
      </c>
      <c r="AX844" s="1">
        <v>2000160201</v>
      </c>
      <c r="AY844" s="1" t="s">
        <v>86</v>
      </c>
      <c r="AZ844" s="1" t="str">
        <f t="shared" si="249"/>
        <v>2000160201伤血</v>
      </c>
      <c r="BA844" s="1">
        <f>COUNTIFS($AZ$2:AZ844,AZ844,$AZ$2:AZ844,"&gt;&lt;")</f>
        <v>3</v>
      </c>
      <c r="BB844" t="b">
        <f>IFERROR(AND(VLOOKUP(AX844,[2]英雄技能定义!$A:$F,6,0)="普攻",AY844=$AY$2),FALSE)</f>
        <v>1</v>
      </c>
    </row>
    <row r="845" spans="19:54">
      <c r="S845" s="14" t="str">
        <f t="shared" si="241"/>
        <v>2000160201受击光效3</v>
      </c>
      <c r="T845" s="14" t="str">
        <f ca="1">IF(OFFSET($BB$1,MATCH($S845,S:S,0)-1,),$BC$1,
_xlfn.TEXTJOIN(Sheet1!$D$16,1,U845:AA845))</f>
        <v>112</v>
      </c>
      <c r="U845" s="14" t="str">
        <f t="shared" ca="1" si="242"/>
        <v>112</v>
      </c>
      <c r="V845" s="14" t="str">
        <f t="shared" ca="1" si="243"/>
        <v/>
      </c>
      <c r="W845" s="14" t="str">
        <f t="shared" ca="1" si="244"/>
        <v/>
      </c>
      <c r="X845" s="14" t="str">
        <f t="shared" ca="1" si="245"/>
        <v/>
      </c>
      <c r="Y845" s="14" t="str">
        <f t="shared" ca="1" si="246"/>
        <v/>
      </c>
      <c r="Z845" s="14" t="str">
        <f t="shared" ca="1" si="247"/>
        <v/>
      </c>
      <c r="AA845" s="14" t="str">
        <f t="shared" ca="1" si="248"/>
        <v/>
      </c>
      <c r="AB845" s="1">
        <f t="shared" si="234"/>
        <v>112</v>
      </c>
      <c r="AC845" s="1" t="e">
        <f t="shared" si="235"/>
        <v>#N/A</v>
      </c>
      <c r="AD845" s="1" t="e">
        <f t="shared" si="236"/>
        <v>#N/A</v>
      </c>
      <c r="AE845" s="1" t="e">
        <f t="shared" si="237"/>
        <v>#N/A</v>
      </c>
      <c r="AF845" s="1" t="e">
        <f t="shared" si="238"/>
        <v>#N/A</v>
      </c>
      <c r="AG845" s="1" t="e">
        <f t="shared" si="239"/>
        <v>#N/A</v>
      </c>
      <c r="AH845" s="1" t="e">
        <f t="shared" si="240"/>
        <v>#N/A</v>
      </c>
      <c r="AI845" s="1" t="e">
        <f>TRIM(LEFT(AP845,FIND(Sheet1!$E$16,AP845)-1))</f>
        <v>#VALUE!</v>
      </c>
      <c r="AJ845" s="1" t="e">
        <f>TRIM(LEFT(AQ845,FIND(Sheet1!$E$16,AQ845)-1))</f>
        <v>#VALUE!</v>
      </c>
      <c r="AK845" s="1" t="e">
        <f>TRIM(LEFT(AR845,FIND(Sheet1!$E$16,AR845)-1))</f>
        <v>#VALUE!</v>
      </c>
      <c r="AL845" s="1" t="e">
        <f>TRIM(LEFT(AS845,FIND(Sheet1!$E$16,AS845)-1))</f>
        <v>#VALUE!</v>
      </c>
      <c r="AM845" s="1" t="e">
        <f>TRIM(LEFT(AT845,FIND(Sheet1!$E$16,AT845)-1))</f>
        <v>#VALUE!</v>
      </c>
      <c r="AN845" s="1" t="e">
        <f>TRIM(LEFT(AU845,FIND(Sheet1!$E$16,AU845)-1))</f>
        <v>#VALUE!</v>
      </c>
      <c r="AO845" s="1" t="e">
        <f>TRIM(LEFT(AV845,FIND(Sheet1!$E$16,AV845)-1))</f>
        <v>#VALUE!</v>
      </c>
      <c r="AP845" s="14">
        <v>112</v>
      </c>
      <c r="AX845" s="1">
        <v>2000160201</v>
      </c>
      <c r="AY845" s="1" t="s">
        <v>91</v>
      </c>
      <c r="AZ845" s="1" t="str">
        <f t="shared" si="249"/>
        <v>2000160201受击光效</v>
      </c>
      <c r="BA845" s="1">
        <f>COUNTIFS($AZ$2:AZ845,AZ845,$AZ$2:AZ845,"&gt;&lt;")</f>
        <v>3</v>
      </c>
      <c r="BB845" t="b">
        <f>IFERROR(AND(VLOOKUP(AX845,[2]英雄技能定义!$A:$F,6,0)="普攻",AY845=$AY$2),FALSE)</f>
        <v>0</v>
      </c>
    </row>
    <row r="846" spans="19:54">
      <c r="S846" s="14" t="str">
        <f t="shared" si="241"/>
        <v>2000160201加buff2</v>
      </c>
      <c r="T846" s="14" t="str">
        <f ca="1">IF(OFFSET($BB$1,MATCH($S846,S:S,0)-1,),$BC$1,
_xlfn.TEXTJOIN(Sheet1!$D$16,1,U846:AA846))</f>
        <v>duration=1,effectIds={1000543},lightEffects={43}</v>
      </c>
      <c r="U846" s="14" t="str">
        <f t="shared" ca="1" si="242"/>
        <v>duration=1</v>
      </c>
      <c r="V846" s="14" t="str">
        <f t="shared" ca="1" si="243"/>
        <v>effectIds={1000543}</v>
      </c>
      <c r="W846" s="14" t="str">
        <f t="shared" ca="1" si="244"/>
        <v>lightEffects={43}</v>
      </c>
      <c r="X846" s="14" t="str">
        <f t="shared" ca="1" si="245"/>
        <v/>
      </c>
      <c r="Y846" s="14" t="str">
        <f t="shared" ca="1" si="246"/>
        <v/>
      </c>
      <c r="Z846" s="14" t="str">
        <f t="shared" ca="1" si="247"/>
        <v/>
      </c>
      <c r="AA846" s="14" t="str">
        <f t="shared" ca="1" si="248"/>
        <v/>
      </c>
      <c r="AB846" s="1">
        <f t="shared" si="234"/>
        <v>1</v>
      </c>
      <c r="AC846" s="1" t="e">
        <f t="shared" si="235"/>
        <v>#N/A</v>
      </c>
      <c r="AD846" s="1" t="e">
        <f t="shared" si="236"/>
        <v>#N/A</v>
      </c>
      <c r="AE846" s="1" t="e">
        <f t="shared" si="237"/>
        <v>#N/A</v>
      </c>
      <c r="AF846" s="1" t="e">
        <f t="shared" si="238"/>
        <v>#N/A</v>
      </c>
      <c r="AG846" s="1" t="e">
        <f t="shared" si="239"/>
        <v>#N/A</v>
      </c>
      <c r="AH846" s="1" t="e">
        <f t="shared" si="240"/>
        <v>#N/A</v>
      </c>
      <c r="AI846" s="1" t="str">
        <f>TRIM(LEFT(AP846,FIND(Sheet1!$E$16,AP846)-1))</f>
        <v>duration</v>
      </c>
      <c r="AJ846" s="1" t="str">
        <f>TRIM(LEFT(AQ846,FIND(Sheet1!$E$16,AQ846)-1))</f>
        <v>effectIds</v>
      </c>
      <c r="AK846" s="1" t="str">
        <f>TRIM(LEFT(AR846,FIND(Sheet1!$E$16,AR846)-1))</f>
        <v>lightEffects</v>
      </c>
      <c r="AL846" s="1" t="e">
        <f>TRIM(LEFT(AS846,FIND(Sheet1!$E$16,AS846)-1))</f>
        <v>#VALUE!</v>
      </c>
      <c r="AM846" s="1" t="e">
        <f>TRIM(LEFT(AT846,FIND(Sheet1!$E$16,AT846)-1))</f>
        <v>#VALUE!</v>
      </c>
      <c r="AN846" s="1" t="e">
        <f>TRIM(LEFT(AU846,FIND(Sheet1!$E$16,AU846)-1))</f>
        <v>#VALUE!</v>
      </c>
      <c r="AO846" s="1" t="e">
        <f>TRIM(LEFT(AV846,FIND(Sheet1!$E$16,AV846)-1))</f>
        <v>#VALUE!</v>
      </c>
      <c r="AP846" s="14" t="s">
        <v>211</v>
      </c>
      <c r="AQ846" s="14" t="s">
        <v>568</v>
      </c>
      <c r="AR846" s="14" t="s">
        <v>569</v>
      </c>
      <c r="AX846" s="1">
        <v>2000160201</v>
      </c>
      <c r="AY846" s="1" t="s">
        <v>88</v>
      </c>
      <c r="AZ846" s="1" t="str">
        <f t="shared" si="249"/>
        <v>2000160201加buff</v>
      </c>
      <c r="BA846" s="1">
        <f>COUNTIFS($AZ$2:AZ846,AZ846,$AZ$2:AZ846,"&gt;&lt;")</f>
        <v>2</v>
      </c>
      <c r="BB846" t="b">
        <f>IFERROR(AND(VLOOKUP(AX846,[2]英雄技能定义!$A:$F,6,0)="普攻",AY846=$AY$2),FALSE)</f>
        <v>0</v>
      </c>
    </row>
    <row r="847" spans="19:54">
      <c r="S847" s="14" t="str">
        <f t="shared" si="241"/>
        <v>2000160201伤血4</v>
      </c>
      <c r="T847" s="14" t="str">
        <f ca="1">IF(OFFSET($BB$1,MATCH($S847,S:S,0)-1,),$BC$1,
_xlfn.TEXTJOIN(Sheet1!$D$16,1,U847:AA847))</f>
        <v>ratio=0.4,fixed=0</v>
      </c>
      <c r="U847" s="14" t="str">
        <f t="shared" ca="1" si="242"/>
        <v>ratio=0.25*sourceSkillBlackboard('crowNum'</v>
      </c>
      <c r="V847" s="14" t="str">
        <f t="shared" ca="1" si="243"/>
        <v xml:space="preserve"> 1)*(1+attackerParams('step10b'))</v>
      </c>
      <c r="W847" s="14" t="str">
        <f t="shared" ca="1" si="244"/>
        <v>fixed=100</v>
      </c>
      <c r="X847" s="14" t="str">
        <f t="shared" ca="1" si="245"/>
        <v/>
      </c>
      <c r="Y847" s="14" t="str">
        <f t="shared" ca="1" si="246"/>
        <v/>
      </c>
      <c r="Z847" s="14" t="str">
        <f t="shared" ca="1" si="247"/>
        <v/>
      </c>
      <c r="AA847" s="14" t="str">
        <f t="shared" ca="1" si="248"/>
        <v/>
      </c>
      <c r="AB847" s="1">
        <f t="shared" si="234"/>
        <v>0.25</v>
      </c>
      <c r="AC847" s="1" t="e">
        <f t="shared" si="235"/>
        <v>#N/A</v>
      </c>
      <c r="AD847" s="1">
        <f t="shared" si="236"/>
        <v>100</v>
      </c>
      <c r="AE847" s="1" t="e">
        <f t="shared" si="237"/>
        <v>#N/A</v>
      </c>
      <c r="AF847" s="1" t="e">
        <f t="shared" si="238"/>
        <v>#N/A</v>
      </c>
      <c r="AG847" s="1" t="e">
        <f t="shared" si="239"/>
        <v>#N/A</v>
      </c>
      <c r="AH847" s="1" t="e">
        <f t="shared" si="240"/>
        <v>#N/A</v>
      </c>
      <c r="AI847" s="1" t="str">
        <f>TRIM(LEFT(AP847,FIND(Sheet1!$E$16,AP847)-1))</f>
        <v>ratio</v>
      </c>
      <c r="AJ847" s="1" t="e">
        <f>TRIM(LEFT(AQ847,FIND(Sheet1!$E$16,AQ847)-1))</f>
        <v>#VALUE!</v>
      </c>
      <c r="AK847" s="1" t="str">
        <f>TRIM(LEFT(AR847,FIND(Sheet1!$E$16,AR847)-1))</f>
        <v>fixed</v>
      </c>
      <c r="AL847" s="1" t="e">
        <f>TRIM(LEFT(AS847,FIND(Sheet1!$E$16,AS847)-1))</f>
        <v>#VALUE!</v>
      </c>
      <c r="AM847" s="1" t="e">
        <f>TRIM(LEFT(AT847,FIND(Sheet1!$E$16,AT847)-1))</f>
        <v>#VALUE!</v>
      </c>
      <c r="AN847" s="1" t="e">
        <f>TRIM(LEFT(AU847,FIND(Sheet1!$E$16,AU847)-1))</f>
        <v>#VALUE!</v>
      </c>
      <c r="AO847" s="1" t="e">
        <f>TRIM(LEFT(AV847,FIND(Sheet1!$E$16,AV847)-1))</f>
        <v>#VALUE!</v>
      </c>
      <c r="AP847" s="14" t="s">
        <v>570</v>
      </c>
      <c r="AQ847" s="14" t="s">
        <v>571</v>
      </c>
      <c r="AR847" s="14" t="s">
        <v>170</v>
      </c>
      <c r="AX847" s="1">
        <v>2000160201</v>
      </c>
      <c r="AY847" s="1" t="s">
        <v>86</v>
      </c>
      <c r="AZ847" s="1" t="str">
        <f t="shared" si="249"/>
        <v>2000160201伤血</v>
      </c>
      <c r="BA847" s="1">
        <f>COUNTIFS($AZ$2:AZ847,AZ847,$AZ$2:AZ847,"&gt;&lt;")</f>
        <v>4</v>
      </c>
      <c r="BB847" t="b">
        <f>IFERROR(AND(VLOOKUP(AX847,[2]英雄技能定义!$A:$F,6,0)="普攻",AY847=$AY$2),FALSE)</f>
        <v>1</v>
      </c>
    </row>
    <row r="848" spans="19:54">
      <c r="S848" s="14" t="str">
        <f t="shared" si="241"/>
        <v>2000160201受击光效4</v>
      </c>
      <c r="T848" s="14" t="str">
        <f ca="1">IF(OFFSET($BB$1,MATCH($S848,S:S,0)-1,),$BC$1,
_xlfn.TEXTJOIN(Sheet1!$D$16,1,U848:AA848))</f>
        <v>112</v>
      </c>
      <c r="U848" s="14" t="str">
        <f t="shared" ca="1" si="242"/>
        <v>112</v>
      </c>
      <c r="V848" s="14" t="str">
        <f t="shared" ca="1" si="243"/>
        <v/>
      </c>
      <c r="W848" s="14" t="str">
        <f t="shared" ca="1" si="244"/>
        <v/>
      </c>
      <c r="X848" s="14" t="str">
        <f t="shared" ca="1" si="245"/>
        <v/>
      </c>
      <c r="Y848" s="14" t="str">
        <f t="shared" ca="1" si="246"/>
        <v/>
      </c>
      <c r="Z848" s="14" t="str">
        <f t="shared" ca="1" si="247"/>
        <v/>
      </c>
      <c r="AA848" s="14" t="str">
        <f t="shared" ca="1" si="248"/>
        <v/>
      </c>
      <c r="AB848" s="1">
        <f t="shared" si="234"/>
        <v>112</v>
      </c>
      <c r="AC848" s="1" t="e">
        <f t="shared" si="235"/>
        <v>#N/A</v>
      </c>
      <c r="AD848" s="1" t="e">
        <f t="shared" si="236"/>
        <v>#N/A</v>
      </c>
      <c r="AE848" s="1" t="e">
        <f t="shared" si="237"/>
        <v>#N/A</v>
      </c>
      <c r="AF848" s="1" t="e">
        <f t="shared" si="238"/>
        <v>#N/A</v>
      </c>
      <c r="AG848" s="1" t="e">
        <f t="shared" si="239"/>
        <v>#N/A</v>
      </c>
      <c r="AH848" s="1" t="e">
        <f t="shared" si="240"/>
        <v>#N/A</v>
      </c>
      <c r="AI848" s="1" t="e">
        <f>TRIM(LEFT(AP848,FIND(Sheet1!$E$16,AP848)-1))</f>
        <v>#VALUE!</v>
      </c>
      <c r="AJ848" s="1" t="e">
        <f>TRIM(LEFT(AQ848,FIND(Sheet1!$E$16,AQ848)-1))</f>
        <v>#VALUE!</v>
      </c>
      <c r="AK848" s="1" t="e">
        <f>TRIM(LEFT(AR848,FIND(Sheet1!$E$16,AR848)-1))</f>
        <v>#VALUE!</v>
      </c>
      <c r="AL848" s="1" t="e">
        <f>TRIM(LEFT(AS848,FIND(Sheet1!$E$16,AS848)-1))</f>
        <v>#VALUE!</v>
      </c>
      <c r="AM848" s="1" t="e">
        <f>TRIM(LEFT(AT848,FIND(Sheet1!$E$16,AT848)-1))</f>
        <v>#VALUE!</v>
      </c>
      <c r="AN848" s="1" t="e">
        <f>TRIM(LEFT(AU848,FIND(Sheet1!$E$16,AU848)-1))</f>
        <v>#VALUE!</v>
      </c>
      <c r="AO848" s="1" t="e">
        <f>TRIM(LEFT(AV848,FIND(Sheet1!$E$16,AV848)-1))</f>
        <v>#VALUE!</v>
      </c>
      <c r="AP848" s="14">
        <v>112</v>
      </c>
      <c r="AX848" s="1">
        <v>2000160201</v>
      </c>
      <c r="AY848" s="1" t="s">
        <v>91</v>
      </c>
      <c r="AZ848" s="1" t="str">
        <f t="shared" si="249"/>
        <v>2000160201受击光效</v>
      </c>
      <c r="BA848" s="1">
        <f>COUNTIFS($AZ$2:AZ848,AZ848,$AZ$2:AZ848,"&gt;&lt;")</f>
        <v>4</v>
      </c>
      <c r="BB848" t="b">
        <f>IFERROR(AND(VLOOKUP(AX848,[2]英雄技能定义!$A:$F,6,0)="普攻",AY848=$AY$2),FALSE)</f>
        <v>0</v>
      </c>
    </row>
    <row r="849" spans="19:54">
      <c r="S849" s="14" t="str">
        <f t="shared" si="241"/>
        <v>2000160201伤血5</v>
      </c>
      <c r="T849" s="14" t="str">
        <f ca="1">IF(OFFSET($BB$1,MATCH($S849,S:S,0)-1,),$BC$1,
_xlfn.TEXTJOIN(Sheet1!$D$16,1,U849:AA849))</f>
        <v>ratio=0.4,fixed=0</v>
      </c>
      <c r="U849" s="14" t="str">
        <f t="shared" ca="1" si="242"/>
        <v>ratio=0.25*sourceSkillBlackboard('crowNum'</v>
      </c>
      <c r="V849" s="14" t="str">
        <f t="shared" ca="1" si="243"/>
        <v xml:space="preserve"> 1)*(1+attackerParams('step10b'))</v>
      </c>
      <c r="W849" s="14" t="str">
        <f t="shared" ca="1" si="244"/>
        <v>fixed=100</v>
      </c>
      <c r="X849" s="14" t="str">
        <f t="shared" ca="1" si="245"/>
        <v/>
      </c>
      <c r="Y849" s="14" t="str">
        <f t="shared" ca="1" si="246"/>
        <v/>
      </c>
      <c r="Z849" s="14" t="str">
        <f t="shared" ca="1" si="247"/>
        <v/>
      </c>
      <c r="AA849" s="14" t="str">
        <f t="shared" ca="1" si="248"/>
        <v/>
      </c>
      <c r="AB849" s="1">
        <f t="shared" si="234"/>
        <v>0.25</v>
      </c>
      <c r="AC849" s="1" t="e">
        <f t="shared" si="235"/>
        <v>#N/A</v>
      </c>
      <c r="AD849" s="1">
        <f t="shared" si="236"/>
        <v>100</v>
      </c>
      <c r="AE849" s="1" t="e">
        <f t="shared" si="237"/>
        <v>#N/A</v>
      </c>
      <c r="AF849" s="1" t="e">
        <f t="shared" si="238"/>
        <v>#N/A</v>
      </c>
      <c r="AG849" s="1" t="e">
        <f t="shared" si="239"/>
        <v>#N/A</v>
      </c>
      <c r="AH849" s="1" t="e">
        <f t="shared" si="240"/>
        <v>#N/A</v>
      </c>
      <c r="AI849" s="1" t="str">
        <f>TRIM(LEFT(AP849,FIND(Sheet1!$E$16,AP849)-1))</f>
        <v>ratio</v>
      </c>
      <c r="AJ849" s="1" t="e">
        <f>TRIM(LEFT(AQ849,FIND(Sheet1!$E$16,AQ849)-1))</f>
        <v>#VALUE!</v>
      </c>
      <c r="AK849" s="1" t="str">
        <f>TRIM(LEFT(AR849,FIND(Sheet1!$E$16,AR849)-1))</f>
        <v>fixed</v>
      </c>
      <c r="AL849" s="1" t="e">
        <f>TRIM(LEFT(AS849,FIND(Sheet1!$E$16,AS849)-1))</f>
        <v>#VALUE!</v>
      </c>
      <c r="AM849" s="1" t="e">
        <f>TRIM(LEFT(AT849,FIND(Sheet1!$E$16,AT849)-1))</f>
        <v>#VALUE!</v>
      </c>
      <c r="AN849" s="1" t="e">
        <f>TRIM(LEFT(AU849,FIND(Sheet1!$E$16,AU849)-1))</f>
        <v>#VALUE!</v>
      </c>
      <c r="AO849" s="1" t="e">
        <f>TRIM(LEFT(AV849,FIND(Sheet1!$E$16,AV849)-1))</f>
        <v>#VALUE!</v>
      </c>
      <c r="AP849" s="14" t="s">
        <v>570</v>
      </c>
      <c r="AQ849" s="14" t="s">
        <v>571</v>
      </c>
      <c r="AR849" s="14" t="s">
        <v>170</v>
      </c>
      <c r="AX849" s="1">
        <v>2000160201</v>
      </c>
      <c r="AY849" s="1" t="s">
        <v>86</v>
      </c>
      <c r="AZ849" s="1" t="str">
        <f t="shared" si="249"/>
        <v>2000160201伤血</v>
      </c>
      <c r="BA849" s="1">
        <f>COUNTIFS($AZ$2:AZ849,AZ849,$AZ$2:AZ849,"&gt;&lt;")</f>
        <v>5</v>
      </c>
      <c r="BB849" t="b">
        <f>IFERROR(AND(VLOOKUP(AX849,[2]英雄技能定义!$A:$F,6,0)="普攻",AY849=$AY$2),FALSE)</f>
        <v>1</v>
      </c>
    </row>
    <row r="850" spans="19:54">
      <c r="S850" s="14" t="str">
        <f t="shared" si="241"/>
        <v>2000160202伤血1</v>
      </c>
      <c r="T850" s="14" t="str">
        <f ca="1">IF(OFFSET($BB$1,MATCH($S850,S:S,0)-1,),$BC$1,
_xlfn.TEXTJOIN(Sheet1!$D$16,1,U850:AA850))</f>
        <v>ratio=1,fixed=100</v>
      </c>
      <c r="U850" s="14" t="str">
        <f t="shared" ca="1" si="242"/>
        <v>ratio=1</v>
      </c>
      <c r="V850" s="14" t="str">
        <f t="shared" ca="1" si="243"/>
        <v>fixed=100</v>
      </c>
      <c r="W850" s="14" t="str">
        <f t="shared" ca="1" si="244"/>
        <v/>
      </c>
      <c r="X850" s="14" t="str">
        <f t="shared" ca="1" si="245"/>
        <v/>
      </c>
      <c r="Y850" s="14" t="str">
        <f t="shared" ca="1" si="246"/>
        <v/>
      </c>
      <c r="Z850" s="14" t="str">
        <f t="shared" ca="1" si="247"/>
        <v/>
      </c>
      <c r="AA850" s="14" t="str">
        <f t="shared" ca="1" si="248"/>
        <v/>
      </c>
      <c r="AB850" s="1">
        <f t="shared" si="234"/>
        <v>1</v>
      </c>
      <c r="AC850" s="1">
        <f t="shared" si="235"/>
        <v>100</v>
      </c>
      <c r="AD850" s="1" t="e">
        <f t="shared" si="236"/>
        <v>#N/A</v>
      </c>
      <c r="AE850" s="1" t="e">
        <f t="shared" si="237"/>
        <v>#N/A</v>
      </c>
      <c r="AF850" s="1" t="e">
        <f t="shared" si="238"/>
        <v>#N/A</v>
      </c>
      <c r="AG850" s="1" t="e">
        <f t="shared" si="239"/>
        <v>#N/A</v>
      </c>
      <c r="AH850" s="1" t="e">
        <f t="shared" si="240"/>
        <v>#N/A</v>
      </c>
      <c r="AI850" s="1" t="str">
        <f>TRIM(LEFT(AP850,FIND(Sheet1!$E$16,AP850)-1))</f>
        <v>ratio</v>
      </c>
      <c r="AJ850" s="1" t="str">
        <f>TRIM(LEFT(AQ850,FIND(Sheet1!$E$16,AQ850)-1))</f>
        <v>fixed</v>
      </c>
      <c r="AK850" s="1" t="e">
        <f>TRIM(LEFT(AR850,FIND(Sheet1!$E$16,AR850)-1))</f>
        <v>#VALUE!</v>
      </c>
      <c r="AL850" s="1" t="e">
        <f>TRIM(LEFT(AS850,FIND(Sheet1!$E$16,AS850)-1))</f>
        <v>#VALUE!</v>
      </c>
      <c r="AM850" s="1" t="e">
        <f>TRIM(LEFT(AT850,FIND(Sheet1!$E$16,AT850)-1))</f>
        <v>#VALUE!</v>
      </c>
      <c r="AN850" s="1" t="e">
        <f>TRIM(LEFT(AU850,FIND(Sheet1!$E$16,AU850)-1))</f>
        <v>#VALUE!</v>
      </c>
      <c r="AO850" s="1" t="e">
        <f>TRIM(LEFT(AV850,FIND(Sheet1!$E$16,AV850)-1))</f>
        <v>#VALUE!</v>
      </c>
      <c r="AP850" s="14" t="s">
        <v>550</v>
      </c>
      <c r="AQ850" s="14" t="s">
        <v>170</v>
      </c>
      <c r="AX850" s="1">
        <v>2000160202</v>
      </c>
      <c r="AY850" s="1" t="s">
        <v>86</v>
      </c>
      <c r="AZ850" s="1" t="str">
        <f t="shared" si="249"/>
        <v>2000160202伤血</v>
      </c>
      <c r="BA850" s="1">
        <f>COUNTIFS($AZ$2:AZ850,AZ850,$AZ$2:AZ850,"&gt;&lt;")</f>
        <v>1</v>
      </c>
      <c r="BB850" t="b">
        <f>IFERROR(AND(VLOOKUP(AX850,[2]英雄技能定义!$A:$F,6,0)="普攻",AY850=$AY$2),FALSE)</f>
        <v>0</v>
      </c>
    </row>
    <row r="851" spans="19:54">
      <c r="S851" s="14" t="str">
        <f t="shared" si="241"/>
        <v>2000160202受击光效1</v>
      </c>
      <c r="T851" s="14" t="str">
        <f ca="1">IF(OFFSET($BB$1,MATCH($S851,S:S,0)-1,),$BC$1,
_xlfn.TEXTJOIN(Sheet1!$D$16,1,U851:AA851))</f>
        <v>114</v>
      </c>
      <c r="U851" s="14" t="str">
        <f t="shared" ca="1" si="242"/>
        <v>114</v>
      </c>
      <c r="V851" s="14" t="str">
        <f t="shared" ca="1" si="243"/>
        <v/>
      </c>
      <c r="W851" s="14" t="str">
        <f t="shared" ca="1" si="244"/>
        <v/>
      </c>
      <c r="X851" s="14" t="str">
        <f t="shared" ca="1" si="245"/>
        <v/>
      </c>
      <c r="Y851" s="14" t="str">
        <f t="shared" ca="1" si="246"/>
        <v/>
      </c>
      <c r="Z851" s="14" t="str">
        <f t="shared" ca="1" si="247"/>
        <v/>
      </c>
      <c r="AA851" s="14" t="str">
        <f t="shared" ca="1" si="248"/>
        <v/>
      </c>
      <c r="AB851" s="1">
        <f t="shared" si="234"/>
        <v>114</v>
      </c>
      <c r="AC851" s="1" t="e">
        <f t="shared" si="235"/>
        <v>#N/A</v>
      </c>
      <c r="AD851" s="1" t="e">
        <f t="shared" si="236"/>
        <v>#N/A</v>
      </c>
      <c r="AE851" s="1" t="e">
        <f t="shared" si="237"/>
        <v>#N/A</v>
      </c>
      <c r="AF851" s="1" t="e">
        <f t="shared" si="238"/>
        <v>#N/A</v>
      </c>
      <c r="AG851" s="1" t="e">
        <f t="shared" si="239"/>
        <v>#N/A</v>
      </c>
      <c r="AH851" s="1" t="e">
        <f t="shared" si="240"/>
        <v>#N/A</v>
      </c>
      <c r="AI851" s="1" t="e">
        <f>TRIM(LEFT(AP851,FIND(Sheet1!$E$16,AP851)-1))</f>
        <v>#VALUE!</v>
      </c>
      <c r="AJ851" s="1" t="e">
        <f>TRIM(LEFT(AQ851,FIND(Sheet1!$E$16,AQ851)-1))</f>
        <v>#VALUE!</v>
      </c>
      <c r="AK851" s="1" t="e">
        <f>TRIM(LEFT(AR851,FIND(Sheet1!$E$16,AR851)-1))</f>
        <v>#VALUE!</v>
      </c>
      <c r="AL851" s="1" t="e">
        <f>TRIM(LEFT(AS851,FIND(Sheet1!$E$16,AS851)-1))</f>
        <v>#VALUE!</v>
      </c>
      <c r="AM851" s="1" t="e">
        <f>TRIM(LEFT(AT851,FIND(Sheet1!$E$16,AT851)-1))</f>
        <v>#VALUE!</v>
      </c>
      <c r="AN851" s="1" t="e">
        <f>TRIM(LEFT(AU851,FIND(Sheet1!$E$16,AU851)-1))</f>
        <v>#VALUE!</v>
      </c>
      <c r="AO851" s="1" t="e">
        <f>TRIM(LEFT(AV851,FIND(Sheet1!$E$16,AV851)-1))</f>
        <v>#VALUE!</v>
      </c>
      <c r="AP851" s="14">
        <v>114</v>
      </c>
      <c r="AX851" s="1">
        <v>2000160202</v>
      </c>
      <c r="AY851" s="1" t="s">
        <v>91</v>
      </c>
      <c r="AZ851" s="1" t="str">
        <f t="shared" si="249"/>
        <v>2000160202受击光效</v>
      </c>
      <c r="BA851" s="1">
        <f>COUNTIFS($AZ$2:AZ851,AZ851,$AZ$2:AZ851,"&gt;&lt;")</f>
        <v>1</v>
      </c>
      <c r="BB851" t="b">
        <f>IFERROR(AND(VLOOKUP(AX851,[2]英雄技能定义!$A:$F,6,0)="普攻",AY851=$AY$2),FALSE)</f>
        <v>0</v>
      </c>
    </row>
    <row r="852" spans="19:54">
      <c r="S852" s="14" t="str">
        <f t="shared" si="241"/>
        <v>2000160202加buff1</v>
      </c>
      <c r="T852" s="14" t="str">
        <f ca="1">IF(OFFSET($BB$1,MATCH($S852,S:S,0)-1,),$BC$1,
_xlfn.TEXTJOIN(Sheet1!$D$16,1,U852:AA852))</f>
        <v>duration=9,effectIds={1000539},lightEffects={34}</v>
      </c>
      <c r="U852" s="14" t="str">
        <f t="shared" ca="1" si="242"/>
        <v>duration=9</v>
      </c>
      <c r="V852" s="14" t="str">
        <f t="shared" ca="1" si="243"/>
        <v>effectIds={1000539}</v>
      </c>
      <c r="W852" s="14" t="str">
        <f t="shared" ca="1" si="244"/>
        <v>lightEffects={34}</v>
      </c>
      <c r="X852" s="14" t="str">
        <f t="shared" ca="1" si="245"/>
        <v/>
      </c>
      <c r="Y852" s="14" t="str">
        <f t="shared" ca="1" si="246"/>
        <v/>
      </c>
      <c r="Z852" s="14" t="str">
        <f t="shared" ca="1" si="247"/>
        <v/>
      </c>
      <c r="AA852" s="14" t="str">
        <f t="shared" ca="1" si="248"/>
        <v/>
      </c>
      <c r="AB852" s="1">
        <f t="shared" si="234"/>
        <v>9</v>
      </c>
      <c r="AC852" s="1" t="e">
        <f t="shared" si="235"/>
        <v>#N/A</v>
      </c>
      <c r="AD852" s="1" t="e">
        <f t="shared" si="236"/>
        <v>#N/A</v>
      </c>
      <c r="AE852" s="1" t="e">
        <f t="shared" si="237"/>
        <v>#N/A</v>
      </c>
      <c r="AF852" s="1" t="e">
        <f t="shared" si="238"/>
        <v>#N/A</v>
      </c>
      <c r="AG852" s="1" t="e">
        <f t="shared" si="239"/>
        <v>#N/A</v>
      </c>
      <c r="AH852" s="1" t="e">
        <f t="shared" si="240"/>
        <v>#N/A</v>
      </c>
      <c r="AI852" s="1" t="str">
        <f>TRIM(LEFT(AP852,FIND(Sheet1!$E$16,AP852)-1))</f>
        <v>duration</v>
      </c>
      <c r="AJ852" s="1" t="str">
        <f>TRIM(LEFT(AQ852,FIND(Sheet1!$E$16,AQ852)-1))</f>
        <v>effectIds</v>
      </c>
      <c r="AK852" s="1" t="str">
        <f>TRIM(LEFT(AR852,FIND(Sheet1!$E$16,AR852)-1))</f>
        <v>lightEffects</v>
      </c>
      <c r="AL852" s="1" t="e">
        <f>TRIM(LEFT(AS852,FIND(Sheet1!$E$16,AS852)-1))</f>
        <v>#VALUE!</v>
      </c>
      <c r="AM852" s="1" t="e">
        <f>TRIM(LEFT(AT852,FIND(Sheet1!$E$16,AT852)-1))</f>
        <v>#VALUE!</v>
      </c>
      <c r="AN852" s="1" t="e">
        <f>TRIM(LEFT(AU852,FIND(Sheet1!$E$16,AU852)-1))</f>
        <v>#VALUE!</v>
      </c>
      <c r="AO852" s="1" t="e">
        <f>TRIM(LEFT(AV852,FIND(Sheet1!$E$16,AV852)-1))</f>
        <v>#VALUE!</v>
      </c>
      <c r="AP852" s="14" t="s">
        <v>175</v>
      </c>
      <c r="AQ852" s="14" t="s">
        <v>572</v>
      </c>
      <c r="AR852" s="14" t="s">
        <v>573</v>
      </c>
      <c r="AX852" s="1">
        <v>2000160202</v>
      </c>
      <c r="AY852" s="1" t="s">
        <v>88</v>
      </c>
      <c r="AZ852" s="1" t="str">
        <f t="shared" si="249"/>
        <v>2000160202加buff</v>
      </c>
      <c r="BA852" s="1">
        <f>COUNTIFS($AZ$2:AZ852,AZ852,$AZ$2:AZ852,"&gt;&lt;")</f>
        <v>1</v>
      </c>
      <c r="BB852" t="b">
        <f>IFERROR(AND(VLOOKUP(AX852,[2]英雄技能定义!$A:$F,6,0)="普攻",AY852=$AY$2),FALSE)</f>
        <v>0</v>
      </c>
    </row>
    <row r="853" spans="19:54">
      <c r="S853" s="14" t="str">
        <f t="shared" si="241"/>
        <v>2000160203加buff1</v>
      </c>
      <c r="T853" s="14" t="str">
        <f ca="1">IF(OFFSET($BB$1,MATCH($S853,S:S,0)-1,),$BC$1,
_xlfn.TEXTJOIN(Sheet1!$D$16,1,U853:AA853))</f>
        <v>duration=9,effectIds={1000540},lightEffects={35,36}</v>
      </c>
      <c r="U853" s="14" t="str">
        <f t="shared" ca="1" si="242"/>
        <v>duration=9</v>
      </c>
      <c r="V853" s="14" t="str">
        <f t="shared" ca="1" si="243"/>
        <v>effectIds={1000540}</v>
      </c>
      <c r="W853" s="14" t="str">
        <f t="shared" ca="1" si="244"/>
        <v>lightEffects={35</v>
      </c>
      <c r="X853" s="14" t="str">
        <f t="shared" ca="1" si="245"/>
        <v>36}</v>
      </c>
      <c r="Y853" s="14" t="str">
        <f t="shared" ca="1" si="246"/>
        <v/>
      </c>
      <c r="Z853" s="14" t="str">
        <f t="shared" ca="1" si="247"/>
        <v/>
      </c>
      <c r="AA853" s="14" t="str">
        <f t="shared" ca="1" si="248"/>
        <v/>
      </c>
      <c r="AB853" s="1">
        <f t="shared" si="234"/>
        <v>9</v>
      </c>
      <c r="AC853" s="1" t="e">
        <f t="shared" si="235"/>
        <v>#N/A</v>
      </c>
      <c r="AD853" s="1" t="e">
        <f t="shared" si="236"/>
        <v>#N/A</v>
      </c>
      <c r="AE853" s="1" t="e">
        <f t="shared" si="237"/>
        <v>#N/A</v>
      </c>
      <c r="AF853" s="1" t="e">
        <f t="shared" si="238"/>
        <v>#N/A</v>
      </c>
      <c r="AG853" s="1" t="e">
        <f t="shared" si="239"/>
        <v>#N/A</v>
      </c>
      <c r="AH853" s="1" t="e">
        <f t="shared" si="240"/>
        <v>#N/A</v>
      </c>
      <c r="AI853" s="1" t="str">
        <f>TRIM(LEFT(AP853,FIND(Sheet1!$E$16,AP853)-1))</f>
        <v>duration</v>
      </c>
      <c r="AJ853" s="1" t="str">
        <f>TRIM(LEFT(AQ853,FIND(Sheet1!$E$16,AQ853)-1))</f>
        <v>effectIds</v>
      </c>
      <c r="AK853" s="1" t="str">
        <f>TRIM(LEFT(AR853,FIND(Sheet1!$E$16,AR853)-1))</f>
        <v>lightEffects</v>
      </c>
      <c r="AL853" s="1" t="e">
        <f>TRIM(LEFT(AS853,FIND(Sheet1!$E$16,AS853)-1))</f>
        <v>#VALUE!</v>
      </c>
      <c r="AM853" s="1" t="e">
        <f>TRIM(LEFT(AT853,FIND(Sheet1!$E$16,AT853)-1))</f>
        <v>#VALUE!</v>
      </c>
      <c r="AN853" s="1" t="e">
        <f>TRIM(LEFT(AU853,FIND(Sheet1!$E$16,AU853)-1))</f>
        <v>#VALUE!</v>
      </c>
      <c r="AO853" s="1" t="e">
        <f>TRIM(LEFT(AV853,FIND(Sheet1!$E$16,AV853)-1))</f>
        <v>#VALUE!</v>
      </c>
      <c r="AP853" s="14" t="s">
        <v>175</v>
      </c>
      <c r="AQ853" s="14" t="s">
        <v>574</v>
      </c>
      <c r="AR853" s="14" t="s">
        <v>575</v>
      </c>
      <c r="AS853" s="14" t="s">
        <v>576</v>
      </c>
      <c r="AX853" s="1">
        <v>2000160203</v>
      </c>
      <c r="AY853" s="1" t="s">
        <v>88</v>
      </c>
      <c r="AZ853" s="1" t="str">
        <f t="shared" si="249"/>
        <v>2000160203加buff</v>
      </c>
      <c r="BA853" s="1">
        <f>COUNTIFS($AZ$2:AZ853,AZ853,$AZ$2:AZ853,"&gt;&lt;")</f>
        <v>1</v>
      </c>
      <c r="BB853" t="b">
        <f>IFERROR(AND(VLOOKUP(AX853,[2]英雄技能定义!$A:$F,6,0)="普攻",AY853=$AY$2),FALSE)</f>
        <v>0</v>
      </c>
    </row>
    <row r="854" spans="19:54">
      <c r="S854" s="14" t="str">
        <f t="shared" si="241"/>
        <v>2000160203加buff2</v>
      </c>
      <c r="T854" s="14" t="str">
        <f ca="1">IF(OFFSET($BB$1,MATCH($S854,S:S,0)-1,),$BC$1,
_xlfn.TEXTJOIN(Sheet1!$D$16,1,U854:AA854))</f>
        <v>duration=3,effectIds={1000541}</v>
      </c>
      <c r="U854" s="14" t="str">
        <f t="shared" ca="1" si="242"/>
        <v>duration=3</v>
      </c>
      <c r="V854" s="14" t="str">
        <f t="shared" ca="1" si="243"/>
        <v>effectIds={1000541}</v>
      </c>
      <c r="W854" s="14" t="str">
        <f t="shared" ca="1" si="244"/>
        <v/>
      </c>
      <c r="X854" s="14" t="str">
        <f t="shared" ca="1" si="245"/>
        <v/>
      </c>
      <c r="Y854" s="14" t="str">
        <f t="shared" ca="1" si="246"/>
        <v/>
      </c>
      <c r="Z854" s="14" t="str">
        <f t="shared" ca="1" si="247"/>
        <v/>
      </c>
      <c r="AA854" s="14" t="str">
        <f t="shared" ca="1" si="248"/>
        <v/>
      </c>
      <c r="AB854" s="1">
        <f t="shared" si="234"/>
        <v>3</v>
      </c>
      <c r="AC854" s="1" t="e">
        <f t="shared" si="235"/>
        <v>#N/A</v>
      </c>
      <c r="AD854" s="1" t="e">
        <f t="shared" si="236"/>
        <v>#N/A</v>
      </c>
      <c r="AE854" s="1" t="e">
        <f t="shared" si="237"/>
        <v>#N/A</v>
      </c>
      <c r="AF854" s="1" t="e">
        <f t="shared" si="238"/>
        <v>#N/A</v>
      </c>
      <c r="AG854" s="1" t="e">
        <f t="shared" si="239"/>
        <v>#N/A</v>
      </c>
      <c r="AH854" s="1" t="e">
        <f t="shared" si="240"/>
        <v>#N/A</v>
      </c>
      <c r="AI854" s="1" t="str">
        <f>TRIM(LEFT(AP854,FIND(Sheet1!$E$16,AP854)-1))</f>
        <v>duration</v>
      </c>
      <c r="AJ854" s="1" t="str">
        <f>TRIM(LEFT(AQ854,FIND(Sheet1!$E$16,AQ854)-1))</f>
        <v>effectIds</v>
      </c>
      <c r="AK854" s="1" t="e">
        <f>TRIM(LEFT(AR854,FIND(Sheet1!$E$16,AR854)-1))</f>
        <v>#VALUE!</v>
      </c>
      <c r="AL854" s="1" t="e">
        <f>TRIM(LEFT(AS854,FIND(Sheet1!$E$16,AS854)-1))</f>
        <v>#VALUE!</v>
      </c>
      <c r="AM854" s="1" t="e">
        <f>TRIM(LEFT(AT854,FIND(Sheet1!$E$16,AT854)-1))</f>
        <v>#VALUE!</v>
      </c>
      <c r="AN854" s="1" t="e">
        <f>TRIM(LEFT(AU854,FIND(Sheet1!$E$16,AU854)-1))</f>
        <v>#VALUE!</v>
      </c>
      <c r="AO854" s="1" t="e">
        <f>TRIM(LEFT(AV854,FIND(Sheet1!$E$16,AV854)-1))</f>
        <v>#VALUE!</v>
      </c>
      <c r="AP854" s="14" t="s">
        <v>294</v>
      </c>
      <c r="AQ854" s="14" t="s">
        <v>577</v>
      </c>
      <c r="AX854" s="1">
        <v>2000160203</v>
      </c>
      <c r="AY854" s="1" t="s">
        <v>88</v>
      </c>
      <c r="AZ854" s="1" t="str">
        <f t="shared" si="249"/>
        <v>2000160203加buff</v>
      </c>
      <c r="BA854" s="1">
        <f>COUNTIFS($AZ$2:AZ854,AZ854,$AZ$2:AZ854,"&gt;&lt;")</f>
        <v>2</v>
      </c>
      <c r="BB854" t="b">
        <f>IFERROR(AND(VLOOKUP(AX854,[2]英雄技能定义!$A:$F,6,0)="普攻",AY854=$AY$2),FALSE)</f>
        <v>0</v>
      </c>
    </row>
    <row r="855" spans="19:54">
      <c r="S855" s="14" t="str">
        <f t="shared" si="241"/>
        <v>2000160203伤血1</v>
      </c>
      <c r="T855" s="14" t="str">
        <f ca="1">IF(OFFSET($BB$1,MATCH($S855,S:S,0)-1,),$BC$1,
_xlfn.TEXTJOIN(Sheet1!$D$16,1,U855:AA855))</f>
        <v>ratio=4.1,fixed=100</v>
      </c>
      <c r="U855" s="14" t="str">
        <f t="shared" ca="1" si="242"/>
        <v>ratio=4.1</v>
      </c>
      <c r="V855" s="14" t="str">
        <f t="shared" ca="1" si="243"/>
        <v>fixed=100</v>
      </c>
      <c r="W855" s="14" t="str">
        <f t="shared" ca="1" si="244"/>
        <v/>
      </c>
      <c r="X855" s="14" t="str">
        <f t="shared" ca="1" si="245"/>
        <v/>
      </c>
      <c r="Y855" s="14" t="str">
        <f t="shared" ca="1" si="246"/>
        <v/>
      </c>
      <c r="Z855" s="14" t="str">
        <f t="shared" ca="1" si="247"/>
        <v/>
      </c>
      <c r="AA855" s="14" t="str">
        <f t="shared" ca="1" si="248"/>
        <v/>
      </c>
      <c r="AB855" s="1">
        <f t="shared" si="234"/>
        <v>4.0999999999999996</v>
      </c>
      <c r="AC855" s="1">
        <f t="shared" si="235"/>
        <v>100</v>
      </c>
      <c r="AD855" s="1" t="e">
        <f t="shared" si="236"/>
        <v>#N/A</v>
      </c>
      <c r="AE855" s="1" t="e">
        <f t="shared" si="237"/>
        <v>#N/A</v>
      </c>
      <c r="AF855" s="1" t="e">
        <f t="shared" si="238"/>
        <v>#N/A</v>
      </c>
      <c r="AG855" s="1" t="e">
        <f t="shared" si="239"/>
        <v>#N/A</v>
      </c>
      <c r="AH855" s="1" t="e">
        <f t="shared" si="240"/>
        <v>#N/A</v>
      </c>
      <c r="AI855" s="1" t="str">
        <f>TRIM(LEFT(AP855,FIND(Sheet1!$E$16,AP855)-1))</f>
        <v>ratio</v>
      </c>
      <c r="AJ855" s="1" t="str">
        <f>TRIM(LEFT(AQ855,FIND(Sheet1!$E$16,AQ855)-1))</f>
        <v>fixed</v>
      </c>
      <c r="AK855" s="1" t="e">
        <f>TRIM(LEFT(AR855,FIND(Sheet1!$E$16,AR855)-1))</f>
        <v>#VALUE!</v>
      </c>
      <c r="AL855" s="1" t="e">
        <f>TRIM(LEFT(AS855,FIND(Sheet1!$E$16,AS855)-1))</f>
        <v>#VALUE!</v>
      </c>
      <c r="AM855" s="1" t="e">
        <f>TRIM(LEFT(AT855,FIND(Sheet1!$E$16,AT855)-1))</f>
        <v>#VALUE!</v>
      </c>
      <c r="AN855" s="1" t="e">
        <f>TRIM(LEFT(AU855,FIND(Sheet1!$E$16,AU855)-1))</f>
        <v>#VALUE!</v>
      </c>
      <c r="AO855" s="1" t="e">
        <f>TRIM(LEFT(AV855,FIND(Sheet1!$E$16,AV855)-1))</f>
        <v>#VALUE!</v>
      </c>
      <c r="AP855" s="14" t="s">
        <v>578</v>
      </c>
      <c r="AQ855" s="14" t="s">
        <v>170</v>
      </c>
      <c r="AX855" s="1">
        <v>2000160203</v>
      </c>
      <c r="AY855" s="1" t="s">
        <v>86</v>
      </c>
      <c r="AZ855" s="1" t="str">
        <f t="shared" si="249"/>
        <v>2000160203伤血</v>
      </c>
      <c r="BA855" s="1">
        <f>COUNTIFS($AZ$2:AZ855,AZ855,$AZ$2:AZ855,"&gt;&lt;")</f>
        <v>1</v>
      </c>
      <c r="BB855" t="b">
        <f>IFERROR(AND(VLOOKUP(AX855,[2]英雄技能定义!$A:$F,6,0)="普攻",AY855=$AY$2),FALSE)</f>
        <v>0</v>
      </c>
    </row>
    <row r="856" spans="19:54">
      <c r="S856" s="14" t="str">
        <f t="shared" si="241"/>
        <v>2000160203受击光效1</v>
      </c>
      <c r="T856" s="14" t="str">
        <f ca="1">IF(OFFSET($BB$1,MATCH($S856,S:S,0)-1,),$BC$1,
_xlfn.TEXTJOIN(Sheet1!$D$16,1,U856:AA856))</f>
        <v>113</v>
      </c>
      <c r="U856" s="14" t="str">
        <f t="shared" ca="1" si="242"/>
        <v>113</v>
      </c>
      <c r="V856" s="14" t="str">
        <f t="shared" ca="1" si="243"/>
        <v/>
      </c>
      <c r="W856" s="14" t="str">
        <f t="shared" ca="1" si="244"/>
        <v/>
      </c>
      <c r="X856" s="14" t="str">
        <f t="shared" ca="1" si="245"/>
        <v/>
      </c>
      <c r="Y856" s="14" t="str">
        <f t="shared" ca="1" si="246"/>
        <v/>
      </c>
      <c r="Z856" s="14" t="str">
        <f t="shared" ca="1" si="247"/>
        <v/>
      </c>
      <c r="AA856" s="14" t="str">
        <f t="shared" ca="1" si="248"/>
        <v/>
      </c>
      <c r="AB856" s="1">
        <f t="shared" si="234"/>
        <v>113</v>
      </c>
      <c r="AC856" s="1" t="e">
        <f t="shared" si="235"/>
        <v>#N/A</v>
      </c>
      <c r="AD856" s="1" t="e">
        <f t="shared" si="236"/>
        <v>#N/A</v>
      </c>
      <c r="AE856" s="1" t="e">
        <f t="shared" si="237"/>
        <v>#N/A</v>
      </c>
      <c r="AF856" s="1" t="e">
        <f t="shared" si="238"/>
        <v>#N/A</v>
      </c>
      <c r="AG856" s="1" t="e">
        <f t="shared" si="239"/>
        <v>#N/A</v>
      </c>
      <c r="AH856" s="1" t="e">
        <f t="shared" si="240"/>
        <v>#N/A</v>
      </c>
      <c r="AI856" s="1" t="e">
        <f>TRIM(LEFT(AP856,FIND(Sheet1!$E$16,AP856)-1))</f>
        <v>#VALUE!</v>
      </c>
      <c r="AJ856" s="1" t="e">
        <f>TRIM(LEFT(AQ856,FIND(Sheet1!$E$16,AQ856)-1))</f>
        <v>#VALUE!</v>
      </c>
      <c r="AK856" s="1" t="e">
        <f>TRIM(LEFT(AR856,FIND(Sheet1!$E$16,AR856)-1))</f>
        <v>#VALUE!</v>
      </c>
      <c r="AL856" s="1" t="e">
        <f>TRIM(LEFT(AS856,FIND(Sheet1!$E$16,AS856)-1))</f>
        <v>#VALUE!</v>
      </c>
      <c r="AM856" s="1" t="e">
        <f>TRIM(LEFT(AT856,FIND(Sheet1!$E$16,AT856)-1))</f>
        <v>#VALUE!</v>
      </c>
      <c r="AN856" s="1" t="e">
        <f>TRIM(LEFT(AU856,FIND(Sheet1!$E$16,AU856)-1))</f>
        <v>#VALUE!</v>
      </c>
      <c r="AO856" s="1" t="e">
        <f>TRIM(LEFT(AV856,FIND(Sheet1!$E$16,AV856)-1))</f>
        <v>#VALUE!</v>
      </c>
      <c r="AP856" s="14">
        <v>113</v>
      </c>
      <c r="AX856" s="1">
        <v>2000160203</v>
      </c>
      <c r="AY856" s="1" t="s">
        <v>91</v>
      </c>
      <c r="AZ856" s="1" t="str">
        <f t="shared" si="249"/>
        <v>2000160203受击光效</v>
      </c>
      <c r="BA856" s="1">
        <f>COUNTIFS($AZ$2:AZ856,AZ856,$AZ$2:AZ856,"&gt;&lt;")</f>
        <v>1</v>
      </c>
      <c r="BB856" t="b">
        <f>IFERROR(AND(VLOOKUP(AX856,[2]英雄技能定义!$A:$F,6,0)="普攻",AY856=$AY$2),FALSE)</f>
        <v>0</v>
      </c>
    </row>
    <row r="857" spans="19:54">
      <c r="S857" s="14" t="str">
        <f t="shared" si="241"/>
        <v>2000160204伤血1</v>
      </c>
      <c r="T857" s="14" t="str">
        <f ca="1">IF(OFFSET($BB$1,MATCH($S857,S:S,0)-1,),$BC$1,
_xlfn.TEXTJOIN(Sheet1!$D$16,1,U857:AA857))</f>
        <v>ratio=0.58+attackerParams('step10a'),fixed=100</v>
      </c>
      <c r="U857" s="14" t="str">
        <f t="shared" ca="1" si="242"/>
        <v>ratio=0.58+attackerParams('step10a')</v>
      </c>
      <c r="V857" s="14" t="str">
        <f t="shared" ca="1" si="243"/>
        <v>fixed=100</v>
      </c>
      <c r="W857" s="14" t="str">
        <f t="shared" ca="1" si="244"/>
        <v/>
      </c>
      <c r="X857" s="14" t="str">
        <f t="shared" ca="1" si="245"/>
        <v/>
      </c>
      <c r="Y857" s="14" t="str">
        <f t="shared" ca="1" si="246"/>
        <v/>
      </c>
      <c r="Z857" s="14" t="str">
        <f t="shared" ca="1" si="247"/>
        <v/>
      </c>
      <c r="AA857" s="14" t="str">
        <f t="shared" ca="1" si="248"/>
        <v/>
      </c>
      <c r="AB857" s="1">
        <f t="shared" ref="AB857:AB920" si="250">LOOKUP(9E+307,(--(TRIM(MID(SUBSTITUTE(SUBSTITUTE(SUBSTITUTE(SUBSTITUTE(SUBSTITUTE(AP857,"=","+"),"*","+"),"/","+"),"-","+"),"+",REPT(" ",99)),ROW($1:$100)*99-98,99)))))</f>
        <v>0.57999999999999996</v>
      </c>
      <c r="AC857" s="1">
        <f t="shared" ref="AC857:AC920" si="251">LOOKUP(9E+307,(--(TRIM(MID(SUBSTITUTE(SUBSTITUTE(SUBSTITUTE(SUBSTITUTE(SUBSTITUTE(AQ857,"=","+"),"*","+"),"/","+"),"-","+"),"+",REPT(" ",99)),ROW($1:$100)*99-98,99)))))</f>
        <v>100</v>
      </c>
      <c r="AD857" s="1" t="e">
        <f t="shared" ref="AD857:AD920" si="252">LOOKUP(9E+307,(--(TRIM(MID(SUBSTITUTE(SUBSTITUTE(SUBSTITUTE(SUBSTITUTE(SUBSTITUTE(AR857,"=","+"),"*","+"),"/","+"),"-","+"),"+",REPT(" ",99)),ROW($1:$100)*99-98,99)))))</f>
        <v>#N/A</v>
      </c>
      <c r="AE857" s="1" t="e">
        <f t="shared" ref="AE857:AE920" si="253">LOOKUP(9E+307,(--(TRIM(MID(SUBSTITUTE(SUBSTITUTE(SUBSTITUTE(SUBSTITUTE(SUBSTITUTE(AS857,"=","+"),"*","+"),"/","+"),"-","+"),"+",REPT(" ",99)),ROW($1:$100)*99-98,99)))))</f>
        <v>#N/A</v>
      </c>
      <c r="AF857" s="1" t="e">
        <f t="shared" ref="AF857:AF920" si="254">LOOKUP(9E+307,(--(TRIM(MID(SUBSTITUTE(SUBSTITUTE(SUBSTITUTE(SUBSTITUTE(SUBSTITUTE(AT857,"=","+"),"*","+"),"/","+"),"-","+"),"+",REPT(" ",99)),ROW($1:$100)*99-98,99)))))</f>
        <v>#N/A</v>
      </c>
      <c r="AG857" s="1" t="e">
        <f t="shared" ref="AG857:AG920" si="255">LOOKUP(9E+307,(--(TRIM(MID(SUBSTITUTE(SUBSTITUTE(SUBSTITUTE(SUBSTITUTE(SUBSTITUTE(AU857,"=","+"),"*","+"),"/","+"),"-","+"),"+",REPT(" ",99)),ROW($1:$100)*99-98,99)))))</f>
        <v>#N/A</v>
      </c>
      <c r="AH857" s="1" t="e">
        <f t="shared" ref="AH857:AH920" si="256">LOOKUP(9E+307,(--(TRIM(MID(SUBSTITUTE(SUBSTITUTE(SUBSTITUTE(SUBSTITUTE(SUBSTITUTE(AV857,"=","+"),"*","+"),"/","+"),"-","+"),"+",REPT(" ",99)),ROW($1:$100)*99-98,99)))))</f>
        <v>#N/A</v>
      </c>
      <c r="AI857" s="1" t="str">
        <f>TRIM(LEFT(AP857,FIND(Sheet1!$E$16,AP857)-1))</f>
        <v>ratio</v>
      </c>
      <c r="AJ857" s="1" t="str">
        <f>TRIM(LEFT(AQ857,FIND(Sheet1!$E$16,AQ857)-1))</f>
        <v>fixed</v>
      </c>
      <c r="AK857" s="1" t="e">
        <f>TRIM(LEFT(AR857,FIND(Sheet1!$E$16,AR857)-1))</f>
        <v>#VALUE!</v>
      </c>
      <c r="AL857" s="1" t="e">
        <f>TRIM(LEFT(AS857,FIND(Sheet1!$E$16,AS857)-1))</f>
        <v>#VALUE!</v>
      </c>
      <c r="AM857" s="1" t="e">
        <f>TRIM(LEFT(AT857,FIND(Sheet1!$E$16,AT857)-1))</f>
        <v>#VALUE!</v>
      </c>
      <c r="AN857" s="1" t="e">
        <f>TRIM(LEFT(AU857,FIND(Sheet1!$E$16,AU857)-1))</f>
        <v>#VALUE!</v>
      </c>
      <c r="AO857" s="1" t="e">
        <f>TRIM(LEFT(AV857,FIND(Sheet1!$E$16,AV857)-1))</f>
        <v>#VALUE!</v>
      </c>
      <c r="AP857" s="14" t="s">
        <v>579</v>
      </c>
      <c r="AQ857" s="14" t="s">
        <v>170</v>
      </c>
      <c r="AX857" s="1">
        <v>2000160204</v>
      </c>
      <c r="AY857" s="1" t="s">
        <v>86</v>
      </c>
      <c r="AZ857" s="1" t="str">
        <f t="shared" si="249"/>
        <v>2000160204伤血</v>
      </c>
      <c r="BA857" s="1">
        <f>COUNTIFS($AZ$2:AZ857,AZ857,$AZ$2:AZ857,"&gt;&lt;")</f>
        <v>1</v>
      </c>
      <c r="BB857" t="b">
        <f>IFERROR(AND(VLOOKUP(AX857,[2]英雄技能定义!$A:$F,6,0)="普攻",AY857=$AY$2),FALSE)</f>
        <v>0</v>
      </c>
    </row>
    <row r="858" spans="19:54">
      <c r="S858" s="14" t="str">
        <f t="shared" si="241"/>
        <v>2000160204受击光效1</v>
      </c>
      <c r="T858" s="14" t="str">
        <f ca="1">IF(OFFSET($BB$1,MATCH($S858,S:S,0)-1,),$BC$1,
_xlfn.TEXTJOIN(Sheet1!$D$16,1,U858:AA858))</f>
        <v>112</v>
      </c>
      <c r="U858" s="14" t="str">
        <f t="shared" ca="1" si="242"/>
        <v>112</v>
      </c>
      <c r="V858" s="14" t="str">
        <f t="shared" ca="1" si="243"/>
        <v/>
      </c>
      <c r="W858" s="14" t="str">
        <f t="shared" ca="1" si="244"/>
        <v/>
      </c>
      <c r="X858" s="14" t="str">
        <f t="shared" ca="1" si="245"/>
        <v/>
      </c>
      <c r="Y858" s="14" t="str">
        <f t="shared" ca="1" si="246"/>
        <v/>
      </c>
      <c r="Z858" s="14" t="str">
        <f t="shared" ca="1" si="247"/>
        <v/>
      </c>
      <c r="AA858" s="14" t="str">
        <f t="shared" ca="1" si="248"/>
        <v/>
      </c>
      <c r="AB858" s="1">
        <f t="shared" si="250"/>
        <v>112</v>
      </c>
      <c r="AC858" s="1" t="e">
        <f t="shared" si="251"/>
        <v>#N/A</v>
      </c>
      <c r="AD858" s="1" t="e">
        <f t="shared" si="252"/>
        <v>#N/A</v>
      </c>
      <c r="AE858" s="1" t="e">
        <f t="shared" si="253"/>
        <v>#N/A</v>
      </c>
      <c r="AF858" s="1" t="e">
        <f t="shared" si="254"/>
        <v>#N/A</v>
      </c>
      <c r="AG858" s="1" t="e">
        <f t="shared" si="255"/>
        <v>#N/A</v>
      </c>
      <c r="AH858" s="1" t="e">
        <f t="shared" si="256"/>
        <v>#N/A</v>
      </c>
      <c r="AI858" s="1" t="e">
        <f>TRIM(LEFT(AP858,FIND(Sheet1!$E$16,AP858)-1))</f>
        <v>#VALUE!</v>
      </c>
      <c r="AJ858" s="1" t="e">
        <f>TRIM(LEFT(AQ858,FIND(Sheet1!$E$16,AQ858)-1))</f>
        <v>#VALUE!</v>
      </c>
      <c r="AK858" s="1" t="e">
        <f>TRIM(LEFT(AR858,FIND(Sheet1!$E$16,AR858)-1))</f>
        <v>#VALUE!</v>
      </c>
      <c r="AL858" s="1" t="e">
        <f>TRIM(LEFT(AS858,FIND(Sheet1!$E$16,AS858)-1))</f>
        <v>#VALUE!</v>
      </c>
      <c r="AM858" s="1" t="e">
        <f>TRIM(LEFT(AT858,FIND(Sheet1!$E$16,AT858)-1))</f>
        <v>#VALUE!</v>
      </c>
      <c r="AN858" s="1" t="e">
        <f>TRIM(LEFT(AU858,FIND(Sheet1!$E$16,AU858)-1))</f>
        <v>#VALUE!</v>
      </c>
      <c r="AO858" s="1" t="e">
        <f>TRIM(LEFT(AV858,FIND(Sheet1!$E$16,AV858)-1))</f>
        <v>#VALUE!</v>
      </c>
      <c r="AP858" s="14">
        <v>112</v>
      </c>
      <c r="AX858" s="1">
        <v>2000160204</v>
      </c>
      <c r="AY858" s="1" t="s">
        <v>91</v>
      </c>
      <c r="AZ858" s="1" t="str">
        <f t="shared" si="249"/>
        <v>2000160204受击光效</v>
      </c>
      <c r="BA858" s="1">
        <f>COUNTIFS($AZ$2:AZ858,AZ858,$AZ$2:AZ858,"&gt;&lt;")</f>
        <v>1</v>
      </c>
      <c r="BB858" t="b">
        <f>IFERROR(AND(VLOOKUP(AX858,[2]英雄技能定义!$A:$F,6,0)="普攻",AY858=$AY$2),FALSE)</f>
        <v>0</v>
      </c>
    </row>
    <row r="859" spans="19:54">
      <c r="S859" s="14" t="str">
        <f t="shared" si="241"/>
        <v>2000160204加buff1</v>
      </c>
      <c r="T859" s="14" t="str">
        <f ca="1">IF(OFFSET($BB$1,MATCH($S859,S:S,0)-1,),$BC$1,
_xlfn.TEXTJOIN(Sheet1!$D$16,1,U859:AA859))</f>
        <v>duration=9,effectIds={1000542}</v>
      </c>
      <c r="U859" s="14" t="str">
        <f t="shared" ca="1" si="242"/>
        <v>duration=9</v>
      </c>
      <c r="V859" s="14" t="str">
        <f t="shared" ca="1" si="243"/>
        <v>effectIds={1000542}</v>
      </c>
      <c r="W859" s="14" t="str">
        <f t="shared" ca="1" si="244"/>
        <v/>
      </c>
      <c r="X859" s="14" t="str">
        <f t="shared" ca="1" si="245"/>
        <v/>
      </c>
      <c r="Y859" s="14" t="str">
        <f t="shared" ca="1" si="246"/>
        <v/>
      </c>
      <c r="Z859" s="14" t="str">
        <f t="shared" ca="1" si="247"/>
        <v/>
      </c>
      <c r="AA859" s="14" t="str">
        <f t="shared" ca="1" si="248"/>
        <v/>
      </c>
      <c r="AB859" s="1">
        <f t="shared" si="250"/>
        <v>9</v>
      </c>
      <c r="AC859" s="1" t="e">
        <f t="shared" si="251"/>
        <v>#N/A</v>
      </c>
      <c r="AD859" s="1" t="e">
        <f t="shared" si="252"/>
        <v>#N/A</v>
      </c>
      <c r="AE859" s="1" t="e">
        <f t="shared" si="253"/>
        <v>#N/A</v>
      </c>
      <c r="AF859" s="1" t="e">
        <f t="shared" si="254"/>
        <v>#N/A</v>
      </c>
      <c r="AG859" s="1" t="e">
        <f t="shared" si="255"/>
        <v>#N/A</v>
      </c>
      <c r="AH859" s="1" t="e">
        <f t="shared" si="256"/>
        <v>#N/A</v>
      </c>
      <c r="AI859" s="1" t="str">
        <f>TRIM(LEFT(AP859,FIND(Sheet1!$E$16,AP859)-1))</f>
        <v>duration</v>
      </c>
      <c r="AJ859" s="1" t="str">
        <f>TRIM(LEFT(AQ859,FIND(Sheet1!$E$16,AQ859)-1))</f>
        <v>effectIds</v>
      </c>
      <c r="AK859" s="1" t="e">
        <f>TRIM(LEFT(AR859,FIND(Sheet1!$E$16,AR859)-1))</f>
        <v>#VALUE!</v>
      </c>
      <c r="AL859" s="1" t="e">
        <f>TRIM(LEFT(AS859,FIND(Sheet1!$E$16,AS859)-1))</f>
        <v>#VALUE!</v>
      </c>
      <c r="AM859" s="1" t="e">
        <f>TRIM(LEFT(AT859,FIND(Sheet1!$E$16,AT859)-1))</f>
        <v>#VALUE!</v>
      </c>
      <c r="AN859" s="1" t="e">
        <f>TRIM(LEFT(AU859,FIND(Sheet1!$E$16,AU859)-1))</f>
        <v>#VALUE!</v>
      </c>
      <c r="AO859" s="1" t="e">
        <f>TRIM(LEFT(AV859,FIND(Sheet1!$E$16,AV859)-1))</f>
        <v>#VALUE!</v>
      </c>
      <c r="AP859" s="14" t="s">
        <v>175</v>
      </c>
      <c r="AQ859" s="14" t="s">
        <v>580</v>
      </c>
      <c r="AX859" s="1">
        <v>2000160204</v>
      </c>
      <c r="AY859" s="1" t="s">
        <v>88</v>
      </c>
      <c r="AZ859" s="1" t="str">
        <f t="shared" si="249"/>
        <v>2000160204加buff</v>
      </c>
      <c r="BA859" s="1">
        <f>COUNTIFS($AZ$2:AZ859,AZ859,$AZ$2:AZ859,"&gt;&lt;")</f>
        <v>1</v>
      </c>
      <c r="BB859" t="b">
        <f>IFERROR(AND(VLOOKUP(AX859,[2]英雄技能定义!$A:$F,6,0)="普攻",AY859=$AY$2),FALSE)</f>
        <v>0</v>
      </c>
    </row>
    <row r="860" spans="19:54">
      <c r="S860" s="14" t="str">
        <f t="shared" si="241"/>
        <v>2000160205伤血1</v>
      </c>
      <c r="T860" s="14" t="str">
        <f ca="1">IF(OFFSET($BB$1,MATCH($S860,S:S,0)-1,),$BC$1,
_xlfn.TEXTJOIN(Sheet1!$D$16,1,U860:AA860))</f>
        <v>ratio=0.69+attackerParams('step10a'),fixed=100</v>
      </c>
      <c r="U860" s="14" t="str">
        <f t="shared" ca="1" si="242"/>
        <v>ratio=0.69+attackerParams('step10a')</v>
      </c>
      <c r="V860" s="14" t="str">
        <f t="shared" ca="1" si="243"/>
        <v>fixed=100</v>
      </c>
      <c r="W860" s="14" t="str">
        <f t="shared" ca="1" si="244"/>
        <v/>
      </c>
      <c r="X860" s="14" t="str">
        <f t="shared" ca="1" si="245"/>
        <v/>
      </c>
      <c r="Y860" s="14" t="str">
        <f t="shared" ca="1" si="246"/>
        <v/>
      </c>
      <c r="Z860" s="14" t="str">
        <f t="shared" ca="1" si="247"/>
        <v/>
      </c>
      <c r="AA860" s="14" t="str">
        <f t="shared" ca="1" si="248"/>
        <v/>
      </c>
      <c r="AB860" s="1">
        <f t="shared" si="250"/>
        <v>0.69</v>
      </c>
      <c r="AC860" s="1">
        <f t="shared" si="251"/>
        <v>100</v>
      </c>
      <c r="AD860" s="1" t="e">
        <f t="shared" si="252"/>
        <v>#N/A</v>
      </c>
      <c r="AE860" s="1" t="e">
        <f t="shared" si="253"/>
        <v>#N/A</v>
      </c>
      <c r="AF860" s="1" t="e">
        <f t="shared" si="254"/>
        <v>#N/A</v>
      </c>
      <c r="AG860" s="1" t="e">
        <f t="shared" si="255"/>
        <v>#N/A</v>
      </c>
      <c r="AH860" s="1" t="e">
        <f t="shared" si="256"/>
        <v>#N/A</v>
      </c>
      <c r="AI860" s="1" t="str">
        <f>TRIM(LEFT(AP860,FIND(Sheet1!$E$16,AP860)-1))</f>
        <v>ratio</v>
      </c>
      <c r="AJ860" s="1" t="str">
        <f>TRIM(LEFT(AQ860,FIND(Sheet1!$E$16,AQ860)-1))</f>
        <v>fixed</v>
      </c>
      <c r="AK860" s="1" t="e">
        <f>TRIM(LEFT(AR860,FIND(Sheet1!$E$16,AR860)-1))</f>
        <v>#VALUE!</v>
      </c>
      <c r="AL860" s="1" t="e">
        <f>TRIM(LEFT(AS860,FIND(Sheet1!$E$16,AS860)-1))</f>
        <v>#VALUE!</v>
      </c>
      <c r="AM860" s="1" t="e">
        <f>TRIM(LEFT(AT860,FIND(Sheet1!$E$16,AT860)-1))</f>
        <v>#VALUE!</v>
      </c>
      <c r="AN860" s="1" t="e">
        <f>TRIM(LEFT(AU860,FIND(Sheet1!$E$16,AU860)-1))</f>
        <v>#VALUE!</v>
      </c>
      <c r="AO860" s="1" t="e">
        <f>TRIM(LEFT(AV860,FIND(Sheet1!$E$16,AV860)-1))</f>
        <v>#VALUE!</v>
      </c>
      <c r="AP860" s="14" t="s">
        <v>581</v>
      </c>
      <c r="AQ860" s="14" t="s">
        <v>170</v>
      </c>
      <c r="AX860" s="1">
        <v>2000160205</v>
      </c>
      <c r="AY860" s="1" t="s">
        <v>86</v>
      </c>
      <c r="AZ860" s="1" t="str">
        <f t="shared" si="249"/>
        <v>2000160205伤血</v>
      </c>
      <c r="BA860" s="1">
        <f>COUNTIFS($AZ$2:AZ860,AZ860,$AZ$2:AZ860,"&gt;&lt;")</f>
        <v>1</v>
      </c>
      <c r="BB860" t="b">
        <f>IFERROR(AND(VLOOKUP(AX860,[2]英雄技能定义!$A:$F,6,0)="普攻",AY860=$AY$2),FALSE)</f>
        <v>0</v>
      </c>
    </row>
    <row r="861" spans="19:54">
      <c r="S861" s="14" t="str">
        <f t="shared" si="241"/>
        <v>2000160205受击光效1</v>
      </c>
      <c r="T861" s="14" t="str">
        <f ca="1">IF(OFFSET($BB$1,MATCH($S861,S:S,0)-1,),$BC$1,
_xlfn.TEXTJOIN(Sheet1!$D$16,1,U861:AA861))</f>
        <v>112</v>
      </c>
      <c r="U861" s="14" t="str">
        <f t="shared" ca="1" si="242"/>
        <v>112</v>
      </c>
      <c r="V861" s="14" t="str">
        <f t="shared" ca="1" si="243"/>
        <v/>
      </c>
      <c r="W861" s="14" t="str">
        <f t="shared" ca="1" si="244"/>
        <v/>
      </c>
      <c r="X861" s="14" t="str">
        <f t="shared" ca="1" si="245"/>
        <v/>
      </c>
      <c r="Y861" s="14" t="str">
        <f t="shared" ca="1" si="246"/>
        <v/>
      </c>
      <c r="Z861" s="14" t="str">
        <f t="shared" ca="1" si="247"/>
        <v/>
      </c>
      <c r="AA861" s="14" t="str">
        <f t="shared" ca="1" si="248"/>
        <v/>
      </c>
      <c r="AB861" s="1">
        <f t="shared" si="250"/>
        <v>112</v>
      </c>
      <c r="AC861" s="1" t="e">
        <f t="shared" si="251"/>
        <v>#N/A</v>
      </c>
      <c r="AD861" s="1" t="e">
        <f t="shared" si="252"/>
        <v>#N/A</v>
      </c>
      <c r="AE861" s="1" t="e">
        <f t="shared" si="253"/>
        <v>#N/A</v>
      </c>
      <c r="AF861" s="1" t="e">
        <f t="shared" si="254"/>
        <v>#N/A</v>
      </c>
      <c r="AG861" s="1" t="e">
        <f t="shared" si="255"/>
        <v>#N/A</v>
      </c>
      <c r="AH861" s="1" t="e">
        <f t="shared" si="256"/>
        <v>#N/A</v>
      </c>
      <c r="AI861" s="1" t="e">
        <f>TRIM(LEFT(AP861,FIND(Sheet1!$E$16,AP861)-1))</f>
        <v>#VALUE!</v>
      </c>
      <c r="AJ861" s="1" t="e">
        <f>TRIM(LEFT(AQ861,FIND(Sheet1!$E$16,AQ861)-1))</f>
        <v>#VALUE!</v>
      </c>
      <c r="AK861" s="1" t="e">
        <f>TRIM(LEFT(AR861,FIND(Sheet1!$E$16,AR861)-1))</f>
        <v>#VALUE!</v>
      </c>
      <c r="AL861" s="1" t="e">
        <f>TRIM(LEFT(AS861,FIND(Sheet1!$E$16,AS861)-1))</f>
        <v>#VALUE!</v>
      </c>
      <c r="AM861" s="1" t="e">
        <f>TRIM(LEFT(AT861,FIND(Sheet1!$E$16,AT861)-1))</f>
        <v>#VALUE!</v>
      </c>
      <c r="AN861" s="1" t="e">
        <f>TRIM(LEFT(AU861,FIND(Sheet1!$E$16,AU861)-1))</f>
        <v>#VALUE!</v>
      </c>
      <c r="AO861" s="1" t="e">
        <f>TRIM(LEFT(AV861,FIND(Sheet1!$E$16,AV861)-1))</f>
        <v>#VALUE!</v>
      </c>
      <c r="AP861" s="14">
        <v>112</v>
      </c>
      <c r="AX861" s="1">
        <v>2000160205</v>
      </c>
      <c r="AY861" s="1" t="s">
        <v>91</v>
      </c>
      <c r="AZ861" s="1" t="str">
        <f t="shared" si="249"/>
        <v>2000160205受击光效</v>
      </c>
      <c r="BA861" s="1">
        <f>COUNTIFS($AZ$2:AZ861,AZ861,$AZ$2:AZ861,"&gt;&lt;")</f>
        <v>1</v>
      </c>
      <c r="BB861" t="b">
        <f>IFERROR(AND(VLOOKUP(AX861,[2]英雄技能定义!$A:$F,6,0)="普攻",AY861=$AY$2),FALSE)</f>
        <v>0</v>
      </c>
    </row>
    <row r="862" spans="19:54">
      <c r="S862" s="14" t="str">
        <f t="shared" si="241"/>
        <v>2000160205加buff1</v>
      </c>
      <c r="T862" s="14" t="str">
        <f ca="1">IF(OFFSET($BB$1,MATCH($S862,S:S,0)-1,),$BC$1,
_xlfn.TEXTJOIN(Sheet1!$D$16,1,U862:AA862))</f>
        <v>duration=9,effectIds={1000542}</v>
      </c>
      <c r="U862" s="14" t="str">
        <f t="shared" ca="1" si="242"/>
        <v>duration=9</v>
      </c>
      <c r="V862" s="14" t="str">
        <f t="shared" ca="1" si="243"/>
        <v>effectIds={1000542}</v>
      </c>
      <c r="W862" s="14" t="str">
        <f t="shared" ca="1" si="244"/>
        <v/>
      </c>
      <c r="X862" s="14" t="str">
        <f t="shared" ca="1" si="245"/>
        <v/>
      </c>
      <c r="Y862" s="14" t="str">
        <f t="shared" ca="1" si="246"/>
        <v/>
      </c>
      <c r="Z862" s="14" t="str">
        <f t="shared" ca="1" si="247"/>
        <v/>
      </c>
      <c r="AA862" s="14" t="str">
        <f t="shared" ca="1" si="248"/>
        <v/>
      </c>
      <c r="AB862" s="1">
        <f t="shared" si="250"/>
        <v>9</v>
      </c>
      <c r="AC862" s="1" t="e">
        <f t="shared" si="251"/>
        <v>#N/A</v>
      </c>
      <c r="AD862" s="1" t="e">
        <f t="shared" si="252"/>
        <v>#N/A</v>
      </c>
      <c r="AE862" s="1" t="e">
        <f t="shared" si="253"/>
        <v>#N/A</v>
      </c>
      <c r="AF862" s="1" t="e">
        <f t="shared" si="254"/>
        <v>#N/A</v>
      </c>
      <c r="AG862" s="1" t="e">
        <f t="shared" si="255"/>
        <v>#N/A</v>
      </c>
      <c r="AH862" s="1" t="e">
        <f t="shared" si="256"/>
        <v>#N/A</v>
      </c>
      <c r="AI862" s="1" t="str">
        <f>TRIM(LEFT(AP862,FIND(Sheet1!$E$16,AP862)-1))</f>
        <v>duration</v>
      </c>
      <c r="AJ862" s="1" t="str">
        <f>TRIM(LEFT(AQ862,FIND(Sheet1!$E$16,AQ862)-1))</f>
        <v>effectIds</v>
      </c>
      <c r="AK862" s="1" t="e">
        <f>TRIM(LEFT(AR862,FIND(Sheet1!$E$16,AR862)-1))</f>
        <v>#VALUE!</v>
      </c>
      <c r="AL862" s="1" t="e">
        <f>TRIM(LEFT(AS862,FIND(Sheet1!$E$16,AS862)-1))</f>
        <v>#VALUE!</v>
      </c>
      <c r="AM862" s="1" t="e">
        <f>TRIM(LEFT(AT862,FIND(Sheet1!$E$16,AT862)-1))</f>
        <v>#VALUE!</v>
      </c>
      <c r="AN862" s="1" t="e">
        <f>TRIM(LEFT(AU862,FIND(Sheet1!$E$16,AU862)-1))</f>
        <v>#VALUE!</v>
      </c>
      <c r="AO862" s="1" t="e">
        <f>TRIM(LEFT(AV862,FIND(Sheet1!$E$16,AV862)-1))</f>
        <v>#VALUE!</v>
      </c>
      <c r="AP862" s="14" t="s">
        <v>175</v>
      </c>
      <c r="AQ862" s="14" t="s">
        <v>580</v>
      </c>
      <c r="AX862" s="1">
        <v>2000160205</v>
      </c>
      <c r="AY862" s="1" t="s">
        <v>88</v>
      </c>
      <c r="AZ862" s="1" t="str">
        <f t="shared" si="249"/>
        <v>2000160205加buff</v>
      </c>
      <c r="BA862" s="1">
        <f>COUNTIFS($AZ$2:AZ862,AZ862,$AZ$2:AZ862,"&gt;&lt;")</f>
        <v>1</v>
      </c>
      <c r="BB862" t="b">
        <f>IFERROR(AND(VLOOKUP(AX862,[2]英雄技能定义!$A:$F,6,0)="普攻",AY862=$AY$2),FALSE)</f>
        <v>0</v>
      </c>
    </row>
    <row r="863" spans="19:54">
      <c r="S863" s="14" t="str">
        <f t="shared" si="241"/>
        <v>2000360201伤血1</v>
      </c>
      <c r="T863" s="14" t="str">
        <f ca="1">IF(OFFSET($BB$1,MATCH($S863,S:S,0)-1,),$BC$1,
_xlfn.TEXTJOIN(Sheet1!$D$16,1,U863:AA863))</f>
        <v>ratio=0.4,fixed=0</v>
      </c>
      <c r="U863" s="14" t="str">
        <f t="shared" ca="1" si="242"/>
        <v>ratio=0.4</v>
      </c>
      <c r="V863" s="14" t="str">
        <f t="shared" ca="1" si="243"/>
        <v>fixed=100</v>
      </c>
      <c r="W863" s="14" t="str">
        <f t="shared" ca="1" si="244"/>
        <v/>
      </c>
      <c r="X863" s="14" t="str">
        <f t="shared" ca="1" si="245"/>
        <v/>
      </c>
      <c r="Y863" s="14" t="str">
        <f t="shared" ca="1" si="246"/>
        <v/>
      </c>
      <c r="Z863" s="14" t="str">
        <f t="shared" ca="1" si="247"/>
        <v/>
      </c>
      <c r="AA863" s="14" t="str">
        <f t="shared" ca="1" si="248"/>
        <v/>
      </c>
      <c r="AB863" s="1">
        <f t="shared" si="250"/>
        <v>0.4</v>
      </c>
      <c r="AC863" s="1">
        <f t="shared" si="251"/>
        <v>100</v>
      </c>
      <c r="AD863" s="1" t="e">
        <f t="shared" si="252"/>
        <v>#N/A</v>
      </c>
      <c r="AE863" s="1" t="e">
        <f t="shared" si="253"/>
        <v>#N/A</v>
      </c>
      <c r="AF863" s="1" t="e">
        <f t="shared" si="254"/>
        <v>#N/A</v>
      </c>
      <c r="AG863" s="1" t="e">
        <f t="shared" si="255"/>
        <v>#N/A</v>
      </c>
      <c r="AH863" s="1" t="e">
        <f t="shared" si="256"/>
        <v>#N/A</v>
      </c>
      <c r="AI863" s="1" t="str">
        <f>TRIM(LEFT(AP863,FIND(Sheet1!$E$16,AP863)-1))</f>
        <v>ratio</v>
      </c>
      <c r="AJ863" s="1" t="str">
        <f>TRIM(LEFT(AQ863,FIND(Sheet1!$E$16,AQ863)-1))</f>
        <v>fixed</v>
      </c>
      <c r="AK863" s="1" t="e">
        <f>TRIM(LEFT(AR863,FIND(Sheet1!$E$16,AR863)-1))</f>
        <v>#VALUE!</v>
      </c>
      <c r="AL863" s="1" t="e">
        <f>TRIM(LEFT(AS863,FIND(Sheet1!$E$16,AS863)-1))</f>
        <v>#VALUE!</v>
      </c>
      <c r="AM863" s="1" t="e">
        <f>TRIM(LEFT(AT863,FIND(Sheet1!$E$16,AT863)-1))</f>
        <v>#VALUE!</v>
      </c>
      <c r="AN863" s="1" t="e">
        <f>TRIM(LEFT(AU863,FIND(Sheet1!$E$16,AU863)-1))</f>
        <v>#VALUE!</v>
      </c>
      <c r="AO863" s="1" t="e">
        <f>TRIM(LEFT(AV863,FIND(Sheet1!$E$16,AV863)-1))</f>
        <v>#VALUE!</v>
      </c>
      <c r="AP863" s="14" t="s">
        <v>167</v>
      </c>
      <c r="AQ863" s="14" t="s">
        <v>170</v>
      </c>
      <c r="AX863" s="1">
        <v>2000360201</v>
      </c>
      <c r="AY863" s="1" t="s">
        <v>86</v>
      </c>
      <c r="AZ863" s="1" t="str">
        <f t="shared" si="249"/>
        <v>2000360201伤血</v>
      </c>
      <c r="BA863" s="1">
        <f>COUNTIFS($AZ$2:AZ863,AZ863,$AZ$2:AZ863,"&gt;&lt;")</f>
        <v>1</v>
      </c>
      <c r="BB863" t="b">
        <f>IFERROR(AND(VLOOKUP(AX863,[2]英雄技能定义!$A:$F,6,0)="普攻",AY863=$AY$2),FALSE)</f>
        <v>1</v>
      </c>
    </row>
    <row r="864" spans="19:54">
      <c r="S864" s="14" t="str">
        <f t="shared" si="241"/>
        <v>2000360201受击光效1</v>
      </c>
      <c r="T864" s="14" t="str">
        <f ca="1">IF(OFFSET($BB$1,MATCH($S864,S:S,0)-1,),$BC$1,
_xlfn.TEXTJOIN(Sheet1!$D$16,1,U864:AA864))</f>
        <v>115</v>
      </c>
      <c r="U864" s="14" t="str">
        <f t="shared" ca="1" si="242"/>
        <v>115</v>
      </c>
      <c r="V864" s="14" t="str">
        <f t="shared" ca="1" si="243"/>
        <v/>
      </c>
      <c r="W864" s="14" t="str">
        <f t="shared" ca="1" si="244"/>
        <v/>
      </c>
      <c r="X864" s="14" t="str">
        <f t="shared" ca="1" si="245"/>
        <v/>
      </c>
      <c r="Y864" s="14" t="str">
        <f t="shared" ca="1" si="246"/>
        <v/>
      </c>
      <c r="Z864" s="14" t="str">
        <f t="shared" ca="1" si="247"/>
        <v/>
      </c>
      <c r="AA864" s="14" t="str">
        <f t="shared" ca="1" si="248"/>
        <v/>
      </c>
      <c r="AB864" s="1">
        <f t="shared" si="250"/>
        <v>115</v>
      </c>
      <c r="AC864" s="1" t="e">
        <f t="shared" si="251"/>
        <v>#N/A</v>
      </c>
      <c r="AD864" s="1" t="e">
        <f t="shared" si="252"/>
        <v>#N/A</v>
      </c>
      <c r="AE864" s="1" t="e">
        <f t="shared" si="253"/>
        <v>#N/A</v>
      </c>
      <c r="AF864" s="1" t="e">
        <f t="shared" si="254"/>
        <v>#N/A</v>
      </c>
      <c r="AG864" s="1" t="e">
        <f t="shared" si="255"/>
        <v>#N/A</v>
      </c>
      <c r="AH864" s="1" t="e">
        <f t="shared" si="256"/>
        <v>#N/A</v>
      </c>
      <c r="AI864" s="1" t="e">
        <f>TRIM(LEFT(AP864,FIND(Sheet1!$E$16,AP864)-1))</f>
        <v>#VALUE!</v>
      </c>
      <c r="AJ864" s="1" t="e">
        <f>TRIM(LEFT(AQ864,FIND(Sheet1!$E$16,AQ864)-1))</f>
        <v>#VALUE!</v>
      </c>
      <c r="AK864" s="1" t="e">
        <f>TRIM(LEFT(AR864,FIND(Sheet1!$E$16,AR864)-1))</f>
        <v>#VALUE!</v>
      </c>
      <c r="AL864" s="1" t="e">
        <f>TRIM(LEFT(AS864,FIND(Sheet1!$E$16,AS864)-1))</f>
        <v>#VALUE!</v>
      </c>
      <c r="AM864" s="1" t="e">
        <f>TRIM(LEFT(AT864,FIND(Sheet1!$E$16,AT864)-1))</f>
        <v>#VALUE!</v>
      </c>
      <c r="AN864" s="1" t="e">
        <f>TRIM(LEFT(AU864,FIND(Sheet1!$E$16,AU864)-1))</f>
        <v>#VALUE!</v>
      </c>
      <c r="AO864" s="1" t="e">
        <f>TRIM(LEFT(AV864,FIND(Sheet1!$E$16,AV864)-1))</f>
        <v>#VALUE!</v>
      </c>
      <c r="AP864" s="14">
        <v>115</v>
      </c>
      <c r="AX864" s="1">
        <v>2000360201</v>
      </c>
      <c r="AY864" s="1" t="s">
        <v>91</v>
      </c>
      <c r="AZ864" s="1" t="str">
        <f t="shared" si="249"/>
        <v>2000360201受击光效</v>
      </c>
      <c r="BA864" s="1">
        <f>COUNTIFS($AZ$2:AZ864,AZ864,$AZ$2:AZ864,"&gt;&lt;")</f>
        <v>1</v>
      </c>
      <c r="BB864" t="b">
        <f>IFERROR(AND(VLOOKUP(AX864,[2]英雄技能定义!$A:$F,6,0)="普攻",AY864=$AY$2),FALSE)</f>
        <v>0</v>
      </c>
    </row>
    <row r="865" spans="19:54">
      <c r="S865" s="14" t="str">
        <f t="shared" si="241"/>
        <v>2000360202伤血1</v>
      </c>
      <c r="T865" s="14" t="str">
        <f ca="1">IF(OFFSET($BB$1,MATCH($S865,S:S,0)-1,),$BC$1,
_xlfn.TEXTJOIN(Sheet1!$D$16,1,U865:AA865))</f>
        <v>ratio=1.81,fixed=100</v>
      </c>
      <c r="U865" s="14" t="str">
        <f t="shared" ca="1" si="242"/>
        <v>ratio=1.81</v>
      </c>
      <c r="V865" s="14" t="str">
        <f t="shared" ca="1" si="243"/>
        <v>fixed=100</v>
      </c>
      <c r="W865" s="14" t="str">
        <f t="shared" ca="1" si="244"/>
        <v/>
      </c>
      <c r="X865" s="14" t="str">
        <f t="shared" ca="1" si="245"/>
        <v/>
      </c>
      <c r="Y865" s="14" t="str">
        <f t="shared" ca="1" si="246"/>
        <v/>
      </c>
      <c r="Z865" s="14" t="str">
        <f t="shared" ca="1" si="247"/>
        <v/>
      </c>
      <c r="AA865" s="14" t="str">
        <f t="shared" ca="1" si="248"/>
        <v/>
      </c>
      <c r="AB865" s="1">
        <f t="shared" si="250"/>
        <v>1.81</v>
      </c>
      <c r="AC865" s="1">
        <f t="shared" si="251"/>
        <v>100</v>
      </c>
      <c r="AD865" s="1" t="e">
        <f t="shared" si="252"/>
        <v>#N/A</v>
      </c>
      <c r="AE865" s="1" t="e">
        <f t="shared" si="253"/>
        <v>#N/A</v>
      </c>
      <c r="AF865" s="1" t="e">
        <f t="shared" si="254"/>
        <v>#N/A</v>
      </c>
      <c r="AG865" s="1" t="e">
        <f t="shared" si="255"/>
        <v>#N/A</v>
      </c>
      <c r="AH865" s="1" t="e">
        <f t="shared" si="256"/>
        <v>#N/A</v>
      </c>
      <c r="AI865" s="1" t="str">
        <f>TRIM(LEFT(AP865,FIND(Sheet1!$E$16,AP865)-1))</f>
        <v>ratio</v>
      </c>
      <c r="AJ865" s="1" t="str">
        <f>TRIM(LEFT(AQ865,FIND(Sheet1!$E$16,AQ865)-1))</f>
        <v>fixed</v>
      </c>
      <c r="AK865" s="1" t="e">
        <f>TRIM(LEFT(AR865,FIND(Sheet1!$E$16,AR865)-1))</f>
        <v>#VALUE!</v>
      </c>
      <c r="AL865" s="1" t="e">
        <f>TRIM(LEFT(AS865,FIND(Sheet1!$E$16,AS865)-1))</f>
        <v>#VALUE!</v>
      </c>
      <c r="AM865" s="1" t="e">
        <f>TRIM(LEFT(AT865,FIND(Sheet1!$E$16,AT865)-1))</f>
        <v>#VALUE!</v>
      </c>
      <c r="AN865" s="1" t="e">
        <f>TRIM(LEFT(AU865,FIND(Sheet1!$E$16,AU865)-1))</f>
        <v>#VALUE!</v>
      </c>
      <c r="AO865" s="1" t="e">
        <f>TRIM(LEFT(AV865,FIND(Sheet1!$E$16,AV865)-1))</f>
        <v>#VALUE!</v>
      </c>
      <c r="AP865" s="14" t="s">
        <v>582</v>
      </c>
      <c r="AQ865" s="14" t="s">
        <v>170</v>
      </c>
      <c r="AX865" s="1">
        <v>2000360202</v>
      </c>
      <c r="AY865" s="1" t="s">
        <v>86</v>
      </c>
      <c r="AZ865" s="1" t="str">
        <f t="shared" si="249"/>
        <v>2000360202伤血</v>
      </c>
      <c r="BA865" s="1">
        <f>COUNTIFS($AZ$2:AZ865,AZ865,$AZ$2:AZ865,"&gt;&lt;")</f>
        <v>1</v>
      </c>
      <c r="BB865" t="b">
        <f>IFERROR(AND(VLOOKUP(AX865,[2]英雄技能定义!$A:$F,6,0)="普攻",AY865=$AY$2),FALSE)</f>
        <v>0</v>
      </c>
    </row>
    <row r="866" spans="19:54">
      <c r="S866" s="14" t="str">
        <f t="shared" si="241"/>
        <v>2000360202受击光效1</v>
      </c>
      <c r="T866" s="14" t="str">
        <f ca="1">IF(OFFSET($BB$1,MATCH($S866,S:S,0)-1,),$BC$1,
_xlfn.TEXTJOIN(Sheet1!$D$16,1,U866:AA866))</f>
        <v>116</v>
      </c>
      <c r="U866" s="14" t="str">
        <f t="shared" ca="1" si="242"/>
        <v>116</v>
      </c>
      <c r="V866" s="14" t="str">
        <f t="shared" ca="1" si="243"/>
        <v/>
      </c>
      <c r="W866" s="14" t="str">
        <f t="shared" ca="1" si="244"/>
        <v/>
      </c>
      <c r="X866" s="14" t="str">
        <f t="shared" ca="1" si="245"/>
        <v/>
      </c>
      <c r="Y866" s="14" t="str">
        <f t="shared" ca="1" si="246"/>
        <v/>
      </c>
      <c r="Z866" s="14" t="str">
        <f t="shared" ca="1" si="247"/>
        <v/>
      </c>
      <c r="AA866" s="14" t="str">
        <f t="shared" ca="1" si="248"/>
        <v/>
      </c>
      <c r="AB866" s="1">
        <f t="shared" si="250"/>
        <v>116</v>
      </c>
      <c r="AC866" s="1" t="e">
        <f t="shared" si="251"/>
        <v>#N/A</v>
      </c>
      <c r="AD866" s="1" t="e">
        <f t="shared" si="252"/>
        <v>#N/A</v>
      </c>
      <c r="AE866" s="1" t="e">
        <f t="shared" si="253"/>
        <v>#N/A</v>
      </c>
      <c r="AF866" s="1" t="e">
        <f t="shared" si="254"/>
        <v>#N/A</v>
      </c>
      <c r="AG866" s="1" t="e">
        <f t="shared" si="255"/>
        <v>#N/A</v>
      </c>
      <c r="AH866" s="1" t="e">
        <f t="shared" si="256"/>
        <v>#N/A</v>
      </c>
      <c r="AI866" s="1" t="e">
        <f>TRIM(LEFT(AP866,FIND(Sheet1!$E$16,AP866)-1))</f>
        <v>#VALUE!</v>
      </c>
      <c r="AJ866" s="1" t="e">
        <f>TRIM(LEFT(AQ866,FIND(Sheet1!$E$16,AQ866)-1))</f>
        <v>#VALUE!</v>
      </c>
      <c r="AK866" s="1" t="e">
        <f>TRIM(LEFT(AR866,FIND(Sheet1!$E$16,AR866)-1))</f>
        <v>#VALUE!</v>
      </c>
      <c r="AL866" s="1" t="e">
        <f>TRIM(LEFT(AS866,FIND(Sheet1!$E$16,AS866)-1))</f>
        <v>#VALUE!</v>
      </c>
      <c r="AM866" s="1" t="e">
        <f>TRIM(LEFT(AT866,FIND(Sheet1!$E$16,AT866)-1))</f>
        <v>#VALUE!</v>
      </c>
      <c r="AN866" s="1" t="e">
        <f>TRIM(LEFT(AU866,FIND(Sheet1!$E$16,AU866)-1))</f>
        <v>#VALUE!</v>
      </c>
      <c r="AO866" s="1" t="e">
        <f>TRIM(LEFT(AV866,FIND(Sheet1!$E$16,AV866)-1))</f>
        <v>#VALUE!</v>
      </c>
      <c r="AP866" s="14">
        <v>116</v>
      </c>
      <c r="AX866" s="1">
        <v>2000360202</v>
      </c>
      <c r="AY866" s="1" t="s">
        <v>91</v>
      </c>
      <c r="AZ866" s="1" t="str">
        <f t="shared" si="249"/>
        <v>2000360202受击光效</v>
      </c>
      <c r="BA866" s="1">
        <f>COUNTIFS($AZ$2:AZ866,AZ866,$AZ$2:AZ866,"&gt;&lt;")</f>
        <v>1</v>
      </c>
      <c r="BB866" t="b">
        <f>IFERROR(AND(VLOOKUP(AX866,[2]英雄技能定义!$A:$F,6,0)="普攻",AY866=$AY$2),FALSE)</f>
        <v>0</v>
      </c>
    </row>
    <row r="867" spans="19:54">
      <c r="S867" s="14" t="str">
        <f t="shared" si="241"/>
        <v>2000360202加buff1</v>
      </c>
      <c r="T867" s="14" t="str">
        <f ca="1">IF(OFFSET($BB$1,MATCH($S867,S:S,0)-1,),$BC$1,
_xlfn.TEXTJOIN(Sheet1!$D$16,1,U867:AA867))</f>
        <v>duration=9,effectIds={1000544},lightEffects={37}</v>
      </c>
      <c r="U867" s="14" t="str">
        <f t="shared" ca="1" si="242"/>
        <v>duration=9</v>
      </c>
      <c r="V867" s="14" t="str">
        <f t="shared" ca="1" si="243"/>
        <v>effectIds={1000544}</v>
      </c>
      <c r="W867" s="14" t="str">
        <f t="shared" ca="1" si="244"/>
        <v>lightEffects={37}</v>
      </c>
      <c r="X867" s="14" t="str">
        <f t="shared" ca="1" si="245"/>
        <v/>
      </c>
      <c r="Y867" s="14" t="str">
        <f t="shared" ca="1" si="246"/>
        <v/>
      </c>
      <c r="Z867" s="14" t="str">
        <f t="shared" ca="1" si="247"/>
        <v/>
      </c>
      <c r="AA867" s="14" t="str">
        <f t="shared" ca="1" si="248"/>
        <v/>
      </c>
      <c r="AB867" s="1">
        <f t="shared" si="250"/>
        <v>9</v>
      </c>
      <c r="AC867" s="1" t="e">
        <f t="shared" si="251"/>
        <v>#N/A</v>
      </c>
      <c r="AD867" s="1" t="e">
        <f t="shared" si="252"/>
        <v>#N/A</v>
      </c>
      <c r="AE867" s="1" t="e">
        <f t="shared" si="253"/>
        <v>#N/A</v>
      </c>
      <c r="AF867" s="1" t="e">
        <f t="shared" si="254"/>
        <v>#N/A</v>
      </c>
      <c r="AG867" s="1" t="e">
        <f t="shared" si="255"/>
        <v>#N/A</v>
      </c>
      <c r="AH867" s="1" t="e">
        <f t="shared" si="256"/>
        <v>#N/A</v>
      </c>
      <c r="AI867" s="1" t="str">
        <f>TRIM(LEFT(AP867,FIND(Sheet1!$E$16,AP867)-1))</f>
        <v>duration</v>
      </c>
      <c r="AJ867" s="1" t="str">
        <f>TRIM(LEFT(AQ867,FIND(Sheet1!$E$16,AQ867)-1))</f>
        <v>effectIds</v>
      </c>
      <c r="AK867" s="1" t="str">
        <f>TRIM(LEFT(AR867,FIND(Sheet1!$E$16,AR867)-1))</f>
        <v>lightEffects</v>
      </c>
      <c r="AL867" s="1" t="e">
        <f>TRIM(LEFT(AS867,FIND(Sheet1!$E$16,AS867)-1))</f>
        <v>#VALUE!</v>
      </c>
      <c r="AM867" s="1" t="e">
        <f>TRIM(LEFT(AT867,FIND(Sheet1!$E$16,AT867)-1))</f>
        <v>#VALUE!</v>
      </c>
      <c r="AN867" s="1" t="e">
        <f>TRIM(LEFT(AU867,FIND(Sheet1!$E$16,AU867)-1))</f>
        <v>#VALUE!</v>
      </c>
      <c r="AO867" s="1" t="e">
        <f>TRIM(LEFT(AV867,FIND(Sheet1!$E$16,AV867)-1))</f>
        <v>#VALUE!</v>
      </c>
      <c r="AP867" s="14" t="s">
        <v>175</v>
      </c>
      <c r="AQ867" s="14" t="s">
        <v>583</v>
      </c>
      <c r="AR867" s="14" t="s">
        <v>584</v>
      </c>
      <c r="AX867" s="1">
        <v>2000360202</v>
      </c>
      <c r="AY867" s="1" t="s">
        <v>88</v>
      </c>
      <c r="AZ867" s="1" t="str">
        <f t="shared" si="249"/>
        <v>2000360202加buff</v>
      </c>
      <c r="BA867" s="1">
        <f>COUNTIFS($AZ$2:AZ867,AZ867,$AZ$2:AZ867,"&gt;&lt;")</f>
        <v>1</v>
      </c>
      <c r="BB867" t="b">
        <f>IFERROR(AND(VLOOKUP(AX867,[2]英雄技能定义!$A:$F,6,0)="普攻",AY867=$AY$2),FALSE)</f>
        <v>0</v>
      </c>
    </row>
    <row r="868" spans="19:54">
      <c r="S868" s="14" t="str">
        <f t="shared" si="241"/>
        <v>2000360203伤血1</v>
      </c>
      <c r="T868" s="14" t="str">
        <f ca="1">IF(OFFSET($BB$1,MATCH($S868,S:S,0)-1,),$BC$1,
_xlfn.TEXTJOIN(Sheet1!$D$16,1,U868:AA868))</f>
        <v>ratio=2.6,fixed=100</v>
      </c>
      <c r="U868" s="14" t="str">
        <f t="shared" ca="1" si="242"/>
        <v>ratio=2.6</v>
      </c>
      <c r="V868" s="14" t="str">
        <f t="shared" ca="1" si="243"/>
        <v>fixed=100</v>
      </c>
      <c r="W868" s="14" t="str">
        <f t="shared" ca="1" si="244"/>
        <v/>
      </c>
      <c r="X868" s="14" t="str">
        <f t="shared" ca="1" si="245"/>
        <v/>
      </c>
      <c r="Y868" s="14" t="str">
        <f t="shared" ca="1" si="246"/>
        <v/>
      </c>
      <c r="Z868" s="14" t="str">
        <f t="shared" ca="1" si="247"/>
        <v/>
      </c>
      <c r="AA868" s="14" t="str">
        <f t="shared" ca="1" si="248"/>
        <v/>
      </c>
      <c r="AB868" s="1">
        <f t="shared" si="250"/>
        <v>2.6</v>
      </c>
      <c r="AC868" s="1">
        <f t="shared" si="251"/>
        <v>100</v>
      </c>
      <c r="AD868" s="1" t="e">
        <f t="shared" si="252"/>
        <v>#N/A</v>
      </c>
      <c r="AE868" s="1" t="e">
        <f t="shared" si="253"/>
        <v>#N/A</v>
      </c>
      <c r="AF868" s="1" t="e">
        <f t="shared" si="254"/>
        <v>#N/A</v>
      </c>
      <c r="AG868" s="1" t="e">
        <f t="shared" si="255"/>
        <v>#N/A</v>
      </c>
      <c r="AH868" s="1" t="e">
        <f t="shared" si="256"/>
        <v>#N/A</v>
      </c>
      <c r="AI868" s="1" t="str">
        <f>TRIM(LEFT(AP868,FIND(Sheet1!$E$16,AP868)-1))</f>
        <v>ratio</v>
      </c>
      <c r="AJ868" s="1" t="str">
        <f>TRIM(LEFT(AQ868,FIND(Sheet1!$E$16,AQ868)-1))</f>
        <v>fixed</v>
      </c>
      <c r="AK868" s="1" t="e">
        <f>TRIM(LEFT(AR868,FIND(Sheet1!$E$16,AR868)-1))</f>
        <v>#VALUE!</v>
      </c>
      <c r="AL868" s="1" t="e">
        <f>TRIM(LEFT(AS868,FIND(Sheet1!$E$16,AS868)-1))</f>
        <v>#VALUE!</v>
      </c>
      <c r="AM868" s="1" t="e">
        <f>TRIM(LEFT(AT868,FIND(Sheet1!$E$16,AT868)-1))</f>
        <v>#VALUE!</v>
      </c>
      <c r="AN868" s="1" t="e">
        <f>TRIM(LEFT(AU868,FIND(Sheet1!$E$16,AU868)-1))</f>
        <v>#VALUE!</v>
      </c>
      <c r="AO868" s="1" t="e">
        <f>TRIM(LEFT(AV868,FIND(Sheet1!$E$16,AV868)-1))</f>
        <v>#VALUE!</v>
      </c>
      <c r="AP868" s="14" t="s">
        <v>585</v>
      </c>
      <c r="AQ868" s="14" t="s">
        <v>170</v>
      </c>
      <c r="AX868" s="1">
        <v>2000360203</v>
      </c>
      <c r="AY868" s="1" t="s">
        <v>86</v>
      </c>
      <c r="AZ868" s="1" t="str">
        <f t="shared" si="249"/>
        <v>2000360203伤血</v>
      </c>
      <c r="BA868" s="1">
        <f>COUNTIFS($AZ$2:AZ868,AZ868,$AZ$2:AZ868,"&gt;&lt;")</f>
        <v>1</v>
      </c>
      <c r="BB868" t="b">
        <f>IFERROR(AND(VLOOKUP(AX868,[2]英雄技能定义!$A:$F,6,0)="普攻",AY868=$AY$2),FALSE)</f>
        <v>0</v>
      </c>
    </row>
    <row r="869" spans="19:54">
      <c r="S869" s="14" t="str">
        <f t="shared" si="241"/>
        <v>2000360203受击光效1</v>
      </c>
      <c r="T869" s="14" t="str">
        <f ca="1">IF(OFFSET($BB$1,MATCH($S869,S:S,0)-1,),$BC$1,
_xlfn.TEXTJOIN(Sheet1!$D$16,1,U869:AA869))</f>
        <v>117</v>
      </c>
      <c r="U869" s="14" t="str">
        <f t="shared" ca="1" si="242"/>
        <v>117</v>
      </c>
      <c r="V869" s="14" t="str">
        <f t="shared" ca="1" si="243"/>
        <v/>
      </c>
      <c r="W869" s="14" t="str">
        <f t="shared" ca="1" si="244"/>
        <v/>
      </c>
      <c r="X869" s="14" t="str">
        <f t="shared" ca="1" si="245"/>
        <v/>
      </c>
      <c r="Y869" s="14" t="str">
        <f t="shared" ca="1" si="246"/>
        <v/>
      </c>
      <c r="Z869" s="14" t="str">
        <f t="shared" ca="1" si="247"/>
        <v/>
      </c>
      <c r="AA869" s="14" t="str">
        <f t="shared" ca="1" si="248"/>
        <v/>
      </c>
      <c r="AB869" s="1">
        <f t="shared" si="250"/>
        <v>117</v>
      </c>
      <c r="AC869" s="1" t="e">
        <f t="shared" si="251"/>
        <v>#N/A</v>
      </c>
      <c r="AD869" s="1" t="e">
        <f t="shared" si="252"/>
        <v>#N/A</v>
      </c>
      <c r="AE869" s="1" t="e">
        <f t="shared" si="253"/>
        <v>#N/A</v>
      </c>
      <c r="AF869" s="1" t="e">
        <f t="shared" si="254"/>
        <v>#N/A</v>
      </c>
      <c r="AG869" s="1" t="e">
        <f t="shared" si="255"/>
        <v>#N/A</v>
      </c>
      <c r="AH869" s="1" t="e">
        <f t="shared" si="256"/>
        <v>#N/A</v>
      </c>
      <c r="AI869" s="1" t="e">
        <f>TRIM(LEFT(AP869,FIND(Sheet1!$E$16,AP869)-1))</f>
        <v>#VALUE!</v>
      </c>
      <c r="AJ869" s="1" t="e">
        <f>TRIM(LEFT(AQ869,FIND(Sheet1!$E$16,AQ869)-1))</f>
        <v>#VALUE!</v>
      </c>
      <c r="AK869" s="1" t="e">
        <f>TRIM(LEFT(AR869,FIND(Sheet1!$E$16,AR869)-1))</f>
        <v>#VALUE!</v>
      </c>
      <c r="AL869" s="1" t="e">
        <f>TRIM(LEFT(AS869,FIND(Sheet1!$E$16,AS869)-1))</f>
        <v>#VALUE!</v>
      </c>
      <c r="AM869" s="1" t="e">
        <f>TRIM(LEFT(AT869,FIND(Sheet1!$E$16,AT869)-1))</f>
        <v>#VALUE!</v>
      </c>
      <c r="AN869" s="1" t="e">
        <f>TRIM(LEFT(AU869,FIND(Sheet1!$E$16,AU869)-1))</f>
        <v>#VALUE!</v>
      </c>
      <c r="AO869" s="1" t="e">
        <f>TRIM(LEFT(AV869,FIND(Sheet1!$E$16,AV869)-1))</f>
        <v>#VALUE!</v>
      </c>
      <c r="AP869" s="14">
        <v>117</v>
      </c>
      <c r="AX869" s="1">
        <v>2000360203</v>
      </c>
      <c r="AY869" s="1" t="s">
        <v>91</v>
      </c>
      <c r="AZ869" s="1" t="str">
        <f t="shared" si="249"/>
        <v>2000360203受击光效</v>
      </c>
      <c r="BA869" s="1">
        <f>COUNTIFS($AZ$2:AZ869,AZ869,$AZ$2:AZ869,"&gt;&lt;")</f>
        <v>1</v>
      </c>
      <c r="BB869" t="b">
        <f>IFERROR(AND(VLOOKUP(AX869,[2]英雄技能定义!$A:$F,6,0)="普攻",AY869=$AY$2),FALSE)</f>
        <v>0</v>
      </c>
    </row>
    <row r="870" spans="19:54">
      <c r="S870" s="14" t="str">
        <f t="shared" si="241"/>
        <v>2000360203加buff1</v>
      </c>
      <c r="T870" s="14" t="str">
        <f ca="1">IF(OFFSET($BB$1,MATCH($S870,S:S,0)-1,),$BC$1,
_xlfn.TEXTJOIN(Sheet1!$D$16,1,U870:AA870))</f>
        <v>duration=9,effectIds={1000545},lightEffects={38}</v>
      </c>
      <c r="U870" s="14" t="str">
        <f t="shared" ca="1" si="242"/>
        <v>duration=9</v>
      </c>
      <c r="V870" s="14" t="str">
        <f t="shared" ca="1" si="243"/>
        <v>effectIds={1000545}</v>
      </c>
      <c r="W870" s="14" t="str">
        <f t="shared" ca="1" si="244"/>
        <v>lightEffects={38}</v>
      </c>
      <c r="X870" s="14" t="str">
        <f t="shared" ca="1" si="245"/>
        <v/>
      </c>
      <c r="Y870" s="14" t="str">
        <f t="shared" ca="1" si="246"/>
        <v/>
      </c>
      <c r="Z870" s="14" t="str">
        <f t="shared" ca="1" si="247"/>
        <v/>
      </c>
      <c r="AA870" s="14" t="str">
        <f t="shared" ca="1" si="248"/>
        <v/>
      </c>
      <c r="AB870" s="1">
        <f t="shared" si="250"/>
        <v>9</v>
      </c>
      <c r="AC870" s="1" t="e">
        <f t="shared" si="251"/>
        <v>#N/A</v>
      </c>
      <c r="AD870" s="1" t="e">
        <f t="shared" si="252"/>
        <v>#N/A</v>
      </c>
      <c r="AE870" s="1" t="e">
        <f t="shared" si="253"/>
        <v>#N/A</v>
      </c>
      <c r="AF870" s="1" t="e">
        <f t="shared" si="254"/>
        <v>#N/A</v>
      </c>
      <c r="AG870" s="1" t="e">
        <f t="shared" si="255"/>
        <v>#N/A</v>
      </c>
      <c r="AH870" s="1" t="e">
        <f t="shared" si="256"/>
        <v>#N/A</v>
      </c>
      <c r="AI870" s="1" t="str">
        <f>TRIM(LEFT(AP870,FIND(Sheet1!$E$16,AP870)-1))</f>
        <v>duration</v>
      </c>
      <c r="AJ870" s="1" t="str">
        <f>TRIM(LEFT(AQ870,FIND(Sheet1!$E$16,AQ870)-1))</f>
        <v>effectIds</v>
      </c>
      <c r="AK870" s="1" t="str">
        <f>TRIM(LEFT(AR870,FIND(Sheet1!$E$16,AR870)-1))</f>
        <v>lightEffects</v>
      </c>
      <c r="AL870" s="1" t="e">
        <f>TRIM(LEFT(AS870,FIND(Sheet1!$E$16,AS870)-1))</f>
        <v>#VALUE!</v>
      </c>
      <c r="AM870" s="1" t="e">
        <f>TRIM(LEFT(AT870,FIND(Sheet1!$E$16,AT870)-1))</f>
        <v>#VALUE!</v>
      </c>
      <c r="AN870" s="1" t="e">
        <f>TRIM(LEFT(AU870,FIND(Sheet1!$E$16,AU870)-1))</f>
        <v>#VALUE!</v>
      </c>
      <c r="AO870" s="1" t="e">
        <f>TRIM(LEFT(AV870,FIND(Sheet1!$E$16,AV870)-1))</f>
        <v>#VALUE!</v>
      </c>
      <c r="AP870" s="14" t="s">
        <v>175</v>
      </c>
      <c r="AQ870" s="14" t="s">
        <v>586</v>
      </c>
      <c r="AR870" s="14" t="s">
        <v>587</v>
      </c>
      <c r="AX870" s="1">
        <v>2000360203</v>
      </c>
      <c r="AY870" s="1" t="s">
        <v>88</v>
      </c>
      <c r="AZ870" s="1" t="str">
        <f t="shared" si="249"/>
        <v>2000360203加buff</v>
      </c>
      <c r="BA870" s="1">
        <f>COUNTIFS($AZ$2:AZ870,AZ870,$AZ$2:AZ870,"&gt;&lt;")</f>
        <v>1</v>
      </c>
      <c r="BB870" t="b">
        <f>IFERROR(AND(VLOOKUP(AX870,[2]英雄技能定义!$A:$F,6,0)="普攻",AY870=$AY$2),FALSE)</f>
        <v>0</v>
      </c>
    </row>
    <row r="871" spans="19:54">
      <c r="S871" s="14" t="str">
        <f t="shared" si="241"/>
        <v>2000360204伤血1</v>
      </c>
      <c r="T871" s="14" t="str">
        <f ca="1">IF(OFFSET($BB$1,MATCH($S871,S:S,0)-1,),$BC$1,
_xlfn.TEXTJOIN(Sheet1!$D$16,1,U871:AA871))</f>
        <v>ratio=0.52+attackerParams('step10a'),fixed=100</v>
      </c>
      <c r="U871" s="14" t="str">
        <f t="shared" ca="1" si="242"/>
        <v>ratio=0.52+attackerParams('step10a')</v>
      </c>
      <c r="V871" s="14" t="str">
        <f t="shared" ca="1" si="243"/>
        <v>fixed=100</v>
      </c>
      <c r="W871" s="14" t="str">
        <f t="shared" ca="1" si="244"/>
        <v/>
      </c>
      <c r="X871" s="14" t="str">
        <f t="shared" ca="1" si="245"/>
        <v/>
      </c>
      <c r="Y871" s="14" t="str">
        <f t="shared" ca="1" si="246"/>
        <v/>
      </c>
      <c r="Z871" s="14" t="str">
        <f t="shared" ca="1" si="247"/>
        <v/>
      </c>
      <c r="AA871" s="14" t="str">
        <f t="shared" ca="1" si="248"/>
        <v/>
      </c>
      <c r="AB871" s="1">
        <f t="shared" si="250"/>
        <v>0.52</v>
      </c>
      <c r="AC871" s="1">
        <f t="shared" si="251"/>
        <v>100</v>
      </c>
      <c r="AD871" s="1" t="e">
        <f t="shared" si="252"/>
        <v>#N/A</v>
      </c>
      <c r="AE871" s="1" t="e">
        <f t="shared" si="253"/>
        <v>#N/A</v>
      </c>
      <c r="AF871" s="1" t="e">
        <f t="shared" si="254"/>
        <v>#N/A</v>
      </c>
      <c r="AG871" s="1" t="e">
        <f t="shared" si="255"/>
        <v>#N/A</v>
      </c>
      <c r="AH871" s="1" t="e">
        <f t="shared" si="256"/>
        <v>#N/A</v>
      </c>
      <c r="AI871" s="1" t="str">
        <f>TRIM(LEFT(AP871,FIND(Sheet1!$E$16,AP871)-1))</f>
        <v>ratio</v>
      </c>
      <c r="AJ871" s="1" t="str">
        <f>TRIM(LEFT(AQ871,FIND(Sheet1!$E$16,AQ871)-1))</f>
        <v>fixed</v>
      </c>
      <c r="AK871" s="1" t="e">
        <f>TRIM(LEFT(AR871,FIND(Sheet1!$E$16,AR871)-1))</f>
        <v>#VALUE!</v>
      </c>
      <c r="AL871" s="1" t="e">
        <f>TRIM(LEFT(AS871,FIND(Sheet1!$E$16,AS871)-1))</f>
        <v>#VALUE!</v>
      </c>
      <c r="AM871" s="1" t="e">
        <f>TRIM(LEFT(AT871,FIND(Sheet1!$E$16,AT871)-1))</f>
        <v>#VALUE!</v>
      </c>
      <c r="AN871" s="1" t="e">
        <f>TRIM(LEFT(AU871,FIND(Sheet1!$E$16,AU871)-1))</f>
        <v>#VALUE!</v>
      </c>
      <c r="AO871" s="1" t="e">
        <f>TRIM(LEFT(AV871,FIND(Sheet1!$E$16,AV871)-1))</f>
        <v>#VALUE!</v>
      </c>
      <c r="AP871" s="14" t="s">
        <v>588</v>
      </c>
      <c r="AQ871" s="14" t="s">
        <v>170</v>
      </c>
      <c r="AX871" s="1">
        <v>2000360204</v>
      </c>
      <c r="AY871" s="1" t="s">
        <v>86</v>
      </c>
      <c r="AZ871" s="1" t="str">
        <f t="shared" si="249"/>
        <v>2000360204伤血</v>
      </c>
      <c r="BA871" s="1">
        <f>COUNTIFS($AZ$2:AZ871,AZ871,$AZ$2:AZ871,"&gt;&lt;")</f>
        <v>1</v>
      </c>
      <c r="BB871" t="b">
        <f>IFERROR(AND(VLOOKUP(AX871,[2]英雄技能定义!$A:$F,6,0)="普攻",AY871=$AY$2),FALSE)</f>
        <v>0</v>
      </c>
    </row>
    <row r="872" spans="19:54">
      <c r="S872" s="14" t="str">
        <f t="shared" si="241"/>
        <v>2000360204受击光效1</v>
      </c>
      <c r="T872" s="14" t="str">
        <f ca="1">IF(OFFSET($BB$1,MATCH($S872,S:S,0)-1,),$BC$1,
_xlfn.TEXTJOIN(Sheet1!$D$16,1,U872:AA872))</f>
        <v>115</v>
      </c>
      <c r="U872" s="14" t="str">
        <f t="shared" ca="1" si="242"/>
        <v>115</v>
      </c>
      <c r="V872" s="14" t="str">
        <f t="shared" ca="1" si="243"/>
        <v/>
      </c>
      <c r="W872" s="14" t="str">
        <f t="shared" ca="1" si="244"/>
        <v/>
      </c>
      <c r="X872" s="14" t="str">
        <f t="shared" ca="1" si="245"/>
        <v/>
      </c>
      <c r="Y872" s="14" t="str">
        <f t="shared" ca="1" si="246"/>
        <v/>
      </c>
      <c r="Z872" s="14" t="str">
        <f t="shared" ca="1" si="247"/>
        <v/>
      </c>
      <c r="AA872" s="14" t="str">
        <f t="shared" ca="1" si="248"/>
        <v/>
      </c>
      <c r="AB872" s="1">
        <f t="shared" si="250"/>
        <v>115</v>
      </c>
      <c r="AC872" s="1" t="e">
        <f t="shared" si="251"/>
        <v>#N/A</v>
      </c>
      <c r="AD872" s="1" t="e">
        <f t="shared" si="252"/>
        <v>#N/A</v>
      </c>
      <c r="AE872" s="1" t="e">
        <f t="shared" si="253"/>
        <v>#N/A</v>
      </c>
      <c r="AF872" s="1" t="e">
        <f t="shared" si="254"/>
        <v>#N/A</v>
      </c>
      <c r="AG872" s="1" t="e">
        <f t="shared" si="255"/>
        <v>#N/A</v>
      </c>
      <c r="AH872" s="1" t="e">
        <f t="shared" si="256"/>
        <v>#N/A</v>
      </c>
      <c r="AI872" s="1" t="e">
        <f>TRIM(LEFT(AP872,FIND(Sheet1!$E$16,AP872)-1))</f>
        <v>#VALUE!</v>
      </c>
      <c r="AJ872" s="1" t="e">
        <f>TRIM(LEFT(AQ872,FIND(Sheet1!$E$16,AQ872)-1))</f>
        <v>#VALUE!</v>
      </c>
      <c r="AK872" s="1" t="e">
        <f>TRIM(LEFT(AR872,FIND(Sheet1!$E$16,AR872)-1))</f>
        <v>#VALUE!</v>
      </c>
      <c r="AL872" s="1" t="e">
        <f>TRIM(LEFT(AS872,FIND(Sheet1!$E$16,AS872)-1))</f>
        <v>#VALUE!</v>
      </c>
      <c r="AM872" s="1" t="e">
        <f>TRIM(LEFT(AT872,FIND(Sheet1!$E$16,AT872)-1))</f>
        <v>#VALUE!</v>
      </c>
      <c r="AN872" s="1" t="e">
        <f>TRIM(LEFT(AU872,FIND(Sheet1!$E$16,AU872)-1))</f>
        <v>#VALUE!</v>
      </c>
      <c r="AO872" s="1" t="e">
        <f>TRIM(LEFT(AV872,FIND(Sheet1!$E$16,AV872)-1))</f>
        <v>#VALUE!</v>
      </c>
      <c r="AP872" s="14">
        <v>115</v>
      </c>
      <c r="AX872" s="1">
        <v>2000360204</v>
      </c>
      <c r="AY872" s="1" t="s">
        <v>91</v>
      </c>
      <c r="AZ872" s="1" t="str">
        <f t="shared" si="249"/>
        <v>2000360204受击光效</v>
      </c>
      <c r="BA872" s="1">
        <f>COUNTIFS($AZ$2:AZ872,AZ872,$AZ$2:AZ872,"&gt;&lt;")</f>
        <v>1</v>
      </c>
      <c r="BB872" t="b">
        <f>IFERROR(AND(VLOOKUP(AX872,[2]英雄技能定义!$A:$F,6,0)="普攻",AY872=$AY$2),FALSE)</f>
        <v>0</v>
      </c>
    </row>
    <row r="873" spans="19:54">
      <c r="S873" s="14" t="str">
        <f t="shared" si="241"/>
        <v>2000360204加buff1</v>
      </c>
      <c r="T873" s="14" t="str">
        <f ca="1">IF(OFFSET($BB$1,MATCH($S873,S:S,0)-1,),$BC$1,
_xlfn.TEXTJOIN(Sheet1!$D$16,1,U873:AA873))</f>
        <v>duration=6.1,effectIds={1000546,1000547},lightEffects={44}</v>
      </c>
      <c r="U873" s="14" t="str">
        <f t="shared" ca="1" si="242"/>
        <v>duration=6.1</v>
      </c>
      <c r="V873" s="14" t="str">
        <f t="shared" ca="1" si="243"/>
        <v>effectIds={1000546</v>
      </c>
      <c r="W873" s="14" t="str">
        <f t="shared" ca="1" si="244"/>
        <v>1000547}</v>
      </c>
      <c r="X873" s="14" t="str">
        <f t="shared" ca="1" si="245"/>
        <v>lightEffects={44}</v>
      </c>
      <c r="Y873" s="14" t="str">
        <f t="shared" ca="1" si="246"/>
        <v/>
      </c>
      <c r="Z873" s="14" t="str">
        <f t="shared" ca="1" si="247"/>
        <v/>
      </c>
      <c r="AA873" s="14" t="str">
        <f t="shared" ca="1" si="248"/>
        <v/>
      </c>
      <c r="AB873" s="1">
        <f t="shared" si="250"/>
        <v>6.1</v>
      </c>
      <c r="AC873" s="1" t="e">
        <f t="shared" si="251"/>
        <v>#N/A</v>
      </c>
      <c r="AD873" s="1" t="e">
        <f t="shared" si="252"/>
        <v>#N/A</v>
      </c>
      <c r="AE873" s="1" t="e">
        <f t="shared" si="253"/>
        <v>#N/A</v>
      </c>
      <c r="AF873" s="1" t="e">
        <f t="shared" si="254"/>
        <v>#N/A</v>
      </c>
      <c r="AG873" s="1" t="e">
        <f t="shared" si="255"/>
        <v>#N/A</v>
      </c>
      <c r="AH873" s="1" t="e">
        <f t="shared" si="256"/>
        <v>#N/A</v>
      </c>
      <c r="AI873" s="1" t="str">
        <f>TRIM(LEFT(AP873,FIND(Sheet1!$E$16,AP873)-1))</f>
        <v>duration</v>
      </c>
      <c r="AJ873" s="1" t="str">
        <f>TRIM(LEFT(AQ873,FIND(Sheet1!$E$16,AQ873)-1))</f>
        <v>effectIds</v>
      </c>
      <c r="AK873" s="1" t="e">
        <f>TRIM(LEFT(AR873,FIND(Sheet1!$E$16,AR873)-1))</f>
        <v>#VALUE!</v>
      </c>
      <c r="AL873" s="1" t="str">
        <f>TRIM(LEFT(AS873,FIND(Sheet1!$E$16,AS873)-1))</f>
        <v>lightEffects</v>
      </c>
      <c r="AM873" s="1" t="e">
        <f>TRIM(LEFT(AT873,FIND(Sheet1!$E$16,AT873)-1))</f>
        <v>#VALUE!</v>
      </c>
      <c r="AN873" s="1" t="e">
        <f>TRIM(LEFT(AU873,FIND(Sheet1!$E$16,AU873)-1))</f>
        <v>#VALUE!</v>
      </c>
      <c r="AO873" s="1" t="e">
        <f>TRIM(LEFT(AV873,FIND(Sheet1!$E$16,AV873)-1))</f>
        <v>#VALUE!</v>
      </c>
      <c r="AP873" s="14" t="s">
        <v>589</v>
      </c>
      <c r="AQ873" s="14" t="s">
        <v>590</v>
      </c>
      <c r="AR873" s="14" t="s">
        <v>591</v>
      </c>
      <c r="AS873" s="14" t="s">
        <v>592</v>
      </c>
      <c r="AX873" s="1">
        <v>2000360204</v>
      </c>
      <c r="AY873" s="1" t="s">
        <v>88</v>
      </c>
      <c r="AZ873" s="1" t="str">
        <f t="shared" si="249"/>
        <v>2000360204加buff</v>
      </c>
      <c r="BA873" s="1">
        <f>COUNTIFS($AZ$2:AZ873,AZ873,$AZ$2:AZ873,"&gt;&lt;")</f>
        <v>1</v>
      </c>
      <c r="BB873" t="b">
        <f>IFERROR(AND(VLOOKUP(AX873,[2]英雄技能定义!$A:$F,6,0)="普攻",AY873=$AY$2),FALSE)</f>
        <v>0</v>
      </c>
    </row>
    <row r="874" spans="19:54">
      <c r="S874" s="14" t="str">
        <f t="shared" si="241"/>
        <v>2000360205伤血1</v>
      </c>
      <c r="T874" s="14" t="str">
        <f ca="1">IF(OFFSET($BB$1,MATCH($S874,S:S,0)-1,),$BC$1,
_xlfn.TEXTJOIN(Sheet1!$D$16,1,U874:AA874))</f>
        <v>ratio=0.69+attackerParams('step10a'),fixed=100</v>
      </c>
      <c r="U874" s="14" t="str">
        <f t="shared" ca="1" si="242"/>
        <v>ratio=0.69+attackerParams('step10a')</v>
      </c>
      <c r="V874" s="14" t="str">
        <f t="shared" ca="1" si="243"/>
        <v>fixed=100</v>
      </c>
      <c r="W874" s="14" t="str">
        <f t="shared" ca="1" si="244"/>
        <v/>
      </c>
      <c r="X874" s="14" t="str">
        <f t="shared" ca="1" si="245"/>
        <v/>
      </c>
      <c r="Y874" s="14" t="str">
        <f t="shared" ca="1" si="246"/>
        <v/>
      </c>
      <c r="Z874" s="14" t="str">
        <f t="shared" ca="1" si="247"/>
        <v/>
      </c>
      <c r="AA874" s="14" t="str">
        <f t="shared" ca="1" si="248"/>
        <v/>
      </c>
      <c r="AB874" s="1">
        <f t="shared" si="250"/>
        <v>0.69</v>
      </c>
      <c r="AC874" s="1">
        <f t="shared" si="251"/>
        <v>100</v>
      </c>
      <c r="AD874" s="1" t="e">
        <f t="shared" si="252"/>
        <v>#N/A</v>
      </c>
      <c r="AE874" s="1" t="e">
        <f t="shared" si="253"/>
        <v>#N/A</v>
      </c>
      <c r="AF874" s="1" t="e">
        <f t="shared" si="254"/>
        <v>#N/A</v>
      </c>
      <c r="AG874" s="1" t="e">
        <f t="shared" si="255"/>
        <v>#N/A</v>
      </c>
      <c r="AH874" s="1" t="e">
        <f t="shared" si="256"/>
        <v>#N/A</v>
      </c>
      <c r="AI874" s="1" t="str">
        <f>TRIM(LEFT(AP874,FIND(Sheet1!$E$16,AP874)-1))</f>
        <v>ratio</v>
      </c>
      <c r="AJ874" s="1" t="str">
        <f>TRIM(LEFT(AQ874,FIND(Sheet1!$E$16,AQ874)-1))</f>
        <v>fixed</v>
      </c>
      <c r="AK874" s="1" t="e">
        <f>TRIM(LEFT(AR874,FIND(Sheet1!$E$16,AR874)-1))</f>
        <v>#VALUE!</v>
      </c>
      <c r="AL874" s="1" t="e">
        <f>TRIM(LEFT(AS874,FIND(Sheet1!$E$16,AS874)-1))</f>
        <v>#VALUE!</v>
      </c>
      <c r="AM874" s="1" t="e">
        <f>TRIM(LEFT(AT874,FIND(Sheet1!$E$16,AT874)-1))</f>
        <v>#VALUE!</v>
      </c>
      <c r="AN874" s="1" t="e">
        <f>TRIM(LEFT(AU874,FIND(Sheet1!$E$16,AU874)-1))</f>
        <v>#VALUE!</v>
      </c>
      <c r="AO874" s="1" t="e">
        <f>TRIM(LEFT(AV874,FIND(Sheet1!$E$16,AV874)-1))</f>
        <v>#VALUE!</v>
      </c>
      <c r="AP874" s="14" t="s">
        <v>581</v>
      </c>
      <c r="AQ874" s="14" t="s">
        <v>170</v>
      </c>
      <c r="AX874" s="1">
        <v>2000360205</v>
      </c>
      <c r="AY874" s="1" t="s">
        <v>86</v>
      </c>
      <c r="AZ874" s="1" t="str">
        <f t="shared" si="249"/>
        <v>2000360205伤血</v>
      </c>
      <c r="BA874" s="1">
        <f>COUNTIFS($AZ$2:AZ874,AZ874,$AZ$2:AZ874,"&gt;&lt;")</f>
        <v>1</v>
      </c>
      <c r="BB874" t="b">
        <f>IFERROR(AND(VLOOKUP(AX874,[2]英雄技能定义!$A:$F,6,0)="普攻",AY874=$AY$2),FALSE)</f>
        <v>0</v>
      </c>
    </row>
    <row r="875" spans="19:54">
      <c r="S875" s="14" t="str">
        <f t="shared" si="241"/>
        <v>2000360205受击光效1</v>
      </c>
      <c r="T875" s="14" t="str">
        <f ca="1">IF(OFFSET($BB$1,MATCH($S875,S:S,0)-1,),$BC$1,
_xlfn.TEXTJOIN(Sheet1!$D$16,1,U875:AA875))</f>
        <v>115</v>
      </c>
      <c r="U875" s="14" t="str">
        <f t="shared" ca="1" si="242"/>
        <v>115</v>
      </c>
      <c r="V875" s="14" t="str">
        <f t="shared" ca="1" si="243"/>
        <v/>
      </c>
      <c r="W875" s="14" t="str">
        <f t="shared" ca="1" si="244"/>
        <v/>
      </c>
      <c r="X875" s="14" t="str">
        <f t="shared" ca="1" si="245"/>
        <v/>
      </c>
      <c r="Y875" s="14" t="str">
        <f t="shared" ca="1" si="246"/>
        <v/>
      </c>
      <c r="Z875" s="14" t="str">
        <f t="shared" ca="1" si="247"/>
        <v/>
      </c>
      <c r="AA875" s="14" t="str">
        <f t="shared" ca="1" si="248"/>
        <v/>
      </c>
      <c r="AB875" s="1">
        <f t="shared" si="250"/>
        <v>115</v>
      </c>
      <c r="AC875" s="1" t="e">
        <f t="shared" si="251"/>
        <v>#N/A</v>
      </c>
      <c r="AD875" s="1" t="e">
        <f t="shared" si="252"/>
        <v>#N/A</v>
      </c>
      <c r="AE875" s="1" t="e">
        <f t="shared" si="253"/>
        <v>#N/A</v>
      </c>
      <c r="AF875" s="1" t="e">
        <f t="shared" si="254"/>
        <v>#N/A</v>
      </c>
      <c r="AG875" s="1" t="e">
        <f t="shared" si="255"/>
        <v>#N/A</v>
      </c>
      <c r="AH875" s="1" t="e">
        <f t="shared" si="256"/>
        <v>#N/A</v>
      </c>
      <c r="AI875" s="1" t="e">
        <f>TRIM(LEFT(AP875,FIND(Sheet1!$E$16,AP875)-1))</f>
        <v>#VALUE!</v>
      </c>
      <c r="AJ875" s="1" t="e">
        <f>TRIM(LEFT(AQ875,FIND(Sheet1!$E$16,AQ875)-1))</f>
        <v>#VALUE!</v>
      </c>
      <c r="AK875" s="1" t="e">
        <f>TRIM(LEFT(AR875,FIND(Sheet1!$E$16,AR875)-1))</f>
        <v>#VALUE!</v>
      </c>
      <c r="AL875" s="1" t="e">
        <f>TRIM(LEFT(AS875,FIND(Sheet1!$E$16,AS875)-1))</f>
        <v>#VALUE!</v>
      </c>
      <c r="AM875" s="1" t="e">
        <f>TRIM(LEFT(AT875,FIND(Sheet1!$E$16,AT875)-1))</f>
        <v>#VALUE!</v>
      </c>
      <c r="AN875" s="1" t="e">
        <f>TRIM(LEFT(AU875,FIND(Sheet1!$E$16,AU875)-1))</f>
        <v>#VALUE!</v>
      </c>
      <c r="AO875" s="1" t="e">
        <f>TRIM(LEFT(AV875,FIND(Sheet1!$E$16,AV875)-1))</f>
        <v>#VALUE!</v>
      </c>
      <c r="AP875" s="14">
        <v>115</v>
      </c>
      <c r="AX875" s="1">
        <v>2000360205</v>
      </c>
      <c r="AY875" s="1" t="s">
        <v>91</v>
      </c>
      <c r="AZ875" s="1" t="str">
        <f t="shared" si="249"/>
        <v>2000360205受击光效</v>
      </c>
      <c r="BA875" s="1">
        <f>COUNTIFS($AZ$2:AZ875,AZ875,$AZ$2:AZ875,"&gt;&lt;")</f>
        <v>1</v>
      </c>
      <c r="BB875" t="b">
        <f>IFERROR(AND(VLOOKUP(AX875,[2]英雄技能定义!$A:$F,6,0)="普攻",AY875=$AY$2),FALSE)</f>
        <v>0</v>
      </c>
    </row>
    <row r="876" spans="19:54">
      <c r="S876" s="14" t="str">
        <f t="shared" si="241"/>
        <v>2000360205加buff1</v>
      </c>
      <c r="T876" s="14" t="str">
        <f ca="1">IF(OFFSET($BB$1,MATCH($S876,S:S,0)-1,),$BC$1,
_xlfn.TEXTJOIN(Sheet1!$D$16,1,U876:AA876))</f>
        <v>duration=6.1,effectIds={1000546,1000547},lightEffects={44}</v>
      </c>
      <c r="U876" s="14" t="str">
        <f t="shared" ca="1" si="242"/>
        <v>duration=6.1</v>
      </c>
      <c r="V876" s="14" t="str">
        <f t="shared" ca="1" si="243"/>
        <v>effectIds={1000546</v>
      </c>
      <c r="W876" s="14" t="str">
        <f t="shared" ca="1" si="244"/>
        <v>1000547}</v>
      </c>
      <c r="X876" s="14" t="str">
        <f t="shared" ca="1" si="245"/>
        <v>lightEffects={44}</v>
      </c>
      <c r="Y876" s="14" t="str">
        <f t="shared" ca="1" si="246"/>
        <v/>
      </c>
      <c r="Z876" s="14" t="str">
        <f t="shared" ca="1" si="247"/>
        <v/>
      </c>
      <c r="AA876" s="14" t="str">
        <f t="shared" ca="1" si="248"/>
        <v/>
      </c>
      <c r="AB876" s="1">
        <f t="shared" si="250"/>
        <v>6.1</v>
      </c>
      <c r="AC876" s="1" t="e">
        <f t="shared" si="251"/>
        <v>#N/A</v>
      </c>
      <c r="AD876" s="1" t="e">
        <f t="shared" si="252"/>
        <v>#N/A</v>
      </c>
      <c r="AE876" s="1" t="e">
        <f t="shared" si="253"/>
        <v>#N/A</v>
      </c>
      <c r="AF876" s="1" t="e">
        <f t="shared" si="254"/>
        <v>#N/A</v>
      </c>
      <c r="AG876" s="1" t="e">
        <f t="shared" si="255"/>
        <v>#N/A</v>
      </c>
      <c r="AH876" s="1" t="e">
        <f t="shared" si="256"/>
        <v>#N/A</v>
      </c>
      <c r="AI876" s="1" t="str">
        <f>TRIM(LEFT(AP876,FIND(Sheet1!$E$16,AP876)-1))</f>
        <v>duration</v>
      </c>
      <c r="AJ876" s="1" t="str">
        <f>TRIM(LEFT(AQ876,FIND(Sheet1!$E$16,AQ876)-1))</f>
        <v>effectIds</v>
      </c>
      <c r="AK876" s="1" t="e">
        <f>TRIM(LEFT(AR876,FIND(Sheet1!$E$16,AR876)-1))</f>
        <v>#VALUE!</v>
      </c>
      <c r="AL876" s="1" t="str">
        <f>TRIM(LEFT(AS876,FIND(Sheet1!$E$16,AS876)-1))</f>
        <v>lightEffects</v>
      </c>
      <c r="AM876" s="1" t="e">
        <f>TRIM(LEFT(AT876,FIND(Sheet1!$E$16,AT876)-1))</f>
        <v>#VALUE!</v>
      </c>
      <c r="AN876" s="1" t="e">
        <f>TRIM(LEFT(AU876,FIND(Sheet1!$E$16,AU876)-1))</f>
        <v>#VALUE!</v>
      </c>
      <c r="AO876" s="1" t="e">
        <f>TRIM(LEFT(AV876,FIND(Sheet1!$E$16,AV876)-1))</f>
        <v>#VALUE!</v>
      </c>
      <c r="AP876" s="14" t="s">
        <v>589</v>
      </c>
      <c r="AQ876" s="14" t="s">
        <v>590</v>
      </c>
      <c r="AR876" s="14" t="s">
        <v>591</v>
      </c>
      <c r="AS876" s="14" t="s">
        <v>592</v>
      </c>
      <c r="AX876" s="1">
        <v>2000360205</v>
      </c>
      <c r="AY876" s="1" t="s">
        <v>88</v>
      </c>
      <c r="AZ876" s="1" t="str">
        <f t="shared" si="249"/>
        <v>2000360205加buff</v>
      </c>
      <c r="BA876" s="1">
        <f>COUNTIFS($AZ$2:AZ876,AZ876,$AZ$2:AZ876,"&gt;&lt;")</f>
        <v>1</v>
      </c>
      <c r="BB876" t="b">
        <f>IFERROR(AND(VLOOKUP(AX876,[2]英雄技能定义!$A:$F,6,0)="普攻",AY876=$AY$2),FALSE)</f>
        <v>0</v>
      </c>
    </row>
    <row r="877" spans="19:54">
      <c r="S877" s="14" t="str">
        <f t="shared" si="241"/>
        <v>2000360211加buff1</v>
      </c>
      <c r="T877" s="14" t="str">
        <f ca="1">IF(OFFSET($BB$1,MATCH($S877,S:S,0)-1,),$BC$1,
_xlfn.TEXTJOIN(Sheet1!$D$16,1,U877:AA877))</f>
        <v>duration=4.1,effectIds={1000548},overlayLimit=3,lightEffects={44}</v>
      </c>
      <c r="U877" s="14" t="str">
        <f t="shared" ca="1" si="242"/>
        <v>duration=4.1</v>
      </c>
      <c r="V877" s="14" t="str">
        <f t="shared" ca="1" si="243"/>
        <v>effectIds={1000548}</v>
      </c>
      <c r="W877" s="14" t="str">
        <f t="shared" ca="1" si="244"/>
        <v>overlayLimit=3</v>
      </c>
      <c r="X877" s="14" t="str">
        <f t="shared" ca="1" si="245"/>
        <v>lightEffects={44}</v>
      </c>
      <c r="Y877" s="14" t="str">
        <f t="shared" ca="1" si="246"/>
        <v/>
      </c>
      <c r="Z877" s="14" t="str">
        <f t="shared" ca="1" si="247"/>
        <v/>
      </c>
      <c r="AA877" s="14" t="str">
        <f t="shared" ca="1" si="248"/>
        <v/>
      </c>
      <c r="AB877" s="1">
        <f t="shared" si="250"/>
        <v>4.0999999999999996</v>
      </c>
      <c r="AC877" s="1" t="e">
        <f t="shared" si="251"/>
        <v>#N/A</v>
      </c>
      <c r="AD877" s="1">
        <f t="shared" si="252"/>
        <v>3</v>
      </c>
      <c r="AE877" s="1" t="e">
        <f t="shared" si="253"/>
        <v>#N/A</v>
      </c>
      <c r="AF877" s="1" t="e">
        <f t="shared" si="254"/>
        <v>#N/A</v>
      </c>
      <c r="AG877" s="1" t="e">
        <f t="shared" si="255"/>
        <v>#N/A</v>
      </c>
      <c r="AH877" s="1" t="e">
        <f t="shared" si="256"/>
        <v>#N/A</v>
      </c>
      <c r="AI877" s="1" t="str">
        <f>TRIM(LEFT(AP877,FIND(Sheet1!$E$16,AP877)-1))</f>
        <v>duration</v>
      </c>
      <c r="AJ877" s="1" t="str">
        <f>TRIM(LEFT(AQ877,FIND(Sheet1!$E$16,AQ877)-1))</f>
        <v>effectIds</v>
      </c>
      <c r="AK877" s="1" t="str">
        <f>TRIM(LEFT(AR877,FIND(Sheet1!$E$16,AR877)-1))</f>
        <v>overlayLimit</v>
      </c>
      <c r="AL877" s="1" t="str">
        <f>TRIM(LEFT(AS877,FIND(Sheet1!$E$16,AS877)-1))</f>
        <v>lightEffects</v>
      </c>
      <c r="AM877" s="1" t="e">
        <f>TRIM(LEFT(AT877,FIND(Sheet1!$E$16,AT877)-1))</f>
        <v>#VALUE!</v>
      </c>
      <c r="AN877" s="1" t="e">
        <f>TRIM(LEFT(AU877,FIND(Sheet1!$E$16,AU877)-1))</f>
        <v>#VALUE!</v>
      </c>
      <c r="AO877" s="1" t="e">
        <f>TRIM(LEFT(AV877,FIND(Sheet1!$E$16,AV877)-1))</f>
        <v>#VALUE!</v>
      </c>
      <c r="AP877" s="14" t="s">
        <v>593</v>
      </c>
      <c r="AQ877" s="14" t="s">
        <v>594</v>
      </c>
      <c r="AR877" s="14" t="s">
        <v>429</v>
      </c>
      <c r="AS877" s="14" t="s">
        <v>592</v>
      </c>
      <c r="AX877" s="1">
        <v>2000360211</v>
      </c>
      <c r="AY877" s="1" t="s">
        <v>88</v>
      </c>
      <c r="AZ877" s="1" t="str">
        <f t="shared" si="249"/>
        <v>2000360211加buff</v>
      </c>
      <c r="BA877" s="1">
        <f>COUNTIFS($AZ$2:AZ877,AZ877,$AZ$2:AZ877,"&gt;&lt;")</f>
        <v>1</v>
      </c>
      <c r="BB877" t="b">
        <f>IFERROR(AND(VLOOKUP(AX877,[2]英雄技能定义!$A:$F,6,0)="普攻",AY877=$AY$2),FALSE)</f>
        <v>0</v>
      </c>
    </row>
    <row r="878" spans="19:54">
      <c r="S878" s="14" t="str">
        <f t="shared" si="241"/>
        <v>2000360211增加额外手操主动技1</v>
      </c>
      <c r="T878" s="14" t="str">
        <f ca="1">IF(OFFSET($BB$1,MATCH($S878,S:S,0)-1,),$BC$1,
_xlfn.TEXTJOIN(Sheet1!$D$16,1,U878:AA878))</f>
        <v>skillId=2000360206, useType='active', autoUseTime=0.1,lifeTime=6,cd=2.5</v>
      </c>
      <c r="U878" s="14" t="str">
        <f t="shared" ca="1" si="242"/>
        <v>skillId=2000360206</v>
      </c>
      <c r="V878" s="14" t="str">
        <f t="shared" ca="1" si="243"/>
        <v xml:space="preserve"> useType='active'</v>
      </c>
      <c r="W878" s="14" t="str">
        <f t="shared" ca="1" si="244"/>
        <v xml:space="preserve"> autoUseTime=0.1</v>
      </c>
      <c r="X878" s="14" t="str">
        <f t="shared" ca="1" si="245"/>
        <v>lifeTime=6</v>
      </c>
      <c r="Y878" s="14" t="str">
        <f t="shared" ca="1" si="246"/>
        <v>cd=2.5</v>
      </c>
      <c r="Z878" s="14" t="str">
        <f t="shared" ca="1" si="247"/>
        <v/>
      </c>
      <c r="AA878" s="14" t="str">
        <f t="shared" ca="1" si="248"/>
        <v/>
      </c>
      <c r="AB878" s="1">
        <f t="shared" si="250"/>
        <v>2000360206</v>
      </c>
      <c r="AC878" s="1" t="e">
        <f t="shared" si="251"/>
        <v>#N/A</v>
      </c>
      <c r="AD878" s="1">
        <f t="shared" si="252"/>
        <v>0.1</v>
      </c>
      <c r="AE878" s="1">
        <f t="shared" si="253"/>
        <v>6</v>
      </c>
      <c r="AF878" s="1">
        <f t="shared" si="254"/>
        <v>2.5</v>
      </c>
      <c r="AG878" s="1" t="e">
        <f t="shared" si="255"/>
        <v>#N/A</v>
      </c>
      <c r="AH878" s="1" t="e">
        <f t="shared" si="256"/>
        <v>#N/A</v>
      </c>
      <c r="AI878" s="1" t="str">
        <f>TRIM(LEFT(AP878,FIND(Sheet1!$E$16,AP878)-1))</f>
        <v>skillId</v>
      </c>
      <c r="AJ878" s="1" t="str">
        <f>TRIM(LEFT(AQ878,FIND(Sheet1!$E$16,AQ878)-1))</f>
        <v>useType</v>
      </c>
      <c r="AK878" s="1" t="str">
        <f>TRIM(LEFT(AR878,FIND(Sheet1!$E$16,AR878)-1))</f>
        <v>autoUseTime</v>
      </c>
      <c r="AL878" s="1" t="str">
        <f>TRIM(LEFT(AS878,FIND(Sheet1!$E$16,AS878)-1))</f>
        <v>lifeTime</v>
      </c>
      <c r="AM878" s="1" t="str">
        <f>TRIM(LEFT(AT878,FIND(Sheet1!$E$16,AT878)-1))</f>
        <v>cd</v>
      </c>
      <c r="AN878" s="1" t="e">
        <f>TRIM(LEFT(AU878,FIND(Sheet1!$E$16,AU878)-1))</f>
        <v>#VALUE!</v>
      </c>
      <c r="AO878" s="1" t="e">
        <f>TRIM(LEFT(AV878,FIND(Sheet1!$E$16,AV878)-1))</f>
        <v>#VALUE!</v>
      </c>
      <c r="AP878" s="14" t="s">
        <v>595</v>
      </c>
      <c r="AQ878" s="14" t="s">
        <v>547</v>
      </c>
      <c r="AR878" s="14" t="s">
        <v>596</v>
      </c>
      <c r="AS878" s="14" t="s">
        <v>597</v>
      </c>
      <c r="AT878" s="14" t="s">
        <v>598</v>
      </c>
      <c r="AX878" s="1">
        <v>2000360211</v>
      </c>
      <c r="AY878" s="1" t="s">
        <v>97</v>
      </c>
      <c r="AZ878" s="1" t="str">
        <f t="shared" si="249"/>
        <v>2000360211增加额外手操主动技</v>
      </c>
      <c r="BA878" s="1">
        <f>COUNTIFS($AZ$2:AZ878,AZ878,$AZ$2:AZ878,"&gt;&lt;")</f>
        <v>1</v>
      </c>
      <c r="BB878" t="b">
        <f>IFERROR(AND(VLOOKUP(AX878,[2]英雄技能定义!$A:$F,6,0)="普攻",AY878=$AY$2),FALSE)</f>
        <v>0</v>
      </c>
    </row>
    <row r="879" spans="19:54">
      <c r="S879" s="14" t="str">
        <f t="shared" si="241"/>
        <v>2000360206伤血1</v>
      </c>
      <c r="T879" s="14" t="str">
        <f ca="1">IF(OFFSET($BB$1,MATCH($S879,S:S,0)-1,),$BC$1,
_xlfn.TEXTJOIN(Sheet1!$D$16,1,U879:AA879))</f>
        <v>ratio=0.2,fixed=100</v>
      </c>
      <c r="U879" s="14" t="str">
        <f t="shared" ca="1" si="242"/>
        <v>ratio=0.2</v>
      </c>
      <c r="V879" s="14" t="str">
        <f t="shared" ca="1" si="243"/>
        <v>fixed=100</v>
      </c>
      <c r="W879" s="14" t="str">
        <f t="shared" ca="1" si="244"/>
        <v/>
      </c>
      <c r="X879" s="14" t="str">
        <f t="shared" ca="1" si="245"/>
        <v/>
      </c>
      <c r="Y879" s="14" t="str">
        <f t="shared" ca="1" si="246"/>
        <v/>
      </c>
      <c r="Z879" s="14" t="str">
        <f t="shared" ca="1" si="247"/>
        <v/>
      </c>
      <c r="AA879" s="14" t="str">
        <f t="shared" ca="1" si="248"/>
        <v/>
      </c>
      <c r="AB879" s="1">
        <f t="shared" si="250"/>
        <v>0.2</v>
      </c>
      <c r="AC879" s="1">
        <f t="shared" si="251"/>
        <v>100</v>
      </c>
      <c r="AD879" s="1" t="e">
        <f t="shared" si="252"/>
        <v>#N/A</v>
      </c>
      <c r="AE879" s="1" t="e">
        <f t="shared" si="253"/>
        <v>#N/A</v>
      </c>
      <c r="AF879" s="1" t="e">
        <f t="shared" si="254"/>
        <v>#N/A</v>
      </c>
      <c r="AG879" s="1" t="e">
        <f t="shared" si="255"/>
        <v>#N/A</v>
      </c>
      <c r="AH879" s="1" t="e">
        <f t="shared" si="256"/>
        <v>#N/A</v>
      </c>
      <c r="AI879" s="1" t="str">
        <f>TRIM(LEFT(AP879,FIND(Sheet1!$E$16,AP879)-1))</f>
        <v>ratio</v>
      </c>
      <c r="AJ879" s="1" t="str">
        <f>TRIM(LEFT(AQ879,FIND(Sheet1!$E$16,AQ879)-1))</f>
        <v>fixed</v>
      </c>
      <c r="AK879" s="1" t="e">
        <f>TRIM(LEFT(AR879,FIND(Sheet1!$E$16,AR879)-1))</f>
        <v>#VALUE!</v>
      </c>
      <c r="AL879" s="1" t="e">
        <f>TRIM(LEFT(AS879,FIND(Sheet1!$E$16,AS879)-1))</f>
        <v>#VALUE!</v>
      </c>
      <c r="AM879" s="1" t="e">
        <f>TRIM(LEFT(AT879,FIND(Sheet1!$E$16,AT879)-1))</f>
        <v>#VALUE!</v>
      </c>
      <c r="AN879" s="1" t="e">
        <f>TRIM(LEFT(AU879,FIND(Sheet1!$E$16,AU879)-1))</f>
        <v>#VALUE!</v>
      </c>
      <c r="AO879" s="1" t="e">
        <f>TRIM(LEFT(AV879,FIND(Sheet1!$E$16,AV879)-1))</f>
        <v>#VALUE!</v>
      </c>
      <c r="AP879" s="14" t="s">
        <v>599</v>
      </c>
      <c r="AQ879" s="14" t="s">
        <v>170</v>
      </c>
      <c r="AX879" s="1">
        <v>2000360206</v>
      </c>
      <c r="AY879" s="1" t="s">
        <v>86</v>
      </c>
      <c r="AZ879" s="1" t="str">
        <f t="shared" si="249"/>
        <v>2000360206伤血</v>
      </c>
      <c r="BA879" s="1">
        <f>COUNTIFS($AZ$2:AZ879,AZ879,$AZ$2:AZ879,"&gt;&lt;")</f>
        <v>1</v>
      </c>
      <c r="BB879" t="b">
        <f>IFERROR(AND(VLOOKUP(AX879,[2]英雄技能定义!$A:$F,6,0)="普攻",AY879=$AY$2),FALSE)</f>
        <v>0</v>
      </c>
    </row>
    <row r="880" spans="19:54">
      <c r="S880" s="14" t="str">
        <f t="shared" si="241"/>
        <v>2000360206受击光效1</v>
      </c>
      <c r="T880" s="14" t="str">
        <f ca="1">IF(OFFSET($BB$1,MATCH($S880,S:S,0)-1,),$BC$1,
_xlfn.TEXTJOIN(Sheet1!$D$16,1,U880:AA880))</f>
        <v>115</v>
      </c>
      <c r="U880" s="14" t="str">
        <f t="shared" ca="1" si="242"/>
        <v>115</v>
      </c>
      <c r="V880" s="14" t="str">
        <f t="shared" ca="1" si="243"/>
        <v/>
      </c>
      <c r="W880" s="14" t="str">
        <f t="shared" ca="1" si="244"/>
        <v/>
      </c>
      <c r="X880" s="14" t="str">
        <f t="shared" ca="1" si="245"/>
        <v/>
      </c>
      <c r="Y880" s="14" t="str">
        <f t="shared" ca="1" si="246"/>
        <v/>
      </c>
      <c r="Z880" s="14" t="str">
        <f t="shared" ca="1" si="247"/>
        <v/>
      </c>
      <c r="AA880" s="14" t="str">
        <f t="shared" ca="1" si="248"/>
        <v/>
      </c>
      <c r="AB880" s="1">
        <f t="shared" si="250"/>
        <v>115</v>
      </c>
      <c r="AC880" s="1" t="e">
        <f t="shared" si="251"/>
        <v>#N/A</v>
      </c>
      <c r="AD880" s="1" t="e">
        <f t="shared" si="252"/>
        <v>#N/A</v>
      </c>
      <c r="AE880" s="1" t="e">
        <f t="shared" si="253"/>
        <v>#N/A</v>
      </c>
      <c r="AF880" s="1" t="e">
        <f t="shared" si="254"/>
        <v>#N/A</v>
      </c>
      <c r="AG880" s="1" t="e">
        <f t="shared" si="255"/>
        <v>#N/A</v>
      </c>
      <c r="AH880" s="1" t="e">
        <f t="shared" si="256"/>
        <v>#N/A</v>
      </c>
      <c r="AI880" s="1" t="e">
        <f>TRIM(LEFT(AP880,FIND(Sheet1!$E$16,AP880)-1))</f>
        <v>#VALUE!</v>
      </c>
      <c r="AJ880" s="1" t="e">
        <f>TRIM(LEFT(AQ880,FIND(Sheet1!$E$16,AQ880)-1))</f>
        <v>#VALUE!</v>
      </c>
      <c r="AK880" s="1" t="e">
        <f>TRIM(LEFT(AR880,FIND(Sheet1!$E$16,AR880)-1))</f>
        <v>#VALUE!</v>
      </c>
      <c r="AL880" s="1" t="e">
        <f>TRIM(LEFT(AS880,FIND(Sheet1!$E$16,AS880)-1))</f>
        <v>#VALUE!</v>
      </c>
      <c r="AM880" s="1" t="e">
        <f>TRIM(LEFT(AT880,FIND(Sheet1!$E$16,AT880)-1))</f>
        <v>#VALUE!</v>
      </c>
      <c r="AN880" s="1" t="e">
        <f>TRIM(LEFT(AU880,FIND(Sheet1!$E$16,AU880)-1))</f>
        <v>#VALUE!</v>
      </c>
      <c r="AO880" s="1" t="e">
        <f>TRIM(LEFT(AV880,FIND(Sheet1!$E$16,AV880)-1))</f>
        <v>#VALUE!</v>
      </c>
      <c r="AP880" s="14">
        <v>115</v>
      </c>
      <c r="AX880" s="1">
        <v>2000360206</v>
      </c>
      <c r="AY880" s="1" t="s">
        <v>91</v>
      </c>
      <c r="AZ880" s="1" t="str">
        <f t="shared" si="249"/>
        <v>2000360206受击光效</v>
      </c>
      <c r="BA880" s="1">
        <f>COUNTIFS($AZ$2:AZ880,AZ880,$AZ$2:AZ880,"&gt;&lt;")</f>
        <v>1</v>
      </c>
      <c r="BB880" t="b">
        <f>IFERROR(AND(VLOOKUP(AX880,[2]英雄技能定义!$A:$F,6,0)="普攻",AY880=$AY$2),FALSE)</f>
        <v>0</v>
      </c>
    </row>
    <row r="881" spans="19:54">
      <c r="S881" s="14" t="str">
        <f t="shared" si="241"/>
        <v>2000460201伤血1</v>
      </c>
      <c r="T881" s="14" t="str">
        <f ca="1">IF(OFFSET($BB$1,MATCH($S881,S:S,0)-1,),$BC$1,
_xlfn.TEXTJOIN(Sheet1!$D$16,1,U881:AA881))</f>
        <v>ratio=0.4,fixed=0</v>
      </c>
      <c r="U881" s="14" t="str">
        <f t="shared" ca="1" si="242"/>
        <v>ratio=0.4</v>
      </c>
      <c r="V881" s="14" t="str">
        <f t="shared" ca="1" si="243"/>
        <v>fixed=100</v>
      </c>
      <c r="W881" s="14" t="str">
        <f t="shared" ca="1" si="244"/>
        <v/>
      </c>
      <c r="X881" s="14" t="str">
        <f t="shared" ca="1" si="245"/>
        <v/>
      </c>
      <c r="Y881" s="14" t="str">
        <f t="shared" ca="1" si="246"/>
        <v/>
      </c>
      <c r="Z881" s="14" t="str">
        <f t="shared" ca="1" si="247"/>
        <v/>
      </c>
      <c r="AA881" s="14" t="str">
        <f t="shared" ca="1" si="248"/>
        <v/>
      </c>
      <c r="AB881" s="1">
        <f t="shared" si="250"/>
        <v>0.4</v>
      </c>
      <c r="AC881" s="1">
        <f t="shared" si="251"/>
        <v>100</v>
      </c>
      <c r="AD881" s="1" t="e">
        <f t="shared" si="252"/>
        <v>#N/A</v>
      </c>
      <c r="AE881" s="1" t="e">
        <f t="shared" si="253"/>
        <v>#N/A</v>
      </c>
      <c r="AF881" s="1" t="e">
        <f t="shared" si="254"/>
        <v>#N/A</v>
      </c>
      <c r="AG881" s="1" t="e">
        <f t="shared" si="255"/>
        <v>#N/A</v>
      </c>
      <c r="AH881" s="1" t="e">
        <f t="shared" si="256"/>
        <v>#N/A</v>
      </c>
      <c r="AI881" s="1" t="str">
        <f>TRIM(LEFT(AP881,FIND(Sheet1!$E$16,AP881)-1))</f>
        <v>ratio</v>
      </c>
      <c r="AJ881" s="1" t="str">
        <f>TRIM(LEFT(AQ881,FIND(Sheet1!$E$16,AQ881)-1))</f>
        <v>fixed</v>
      </c>
      <c r="AK881" s="1" t="e">
        <f>TRIM(LEFT(AR881,FIND(Sheet1!$E$16,AR881)-1))</f>
        <v>#VALUE!</v>
      </c>
      <c r="AL881" s="1" t="e">
        <f>TRIM(LEFT(AS881,FIND(Sheet1!$E$16,AS881)-1))</f>
        <v>#VALUE!</v>
      </c>
      <c r="AM881" s="1" t="e">
        <f>TRIM(LEFT(AT881,FIND(Sheet1!$E$16,AT881)-1))</f>
        <v>#VALUE!</v>
      </c>
      <c r="AN881" s="1" t="e">
        <f>TRIM(LEFT(AU881,FIND(Sheet1!$E$16,AU881)-1))</f>
        <v>#VALUE!</v>
      </c>
      <c r="AO881" s="1" t="e">
        <f>TRIM(LEFT(AV881,FIND(Sheet1!$E$16,AV881)-1))</f>
        <v>#VALUE!</v>
      </c>
      <c r="AP881" s="14" t="s">
        <v>167</v>
      </c>
      <c r="AQ881" s="14" t="s">
        <v>170</v>
      </c>
      <c r="AX881" s="1">
        <v>2000460201</v>
      </c>
      <c r="AY881" s="1" t="s">
        <v>86</v>
      </c>
      <c r="AZ881" s="1" t="str">
        <f t="shared" si="249"/>
        <v>2000460201伤血</v>
      </c>
      <c r="BA881" s="1">
        <f>COUNTIFS($AZ$2:AZ881,AZ881,$AZ$2:AZ881,"&gt;&lt;")</f>
        <v>1</v>
      </c>
      <c r="BB881" t="b">
        <f>IFERROR(AND(VLOOKUP(AX881,[2]英雄技能定义!$A:$F,6,0)="普攻",AY881=$AY$2),FALSE)</f>
        <v>1</v>
      </c>
    </row>
    <row r="882" spans="19:54">
      <c r="S882" s="14" t="str">
        <f t="shared" si="241"/>
        <v>2000460201受击光效1</v>
      </c>
      <c r="T882" s="14" t="str">
        <f ca="1">IF(OFFSET($BB$1,MATCH($S882,S:S,0)-1,),$BC$1,
_xlfn.TEXTJOIN(Sheet1!$D$16,1,U882:AA882))</f>
        <v>128</v>
      </c>
      <c r="U882" s="14" t="str">
        <f t="shared" ca="1" si="242"/>
        <v>128</v>
      </c>
      <c r="V882" s="14" t="str">
        <f t="shared" ca="1" si="243"/>
        <v/>
      </c>
      <c r="W882" s="14" t="str">
        <f t="shared" ca="1" si="244"/>
        <v/>
      </c>
      <c r="X882" s="14" t="str">
        <f t="shared" ca="1" si="245"/>
        <v/>
      </c>
      <c r="Y882" s="14" t="str">
        <f t="shared" ca="1" si="246"/>
        <v/>
      </c>
      <c r="Z882" s="14" t="str">
        <f t="shared" ca="1" si="247"/>
        <v/>
      </c>
      <c r="AA882" s="14" t="str">
        <f t="shared" ca="1" si="248"/>
        <v/>
      </c>
      <c r="AB882" s="1">
        <f t="shared" si="250"/>
        <v>128</v>
      </c>
      <c r="AC882" s="1" t="e">
        <f t="shared" si="251"/>
        <v>#N/A</v>
      </c>
      <c r="AD882" s="1" t="e">
        <f t="shared" si="252"/>
        <v>#N/A</v>
      </c>
      <c r="AE882" s="1" t="e">
        <f t="shared" si="253"/>
        <v>#N/A</v>
      </c>
      <c r="AF882" s="1" t="e">
        <f t="shared" si="254"/>
        <v>#N/A</v>
      </c>
      <c r="AG882" s="1" t="e">
        <f t="shared" si="255"/>
        <v>#N/A</v>
      </c>
      <c r="AH882" s="1" t="e">
        <f t="shared" si="256"/>
        <v>#N/A</v>
      </c>
      <c r="AI882" s="1" t="e">
        <f>TRIM(LEFT(AP882,FIND(Sheet1!$E$16,AP882)-1))</f>
        <v>#VALUE!</v>
      </c>
      <c r="AJ882" s="1" t="e">
        <f>TRIM(LEFT(AQ882,FIND(Sheet1!$E$16,AQ882)-1))</f>
        <v>#VALUE!</v>
      </c>
      <c r="AK882" s="1" t="e">
        <f>TRIM(LEFT(AR882,FIND(Sheet1!$E$16,AR882)-1))</f>
        <v>#VALUE!</v>
      </c>
      <c r="AL882" s="1" t="e">
        <f>TRIM(LEFT(AS882,FIND(Sheet1!$E$16,AS882)-1))</f>
        <v>#VALUE!</v>
      </c>
      <c r="AM882" s="1" t="e">
        <f>TRIM(LEFT(AT882,FIND(Sheet1!$E$16,AT882)-1))</f>
        <v>#VALUE!</v>
      </c>
      <c r="AN882" s="1" t="e">
        <f>TRIM(LEFT(AU882,FIND(Sheet1!$E$16,AU882)-1))</f>
        <v>#VALUE!</v>
      </c>
      <c r="AO882" s="1" t="e">
        <f>TRIM(LEFT(AV882,FIND(Sheet1!$E$16,AV882)-1))</f>
        <v>#VALUE!</v>
      </c>
      <c r="AP882" s="14">
        <v>128</v>
      </c>
      <c r="AX882" s="1">
        <v>2000460201</v>
      </c>
      <c r="AY882" s="1" t="s">
        <v>91</v>
      </c>
      <c r="AZ882" s="1" t="str">
        <f t="shared" si="249"/>
        <v>2000460201受击光效</v>
      </c>
      <c r="BA882" s="1">
        <f>COUNTIFS($AZ$2:AZ882,AZ882,$AZ$2:AZ882,"&gt;&lt;")</f>
        <v>1</v>
      </c>
      <c r="BB882" t="b">
        <f>IFERROR(AND(VLOOKUP(AX882,[2]英雄技能定义!$A:$F,6,0)="普攻",AY882=$AY$2),FALSE)</f>
        <v>0</v>
      </c>
    </row>
    <row r="883" spans="19:54">
      <c r="S883" s="14" t="str">
        <f t="shared" si="241"/>
        <v>2000460202伤血1</v>
      </c>
      <c r="T883" s="14" t="str">
        <f ca="1">IF(OFFSET($BB$1,MATCH($S883,S:S,0)-1,),$BC$1,
_xlfn.TEXTJOIN(Sheet1!$D$16,1,U883:AA883))</f>
        <v>ratio=1.31,fixed=100</v>
      </c>
      <c r="U883" s="14" t="str">
        <f t="shared" ca="1" si="242"/>
        <v>ratio=1.31</v>
      </c>
      <c r="V883" s="14" t="str">
        <f t="shared" ca="1" si="243"/>
        <v>fixed=100</v>
      </c>
      <c r="W883" s="14" t="str">
        <f t="shared" ca="1" si="244"/>
        <v/>
      </c>
      <c r="X883" s="14" t="str">
        <f t="shared" ca="1" si="245"/>
        <v/>
      </c>
      <c r="Y883" s="14" t="str">
        <f t="shared" ca="1" si="246"/>
        <v/>
      </c>
      <c r="Z883" s="14" t="str">
        <f t="shared" ca="1" si="247"/>
        <v/>
      </c>
      <c r="AA883" s="14" t="str">
        <f t="shared" ca="1" si="248"/>
        <v/>
      </c>
      <c r="AB883" s="1">
        <f t="shared" si="250"/>
        <v>1.31</v>
      </c>
      <c r="AC883" s="1">
        <f t="shared" si="251"/>
        <v>100</v>
      </c>
      <c r="AD883" s="1" t="e">
        <f t="shared" si="252"/>
        <v>#N/A</v>
      </c>
      <c r="AE883" s="1" t="e">
        <f t="shared" si="253"/>
        <v>#N/A</v>
      </c>
      <c r="AF883" s="1" t="e">
        <f t="shared" si="254"/>
        <v>#N/A</v>
      </c>
      <c r="AG883" s="1" t="e">
        <f t="shared" si="255"/>
        <v>#N/A</v>
      </c>
      <c r="AH883" s="1" t="e">
        <f t="shared" si="256"/>
        <v>#N/A</v>
      </c>
      <c r="AI883" s="1" t="str">
        <f>TRIM(LEFT(AP883,FIND(Sheet1!$E$16,AP883)-1))</f>
        <v>ratio</v>
      </c>
      <c r="AJ883" s="1" t="str">
        <f>TRIM(LEFT(AQ883,FIND(Sheet1!$E$16,AQ883)-1))</f>
        <v>fixed</v>
      </c>
      <c r="AK883" s="1" t="e">
        <f>TRIM(LEFT(AR883,FIND(Sheet1!$E$16,AR883)-1))</f>
        <v>#VALUE!</v>
      </c>
      <c r="AL883" s="1" t="e">
        <f>TRIM(LEFT(AS883,FIND(Sheet1!$E$16,AS883)-1))</f>
        <v>#VALUE!</v>
      </c>
      <c r="AM883" s="1" t="e">
        <f>TRIM(LEFT(AT883,FIND(Sheet1!$E$16,AT883)-1))</f>
        <v>#VALUE!</v>
      </c>
      <c r="AN883" s="1" t="e">
        <f>TRIM(LEFT(AU883,FIND(Sheet1!$E$16,AU883)-1))</f>
        <v>#VALUE!</v>
      </c>
      <c r="AO883" s="1" t="e">
        <f>TRIM(LEFT(AV883,FIND(Sheet1!$E$16,AV883)-1))</f>
        <v>#VALUE!</v>
      </c>
      <c r="AP883" s="14" t="s">
        <v>184</v>
      </c>
      <c r="AQ883" s="14" t="s">
        <v>170</v>
      </c>
      <c r="AX883" s="1">
        <v>2000460202</v>
      </c>
      <c r="AY883" s="1" t="s">
        <v>86</v>
      </c>
      <c r="AZ883" s="1" t="str">
        <f t="shared" si="249"/>
        <v>2000460202伤血</v>
      </c>
      <c r="BA883" s="1">
        <f>COUNTIFS($AZ$2:AZ883,AZ883,$AZ$2:AZ883,"&gt;&lt;")</f>
        <v>1</v>
      </c>
      <c r="BB883" t="b">
        <f>IFERROR(AND(VLOOKUP(AX883,[2]英雄技能定义!$A:$F,6,0)="普攻",AY883=$AY$2),FALSE)</f>
        <v>0</v>
      </c>
    </row>
    <row r="884" spans="19:54">
      <c r="S884" s="14" t="str">
        <f t="shared" si="241"/>
        <v>2000460202击飞1</v>
      </c>
      <c r="T884" s="14" t="str">
        <f ca="1">IF(OFFSET($BB$1,MATCH($S884,S:S,0)-1,),$BC$1,
_xlfn.TEXTJOIN(Sheet1!$D$16,1,U884:AA884))</f>
        <v>speed=800,duration=0.2</v>
      </c>
      <c r="U884" s="14" t="str">
        <f t="shared" ca="1" si="242"/>
        <v>speed=800</v>
      </c>
      <c r="V884" s="14" t="str">
        <f t="shared" ca="1" si="243"/>
        <v>duration=0.2</v>
      </c>
      <c r="W884" s="14" t="str">
        <f t="shared" ca="1" si="244"/>
        <v/>
      </c>
      <c r="X884" s="14" t="str">
        <f t="shared" ca="1" si="245"/>
        <v/>
      </c>
      <c r="Y884" s="14" t="str">
        <f t="shared" ca="1" si="246"/>
        <v/>
      </c>
      <c r="Z884" s="14" t="str">
        <f t="shared" ca="1" si="247"/>
        <v/>
      </c>
      <c r="AA884" s="14" t="str">
        <f t="shared" ca="1" si="248"/>
        <v/>
      </c>
      <c r="AB884" s="1">
        <f t="shared" si="250"/>
        <v>800</v>
      </c>
      <c r="AC884" s="1">
        <f t="shared" si="251"/>
        <v>0.2</v>
      </c>
      <c r="AD884" s="1" t="e">
        <f t="shared" si="252"/>
        <v>#N/A</v>
      </c>
      <c r="AE884" s="1" t="e">
        <f t="shared" si="253"/>
        <v>#N/A</v>
      </c>
      <c r="AF884" s="1" t="e">
        <f t="shared" si="254"/>
        <v>#N/A</v>
      </c>
      <c r="AG884" s="1" t="e">
        <f t="shared" si="255"/>
        <v>#N/A</v>
      </c>
      <c r="AH884" s="1" t="e">
        <f t="shared" si="256"/>
        <v>#N/A</v>
      </c>
      <c r="AI884" s="1" t="str">
        <f>TRIM(LEFT(AP884,FIND(Sheet1!$E$16,AP884)-1))</f>
        <v>speed</v>
      </c>
      <c r="AJ884" s="1" t="str">
        <f>TRIM(LEFT(AQ884,FIND(Sheet1!$E$16,AQ884)-1))</f>
        <v>duration</v>
      </c>
      <c r="AK884" s="1" t="e">
        <f>TRIM(LEFT(AR884,FIND(Sheet1!$E$16,AR884)-1))</f>
        <v>#VALUE!</v>
      </c>
      <c r="AL884" s="1" t="e">
        <f>TRIM(LEFT(AS884,FIND(Sheet1!$E$16,AS884)-1))</f>
        <v>#VALUE!</v>
      </c>
      <c r="AM884" s="1" t="e">
        <f>TRIM(LEFT(AT884,FIND(Sheet1!$E$16,AT884)-1))</f>
        <v>#VALUE!</v>
      </c>
      <c r="AN884" s="1" t="e">
        <f>TRIM(LEFT(AU884,FIND(Sheet1!$E$16,AU884)-1))</f>
        <v>#VALUE!</v>
      </c>
      <c r="AO884" s="1" t="e">
        <f>TRIM(LEFT(AV884,FIND(Sheet1!$E$16,AV884)-1))</f>
        <v>#VALUE!</v>
      </c>
      <c r="AP884" s="14" t="s">
        <v>329</v>
      </c>
      <c r="AQ884" s="14" t="s">
        <v>174</v>
      </c>
      <c r="AX884" s="1">
        <v>2000460202</v>
      </c>
      <c r="AY884" s="1" t="s">
        <v>96</v>
      </c>
      <c r="AZ884" s="1" t="str">
        <f t="shared" si="249"/>
        <v>2000460202击飞</v>
      </c>
      <c r="BA884" s="1">
        <f>COUNTIFS($AZ$2:AZ884,AZ884,$AZ$2:AZ884,"&gt;&lt;")</f>
        <v>1</v>
      </c>
      <c r="BB884" t="b">
        <f>IFERROR(AND(VLOOKUP(AX884,[2]英雄技能定义!$A:$F,6,0)="普攻",AY884=$AY$2),FALSE)</f>
        <v>0</v>
      </c>
    </row>
    <row r="885" spans="19:54">
      <c r="S885" s="14" t="str">
        <f t="shared" si="241"/>
        <v>2000460202受击光效1</v>
      </c>
      <c r="T885" s="14" t="str">
        <f ca="1">IF(OFFSET($BB$1,MATCH($S885,S:S,0)-1,),$BC$1,
_xlfn.TEXTJOIN(Sheet1!$D$16,1,U885:AA885))</f>
        <v>128</v>
      </c>
      <c r="U885" s="14" t="str">
        <f t="shared" ca="1" si="242"/>
        <v>128</v>
      </c>
      <c r="V885" s="14" t="str">
        <f t="shared" ca="1" si="243"/>
        <v/>
      </c>
      <c r="W885" s="14" t="str">
        <f t="shared" ca="1" si="244"/>
        <v/>
      </c>
      <c r="X885" s="14" t="str">
        <f t="shared" ca="1" si="245"/>
        <v/>
      </c>
      <c r="Y885" s="14" t="str">
        <f t="shared" ca="1" si="246"/>
        <v/>
      </c>
      <c r="Z885" s="14" t="str">
        <f t="shared" ca="1" si="247"/>
        <v/>
      </c>
      <c r="AA885" s="14" t="str">
        <f t="shared" ca="1" si="248"/>
        <v/>
      </c>
      <c r="AB885" s="1">
        <f t="shared" si="250"/>
        <v>128</v>
      </c>
      <c r="AC885" s="1" t="e">
        <f t="shared" si="251"/>
        <v>#N/A</v>
      </c>
      <c r="AD885" s="1" t="e">
        <f t="shared" si="252"/>
        <v>#N/A</v>
      </c>
      <c r="AE885" s="1" t="e">
        <f t="shared" si="253"/>
        <v>#N/A</v>
      </c>
      <c r="AF885" s="1" t="e">
        <f t="shared" si="254"/>
        <v>#N/A</v>
      </c>
      <c r="AG885" s="1" t="e">
        <f t="shared" si="255"/>
        <v>#N/A</v>
      </c>
      <c r="AH885" s="1" t="e">
        <f t="shared" si="256"/>
        <v>#N/A</v>
      </c>
      <c r="AI885" s="1" t="e">
        <f>TRIM(LEFT(AP885,FIND(Sheet1!$E$16,AP885)-1))</f>
        <v>#VALUE!</v>
      </c>
      <c r="AJ885" s="1" t="e">
        <f>TRIM(LEFT(AQ885,FIND(Sheet1!$E$16,AQ885)-1))</f>
        <v>#VALUE!</v>
      </c>
      <c r="AK885" s="1" t="e">
        <f>TRIM(LEFT(AR885,FIND(Sheet1!$E$16,AR885)-1))</f>
        <v>#VALUE!</v>
      </c>
      <c r="AL885" s="1" t="e">
        <f>TRIM(LEFT(AS885,FIND(Sheet1!$E$16,AS885)-1))</f>
        <v>#VALUE!</v>
      </c>
      <c r="AM885" s="1" t="e">
        <f>TRIM(LEFT(AT885,FIND(Sheet1!$E$16,AT885)-1))</f>
        <v>#VALUE!</v>
      </c>
      <c r="AN885" s="1" t="e">
        <f>TRIM(LEFT(AU885,FIND(Sheet1!$E$16,AU885)-1))</f>
        <v>#VALUE!</v>
      </c>
      <c r="AO885" s="1" t="e">
        <f>TRIM(LEFT(AV885,FIND(Sheet1!$E$16,AV885)-1))</f>
        <v>#VALUE!</v>
      </c>
      <c r="AP885" s="14">
        <v>128</v>
      </c>
      <c r="AX885" s="1">
        <v>2000460202</v>
      </c>
      <c r="AY885" s="1" t="s">
        <v>91</v>
      </c>
      <c r="AZ885" s="1" t="str">
        <f t="shared" si="249"/>
        <v>2000460202受击光效</v>
      </c>
      <c r="BA885" s="1">
        <f>COUNTIFS($AZ$2:AZ885,AZ885,$AZ$2:AZ885,"&gt;&lt;")</f>
        <v>1</v>
      </c>
      <c r="BB885" t="b">
        <f>IFERROR(AND(VLOOKUP(AX885,[2]英雄技能定义!$A:$F,6,0)="普攻",AY885=$AY$2),FALSE)</f>
        <v>0</v>
      </c>
    </row>
    <row r="886" spans="19:54">
      <c r="S886" s="14" t="str">
        <f t="shared" si="241"/>
        <v>2000460202加buff1</v>
      </c>
      <c r="T886" s="14" t="str">
        <f ca="1">IF(OFFSET($BB$1,MATCH($S886,S:S,0)-1,),$BC$1,
_xlfn.TEXTJOIN(Sheet1!$D$16,1,U886:AA886))</f>
        <v>duration=9,effectIds={1000549},lightEffects={39,40}</v>
      </c>
      <c r="U886" s="14" t="str">
        <f t="shared" ca="1" si="242"/>
        <v>duration=9</v>
      </c>
      <c r="V886" s="14" t="str">
        <f t="shared" ca="1" si="243"/>
        <v>effectIds={1000549}</v>
      </c>
      <c r="W886" s="14" t="str">
        <f t="shared" ca="1" si="244"/>
        <v>lightEffects={39</v>
      </c>
      <c r="X886" s="14" t="str">
        <f t="shared" ca="1" si="245"/>
        <v>40}</v>
      </c>
      <c r="Y886" s="14" t="str">
        <f t="shared" ca="1" si="246"/>
        <v/>
      </c>
      <c r="Z886" s="14" t="str">
        <f t="shared" ca="1" si="247"/>
        <v/>
      </c>
      <c r="AA886" s="14" t="str">
        <f t="shared" ca="1" si="248"/>
        <v/>
      </c>
      <c r="AB886" s="1">
        <f t="shared" si="250"/>
        <v>9</v>
      </c>
      <c r="AC886" s="1" t="e">
        <f t="shared" si="251"/>
        <v>#N/A</v>
      </c>
      <c r="AD886" s="1" t="e">
        <f t="shared" si="252"/>
        <v>#N/A</v>
      </c>
      <c r="AE886" s="1" t="e">
        <f t="shared" si="253"/>
        <v>#N/A</v>
      </c>
      <c r="AF886" s="1" t="e">
        <f t="shared" si="254"/>
        <v>#N/A</v>
      </c>
      <c r="AG886" s="1" t="e">
        <f t="shared" si="255"/>
        <v>#N/A</v>
      </c>
      <c r="AH886" s="1" t="e">
        <f t="shared" si="256"/>
        <v>#N/A</v>
      </c>
      <c r="AI886" s="1" t="str">
        <f>TRIM(LEFT(AP886,FIND(Sheet1!$E$16,AP886)-1))</f>
        <v>duration</v>
      </c>
      <c r="AJ886" s="1" t="str">
        <f>TRIM(LEFT(AQ886,FIND(Sheet1!$E$16,AQ886)-1))</f>
        <v>effectIds</v>
      </c>
      <c r="AK886" s="1" t="str">
        <f>TRIM(LEFT(AR886,FIND(Sheet1!$E$16,AR886)-1))</f>
        <v>lightEffects</v>
      </c>
      <c r="AL886" s="1" t="e">
        <f>TRIM(LEFT(AS886,FIND(Sheet1!$E$16,AS886)-1))</f>
        <v>#VALUE!</v>
      </c>
      <c r="AM886" s="1" t="e">
        <f>TRIM(LEFT(AT886,FIND(Sheet1!$E$16,AT886)-1))</f>
        <v>#VALUE!</v>
      </c>
      <c r="AN886" s="1" t="e">
        <f>TRIM(LEFT(AU886,FIND(Sheet1!$E$16,AU886)-1))</f>
        <v>#VALUE!</v>
      </c>
      <c r="AO886" s="1" t="e">
        <f>TRIM(LEFT(AV886,FIND(Sheet1!$E$16,AV886)-1))</f>
        <v>#VALUE!</v>
      </c>
      <c r="AP886" s="14" t="s">
        <v>175</v>
      </c>
      <c r="AQ886" s="14" t="s">
        <v>600</v>
      </c>
      <c r="AR886" s="14" t="s">
        <v>601</v>
      </c>
      <c r="AS886" s="14" t="s">
        <v>602</v>
      </c>
      <c r="AX886" s="1">
        <v>2000460202</v>
      </c>
      <c r="AY886" s="1" t="s">
        <v>88</v>
      </c>
      <c r="AZ886" s="1" t="str">
        <f t="shared" si="249"/>
        <v>2000460202加buff</v>
      </c>
      <c r="BA886" s="1">
        <f>COUNTIFS($AZ$2:AZ886,AZ886,$AZ$2:AZ886,"&gt;&lt;")</f>
        <v>1</v>
      </c>
      <c r="BB886" t="b">
        <f>IFERROR(AND(VLOOKUP(AX886,[2]英雄技能定义!$A:$F,6,0)="普攻",AY886=$AY$2),FALSE)</f>
        <v>0</v>
      </c>
    </row>
    <row r="887" spans="19:54">
      <c r="S887" s="14" t="str">
        <f t="shared" si="241"/>
        <v>2000460202加buff2</v>
      </c>
      <c r="T887" s="14" t="str">
        <f ca="1">IF(OFFSET($BB$1,MATCH($S887,S:S,0)-1,),$BC$1,
_xlfn.TEXTJOIN(Sheet1!$D$16,1,U887:AA887))</f>
        <v>duration=9,effectIds={1000550}</v>
      </c>
      <c r="U887" s="14" t="str">
        <f t="shared" ca="1" si="242"/>
        <v>duration=9</v>
      </c>
      <c r="V887" s="14" t="str">
        <f t="shared" ca="1" si="243"/>
        <v>effectIds={1000550}</v>
      </c>
      <c r="W887" s="14" t="str">
        <f t="shared" ca="1" si="244"/>
        <v/>
      </c>
      <c r="X887" s="14" t="str">
        <f t="shared" ca="1" si="245"/>
        <v/>
      </c>
      <c r="Y887" s="14" t="str">
        <f t="shared" ca="1" si="246"/>
        <v/>
      </c>
      <c r="Z887" s="14" t="str">
        <f t="shared" ca="1" si="247"/>
        <v/>
      </c>
      <c r="AA887" s="14" t="str">
        <f t="shared" ca="1" si="248"/>
        <v/>
      </c>
      <c r="AB887" s="1">
        <f t="shared" si="250"/>
        <v>9</v>
      </c>
      <c r="AC887" s="1" t="e">
        <f t="shared" si="251"/>
        <v>#N/A</v>
      </c>
      <c r="AD887" s="1" t="e">
        <f t="shared" si="252"/>
        <v>#N/A</v>
      </c>
      <c r="AE887" s="1" t="e">
        <f t="shared" si="253"/>
        <v>#N/A</v>
      </c>
      <c r="AF887" s="1" t="e">
        <f t="shared" si="254"/>
        <v>#N/A</v>
      </c>
      <c r="AG887" s="1" t="e">
        <f t="shared" si="255"/>
        <v>#N/A</v>
      </c>
      <c r="AH887" s="1" t="e">
        <f t="shared" si="256"/>
        <v>#N/A</v>
      </c>
      <c r="AI887" s="1" t="str">
        <f>TRIM(LEFT(AP887,FIND(Sheet1!$E$16,AP887)-1))</f>
        <v>duration</v>
      </c>
      <c r="AJ887" s="1" t="str">
        <f>TRIM(LEFT(AQ887,FIND(Sheet1!$E$16,AQ887)-1))</f>
        <v>effectIds</v>
      </c>
      <c r="AK887" s="1" t="e">
        <f>TRIM(LEFT(AR887,FIND(Sheet1!$E$16,AR887)-1))</f>
        <v>#VALUE!</v>
      </c>
      <c r="AL887" s="1" t="e">
        <f>TRIM(LEFT(AS887,FIND(Sheet1!$E$16,AS887)-1))</f>
        <v>#VALUE!</v>
      </c>
      <c r="AM887" s="1" t="e">
        <f>TRIM(LEFT(AT887,FIND(Sheet1!$E$16,AT887)-1))</f>
        <v>#VALUE!</v>
      </c>
      <c r="AN887" s="1" t="e">
        <f>TRIM(LEFT(AU887,FIND(Sheet1!$E$16,AU887)-1))</f>
        <v>#VALUE!</v>
      </c>
      <c r="AO887" s="1" t="e">
        <f>TRIM(LEFT(AV887,FIND(Sheet1!$E$16,AV887)-1))</f>
        <v>#VALUE!</v>
      </c>
      <c r="AP887" s="14" t="s">
        <v>175</v>
      </c>
      <c r="AQ887" s="14" t="s">
        <v>603</v>
      </c>
      <c r="AX887" s="1">
        <v>2000460202</v>
      </c>
      <c r="AY887" s="1" t="s">
        <v>88</v>
      </c>
      <c r="AZ887" s="1" t="str">
        <f t="shared" si="249"/>
        <v>2000460202加buff</v>
      </c>
      <c r="BA887" s="1">
        <f>COUNTIFS($AZ$2:AZ887,AZ887,$AZ$2:AZ887,"&gt;&lt;")</f>
        <v>2</v>
      </c>
      <c r="BB887" t="b">
        <f>IFERROR(AND(VLOOKUP(AX887,[2]英雄技能定义!$A:$F,6,0)="普攻",AY887=$AY$2),FALSE)</f>
        <v>0</v>
      </c>
    </row>
    <row r="888" spans="19:54">
      <c r="S888" s="14" t="str">
        <f t="shared" si="241"/>
        <v>2000460203伤血1</v>
      </c>
      <c r="T888" s="14" t="str">
        <f ca="1">IF(OFFSET($BB$1,MATCH($S888,S:S,0)-1,),$BC$1,
_xlfn.TEXTJOIN(Sheet1!$D$16,1,U888:AA888))</f>
        <v>ratio=1.7,fixed=100</v>
      </c>
      <c r="U888" s="14" t="str">
        <f t="shared" ca="1" si="242"/>
        <v>ratio=1.7</v>
      </c>
      <c r="V888" s="14" t="str">
        <f t="shared" ca="1" si="243"/>
        <v>fixed=100</v>
      </c>
      <c r="W888" s="14" t="str">
        <f t="shared" ca="1" si="244"/>
        <v/>
      </c>
      <c r="X888" s="14" t="str">
        <f t="shared" ca="1" si="245"/>
        <v/>
      </c>
      <c r="Y888" s="14" t="str">
        <f t="shared" ca="1" si="246"/>
        <v/>
      </c>
      <c r="Z888" s="14" t="str">
        <f t="shared" ca="1" si="247"/>
        <v/>
      </c>
      <c r="AA888" s="14" t="str">
        <f t="shared" ca="1" si="248"/>
        <v/>
      </c>
      <c r="AB888" s="1">
        <f t="shared" si="250"/>
        <v>1.7</v>
      </c>
      <c r="AC888" s="1">
        <f t="shared" si="251"/>
        <v>100</v>
      </c>
      <c r="AD888" s="1" t="e">
        <f t="shared" si="252"/>
        <v>#N/A</v>
      </c>
      <c r="AE888" s="1" t="e">
        <f t="shared" si="253"/>
        <v>#N/A</v>
      </c>
      <c r="AF888" s="1" t="e">
        <f t="shared" si="254"/>
        <v>#N/A</v>
      </c>
      <c r="AG888" s="1" t="e">
        <f t="shared" si="255"/>
        <v>#N/A</v>
      </c>
      <c r="AH888" s="1" t="e">
        <f t="shared" si="256"/>
        <v>#N/A</v>
      </c>
      <c r="AI888" s="1" t="str">
        <f>TRIM(LEFT(AP888,FIND(Sheet1!$E$16,AP888)-1))</f>
        <v>ratio</v>
      </c>
      <c r="AJ888" s="1" t="str">
        <f>TRIM(LEFT(AQ888,FIND(Sheet1!$E$16,AQ888)-1))</f>
        <v>fixed</v>
      </c>
      <c r="AK888" s="1" t="e">
        <f>TRIM(LEFT(AR888,FIND(Sheet1!$E$16,AR888)-1))</f>
        <v>#VALUE!</v>
      </c>
      <c r="AL888" s="1" t="e">
        <f>TRIM(LEFT(AS888,FIND(Sheet1!$E$16,AS888)-1))</f>
        <v>#VALUE!</v>
      </c>
      <c r="AM888" s="1" t="e">
        <f>TRIM(LEFT(AT888,FIND(Sheet1!$E$16,AT888)-1))</f>
        <v>#VALUE!</v>
      </c>
      <c r="AN888" s="1" t="e">
        <f>TRIM(LEFT(AU888,FIND(Sheet1!$E$16,AU888)-1))</f>
        <v>#VALUE!</v>
      </c>
      <c r="AO888" s="1" t="e">
        <f>TRIM(LEFT(AV888,FIND(Sheet1!$E$16,AV888)-1))</f>
        <v>#VALUE!</v>
      </c>
      <c r="AP888" s="14" t="s">
        <v>242</v>
      </c>
      <c r="AQ888" s="14" t="s">
        <v>170</v>
      </c>
      <c r="AX888" s="1">
        <v>2000460203</v>
      </c>
      <c r="AY888" s="1" t="s">
        <v>86</v>
      </c>
      <c r="AZ888" s="1" t="str">
        <f t="shared" si="249"/>
        <v>2000460203伤血</v>
      </c>
      <c r="BA888" s="1">
        <f>COUNTIFS($AZ$2:AZ888,AZ888,$AZ$2:AZ888,"&gt;&lt;")</f>
        <v>1</v>
      </c>
      <c r="BB888" t="b">
        <f>IFERROR(AND(VLOOKUP(AX888,[2]英雄技能定义!$A:$F,6,0)="普攻",AY888=$AY$2),FALSE)</f>
        <v>0</v>
      </c>
    </row>
    <row r="889" spans="19:54">
      <c r="S889" s="14" t="str">
        <f t="shared" si="241"/>
        <v>2000460203恢复血量1</v>
      </c>
      <c r="T889" s="14" t="str">
        <f ca="1">IF(OFFSET($BB$1,MATCH($S889,S:S,0)-1,),$BC$1,
_xlfn.TEXTJOIN(Sheet1!$D$16,1,U889:AA889))</f>
        <v>ratio=1.5,fixed=100</v>
      </c>
      <c r="U889" s="14" t="str">
        <f t="shared" ca="1" si="242"/>
        <v>ratio=1.5</v>
      </c>
      <c r="V889" s="14" t="str">
        <f t="shared" ca="1" si="243"/>
        <v>fixed=100</v>
      </c>
      <c r="W889" s="14" t="str">
        <f t="shared" ca="1" si="244"/>
        <v/>
      </c>
      <c r="X889" s="14" t="str">
        <f t="shared" ca="1" si="245"/>
        <v/>
      </c>
      <c r="Y889" s="14" t="str">
        <f t="shared" ca="1" si="246"/>
        <v/>
      </c>
      <c r="Z889" s="14" t="str">
        <f t="shared" ca="1" si="247"/>
        <v/>
      </c>
      <c r="AA889" s="14" t="str">
        <f t="shared" ca="1" si="248"/>
        <v/>
      </c>
      <c r="AB889" s="1">
        <f t="shared" si="250"/>
        <v>1.5</v>
      </c>
      <c r="AC889" s="1">
        <f t="shared" si="251"/>
        <v>100</v>
      </c>
      <c r="AD889" s="1" t="e">
        <f t="shared" si="252"/>
        <v>#N/A</v>
      </c>
      <c r="AE889" s="1" t="e">
        <f t="shared" si="253"/>
        <v>#N/A</v>
      </c>
      <c r="AF889" s="1" t="e">
        <f t="shared" si="254"/>
        <v>#N/A</v>
      </c>
      <c r="AG889" s="1" t="e">
        <f t="shared" si="255"/>
        <v>#N/A</v>
      </c>
      <c r="AH889" s="1" t="e">
        <f t="shared" si="256"/>
        <v>#N/A</v>
      </c>
      <c r="AI889" s="1" t="str">
        <f>TRIM(LEFT(AP889,FIND(Sheet1!$E$16,AP889)-1))</f>
        <v>ratio</v>
      </c>
      <c r="AJ889" s="1" t="str">
        <f>TRIM(LEFT(AQ889,FIND(Sheet1!$E$16,AQ889)-1))</f>
        <v>fixed</v>
      </c>
      <c r="AK889" s="1" t="e">
        <f>TRIM(LEFT(AR889,FIND(Sheet1!$E$16,AR889)-1))</f>
        <v>#VALUE!</v>
      </c>
      <c r="AL889" s="1" t="e">
        <f>TRIM(LEFT(AS889,FIND(Sheet1!$E$16,AS889)-1))</f>
        <v>#VALUE!</v>
      </c>
      <c r="AM889" s="1" t="e">
        <f>TRIM(LEFT(AT889,FIND(Sheet1!$E$16,AT889)-1))</f>
        <v>#VALUE!</v>
      </c>
      <c r="AN889" s="1" t="e">
        <f>TRIM(LEFT(AU889,FIND(Sheet1!$E$16,AU889)-1))</f>
        <v>#VALUE!</v>
      </c>
      <c r="AO889" s="1" t="e">
        <f>TRIM(LEFT(AV889,FIND(Sheet1!$E$16,AV889)-1))</f>
        <v>#VALUE!</v>
      </c>
      <c r="AP889" s="14" t="s">
        <v>387</v>
      </c>
      <c r="AQ889" s="14" t="s">
        <v>170</v>
      </c>
      <c r="AX889" s="1">
        <v>2000460203</v>
      </c>
      <c r="AY889" s="1" t="s">
        <v>92</v>
      </c>
      <c r="AZ889" s="1" t="str">
        <f t="shared" si="249"/>
        <v>2000460203恢复血量</v>
      </c>
      <c r="BA889" s="1">
        <f>COUNTIFS($AZ$2:AZ889,AZ889,$AZ$2:AZ889,"&gt;&lt;")</f>
        <v>1</v>
      </c>
      <c r="BB889" t="b">
        <f>IFERROR(AND(VLOOKUP(AX889,[2]英雄技能定义!$A:$F,6,0)="普攻",AY889=$AY$2),FALSE)</f>
        <v>0</v>
      </c>
    </row>
    <row r="890" spans="19:54">
      <c r="S890" s="14" t="str">
        <f t="shared" si="241"/>
        <v>2000460203受击光效1</v>
      </c>
      <c r="T890" s="14" t="str">
        <f ca="1">IF(OFFSET($BB$1,MATCH($S890,S:S,0)-1,),$BC$1,
_xlfn.TEXTJOIN(Sheet1!$D$16,1,U890:AA890))</f>
        <v>120,121</v>
      </c>
      <c r="U890" s="14" t="str">
        <f t="shared" ca="1" si="242"/>
        <v>120</v>
      </c>
      <c r="V890" s="14" t="str">
        <f t="shared" ca="1" si="243"/>
        <v>121</v>
      </c>
      <c r="W890" s="14" t="str">
        <f t="shared" ca="1" si="244"/>
        <v/>
      </c>
      <c r="X890" s="14" t="str">
        <f t="shared" ca="1" si="245"/>
        <v/>
      </c>
      <c r="Y890" s="14" t="str">
        <f t="shared" ca="1" si="246"/>
        <v/>
      </c>
      <c r="Z890" s="14" t="str">
        <f t="shared" ca="1" si="247"/>
        <v/>
      </c>
      <c r="AA890" s="14" t="str">
        <f t="shared" ca="1" si="248"/>
        <v/>
      </c>
      <c r="AB890" s="1">
        <f t="shared" si="250"/>
        <v>120</v>
      </c>
      <c r="AC890" s="1">
        <f t="shared" si="251"/>
        <v>121</v>
      </c>
      <c r="AD890" s="1" t="e">
        <f t="shared" si="252"/>
        <v>#N/A</v>
      </c>
      <c r="AE890" s="1" t="e">
        <f t="shared" si="253"/>
        <v>#N/A</v>
      </c>
      <c r="AF890" s="1" t="e">
        <f t="shared" si="254"/>
        <v>#N/A</v>
      </c>
      <c r="AG890" s="1" t="e">
        <f t="shared" si="255"/>
        <v>#N/A</v>
      </c>
      <c r="AH890" s="1" t="e">
        <f t="shared" si="256"/>
        <v>#N/A</v>
      </c>
      <c r="AI890" s="1" t="e">
        <f>TRIM(LEFT(AP890,FIND(Sheet1!$E$16,AP890)-1))</f>
        <v>#VALUE!</v>
      </c>
      <c r="AJ890" s="1" t="e">
        <f>TRIM(LEFT(AQ890,FIND(Sheet1!$E$16,AQ890)-1))</f>
        <v>#VALUE!</v>
      </c>
      <c r="AK890" s="1" t="e">
        <f>TRIM(LEFT(AR890,FIND(Sheet1!$E$16,AR890)-1))</f>
        <v>#VALUE!</v>
      </c>
      <c r="AL890" s="1" t="e">
        <f>TRIM(LEFT(AS890,FIND(Sheet1!$E$16,AS890)-1))</f>
        <v>#VALUE!</v>
      </c>
      <c r="AM890" s="1" t="e">
        <f>TRIM(LEFT(AT890,FIND(Sheet1!$E$16,AT890)-1))</f>
        <v>#VALUE!</v>
      </c>
      <c r="AN890" s="1" t="e">
        <f>TRIM(LEFT(AU890,FIND(Sheet1!$E$16,AU890)-1))</f>
        <v>#VALUE!</v>
      </c>
      <c r="AO890" s="1" t="e">
        <f>TRIM(LEFT(AV890,FIND(Sheet1!$E$16,AV890)-1))</f>
        <v>#VALUE!</v>
      </c>
      <c r="AP890" s="14">
        <v>120</v>
      </c>
      <c r="AQ890" s="14">
        <v>121</v>
      </c>
      <c r="AX890" s="1">
        <v>2000460203</v>
      </c>
      <c r="AY890" s="1" t="s">
        <v>91</v>
      </c>
      <c r="AZ890" s="1" t="str">
        <f t="shared" si="249"/>
        <v>2000460203受击光效</v>
      </c>
      <c r="BA890" s="1">
        <f>COUNTIFS($AZ$2:AZ890,AZ890,$AZ$2:AZ890,"&gt;&lt;")</f>
        <v>1</v>
      </c>
      <c r="BB890" t="b">
        <f>IFERROR(AND(VLOOKUP(AX890,[2]英雄技能定义!$A:$F,6,0)="普攻",AY890=$AY$2),FALSE)</f>
        <v>0</v>
      </c>
    </row>
    <row r="891" spans="19:54">
      <c r="S891" s="14" t="str">
        <f t="shared" si="241"/>
        <v>2000460204伤血1</v>
      </c>
      <c r="T891" s="14" t="str">
        <f ca="1">IF(OFFSET($BB$1,MATCH($S891,S:S,0)-1,),$BC$1,
_xlfn.TEXTJOIN(Sheet1!$D$16,1,U891:AA891))</f>
        <v>ratio=0.33+attackerParams('step10a'),fixed=100</v>
      </c>
      <c r="U891" s="14" t="str">
        <f t="shared" ca="1" si="242"/>
        <v>ratio=0.33+attackerParams('step10a')</v>
      </c>
      <c r="V891" s="14" t="str">
        <f t="shared" ca="1" si="243"/>
        <v>fixed=100</v>
      </c>
      <c r="W891" s="14" t="str">
        <f t="shared" ca="1" si="244"/>
        <v/>
      </c>
      <c r="X891" s="14" t="str">
        <f t="shared" ca="1" si="245"/>
        <v/>
      </c>
      <c r="Y891" s="14" t="str">
        <f t="shared" ca="1" si="246"/>
        <v/>
      </c>
      <c r="Z891" s="14" t="str">
        <f t="shared" ca="1" si="247"/>
        <v/>
      </c>
      <c r="AA891" s="14" t="str">
        <f t="shared" ca="1" si="248"/>
        <v/>
      </c>
      <c r="AB891" s="1">
        <f t="shared" si="250"/>
        <v>0.33</v>
      </c>
      <c r="AC891" s="1">
        <f t="shared" si="251"/>
        <v>100</v>
      </c>
      <c r="AD891" s="1" t="e">
        <f t="shared" si="252"/>
        <v>#N/A</v>
      </c>
      <c r="AE891" s="1" t="e">
        <f t="shared" si="253"/>
        <v>#N/A</v>
      </c>
      <c r="AF891" s="1" t="e">
        <f t="shared" si="254"/>
        <v>#N/A</v>
      </c>
      <c r="AG891" s="1" t="e">
        <f t="shared" si="255"/>
        <v>#N/A</v>
      </c>
      <c r="AH891" s="1" t="e">
        <f t="shared" si="256"/>
        <v>#N/A</v>
      </c>
      <c r="AI891" s="1" t="str">
        <f>TRIM(LEFT(AP891,FIND(Sheet1!$E$16,AP891)-1))</f>
        <v>ratio</v>
      </c>
      <c r="AJ891" s="1" t="str">
        <f>TRIM(LEFT(AQ891,FIND(Sheet1!$E$16,AQ891)-1))</f>
        <v>fixed</v>
      </c>
      <c r="AK891" s="1" t="e">
        <f>TRIM(LEFT(AR891,FIND(Sheet1!$E$16,AR891)-1))</f>
        <v>#VALUE!</v>
      </c>
      <c r="AL891" s="1" t="e">
        <f>TRIM(LEFT(AS891,FIND(Sheet1!$E$16,AS891)-1))</f>
        <v>#VALUE!</v>
      </c>
      <c r="AM891" s="1" t="e">
        <f>TRIM(LEFT(AT891,FIND(Sheet1!$E$16,AT891)-1))</f>
        <v>#VALUE!</v>
      </c>
      <c r="AN891" s="1" t="e">
        <f>TRIM(LEFT(AU891,FIND(Sheet1!$E$16,AU891)-1))</f>
        <v>#VALUE!</v>
      </c>
      <c r="AO891" s="1" t="e">
        <f>TRIM(LEFT(AV891,FIND(Sheet1!$E$16,AV891)-1))</f>
        <v>#VALUE!</v>
      </c>
      <c r="AP891" s="14" t="s">
        <v>604</v>
      </c>
      <c r="AQ891" s="14" t="s">
        <v>170</v>
      </c>
      <c r="AX891" s="1">
        <v>2000460204</v>
      </c>
      <c r="AY891" s="1" t="s">
        <v>86</v>
      </c>
      <c r="AZ891" s="1" t="str">
        <f t="shared" si="249"/>
        <v>2000460204伤血</v>
      </c>
      <c r="BA891" s="1">
        <f>COUNTIFS($AZ$2:AZ891,AZ891,$AZ$2:AZ891,"&gt;&lt;")</f>
        <v>1</v>
      </c>
      <c r="BB891" t="b">
        <f>IFERROR(AND(VLOOKUP(AX891,[2]英雄技能定义!$A:$F,6,0)="普攻",AY891=$AY$2),FALSE)</f>
        <v>0</v>
      </c>
    </row>
    <row r="892" spans="19:54">
      <c r="S892" s="14" t="str">
        <f t="shared" si="241"/>
        <v>2000460204伤血2</v>
      </c>
      <c r="T892" s="14" t="str">
        <f ca="1">IF(OFFSET($BB$1,MATCH($S892,S:S,0)-1,),$BC$1,
_xlfn.TEXTJOIN(Sheet1!$D$16,1,U892:AA892))</f>
        <v>ratio=0.33+attackerParams('step10a'),fixed=100</v>
      </c>
      <c r="U892" s="14" t="str">
        <f t="shared" ca="1" si="242"/>
        <v>ratio=0.33+attackerParams('step10a')</v>
      </c>
      <c r="V892" s="14" t="str">
        <f t="shared" ca="1" si="243"/>
        <v>fixed=100</v>
      </c>
      <c r="W892" s="14" t="str">
        <f t="shared" ca="1" si="244"/>
        <v/>
      </c>
      <c r="X892" s="14" t="str">
        <f t="shared" ca="1" si="245"/>
        <v/>
      </c>
      <c r="Y892" s="14" t="str">
        <f t="shared" ca="1" si="246"/>
        <v/>
      </c>
      <c r="Z892" s="14" t="str">
        <f t="shared" ca="1" si="247"/>
        <v/>
      </c>
      <c r="AA892" s="14" t="str">
        <f t="shared" ca="1" si="248"/>
        <v/>
      </c>
      <c r="AB892" s="1">
        <f t="shared" si="250"/>
        <v>0.33</v>
      </c>
      <c r="AC892" s="1">
        <f t="shared" si="251"/>
        <v>100</v>
      </c>
      <c r="AD892" s="1" t="e">
        <f t="shared" si="252"/>
        <v>#N/A</v>
      </c>
      <c r="AE892" s="1" t="e">
        <f t="shared" si="253"/>
        <v>#N/A</v>
      </c>
      <c r="AF892" s="1" t="e">
        <f t="shared" si="254"/>
        <v>#N/A</v>
      </c>
      <c r="AG892" s="1" t="e">
        <f t="shared" si="255"/>
        <v>#N/A</v>
      </c>
      <c r="AH892" s="1" t="e">
        <f t="shared" si="256"/>
        <v>#N/A</v>
      </c>
      <c r="AI892" s="1" t="str">
        <f>TRIM(LEFT(AP892,FIND(Sheet1!$E$16,AP892)-1))</f>
        <v>ratio</v>
      </c>
      <c r="AJ892" s="1" t="str">
        <f>TRIM(LEFT(AQ892,FIND(Sheet1!$E$16,AQ892)-1))</f>
        <v>fixed</v>
      </c>
      <c r="AK892" s="1" t="e">
        <f>TRIM(LEFT(AR892,FIND(Sheet1!$E$16,AR892)-1))</f>
        <v>#VALUE!</v>
      </c>
      <c r="AL892" s="1" t="e">
        <f>TRIM(LEFT(AS892,FIND(Sheet1!$E$16,AS892)-1))</f>
        <v>#VALUE!</v>
      </c>
      <c r="AM892" s="1" t="e">
        <f>TRIM(LEFT(AT892,FIND(Sheet1!$E$16,AT892)-1))</f>
        <v>#VALUE!</v>
      </c>
      <c r="AN892" s="1" t="e">
        <f>TRIM(LEFT(AU892,FIND(Sheet1!$E$16,AU892)-1))</f>
        <v>#VALUE!</v>
      </c>
      <c r="AO892" s="1" t="e">
        <f>TRIM(LEFT(AV892,FIND(Sheet1!$E$16,AV892)-1))</f>
        <v>#VALUE!</v>
      </c>
      <c r="AP892" s="14" t="s">
        <v>604</v>
      </c>
      <c r="AQ892" s="14" t="s">
        <v>170</v>
      </c>
      <c r="AX892" s="1">
        <v>2000460204</v>
      </c>
      <c r="AY892" s="1" t="s">
        <v>86</v>
      </c>
      <c r="AZ892" s="1" t="str">
        <f t="shared" si="249"/>
        <v>2000460204伤血</v>
      </c>
      <c r="BA892" s="1">
        <f>COUNTIFS($AZ$2:AZ892,AZ892,$AZ$2:AZ892,"&gt;&lt;")</f>
        <v>2</v>
      </c>
      <c r="BB892" t="b">
        <f>IFERROR(AND(VLOOKUP(AX892,[2]英雄技能定义!$A:$F,6,0)="普攻",AY892=$AY$2),FALSE)</f>
        <v>0</v>
      </c>
    </row>
    <row r="893" spans="19:54">
      <c r="S893" s="14" t="str">
        <f t="shared" si="241"/>
        <v>2000460204伤血3</v>
      </c>
      <c r="T893" s="14" t="str">
        <f ca="1">IF(OFFSET($BB$1,MATCH($S893,S:S,0)-1,),$BC$1,
_xlfn.TEXTJOIN(Sheet1!$D$16,1,U893:AA893))</f>
        <v>ratio=0.33+attackerParams('step10a'),fixed=100</v>
      </c>
      <c r="U893" s="14" t="str">
        <f t="shared" ca="1" si="242"/>
        <v>ratio=0.33+attackerParams('step10a')</v>
      </c>
      <c r="V893" s="14" t="str">
        <f t="shared" ca="1" si="243"/>
        <v>fixed=100</v>
      </c>
      <c r="W893" s="14" t="str">
        <f t="shared" ca="1" si="244"/>
        <v/>
      </c>
      <c r="X893" s="14" t="str">
        <f t="shared" ca="1" si="245"/>
        <v/>
      </c>
      <c r="Y893" s="14" t="str">
        <f t="shared" ca="1" si="246"/>
        <v/>
      </c>
      <c r="Z893" s="14" t="str">
        <f t="shared" ca="1" si="247"/>
        <v/>
      </c>
      <c r="AA893" s="14" t="str">
        <f t="shared" ca="1" si="248"/>
        <v/>
      </c>
      <c r="AB893" s="1">
        <f t="shared" si="250"/>
        <v>0.33</v>
      </c>
      <c r="AC893" s="1">
        <f t="shared" si="251"/>
        <v>100</v>
      </c>
      <c r="AD893" s="1" t="e">
        <f t="shared" si="252"/>
        <v>#N/A</v>
      </c>
      <c r="AE893" s="1" t="e">
        <f t="shared" si="253"/>
        <v>#N/A</v>
      </c>
      <c r="AF893" s="1" t="e">
        <f t="shared" si="254"/>
        <v>#N/A</v>
      </c>
      <c r="AG893" s="1" t="e">
        <f t="shared" si="255"/>
        <v>#N/A</v>
      </c>
      <c r="AH893" s="1" t="e">
        <f t="shared" si="256"/>
        <v>#N/A</v>
      </c>
      <c r="AI893" s="1" t="str">
        <f>TRIM(LEFT(AP893,FIND(Sheet1!$E$16,AP893)-1))</f>
        <v>ratio</v>
      </c>
      <c r="AJ893" s="1" t="str">
        <f>TRIM(LEFT(AQ893,FIND(Sheet1!$E$16,AQ893)-1))</f>
        <v>fixed</v>
      </c>
      <c r="AK893" s="1" t="e">
        <f>TRIM(LEFT(AR893,FIND(Sheet1!$E$16,AR893)-1))</f>
        <v>#VALUE!</v>
      </c>
      <c r="AL893" s="1" t="e">
        <f>TRIM(LEFT(AS893,FIND(Sheet1!$E$16,AS893)-1))</f>
        <v>#VALUE!</v>
      </c>
      <c r="AM893" s="1" t="e">
        <f>TRIM(LEFT(AT893,FIND(Sheet1!$E$16,AT893)-1))</f>
        <v>#VALUE!</v>
      </c>
      <c r="AN893" s="1" t="e">
        <f>TRIM(LEFT(AU893,FIND(Sheet1!$E$16,AU893)-1))</f>
        <v>#VALUE!</v>
      </c>
      <c r="AO893" s="1" t="e">
        <f>TRIM(LEFT(AV893,FIND(Sheet1!$E$16,AV893)-1))</f>
        <v>#VALUE!</v>
      </c>
      <c r="AP893" s="14" t="s">
        <v>604</v>
      </c>
      <c r="AQ893" s="14" t="s">
        <v>170</v>
      </c>
      <c r="AX893" s="1">
        <v>2000460204</v>
      </c>
      <c r="AY893" s="1" t="s">
        <v>86</v>
      </c>
      <c r="AZ893" s="1" t="str">
        <f t="shared" si="249"/>
        <v>2000460204伤血</v>
      </c>
      <c r="BA893" s="1">
        <f>COUNTIFS($AZ$2:AZ893,AZ893,$AZ$2:AZ893,"&gt;&lt;")</f>
        <v>3</v>
      </c>
      <c r="BB893" t="b">
        <f>IFERROR(AND(VLOOKUP(AX893,[2]英雄技能定义!$A:$F,6,0)="普攻",AY893=$AY$2),FALSE)</f>
        <v>0</v>
      </c>
    </row>
    <row r="894" spans="19:54">
      <c r="S894" s="14" t="str">
        <f t="shared" si="241"/>
        <v>2000460204加buff1</v>
      </c>
      <c r="T894" s="14" t="str">
        <f ca="1">IF(OFFSET($BB$1,MATCH($S894,S:S,0)-1,),$BC$1,
_xlfn.TEXTJOIN(Sheet1!$D$16,1,U894:AA894))</f>
        <v>duration=2,effectIds={1000555,1000587}</v>
      </c>
      <c r="U894" s="14" t="str">
        <f t="shared" ca="1" si="242"/>
        <v>duration=2</v>
      </c>
      <c r="V894" s="14" t="str">
        <f t="shared" ca="1" si="243"/>
        <v>effectIds={1000555</v>
      </c>
      <c r="W894" s="14" t="str">
        <f t="shared" ca="1" si="244"/>
        <v>1000587}</v>
      </c>
      <c r="X894" s="14" t="str">
        <f t="shared" ca="1" si="245"/>
        <v/>
      </c>
      <c r="Y894" s="14" t="str">
        <f t="shared" ca="1" si="246"/>
        <v/>
      </c>
      <c r="Z894" s="14" t="str">
        <f t="shared" ca="1" si="247"/>
        <v/>
      </c>
      <c r="AA894" s="14" t="str">
        <f t="shared" ca="1" si="248"/>
        <v/>
      </c>
      <c r="AB894" s="1">
        <f t="shared" si="250"/>
        <v>2</v>
      </c>
      <c r="AC894" s="1" t="e">
        <f t="shared" si="251"/>
        <v>#N/A</v>
      </c>
      <c r="AD894" s="1" t="e">
        <f t="shared" si="252"/>
        <v>#N/A</v>
      </c>
      <c r="AE894" s="1" t="e">
        <f t="shared" si="253"/>
        <v>#N/A</v>
      </c>
      <c r="AF894" s="1" t="e">
        <f t="shared" si="254"/>
        <v>#N/A</v>
      </c>
      <c r="AG894" s="1" t="e">
        <f t="shared" si="255"/>
        <v>#N/A</v>
      </c>
      <c r="AH894" s="1" t="e">
        <f t="shared" si="256"/>
        <v>#N/A</v>
      </c>
      <c r="AI894" s="1" t="str">
        <f>TRIM(LEFT(AP894,FIND(Sheet1!$E$16,AP894)-1))</f>
        <v>duration</v>
      </c>
      <c r="AJ894" s="1" t="str">
        <f>TRIM(LEFT(AQ894,FIND(Sheet1!$E$16,AQ894)-1))</f>
        <v>effectIds</v>
      </c>
      <c r="AK894" s="1" t="e">
        <f>TRIM(LEFT(AR894,FIND(Sheet1!$E$16,AR894)-1))</f>
        <v>#VALUE!</v>
      </c>
      <c r="AL894" s="1" t="e">
        <f>TRIM(LEFT(AS894,FIND(Sheet1!$E$16,AS894)-1))</f>
        <v>#VALUE!</v>
      </c>
      <c r="AM894" s="1" t="e">
        <f>TRIM(LEFT(AT894,FIND(Sheet1!$E$16,AT894)-1))</f>
        <v>#VALUE!</v>
      </c>
      <c r="AN894" s="1" t="e">
        <f>TRIM(LEFT(AU894,FIND(Sheet1!$E$16,AU894)-1))</f>
        <v>#VALUE!</v>
      </c>
      <c r="AO894" s="1" t="e">
        <f>TRIM(LEFT(AV894,FIND(Sheet1!$E$16,AV894)-1))</f>
        <v>#VALUE!</v>
      </c>
      <c r="AP894" s="14" t="s">
        <v>249</v>
      </c>
      <c r="AQ894" s="14" t="s">
        <v>605</v>
      </c>
      <c r="AR894" s="14" t="s">
        <v>606</v>
      </c>
      <c r="AX894" s="1">
        <v>2000460204</v>
      </c>
      <c r="AY894" s="1" t="s">
        <v>88</v>
      </c>
      <c r="AZ894" s="1" t="str">
        <f t="shared" si="249"/>
        <v>2000460204加buff</v>
      </c>
      <c r="BA894" s="1">
        <f>COUNTIFS($AZ$2:AZ894,AZ894,$AZ$2:AZ894,"&gt;&lt;")</f>
        <v>1</v>
      </c>
      <c r="BB894" t="b">
        <f>IFERROR(AND(VLOOKUP(AX894,[2]英雄技能定义!$A:$F,6,0)="普攻",AY894=$AY$2),FALSE)</f>
        <v>0</v>
      </c>
    </row>
    <row r="895" spans="19:54">
      <c r="S895" s="14" t="str">
        <f t="shared" si="241"/>
        <v>2000460204加buff2</v>
      </c>
      <c r="T895" s="14" t="str">
        <f ca="1">IF(OFFSET($BB$1,MATCH($S895,S:S,0)-1,),$BC$1,
_xlfn.TEXTJOIN(Sheet1!$D$16,1,U895:AA895))</f>
        <v>duration=2,effectIds={1000551},lightEffects={41}</v>
      </c>
      <c r="U895" s="14" t="str">
        <f t="shared" ca="1" si="242"/>
        <v>duration=2</v>
      </c>
      <c r="V895" s="14" t="str">
        <f t="shared" ca="1" si="243"/>
        <v>effectIds={1000551}</v>
      </c>
      <c r="W895" s="14" t="str">
        <f t="shared" ca="1" si="244"/>
        <v>lightEffects={41}</v>
      </c>
      <c r="X895" s="14" t="str">
        <f t="shared" ca="1" si="245"/>
        <v/>
      </c>
      <c r="Y895" s="14" t="str">
        <f t="shared" ca="1" si="246"/>
        <v/>
      </c>
      <c r="Z895" s="14" t="str">
        <f t="shared" ca="1" si="247"/>
        <v/>
      </c>
      <c r="AA895" s="14" t="str">
        <f t="shared" ca="1" si="248"/>
        <v/>
      </c>
      <c r="AB895" s="1">
        <f t="shared" si="250"/>
        <v>2</v>
      </c>
      <c r="AC895" s="1" t="e">
        <f t="shared" si="251"/>
        <v>#N/A</v>
      </c>
      <c r="AD895" s="1" t="e">
        <f t="shared" si="252"/>
        <v>#N/A</v>
      </c>
      <c r="AE895" s="1" t="e">
        <f t="shared" si="253"/>
        <v>#N/A</v>
      </c>
      <c r="AF895" s="1" t="e">
        <f t="shared" si="254"/>
        <v>#N/A</v>
      </c>
      <c r="AG895" s="1" t="e">
        <f t="shared" si="255"/>
        <v>#N/A</v>
      </c>
      <c r="AH895" s="1" t="e">
        <f t="shared" si="256"/>
        <v>#N/A</v>
      </c>
      <c r="AI895" s="1" t="str">
        <f>TRIM(LEFT(AP895,FIND(Sheet1!$E$16,AP895)-1))</f>
        <v>duration</v>
      </c>
      <c r="AJ895" s="1" t="str">
        <f>TRIM(LEFT(AQ895,FIND(Sheet1!$E$16,AQ895)-1))</f>
        <v>effectIds</v>
      </c>
      <c r="AK895" s="1" t="str">
        <f>TRIM(LEFT(AR895,FIND(Sheet1!$E$16,AR895)-1))</f>
        <v>lightEffects</v>
      </c>
      <c r="AL895" s="1" t="e">
        <f>TRIM(LEFT(AS895,FIND(Sheet1!$E$16,AS895)-1))</f>
        <v>#VALUE!</v>
      </c>
      <c r="AM895" s="1" t="e">
        <f>TRIM(LEFT(AT895,FIND(Sheet1!$E$16,AT895)-1))</f>
        <v>#VALUE!</v>
      </c>
      <c r="AN895" s="1" t="e">
        <f>TRIM(LEFT(AU895,FIND(Sheet1!$E$16,AU895)-1))</f>
        <v>#VALUE!</v>
      </c>
      <c r="AO895" s="1" t="e">
        <f>TRIM(LEFT(AV895,FIND(Sheet1!$E$16,AV895)-1))</f>
        <v>#VALUE!</v>
      </c>
      <c r="AP895" s="14" t="s">
        <v>249</v>
      </c>
      <c r="AQ895" s="14" t="s">
        <v>607</v>
      </c>
      <c r="AR895" s="14" t="s">
        <v>608</v>
      </c>
      <c r="AX895" s="1">
        <v>2000460204</v>
      </c>
      <c r="AY895" s="1" t="s">
        <v>88</v>
      </c>
      <c r="AZ895" s="1" t="str">
        <f t="shared" si="249"/>
        <v>2000460204加buff</v>
      </c>
      <c r="BA895" s="1">
        <f>COUNTIFS($AZ$2:AZ895,AZ895,$AZ$2:AZ895,"&gt;&lt;")</f>
        <v>2</v>
      </c>
      <c r="BB895" t="b">
        <f>IFERROR(AND(VLOOKUP(AX895,[2]英雄技能定义!$A:$F,6,0)="普攻",AY895=$AY$2),FALSE)</f>
        <v>0</v>
      </c>
    </row>
    <row r="896" spans="19:54">
      <c r="S896" s="14" t="str">
        <f t="shared" si="241"/>
        <v>2000460204加buff3</v>
      </c>
      <c r="T896" s="14" t="str">
        <f ca="1">IF(OFFSET($BB$1,MATCH($S896,S:S,0)-1,),$BC$1,
_xlfn.TEXTJOIN(Sheet1!$D$16,1,U896:AA896))</f>
        <v>duration=6,effectIds={1000552}</v>
      </c>
      <c r="U896" s="14" t="str">
        <f t="shared" ca="1" si="242"/>
        <v>duration=6</v>
      </c>
      <c r="V896" s="14" t="str">
        <f t="shared" ca="1" si="243"/>
        <v>effectIds={1000552}</v>
      </c>
      <c r="W896" s="14" t="str">
        <f t="shared" ca="1" si="244"/>
        <v/>
      </c>
      <c r="X896" s="14" t="str">
        <f t="shared" ca="1" si="245"/>
        <v/>
      </c>
      <c r="Y896" s="14" t="str">
        <f t="shared" ca="1" si="246"/>
        <v/>
      </c>
      <c r="Z896" s="14" t="str">
        <f t="shared" ca="1" si="247"/>
        <v/>
      </c>
      <c r="AA896" s="14" t="str">
        <f t="shared" ca="1" si="248"/>
        <v/>
      </c>
      <c r="AB896" s="1">
        <f t="shared" si="250"/>
        <v>6</v>
      </c>
      <c r="AC896" s="1" t="e">
        <f t="shared" si="251"/>
        <v>#N/A</v>
      </c>
      <c r="AD896" s="1" t="e">
        <f t="shared" si="252"/>
        <v>#N/A</v>
      </c>
      <c r="AE896" s="1" t="e">
        <f t="shared" si="253"/>
        <v>#N/A</v>
      </c>
      <c r="AF896" s="1" t="e">
        <f t="shared" si="254"/>
        <v>#N/A</v>
      </c>
      <c r="AG896" s="1" t="e">
        <f t="shared" si="255"/>
        <v>#N/A</v>
      </c>
      <c r="AH896" s="1" t="e">
        <f t="shared" si="256"/>
        <v>#N/A</v>
      </c>
      <c r="AI896" s="1" t="str">
        <f>TRIM(LEFT(AP896,FIND(Sheet1!$E$16,AP896)-1))</f>
        <v>duration</v>
      </c>
      <c r="AJ896" s="1" t="str">
        <f>TRIM(LEFT(AQ896,FIND(Sheet1!$E$16,AQ896)-1))</f>
        <v>effectIds</v>
      </c>
      <c r="AK896" s="1" t="e">
        <f>TRIM(LEFT(AR896,FIND(Sheet1!$E$16,AR896)-1))</f>
        <v>#VALUE!</v>
      </c>
      <c r="AL896" s="1" t="e">
        <f>TRIM(LEFT(AS896,FIND(Sheet1!$E$16,AS896)-1))</f>
        <v>#VALUE!</v>
      </c>
      <c r="AM896" s="1" t="e">
        <f>TRIM(LEFT(AT896,FIND(Sheet1!$E$16,AT896)-1))</f>
        <v>#VALUE!</v>
      </c>
      <c r="AN896" s="1" t="e">
        <f>TRIM(LEFT(AU896,FIND(Sheet1!$E$16,AU896)-1))</f>
        <v>#VALUE!</v>
      </c>
      <c r="AO896" s="1" t="e">
        <f>TRIM(LEFT(AV896,FIND(Sheet1!$E$16,AV896)-1))</f>
        <v>#VALUE!</v>
      </c>
      <c r="AP896" s="14" t="s">
        <v>185</v>
      </c>
      <c r="AQ896" s="14" t="s">
        <v>609</v>
      </c>
      <c r="AX896" s="1">
        <v>2000460204</v>
      </c>
      <c r="AY896" s="1" t="s">
        <v>88</v>
      </c>
      <c r="AZ896" s="1" t="str">
        <f t="shared" si="249"/>
        <v>2000460204加buff</v>
      </c>
      <c r="BA896" s="1">
        <f>COUNTIFS($AZ$2:AZ896,AZ896,$AZ$2:AZ896,"&gt;&lt;")</f>
        <v>3</v>
      </c>
      <c r="BB896" t="b">
        <f>IFERROR(AND(VLOOKUP(AX896,[2]英雄技能定义!$A:$F,6,0)="普攻",AY896=$AY$2),FALSE)</f>
        <v>0</v>
      </c>
    </row>
    <row r="897" spans="19:54">
      <c r="S897" s="14" t="str">
        <f t="shared" si="241"/>
        <v>2000460204加buff4</v>
      </c>
      <c r="T897" s="14" t="str">
        <f ca="1">IF(OFFSET($BB$1,MATCH($S897,S:S,0)-1,),$BC$1,
_xlfn.TEXTJOIN(Sheet1!$D$16,1,U897:AA897))</f>
        <v>duration=6,effectIds={1000556}</v>
      </c>
      <c r="U897" s="14" t="str">
        <f t="shared" ca="1" si="242"/>
        <v>duration=6</v>
      </c>
      <c r="V897" s="14" t="str">
        <f t="shared" ca="1" si="243"/>
        <v>effectIds={1000556}</v>
      </c>
      <c r="W897" s="14" t="str">
        <f t="shared" ca="1" si="244"/>
        <v/>
      </c>
      <c r="X897" s="14" t="str">
        <f t="shared" ca="1" si="245"/>
        <v/>
      </c>
      <c r="Y897" s="14" t="str">
        <f t="shared" ca="1" si="246"/>
        <v/>
      </c>
      <c r="Z897" s="14" t="str">
        <f t="shared" ca="1" si="247"/>
        <v/>
      </c>
      <c r="AA897" s="14" t="str">
        <f t="shared" ca="1" si="248"/>
        <v/>
      </c>
      <c r="AB897" s="1">
        <f t="shared" si="250"/>
        <v>6</v>
      </c>
      <c r="AC897" s="1" t="e">
        <f t="shared" si="251"/>
        <v>#N/A</v>
      </c>
      <c r="AD897" s="1" t="e">
        <f t="shared" si="252"/>
        <v>#N/A</v>
      </c>
      <c r="AE897" s="1" t="e">
        <f t="shared" si="253"/>
        <v>#N/A</v>
      </c>
      <c r="AF897" s="1" t="e">
        <f t="shared" si="254"/>
        <v>#N/A</v>
      </c>
      <c r="AG897" s="1" t="e">
        <f t="shared" si="255"/>
        <v>#N/A</v>
      </c>
      <c r="AH897" s="1" t="e">
        <f t="shared" si="256"/>
        <v>#N/A</v>
      </c>
      <c r="AI897" s="1" t="str">
        <f>TRIM(LEFT(AP897,FIND(Sheet1!$E$16,AP897)-1))</f>
        <v>duration</v>
      </c>
      <c r="AJ897" s="1" t="str">
        <f>TRIM(LEFT(AQ897,FIND(Sheet1!$E$16,AQ897)-1))</f>
        <v>effectIds</v>
      </c>
      <c r="AK897" s="1" t="e">
        <f>TRIM(LEFT(AR897,FIND(Sheet1!$E$16,AR897)-1))</f>
        <v>#VALUE!</v>
      </c>
      <c r="AL897" s="1" t="e">
        <f>TRIM(LEFT(AS897,FIND(Sheet1!$E$16,AS897)-1))</f>
        <v>#VALUE!</v>
      </c>
      <c r="AM897" s="1" t="e">
        <f>TRIM(LEFT(AT897,FIND(Sheet1!$E$16,AT897)-1))</f>
        <v>#VALUE!</v>
      </c>
      <c r="AN897" s="1" t="e">
        <f>TRIM(LEFT(AU897,FIND(Sheet1!$E$16,AU897)-1))</f>
        <v>#VALUE!</v>
      </c>
      <c r="AO897" s="1" t="e">
        <f>TRIM(LEFT(AV897,FIND(Sheet1!$E$16,AV897)-1))</f>
        <v>#VALUE!</v>
      </c>
      <c r="AP897" s="14" t="s">
        <v>185</v>
      </c>
      <c r="AQ897" s="14" t="s">
        <v>610</v>
      </c>
      <c r="AX897" s="1">
        <v>2000460204</v>
      </c>
      <c r="AY897" s="1" t="s">
        <v>88</v>
      </c>
      <c r="AZ897" s="1" t="str">
        <f t="shared" si="249"/>
        <v>2000460204加buff</v>
      </c>
      <c r="BA897" s="1">
        <f>COUNTIFS($AZ$2:AZ897,AZ897,$AZ$2:AZ897,"&gt;&lt;")</f>
        <v>4</v>
      </c>
      <c r="BB897" t="b">
        <f>IFERROR(AND(VLOOKUP(AX897,[2]英雄技能定义!$A:$F,6,0)="普攻",AY897=$AY$2),FALSE)</f>
        <v>0</v>
      </c>
    </row>
    <row r="898" spans="19:54">
      <c r="S898" s="14" t="str">
        <f t="shared" ref="S898:S961" si="257">AZ898&amp;BA898</f>
        <v>2000460205伤血1</v>
      </c>
      <c r="T898" s="14" t="str">
        <f ca="1">IF(OFFSET($BB$1,MATCH($S898,S:S,0)-1,),$BC$1,
_xlfn.TEXTJOIN(Sheet1!$D$16,1,U898:AA898))</f>
        <v>ratio=0.44+attackerParams('step10a'),fixed=100</v>
      </c>
      <c r="U898" s="14" t="str">
        <f t="shared" ref="U898:U961" ca="1" si="258">IFERROR(SUBSTITUTE(AP898,AB898,INDEX(OFFSET($H$1:$Q$1,MATCH($S898,$F:$F,0)-1,0),MATCH(AI898,$H$1:$Q$1,0))),AP898&amp;"")</f>
        <v>ratio=0.44+attackerParams('step10a')</v>
      </c>
      <c r="V898" s="14" t="str">
        <f t="shared" ref="V898:V961" ca="1" si="259">IFERROR(SUBSTITUTE(AQ898,AC898,INDEX(OFFSET($H$1:$Q$1,MATCH($S898,$F:$F,0)-1,0),MATCH(AJ898,$H$1:$Q$1,0))),AQ898&amp;"")</f>
        <v>fixed=100</v>
      </c>
      <c r="W898" s="14" t="str">
        <f t="shared" ref="W898:W961" ca="1" si="260">IFERROR(SUBSTITUTE(AR898,AD898,INDEX(OFFSET($H$1:$Q$1,MATCH($S898,$F:$F,0)-1,0),MATCH(AK898,$H$1:$Q$1,0))),AR898&amp;"")</f>
        <v/>
      </c>
      <c r="X898" s="14" t="str">
        <f t="shared" ref="X898:X961" ca="1" si="261">IFERROR(SUBSTITUTE(AS898,AE898,INDEX(OFFSET($H$1:$Q$1,MATCH($S898,$F:$F,0)-1,0),MATCH(AL898,$H$1:$Q$1,0))),AS898&amp;"")</f>
        <v/>
      </c>
      <c r="Y898" s="14" t="str">
        <f t="shared" ref="Y898:Y961" ca="1" si="262">IFERROR(SUBSTITUTE(AT898,AF898,INDEX(OFFSET($H$1:$Q$1,MATCH($S898,$F:$F,0)-1,0),MATCH(AM898,$H$1:$Q$1,0))),AT898&amp;"")</f>
        <v/>
      </c>
      <c r="Z898" s="14" t="str">
        <f t="shared" ref="Z898:Z961" ca="1" si="263">IFERROR(SUBSTITUTE(AU898,AG898,INDEX(OFFSET($H$1:$Q$1,MATCH($S898,$F:$F,0)-1,0),MATCH(AN898,$H$1:$Q$1,0))),AU898&amp;"")</f>
        <v/>
      </c>
      <c r="AA898" s="14" t="str">
        <f t="shared" ref="AA898:AA961" ca="1" si="264">IFERROR(SUBSTITUTE(AV898,AH898,INDEX(OFFSET($H$1:$Q$1,MATCH($S898,$F:$F,0)-1,0),MATCH(AO898,$H$1:$Q$1,0))),AV898&amp;"")</f>
        <v/>
      </c>
      <c r="AB898" s="1">
        <f t="shared" si="250"/>
        <v>0.44</v>
      </c>
      <c r="AC898" s="1">
        <f t="shared" si="251"/>
        <v>100</v>
      </c>
      <c r="AD898" s="1" t="e">
        <f t="shared" si="252"/>
        <v>#N/A</v>
      </c>
      <c r="AE898" s="1" t="e">
        <f t="shared" si="253"/>
        <v>#N/A</v>
      </c>
      <c r="AF898" s="1" t="e">
        <f t="shared" si="254"/>
        <v>#N/A</v>
      </c>
      <c r="AG898" s="1" t="e">
        <f t="shared" si="255"/>
        <v>#N/A</v>
      </c>
      <c r="AH898" s="1" t="e">
        <f t="shared" si="256"/>
        <v>#N/A</v>
      </c>
      <c r="AI898" s="1" t="str">
        <f>TRIM(LEFT(AP898,FIND(Sheet1!$E$16,AP898)-1))</f>
        <v>ratio</v>
      </c>
      <c r="AJ898" s="1" t="str">
        <f>TRIM(LEFT(AQ898,FIND(Sheet1!$E$16,AQ898)-1))</f>
        <v>fixed</v>
      </c>
      <c r="AK898" s="1" t="e">
        <f>TRIM(LEFT(AR898,FIND(Sheet1!$E$16,AR898)-1))</f>
        <v>#VALUE!</v>
      </c>
      <c r="AL898" s="1" t="e">
        <f>TRIM(LEFT(AS898,FIND(Sheet1!$E$16,AS898)-1))</f>
        <v>#VALUE!</v>
      </c>
      <c r="AM898" s="1" t="e">
        <f>TRIM(LEFT(AT898,FIND(Sheet1!$E$16,AT898)-1))</f>
        <v>#VALUE!</v>
      </c>
      <c r="AN898" s="1" t="e">
        <f>TRIM(LEFT(AU898,FIND(Sheet1!$E$16,AU898)-1))</f>
        <v>#VALUE!</v>
      </c>
      <c r="AO898" s="1" t="e">
        <f>TRIM(LEFT(AV898,FIND(Sheet1!$E$16,AV898)-1))</f>
        <v>#VALUE!</v>
      </c>
      <c r="AP898" s="14" t="s">
        <v>611</v>
      </c>
      <c r="AQ898" s="14" t="s">
        <v>170</v>
      </c>
      <c r="AX898" s="1">
        <v>2000460205</v>
      </c>
      <c r="AY898" s="1" t="s">
        <v>86</v>
      </c>
      <c r="AZ898" s="1" t="str">
        <f t="shared" si="249"/>
        <v>2000460205伤血</v>
      </c>
      <c r="BA898" s="1">
        <f>COUNTIFS($AZ$2:AZ898,AZ898,$AZ$2:AZ898,"&gt;&lt;")</f>
        <v>1</v>
      </c>
      <c r="BB898" t="b">
        <f>IFERROR(AND(VLOOKUP(AX898,[2]英雄技能定义!$A:$F,6,0)="普攻",AY898=$AY$2),FALSE)</f>
        <v>0</v>
      </c>
    </row>
    <row r="899" spans="19:54">
      <c r="S899" s="14" t="str">
        <f t="shared" si="257"/>
        <v>2000460205伤血2</v>
      </c>
      <c r="T899" s="14" t="str">
        <f ca="1">IF(OFFSET($BB$1,MATCH($S899,S:S,0)-1,),$BC$1,
_xlfn.TEXTJOIN(Sheet1!$D$16,1,U899:AA899))</f>
        <v>ratio=0.44+attackerParams('step10a'),fixed=100</v>
      </c>
      <c r="U899" s="14" t="str">
        <f t="shared" ca="1" si="258"/>
        <v>ratio=0.44+attackerParams('step10a')</v>
      </c>
      <c r="V899" s="14" t="str">
        <f t="shared" ca="1" si="259"/>
        <v>fixed=100</v>
      </c>
      <c r="W899" s="14" t="str">
        <f t="shared" ca="1" si="260"/>
        <v/>
      </c>
      <c r="X899" s="14" t="str">
        <f t="shared" ca="1" si="261"/>
        <v/>
      </c>
      <c r="Y899" s="14" t="str">
        <f t="shared" ca="1" si="262"/>
        <v/>
      </c>
      <c r="Z899" s="14" t="str">
        <f t="shared" ca="1" si="263"/>
        <v/>
      </c>
      <c r="AA899" s="14" t="str">
        <f t="shared" ca="1" si="264"/>
        <v/>
      </c>
      <c r="AB899" s="1">
        <f t="shared" si="250"/>
        <v>0.44</v>
      </c>
      <c r="AC899" s="1">
        <f t="shared" si="251"/>
        <v>100</v>
      </c>
      <c r="AD899" s="1" t="e">
        <f t="shared" si="252"/>
        <v>#N/A</v>
      </c>
      <c r="AE899" s="1" t="e">
        <f t="shared" si="253"/>
        <v>#N/A</v>
      </c>
      <c r="AF899" s="1" t="e">
        <f t="shared" si="254"/>
        <v>#N/A</v>
      </c>
      <c r="AG899" s="1" t="e">
        <f t="shared" si="255"/>
        <v>#N/A</v>
      </c>
      <c r="AH899" s="1" t="e">
        <f t="shared" si="256"/>
        <v>#N/A</v>
      </c>
      <c r="AI899" s="1" t="str">
        <f>TRIM(LEFT(AP899,FIND(Sheet1!$E$16,AP899)-1))</f>
        <v>ratio</v>
      </c>
      <c r="AJ899" s="1" t="str">
        <f>TRIM(LEFT(AQ899,FIND(Sheet1!$E$16,AQ899)-1))</f>
        <v>fixed</v>
      </c>
      <c r="AK899" s="1" t="e">
        <f>TRIM(LEFT(AR899,FIND(Sheet1!$E$16,AR899)-1))</f>
        <v>#VALUE!</v>
      </c>
      <c r="AL899" s="1" t="e">
        <f>TRIM(LEFT(AS899,FIND(Sheet1!$E$16,AS899)-1))</f>
        <v>#VALUE!</v>
      </c>
      <c r="AM899" s="1" t="e">
        <f>TRIM(LEFT(AT899,FIND(Sheet1!$E$16,AT899)-1))</f>
        <v>#VALUE!</v>
      </c>
      <c r="AN899" s="1" t="e">
        <f>TRIM(LEFT(AU899,FIND(Sheet1!$E$16,AU899)-1))</f>
        <v>#VALUE!</v>
      </c>
      <c r="AO899" s="1" t="e">
        <f>TRIM(LEFT(AV899,FIND(Sheet1!$E$16,AV899)-1))</f>
        <v>#VALUE!</v>
      </c>
      <c r="AP899" s="14" t="s">
        <v>611</v>
      </c>
      <c r="AQ899" s="14" t="s">
        <v>170</v>
      </c>
      <c r="AX899" s="1">
        <v>2000460205</v>
      </c>
      <c r="AY899" s="1" t="s">
        <v>86</v>
      </c>
      <c r="AZ899" s="1" t="str">
        <f t="shared" ref="AZ899:AZ962" si="265">AX899&amp;AY899</f>
        <v>2000460205伤血</v>
      </c>
      <c r="BA899" s="1">
        <f>COUNTIFS($AZ$2:AZ899,AZ899,$AZ$2:AZ899,"&gt;&lt;")</f>
        <v>2</v>
      </c>
      <c r="BB899" t="b">
        <f>IFERROR(AND(VLOOKUP(AX899,[2]英雄技能定义!$A:$F,6,0)="普攻",AY899=$AY$2),FALSE)</f>
        <v>0</v>
      </c>
    </row>
    <row r="900" spans="19:54">
      <c r="S900" s="14" t="str">
        <f t="shared" si="257"/>
        <v>2000460205伤血3</v>
      </c>
      <c r="T900" s="14" t="str">
        <f ca="1">IF(OFFSET($BB$1,MATCH($S900,S:S,0)-1,),$BC$1,
_xlfn.TEXTJOIN(Sheet1!$D$16,1,U900:AA900))</f>
        <v>ratio=0.44+attackerParams('step10a'),fixed=100</v>
      </c>
      <c r="U900" s="14" t="str">
        <f t="shared" ca="1" si="258"/>
        <v>ratio=0.44+attackerParams('step10a')</v>
      </c>
      <c r="V900" s="14" t="str">
        <f t="shared" ca="1" si="259"/>
        <v>fixed=100</v>
      </c>
      <c r="W900" s="14" t="str">
        <f t="shared" ca="1" si="260"/>
        <v/>
      </c>
      <c r="X900" s="14" t="str">
        <f t="shared" ca="1" si="261"/>
        <v/>
      </c>
      <c r="Y900" s="14" t="str">
        <f t="shared" ca="1" si="262"/>
        <v/>
      </c>
      <c r="Z900" s="14" t="str">
        <f t="shared" ca="1" si="263"/>
        <v/>
      </c>
      <c r="AA900" s="14" t="str">
        <f t="shared" ca="1" si="264"/>
        <v/>
      </c>
      <c r="AB900" s="1">
        <f t="shared" si="250"/>
        <v>0.44</v>
      </c>
      <c r="AC900" s="1">
        <f t="shared" si="251"/>
        <v>100</v>
      </c>
      <c r="AD900" s="1" t="e">
        <f t="shared" si="252"/>
        <v>#N/A</v>
      </c>
      <c r="AE900" s="1" t="e">
        <f t="shared" si="253"/>
        <v>#N/A</v>
      </c>
      <c r="AF900" s="1" t="e">
        <f t="shared" si="254"/>
        <v>#N/A</v>
      </c>
      <c r="AG900" s="1" t="e">
        <f t="shared" si="255"/>
        <v>#N/A</v>
      </c>
      <c r="AH900" s="1" t="e">
        <f t="shared" si="256"/>
        <v>#N/A</v>
      </c>
      <c r="AI900" s="1" t="str">
        <f>TRIM(LEFT(AP900,FIND(Sheet1!$E$16,AP900)-1))</f>
        <v>ratio</v>
      </c>
      <c r="AJ900" s="1" t="str">
        <f>TRIM(LEFT(AQ900,FIND(Sheet1!$E$16,AQ900)-1))</f>
        <v>fixed</v>
      </c>
      <c r="AK900" s="1" t="e">
        <f>TRIM(LEFT(AR900,FIND(Sheet1!$E$16,AR900)-1))</f>
        <v>#VALUE!</v>
      </c>
      <c r="AL900" s="1" t="e">
        <f>TRIM(LEFT(AS900,FIND(Sheet1!$E$16,AS900)-1))</f>
        <v>#VALUE!</v>
      </c>
      <c r="AM900" s="1" t="e">
        <f>TRIM(LEFT(AT900,FIND(Sheet1!$E$16,AT900)-1))</f>
        <v>#VALUE!</v>
      </c>
      <c r="AN900" s="1" t="e">
        <f>TRIM(LEFT(AU900,FIND(Sheet1!$E$16,AU900)-1))</f>
        <v>#VALUE!</v>
      </c>
      <c r="AO900" s="1" t="e">
        <f>TRIM(LEFT(AV900,FIND(Sheet1!$E$16,AV900)-1))</f>
        <v>#VALUE!</v>
      </c>
      <c r="AP900" s="14" t="s">
        <v>611</v>
      </c>
      <c r="AQ900" s="14" t="s">
        <v>170</v>
      </c>
      <c r="AX900" s="1">
        <v>2000460205</v>
      </c>
      <c r="AY900" s="1" t="s">
        <v>86</v>
      </c>
      <c r="AZ900" s="1" t="str">
        <f t="shared" si="265"/>
        <v>2000460205伤血</v>
      </c>
      <c r="BA900" s="1">
        <f>COUNTIFS($AZ$2:AZ900,AZ900,$AZ$2:AZ900,"&gt;&lt;")</f>
        <v>3</v>
      </c>
      <c r="BB900" t="b">
        <f>IFERROR(AND(VLOOKUP(AX900,[2]英雄技能定义!$A:$F,6,0)="普攻",AY900=$AY$2),FALSE)</f>
        <v>0</v>
      </c>
    </row>
    <row r="901" spans="19:54">
      <c r="S901" s="14" t="str">
        <f t="shared" si="257"/>
        <v>2000460205加buff1</v>
      </c>
      <c r="T901" s="14" t="str">
        <f ca="1">IF(OFFSET($BB$1,MATCH($S901,S:S,0)-1,),$BC$1,
_xlfn.TEXTJOIN(Sheet1!$D$16,1,U901:AA901))</f>
        <v>duration=2,effectIds={1000555,1000587}</v>
      </c>
      <c r="U901" s="14" t="str">
        <f t="shared" ca="1" si="258"/>
        <v>duration=2</v>
      </c>
      <c r="V901" s="14" t="str">
        <f t="shared" ca="1" si="259"/>
        <v>effectIds={1000555</v>
      </c>
      <c r="W901" s="14" t="str">
        <f t="shared" ca="1" si="260"/>
        <v>1000587}</v>
      </c>
      <c r="X901" s="14" t="str">
        <f t="shared" ca="1" si="261"/>
        <v/>
      </c>
      <c r="Y901" s="14" t="str">
        <f t="shared" ca="1" si="262"/>
        <v/>
      </c>
      <c r="Z901" s="14" t="str">
        <f t="shared" ca="1" si="263"/>
        <v/>
      </c>
      <c r="AA901" s="14" t="str">
        <f t="shared" ca="1" si="264"/>
        <v/>
      </c>
      <c r="AB901" s="1">
        <f t="shared" si="250"/>
        <v>2</v>
      </c>
      <c r="AC901" s="1" t="e">
        <f t="shared" si="251"/>
        <v>#N/A</v>
      </c>
      <c r="AD901" s="1" t="e">
        <f t="shared" si="252"/>
        <v>#N/A</v>
      </c>
      <c r="AE901" s="1" t="e">
        <f t="shared" si="253"/>
        <v>#N/A</v>
      </c>
      <c r="AF901" s="1" t="e">
        <f t="shared" si="254"/>
        <v>#N/A</v>
      </c>
      <c r="AG901" s="1" t="e">
        <f t="shared" si="255"/>
        <v>#N/A</v>
      </c>
      <c r="AH901" s="1" t="e">
        <f t="shared" si="256"/>
        <v>#N/A</v>
      </c>
      <c r="AI901" s="1" t="str">
        <f>TRIM(LEFT(AP901,FIND(Sheet1!$E$16,AP901)-1))</f>
        <v>duration</v>
      </c>
      <c r="AJ901" s="1" t="str">
        <f>TRIM(LEFT(AQ901,FIND(Sheet1!$E$16,AQ901)-1))</f>
        <v>effectIds</v>
      </c>
      <c r="AK901" s="1" t="e">
        <f>TRIM(LEFT(AR901,FIND(Sheet1!$E$16,AR901)-1))</f>
        <v>#VALUE!</v>
      </c>
      <c r="AL901" s="1" t="e">
        <f>TRIM(LEFT(AS901,FIND(Sheet1!$E$16,AS901)-1))</f>
        <v>#VALUE!</v>
      </c>
      <c r="AM901" s="1" t="e">
        <f>TRIM(LEFT(AT901,FIND(Sheet1!$E$16,AT901)-1))</f>
        <v>#VALUE!</v>
      </c>
      <c r="AN901" s="1" t="e">
        <f>TRIM(LEFT(AU901,FIND(Sheet1!$E$16,AU901)-1))</f>
        <v>#VALUE!</v>
      </c>
      <c r="AO901" s="1" t="e">
        <f>TRIM(LEFT(AV901,FIND(Sheet1!$E$16,AV901)-1))</f>
        <v>#VALUE!</v>
      </c>
      <c r="AP901" s="14" t="s">
        <v>249</v>
      </c>
      <c r="AQ901" s="14" t="s">
        <v>605</v>
      </c>
      <c r="AR901" s="14" t="s">
        <v>606</v>
      </c>
      <c r="AX901" s="1">
        <v>2000460205</v>
      </c>
      <c r="AY901" s="1" t="s">
        <v>88</v>
      </c>
      <c r="AZ901" s="1" t="str">
        <f t="shared" si="265"/>
        <v>2000460205加buff</v>
      </c>
      <c r="BA901" s="1">
        <f>COUNTIFS($AZ$2:AZ901,AZ901,$AZ$2:AZ901,"&gt;&lt;")</f>
        <v>1</v>
      </c>
      <c r="BB901" t="b">
        <f>IFERROR(AND(VLOOKUP(AX901,[2]英雄技能定义!$A:$F,6,0)="普攻",AY901=$AY$2),FALSE)</f>
        <v>0</v>
      </c>
    </row>
    <row r="902" spans="19:54">
      <c r="S902" s="14" t="str">
        <f t="shared" si="257"/>
        <v>2000460205加buff2</v>
      </c>
      <c r="T902" s="14" t="str">
        <f ca="1">IF(OFFSET($BB$1,MATCH($S902,S:S,0)-1,),$BC$1,
_xlfn.TEXTJOIN(Sheet1!$D$16,1,U902:AA902))</f>
        <v>duration=2,effectIds={1000551},lightEffects={41}</v>
      </c>
      <c r="U902" s="14" t="str">
        <f t="shared" ca="1" si="258"/>
        <v>duration=2</v>
      </c>
      <c r="V902" s="14" t="str">
        <f t="shared" ca="1" si="259"/>
        <v>effectIds={1000551}</v>
      </c>
      <c r="W902" s="14" t="str">
        <f t="shared" ca="1" si="260"/>
        <v>lightEffects={41}</v>
      </c>
      <c r="X902" s="14" t="str">
        <f t="shared" ca="1" si="261"/>
        <v/>
      </c>
      <c r="Y902" s="14" t="str">
        <f t="shared" ca="1" si="262"/>
        <v/>
      </c>
      <c r="Z902" s="14" t="str">
        <f t="shared" ca="1" si="263"/>
        <v/>
      </c>
      <c r="AA902" s="14" t="str">
        <f t="shared" ca="1" si="264"/>
        <v/>
      </c>
      <c r="AB902" s="1">
        <f t="shared" si="250"/>
        <v>2</v>
      </c>
      <c r="AC902" s="1" t="e">
        <f t="shared" si="251"/>
        <v>#N/A</v>
      </c>
      <c r="AD902" s="1" t="e">
        <f t="shared" si="252"/>
        <v>#N/A</v>
      </c>
      <c r="AE902" s="1" t="e">
        <f t="shared" si="253"/>
        <v>#N/A</v>
      </c>
      <c r="AF902" s="1" t="e">
        <f t="shared" si="254"/>
        <v>#N/A</v>
      </c>
      <c r="AG902" s="1" t="e">
        <f t="shared" si="255"/>
        <v>#N/A</v>
      </c>
      <c r="AH902" s="1" t="e">
        <f t="shared" si="256"/>
        <v>#N/A</v>
      </c>
      <c r="AI902" s="1" t="str">
        <f>TRIM(LEFT(AP902,FIND(Sheet1!$E$16,AP902)-1))</f>
        <v>duration</v>
      </c>
      <c r="AJ902" s="1" t="str">
        <f>TRIM(LEFT(AQ902,FIND(Sheet1!$E$16,AQ902)-1))</f>
        <v>effectIds</v>
      </c>
      <c r="AK902" s="1" t="str">
        <f>TRIM(LEFT(AR902,FIND(Sheet1!$E$16,AR902)-1))</f>
        <v>lightEffects</v>
      </c>
      <c r="AL902" s="1" t="e">
        <f>TRIM(LEFT(AS902,FIND(Sheet1!$E$16,AS902)-1))</f>
        <v>#VALUE!</v>
      </c>
      <c r="AM902" s="1" t="e">
        <f>TRIM(LEFT(AT902,FIND(Sheet1!$E$16,AT902)-1))</f>
        <v>#VALUE!</v>
      </c>
      <c r="AN902" s="1" t="e">
        <f>TRIM(LEFT(AU902,FIND(Sheet1!$E$16,AU902)-1))</f>
        <v>#VALUE!</v>
      </c>
      <c r="AO902" s="1" t="e">
        <f>TRIM(LEFT(AV902,FIND(Sheet1!$E$16,AV902)-1))</f>
        <v>#VALUE!</v>
      </c>
      <c r="AP902" s="14" t="s">
        <v>249</v>
      </c>
      <c r="AQ902" s="14" t="s">
        <v>607</v>
      </c>
      <c r="AR902" s="14" t="s">
        <v>608</v>
      </c>
      <c r="AX902" s="1">
        <v>2000460205</v>
      </c>
      <c r="AY902" s="1" t="s">
        <v>88</v>
      </c>
      <c r="AZ902" s="1" t="str">
        <f t="shared" si="265"/>
        <v>2000460205加buff</v>
      </c>
      <c r="BA902" s="1">
        <f>COUNTIFS($AZ$2:AZ902,AZ902,$AZ$2:AZ902,"&gt;&lt;")</f>
        <v>2</v>
      </c>
      <c r="BB902" t="b">
        <f>IFERROR(AND(VLOOKUP(AX902,[2]英雄技能定义!$A:$F,6,0)="普攻",AY902=$AY$2),FALSE)</f>
        <v>0</v>
      </c>
    </row>
    <row r="903" spans="19:54">
      <c r="S903" s="14" t="str">
        <f t="shared" si="257"/>
        <v>2000460205加buff3</v>
      </c>
      <c r="T903" s="14" t="str">
        <f ca="1">IF(OFFSET($BB$1,MATCH($S903,S:S,0)-1,),$BC$1,
_xlfn.TEXTJOIN(Sheet1!$D$16,1,U903:AA903))</f>
        <v>duration=6,effectIds={1000552}</v>
      </c>
      <c r="U903" s="14" t="str">
        <f t="shared" ca="1" si="258"/>
        <v>duration=6</v>
      </c>
      <c r="V903" s="14" t="str">
        <f t="shared" ca="1" si="259"/>
        <v>effectIds={1000552}</v>
      </c>
      <c r="W903" s="14" t="str">
        <f t="shared" ca="1" si="260"/>
        <v/>
      </c>
      <c r="X903" s="14" t="str">
        <f t="shared" ca="1" si="261"/>
        <v/>
      </c>
      <c r="Y903" s="14" t="str">
        <f t="shared" ca="1" si="262"/>
        <v/>
      </c>
      <c r="Z903" s="14" t="str">
        <f t="shared" ca="1" si="263"/>
        <v/>
      </c>
      <c r="AA903" s="14" t="str">
        <f t="shared" ca="1" si="264"/>
        <v/>
      </c>
      <c r="AB903" s="1">
        <f t="shared" si="250"/>
        <v>6</v>
      </c>
      <c r="AC903" s="1" t="e">
        <f t="shared" si="251"/>
        <v>#N/A</v>
      </c>
      <c r="AD903" s="1" t="e">
        <f t="shared" si="252"/>
        <v>#N/A</v>
      </c>
      <c r="AE903" s="1" t="e">
        <f t="shared" si="253"/>
        <v>#N/A</v>
      </c>
      <c r="AF903" s="1" t="e">
        <f t="shared" si="254"/>
        <v>#N/A</v>
      </c>
      <c r="AG903" s="1" t="e">
        <f t="shared" si="255"/>
        <v>#N/A</v>
      </c>
      <c r="AH903" s="1" t="e">
        <f t="shared" si="256"/>
        <v>#N/A</v>
      </c>
      <c r="AI903" s="1" t="str">
        <f>TRIM(LEFT(AP903,FIND(Sheet1!$E$16,AP903)-1))</f>
        <v>duration</v>
      </c>
      <c r="AJ903" s="1" t="str">
        <f>TRIM(LEFT(AQ903,FIND(Sheet1!$E$16,AQ903)-1))</f>
        <v>effectIds</v>
      </c>
      <c r="AK903" s="1" t="e">
        <f>TRIM(LEFT(AR903,FIND(Sheet1!$E$16,AR903)-1))</f>
        <v>#VALUE!</v>
      </c>
      <c r="AL903" s="1" t="e">
        <f>TRIM(LEFT(AS903,FIND(Sheet1!$E$16,AS903)-1))</f>
        <v>#VALUE!</v>
      </c>
      <c r="AM903" s="1" t="e">
        <f>TRIM(LEFT(AT903,FIND(Sheet1!$E$16,AT903)-1))</f>
        <v>#VALUE!</v>
      </c>
      <c r="AN903" s="1" t="e">
        <f>TRIM(LEFT(AU903,FIND(Sheet1!$E$16,AU903)-1))</f>
        <v>#VALUE!</v>
      </c>
      <c r="AO903" s="1" t="e">
        <f>TRIM(LEFT(AV903,FIND(Sheet1!$E$16,AV903)-1))</f>
        <v>#VALUE!</v>
      </c>
      <c r="AP903" s="14" t="s">
        <v>185</v>
      </c>
      <c r="AQ903" s="14" t="s">
        <v>609</v>
      </c>
      <c r="AX903" s="1">
        <v>2000460205</v>
      </c>
      <c r="AY903" s="1" t="s">
        <v>88</v>
      </c>
      <c r="AZ903" s="1" t="str">
        <f t="shared" si="265"/>
        <v>2000460205加buff</v>
      </c>
      <c r="BA903" s="1">
        <f>COUNTIFS($AZ$2:AZ903,AZ903,$AZ$2:AZ903,"&gt;&lt;")</f>
        <v>3</v>
      </c>
      <c r="BB903" t="b">
        <f>IFERROR(AND(VLOOKUP(AX903,[2]英雄技能定义!$A:$F,6,0)="普攻",AY903=$AY$2),FALSE)</f>
        <v>0</v>
      </c>
    </row>
    <row r="904" spans="19:54">
      <c r="S904" s="14" t="str">
        <f t="shared" si="257"/>
        <v>2000460205加buff4</v>
      </c>
      <c r="T904" s="14" t="str">
        <f ca="1">IF(OFFSET($BB$1,MATCH($S904,S:S,0)-1,),$BC$1,
_xlfn.TEXTJOIN(Sheet1!$D$16,1,U904:AA904))</f>
        <v>duration=6,effectIds={1000556}</v>
      </c>
      <c r="U904" s="14" t="str">
        <f t="shared" ca="1" si="258"/>
        <v>duration=6</v>
      </c>
      <c r="V904" s="14" t="str">
        <f t="shared" ca="1" si="259"/>
        <v>effectIds={1000556}</v>
      </c>
      <c r="W904" s="14" t="str">
        <f t="shared" ca="1" si="260"/>
        <v/>
      </c>
      <c r="X904" s="14" t="str">
        <f t="shared" ca="1" si="261"/>
        <v/>
      </c>
      <c r="Y904" s="14" t="str">
        <f t="shared" ca="1" si="262"/>
        <v/>
      </c>
      <c r="Z904" s="14" t="str">
        <f t="shared" ca="1" si="263"/>
        <v/>
      </c>
      <c r="AA904" s="14" t="str">
        <f t="shared" ca="1" si="264"/>
        <v/>
      </c>
      <c r="AB904" s="1">
        <f t="shared" si="250"/>
        <v>6</v>
      </c>
      <c r="AC904" s="1" t="e">
        <f t="shared" si="251"/>
        <v>#N/A</v>
      </c>
      <c r="AD904" s="1" t="e">
        <f t="shared" si="252"/>
        <v>#N/A</v>
      </c>
      <c r="AE904" s="1" t="e">
        <f t="shared" si="253"/>
        <v>#N/A</v>
      </c>
      <c r="AF904" s="1" t="e">
        <f t="shared" si="254"/>
        <v>#N/A</v>
      </c>
      <c r="AG904" s="1" t="e">
        <f t="shared" si="255"/>
        <v>#N/A</v>
      </c>
      <c r="AH904" s="1" t="e">
        <f t="shared" si="256"/>
        <v>#N/A</v>
      </c>
      <c r="AI904" s="1" t="str">
        <f>TRIM(LEFT(AP904,FIND(Sheet1!$E$16,AP904)-1))</f>
        <v>duration</v>
      </c>
      <c r="AJ904" s="1" t="str">
        <f>TRIM(LEFT(AQ904,FIND(Sheet1!$E$16,AQ904)-1))</f>
        <v>effectIds</v>
      </c>
      <c r="AK904" s="1" t="e">
        <f>TRIM(LEFT(AR904,FIND(Sheet1!$E$16,AR904)-1))</f>
        <v>#VALUE!</v>
      </c>
      <c r="AL904" s="1" t="e">
        <f>TRIM(LEFT(AS904,FIND(Sheet1!$E$16,AS904)-1))</f>
        <v>#VALUE!</v>
      </c>
      <c r="AM904" s="1" t="e">
        <f>TRIM(LEFT(AT904,FIND(Sheet1!$E$16,AT904)-1))</f>
        <v>#VALUE!</v>
      </c>
      <c r="AN904" s="1" t="e">
        <f>TRIM(LEFT(AU904,FIND(Sheet1!$E$16,AU904)-1))</f>
        <v>#VALUE!</v>
      </c>
      <c r="AO904" s="1" t="e">
        <f>TRIM(LEFT(AV904,FIND(Sheet1!$E$16,AV904)-1))</f>
        <v>#VALUE!</v>
      </c>
      <c r="AP904" s="14" t="s">
        <v>185</v>
      </c>
      <c r="AQ904" s="14" t="s">
        <v>610</v>
      </c>
      <c r="AX904" s="1">
        <v>2000460205</v>
      </c>
      <c r="AY904" s="1" t="s">
        <v>88</v>
      </c>
      <c r="AZ904" s="1" t="str">
        <f t="shared" si="265"/>
        <v>2000460205加buff</v>
      </c>
      <c r="BA904" s="1">
        <f>COUNTIFS($AZ$2:AZ904,AZ904,$AZ$2:AZ904,"&gt;&lt;")</f>
        <v>4</v>
      </c>
      <c r="BB904" t="b">
        <f>IFERROR(AND(VLOOKUP(AX904,[2]英雄技能定义!$A:$F,6,0)="普攻",AY904=$AY$2),FALSE)</f>
        <v>0</v>
      </c>
    </row>
    <row r="905" spans="19:54">
      <c r="S905" s="14" t="str">
        <f t="shared" si="257"/>
        <v>2000460211加buff1</v>
      </c>
      <c r="T905" s="14" t="str">
        <f ca="1">IF(OFFSET($BB$1,MATCH($S905,S:S,0)-1,),$BC$1,
_xlfn.TEXTJOIN(Sheet1!$D$16,1,U905:AA905))</f>
        <v>duration=4.1,effectIds={1000553},overlayLimit=100,unattachStrategyType='any_effect_unattached'</v>
      </c>
      <c r="U905" s="14" t="str">
        <f t="shared" ca="1" si="258"/>
        <v>duration=4.1</v>
      </c>
      <c r="V905" s="14" t="str">
        <f t="shared" ca="1" si="259"/>
        <v>effectIds={1000553}</v>
      </c>
      <c r="W905" s="14" t="str">
        <f t="shared" ca="1" si="260"/>
        <v>overlayLimit=100</v>
      </c>
      <c r="X905" s="14" t="str">
        <f t="shared" ca="1" si="261"/>
        <v>unattachStrategyType='any_effect_unattached'</v>
      </c>
      <c r="Y905" s="14" t="str">
        <f t="shared" ca="1" si="262"/>
        <v/>
      </c>
      <c r="Z905" s="14" t="str">
        <f t="shared" ca="1" si="263"/>
        <v/>
      </c>
      <c r="AA905" s="14" t="str">
        <f t="shared" ca="1" si="264"/>
        <v/>
      </c>
      <c r="AB905" s="1">
        <f t="shared" si="250"/>
        <v>4.0999999999999996</v>
      </c>
      <c r="AC905" s="1" t="e">
        <f t="shared" si="251"/>
        <v>#N/A</v>
      </c>
      <c r="AD905" s="1">
        <f t="shared" si="252"/>
        <v>100</v>
      </c>
      <c r="AE905" s="1" t="e">
        <f t="shared" si="253"/>
        <v>#N/A</v>
      </c>
      <c r="AF905" s="1" t="e">
        <f t="shared" si="254"/>
        <v>#N/A</v>
      </c>
      <c r="AG905" s="1" t="e">
        <f t="shared" si="255"/>
        <v>#N/A</v>
      </c>
      <c r="AH905" s="1" t="e">
        <f t="shared" si="256"/>
        <v>#N/A</v>
      </c>
      <c r="AI905" s="1" t="str">
        <f>TRIM(LEFT(AP905,FIND(Sheet1!$E$16,AP905)-1))</f>
        <v>duration</v>
      </c>
      <c r="AJ905" s="1" t="str">
        <f>TRIM(LEFT(AQ905,FIND(Sheet1!$E$16,AQ905)-1))</f>
        <v>effectIds</v>
      </c>
      <c r="AK905" s="1" t="str">
        <f>TRIM(LEFT(AR905,FIND(Sheet1!$E$16,AR905)-1))</f>
        <v>overlayLimit</v>
      </c>
      <c r="AL905" s="1" t="str">
        <f>TRIM(LEFT(AS905,FIND(Sheet1!$E$16,AS905)-1))</f>
        <v>unattachStrategyType</v>
      </c>
      <c r="AM905" s="1" t="e">
        <f>TRIM(LEFT(AT905,FIND(Sheet1!$E$16,AT905)-1))</f>
        <v>#VALUE!</v>
      </c>
      <c r="AN905" s="1" t="e">
        <f>TRIM(LEFT(AU905,FIND(Sheet1!$E$16,AU905)-1))</f>
        <v>#VALUE!</v>
      </c>
      <c r="AO905" s="1" t="e">
        <f>TRIM(LEFT(AV905,FIND(Sheet1!$E$16,AV905)-1))</f>
        <v>#VALUE!</v>
      </c>
      <c r="AP905" s="14" t="s">
        <v>593</v>
      </c>
      <c r="AQ905" s="14" t="s">
        <v>612</v>
      </c>
      <c r="AR905" s="14" t="s">
        <v>613</v>
      </c>
      <c r="AS905" s="14" t="s">
        <v>290</v>
      </c>
      <c r="AX905" s="1">
        <v>2000460211</v>
      </c>
      <c r="AY905" s="1" t="s">
        <v>88</v>
      </c>
      <c r="AZ905" s="1" t="str">
        <f t="shared" si="265"/>
        <v>2000460211加buff</v>
      </c>
      <c r="BA905" s="1">
        <f>COUNTIFS($AZ$2:AZ905,AZ905,$AZ$2:AZ905,"&gt;&lt;")</f>
        <v>1</v>
      </c>
      <c r="BB905" t="b">
        <f>IFERROR(AND(VLOOKUP(AX905,[2]英雄技能定义!$A:$F,6,0)="普攻",AY905=$AY$2),FALSE)</f>
        <v>0</v>
      </c>
    </row>
    <row r="906" spans="19:54">
      <c r="S906" s="14" t="str">
        <f t="shared" si="257"/>
        <v>2000460211加buff2</v>
      </c>
      <c r="T906" s="14" t="str">
        <f ca="1">IF(OFFSET($BB$1,MATCH($S906,S:S,0)-1,),$BC$1,
_xlfn.TEXTJOIN(Sheet1!$D$16,1,U906:AA906))</f>
        <v>duration=-1,effectIds={1000554}</v>
      </c>
      <c r="U906" s="14" t="str">
        <f t="shared" ca="1" si="258"/>
        <v>duration=-1</v>
      </c>
      <c r="V906" s="14" t="str">
        <f t="shared" ca="1" si="259"/>
        <v>effectIds={1000554}</v>
      </c>
      <c r="W906" s="14" t="str">
        <f t="shared" ca="1" si="260"/>
        <v/>
      </c>
      <c r="X906" s="14" t="str">
        <f t="shared" ca="1" si="261"/>
        <v/>
      </c>
      <c r="Y906" s="14" t="str">
        <f t="shared" ca="1" si="262"/>
        <v/>
      </c>
      <c r="Z906" s="14" t="str">
        <f t="shared" ca="1" si="263"/>
        <v/>
      </c>
      <c r="AA906" s="14" t="str">
        <f t="shared" ca="1" si="264"/>
        <v/>
      </c>
      <c r="AB906" s="1">
        <f t="shared" si="250"/>
        <v>1</v>
      </c>
      <c r="AC906" s="1" t="e">
        <f t="shared" si="251"/>
        <v>#N/A</v>
      </c>
      <c r="AD906" s="1" t="e">
        <f t="shared" si="252"/>
        <v>#N/A</v>
      </c>
      <c r="AE906" s="1" t="e">
        <f t="shared" si="253"/>
        <v>#N/A</v>
      </c>
      <c r="AF906" s="1" t="e">
        <f t="shared" si="254"/>
        <v>#N/A</v>
      </c>
      <c r="AG906" s="1" t="e">
        <f t="shared" si="255"/>
        <v>#N/A</v>
      </c>
      <c r="AH906" s="1" t="e">
        <f t="shared" si="256"/>
        <v>#N/A</v>
      </c>
      <c r="AI906" s="1" t="str">
        <f>TRIM(LEFT(AP906,FIND(Sheet1!$E$16,AP906)-1))</f>
        <v>duration</v>
      </c>
      <c r="AJ906" s="1" t="str">
        <f>TRIM(LEFT(AQ906,FIND(Sheet1!$E$16,AQ906)-1))</f>
        <v>effectIds</v>
      </c>
      <c r="AK906" s="1" t="e">
        <f>TRIM(LEFT(AR906,FIND(Sheet1!$E$16,AR906)-1))</f>
        <v>#VALUE!</v>
      </c>
      <c r="AL906" s="1" t="e">
        <f>TRIM(LEFT(AS906,FIND(Sheet1!$E$16,AS906)-1))</f>
        <v>#VALUE!</v>
      </c>
      <c r="AM906" s="1" t="e">
        <f>TRIM(LEFT(AT906,FIND(Sheet1!$E$16,AT906)-1))</f>
        <v>#VALUE!</v>
      </c>
      <c r="AN906" s="1" t="e">
        <f>TRIM(LEFT(AU906,FIND(Sheet1!$E$16,AU906)-1))</f>
        <v>#VALUE!</v>
      </c>
      <c r="AO906" s="1" t="e">
        <f>TRIM(LEFT(AV906,FIND(Sheet1!$E$16,AV906)-1))</f>
        <v>#VALUE!</v>
      </c>
      <c r="AP906" s="14" t="s">
        <v>417</v>
      </c>
      <c r="AQ906" s="14" t="s">
        <v>614</v>
      </c>
      <c r="AX906" s="1">
        <v>2000460211</v>
      </c>
      <c r="AY906" s="1" t="s">
        <v>88</v>
      </c>
      <c r="AZ906" s="1" t="str">
        <f t="shared" si="265"/>
        <v>2000460211加buff</v>
      </c>
      <c r="BA906" s="1">
        <f>COUNTIFS($AZ$2:AZ906,AZ906,$AZ$2:AZ906,"&gt;&lt;")</f>
        <v>2</v>
      </c>
      <c r="BB906" t="b">
        <f>IFERROR(AND(VLOOKUP(AX906,[2]英雄技能定义!$A:$F,6,0)="普攻",AY906=$AY$2),FALSE)</f>
        <v>0</v>
      </c>
    </row>
    <row r="907" spans="19:54">
      <c r="S907" s="14" t="str">
        <f t="shared" si="257"/>
        <v>2000260201伤血1</v>
      </c>
      <c r="T907" s="14" t="str">
        <f ca="1">IF(OFFSET($BB$1,MATCH($S907,S:S,0)-1,),$BC$1,
_xlfn.TEXTJOIN(Sheet1!$D$16,1,U907:AA907))</f>
        <v>ratio=0.4,fixed=0</v>
      </c>
      <c r="U907" s="14" t="str">
        <f t="shared" ca="1" si="258"/>
        <v>ratio=0.4</v>
      </c>
      <c r="V907" s="14" t="str">
        <f t="shared" ca="1" si="259"/>
        <v>fixed=100</v>
      </c>
      <c r="W907" s="14" t="str">
        <f t="shared" ca="1" si="260"/>
        <v/>
      </c>
      <c r="X907" s="14" t="str">
        <f t="shared" ca="1" si="261"/>
        <v/>
      </c>
      <c r="Y907" s="14" t="str">
        <f t="shared" ca="1" si="262"/>
        <v/>
      </c>
      <c r="Z907" s="14" t="str">
        <f t="shared" ca="1" si="263"/>
        <v/>
      </c>
      <c r="AA907" s="14" t="str">
        <f t="shared" ca="1" si="264"/>
        <v/>
      </c>
      <c r="AB907" s="1">
        <f t="shared" si="250"/>
        <v>0.4</v>
      </c>
      <c r="AC907" s="1">
        <f t="shared" si="251"/>
        <v>100</v>
      </c>
      <c r="AD907" s="1" t="e">
        <f t="shared" si="252"/>
        <v>#N/A</v>
      </c>
      <c r="AE907" s="1" t="e">
        <f t="shared" si="253"/>
        <v>#N/A</v>
      </c>
      <c r="AF907" s="1" t="e">
        <f t="shared" si="254"/>
        <v>#N/A</v>
      </c>
      <c r="AG907" s="1" t="e">
        <f t="shared" si="255"/>
        <v>#N/A</v>
      </c>
      <c r="AH907" s="1" t="e">
        <f t="shared" si="256"/>
        <v>#N/A</v>
      </c>
      <c r="AI907" s="1" t="str">
        <f>TRIM(LEFT(AP907,FIND(Sheet1!$E$16,AP907)-1))</f>
        <v>ratio</v>
      </c>
      <c r="AJ907" s="1" t="str">
        <f>TRIM(LEFT(AQ907,FIND(Sheet1!$E$16,AQ907)-1))</f>
        <v>fixed</v>
      </c>
      <c r="AK907" s="1" t="e">
        <f>TRIM(LEFT(AR907,FIND(Sheet1!$E$16,AR907)-1))</f>
        <v>#VALUE!</v>
      </c>
      <c r="AL907" s="1" t="e">
        <f>TRIM(LEFT(AS907,FIND(Sheet1!$E$16,AS907)-1))</f>
        <v>#VALUE!</v>
      </c>
      <c r="AM907" s="1" t="e">
        <f>TRIM(LEFT(AT907,FIND(Sheet1!$E$16,AT907)-1))</f>
        <v>#VALUE!</v>
      </c>
      <c r="AN907" s="1" t="e">
        <f>TRIM(LEFT(AU907,FIND(Sheet1!$E$16,AU907)-1))</f>
        <v>#VALUE!</v>
      </c>
      <c r="AO907" s="1" t="e">
        <f>TRIM(LEFT(AV907,FIND(Sheet1!$E$16,AV907)-1))</f>
        <v>#VALUE!</v>
      </c>
      <c r="AP907" s="14" t="s">
        <v>167</v>
      </c>
      <c r="AQ907" s="14" t="s">
        <v>170</v>
      </c>
      <c r="AX907" s="1">
        <v>2000260201</v>
      </c>
      <c r="AY907" s="1" t="s">
        <v>86</v>
      </c>
      <c r="AZ907" s="1" t="str">
        <f t="shared" si="265"/>
        <v>2000260201伤血</v>
      </c>
      <c r="BA907" s="1">
        <f>COUNTIFS($AZ$2:AZ907,AZ907,$AZ$2:AZ907,"&gt;&lt;")</f>
        <v>1</v>
      </c>
      <c r="BB907" t="b">
        <f>IFERROR(AND(VLOOKUP(AX907,[2]英雄技能定义!$A:$F,6,0)="普攻",AY907=$AY$2),FALSE)</f>
        <v>1</v>
      </c>
    </row>
    <row r="908" spans="19:54">
      <c r="S908" s="14" t="str">
        <f t="shared" si="257"/>
        <v>2000260201受击光效1</v>
      </c>
      <c r="T908" s="14" t="str">
        <f ca="1">IF(OFFSET($BB$1,MATCH($S908,S:S,0)-1,),$BC$1,
_xlfn.TEXTJOIN(Sheet1!$D$16,1,U908:AA908))</f>
        <v>129</v>
      </c>
      <c r="U908" s="14" t="str">
        <f t="shared" ca="1" si="258"/>
        <v>129</v>
      </c>
      <c r="V908" s="14" t="str">
        <f t="shared" ca="1" si="259"/>
        <v/>
      </c>
      <c r="W908" s="14" t="str">
        <f t="shared" ca="1" si="260"/>
        <v/>
      </c>
      <c r="X908" s="14" t="str">
        <f t="shared" ca="1" si="261"/>
        <v/>
      </c>
      <c r="Y908" s="14" t="str">
        <f t="shared" ca="1" si="262"/>
        <v/>
      </c>
      <c r="Z908" s="14" t="str">
        <f t="shared" ca="1" si="263"/>
        <v/>
      </c>
      <c r="AA908" s="14" t="str">
        <f t="shared" ca="1" si="264"/>
        <v/>
      </c>
      <c r="AB908" s="1">
        <f t="shared" si="250"/>
        <v>129</v>
      </c>
      <c r="AC908" s="1" t="e">
        <f t="shared" si="251"/>
        <v>#N/A</v>
      </c>
      <c r="AD908" s="1" t="e">
        <f t="shared" si="252"/>
        <v>#N/A</v>
      </c>
      <c r="AE908" s="1" t="e">
        <f t="shared" si="253"/>
        <v>#N/A</v>
      </c>
      <c r="AF908" s="1" t="e">
        <f t="shared" si="254"/>
        <v>#N/A</v>
      </c>
      <c r="AG908" s="1" t="e">
        <f t="shared" si="255"/>
        <v>#N/A</v>
      </c>
      <c r="AH908" s="1" t="e">
        <f t="shared" si="256"/>
        <v>#N/A</v>
      </c>
      <c r="AI908" s="1" t="e">
        <f>TRIM(LEFT(AP908,FIND(Sheet1!$E$16,AP908)-1))</f>
        <v>#VALUE!</v>
      </c>
      <c r="AJ908" s="1" t="e">
        <f>TRIM(LEFT(AQ908,FIND(Sheet1!$E$16,AQ908)-1))</f>
        <v>#VALUE!</v>
      </c>
      <c r="AK908" s="1" t="e">
        <f>TRIM(LEFT(AR908,FIND(Sheet1!$E$16,AR908)-1))</f>
        <v>#VALUE!</v>
      </c>
      <c r="AL908" s="1" t="e">
        <f>TRIM(LEFT(AS908,FIND(Sheet1!$E$16,AS908)-1))</f>
        <v>#VALUE!</v>
      </c>
      <c r="AM908" s="1" t="e">
        <f>TRIM(LEFT(AT908,FIND(Sheet1!$E$16,AT908)-1))</f>
        <v>#VALUE!</v>
      </c>
      <c r="AN908" s="1" t="e">
        <f>TRIM(LEFT(AU908,FIND(Sheet1!$E$16,AU908)-1))</f>
        <v>#VALUE!</v>
      </c>
      <c r="AO908" s="1" t="e">
        <f>TRIM(LEFT(AV908,FIND(Sheet1!$E$16,AV908)-1))</f>
        <v>#VALUE!</v>
      </c>
      <c r="AP908" s="14">
        <v>129</v>
      </c>
      <c r="AX908" s="1">
        <v>2000260201</v>
      </c>
      <c r="AY908" s="1" t="s">
        <v>91</v>
      </c>
      <c r="AZ908" s="1" t="str">
        <f t="shared" si="265"/>
        <v>2000260201受击光效</v>
      </c>
      <c r="BA908" s="1">
        <f>COUNTIFS($AZ$2:AZ908,AZ908,$AZ$2:AZ908,"&gt;&lt;")</f>
        <v>1</v>
      </c>
      <c r="BB908" t="b">
        <f>IFERROR(AND(VLOOKUP(AX908,[2]英雄技能定义!$A:$F,6,0)="普攻",AY908=$AY$2),FALSE)</f>
        <v>0</v>
      </c>
    </row>
    <row r="909" spans="19:54">
      <c r="S909" s="14" t="str">
        <f t="shared" si="257"/>
        <v>2000260202伤血1</v>
      </c>
      <c r="T909" s="14" t="str">
        <f ca="1">IF(OFFSET($BB$1,MATCH($S909,S:S,0)-1,),$BC$1,
_xlfn.TEXTJOIN(Sheet1!$D$16,1,U909:AA909))</f>
        <v>ratio=0.64,fixed=100</v>
      </c>
      <c r="U909" s="14" t="str">
        <f t="shared" ca="1" si="258"/>
        <v>ratio=0.64</v>
      </c>
      <c r="V909" s="14" t="str">
        <f t="shared" ca="1" si="259"/>
        <v>fixed=100</v>
      </c>
      <c r="W909" s="14" t="str">
        <f t="shared" ca="1" si="260"/>
        <v/>
      </c>
      <c r="X909" s="14" t="str">
        <f t="shared" ca="1" si="261"/>
        <v/>
      </c>
      <c r="Y909" s="14" t="str">
        <f t="shared" ca="1" si="262"/>
        <v/>
      </c>
      <c r="Z909" s="14" t="str">
        <f t="shared" ca="1" si="263"/>
        <v/>
      </c>
      <c r="AA909" s="14" t="str">
        <f t="shared" ca="1" si="264"/>
        <v/>
      </c>
      <c r="AB909" s="1">
        <f t="shared" si="250"/>
        <v>0.64</v>
      </c>
      <c r="AC909" s="1">
        <f t="shared" si="251"/>
        <v>100</v>
      </c>
      <c r="AD909" s="1" t="e">
        <f t="shared" si="252"/>
        <v>#N/A</v>
      </c>
      <c r="AE909" s="1" t="e">
        <f t="shared" si="253"/>
        <v>#N/A</v>
      </c>
      <c r="AF909" s="1" t="e">
        <f t="shared" si="254"/>
        <v>#N/A</v>
      </c>
      <c r="AG909" s="1" t="e">
        <f t="shared" si="255"/>
        <v>#N/A</v>
      </c>
      <c r="AH909" s="1" t="e">
        <f t="shared" si="256"/>
        <v>#N/A</v>
      </c>
      <c r="AI909" s="1" t="str">
        <f>TRIM(LEFT(AP909,FIND(Sheet1!$E$16,AP909)-1))</f>
        <v>ratio</v>
      </c>
      <c r="AJ909" s="1" t="str">
        <f>TRIM(LEFT(AQ909,FIND(Sheet1!$E$16,AQ909)-1))</f>
        <v>fixed</v>
      </c>
      <c r="AK909" s="1" t="e">
        <f>TRIM(LEFT(AR909,FIND(Sheet1!$E$16,AR909)-1))</f>
        <v>#VALUE!</v>
      </c>
      <c r="AL909" s="1" t="e">
        <f>TRIM(LEFT(AS909,FIND(Sheet1!$E$16,AS909)-1))</f>
        <v>#VALUE!</v>
      </c>
      <c r="AM909" s="1" t="e">
        <f>TRIM(LEFT(AT909,FIND(Sheet1!$E$16,AT909)-1))</f>
        <v>#VALUE!</v>
      </c>
      <c r="AN909" s="1" t="e">
        <f>TRIM(LEFT(AU909,FIND(Sheet1!$E$16,AU909)-1))</f>
        <v>#VALUE!</v>
      </c>
      <c r="AO909" s="1" t="e">
        <f>TRIM(LEFT(AV909,FIND(Sheet1!$E$16,AV909)-1))</f>
        <v>#VALUE!</v>
      </c>
      <c r="AP909" s="14" t="s">
        <v>234</v>
      </c>
      <c r="AQ909" s="14" t="s">
        <v>170</v>
      </c>
      <c r="AX909" s="1">
        <v>2000260202</v>
      </c>
      <c r="AY909" s="1" t="s">
        <v>86</v>
      </c>
      <c r="AZ909" s="1" t="str">
        <f t="shared" si="265"/>
        <v>2000260202伤血</v>
      </c>
      <c r="BA909" s="1">
        <f>COUNTIFS($AZ$2:AZ909,AZ909,$AZ$2:AZ909,"&gt;&lt;")</f>
        <v>1</v>
      </c>
      <c r="BB909" t="b">
        <f>IFERROR(AND(VLOOKUP(AX909,[2]英雄技能定义!$A:$F,6,0)="普攻",AY909=$AY$2),FALSE)</f>
        <v>0</v>
      </c>
    </row>
    <row r="910" spans="19:54">
      <c r="S910" s="14" t="str">
        <f t="shared" si="257"/>
        <v>2000260202加buff1</v>
      </c>
      <c r="T910" s="14" t="str">
        <f ca="1">IF(OFFSET($BB$1,MATCH($S910,S:S,0)-1,),$BC$1,
_xlfn.TEXTJOIN(Sheet1!$D$16,1,U910:AA910))</f>
        <v>duration=3,effectIds={1000557,1000558},lightEffects={45}</v>
      </c>
      <c r="U910" s="14" t="str">
        <f t="shared" ca="1" si="258"/>
        <v>duration=3</v>
      </c>
      <c r="V910" s="14" t="str">
        <f t="shared" ca="1" si="259"/>
        <v>effectIds={1000557</v>
      </c>
      <c r="W910" s="14" t="str">
        <f t="shared" ca="1" si="260"/>
        <v>1000558}</v>
      </c>
      <c r="X910" s="14" t="str">
        <f t="shared" ca="1" si="261"/>
        <v>lightEffects={45}</v>
      </c>
      <c r="Y910" s="14" t="str">
        <f t="shared" ca="1" si="262"/>
        <v/>
      </c>
      <c r="Z910" s="14" t="str">
        <f t="shared" ca="1" si="263"/>
        <v/>
      </c>
      <c r="AA910" s="14" t="str">
        <f t="shared" ca="1" si="264"/>
        <v/>
      </c>
      <c r="AB910" s="1">
        <f t="shared" si="250"/>
        <v>3</v>
      </c>
      <c r="AC910" s="1" t="e">
        <f t="shared" si="251"/>
        <v>#N/A</v>
      </c>
      <c r="AD910" s="1" t="e">
        <f t="shared" si="252"/>
        <v>#N/A</v>
      </c>
      <c r="AE910" s="1" t="e">
        <f t="shared" si="253"/>
        <v>#N/A</v>
      </c>
      <c r="AF910" s="1" t="e">
        <f t="shared" si="254"/>
        <v>#N/A</v>
      </c>
      <c r="AG910" s="1" t="e">
        <f t="shared" si="255"/>
        <v>#N/A</v>
      </c>
      <c r="AH910" s="1" t="e">
        <f t="shared" si="256"/>
        <v>#N/A</v>
      </c>
      <c r="AI910" s="1" t="str">
        <f>TRIM(LEFT(AP910,FIND(Sheet1!$E$16,AP910)-1))</f>
        <v>duration</v>
      </c>
      <c r="AJ910" s="1" t="str">
        <f>TRIM(LEFT(AQ910,FIND(Sheet1!$E$16,AQ910)-1))</f>
        <v>effectIds</v>
      </c>
      <c r="AK910" s="1" t="e">
        <f>TRIM(LEFT(AR910,FIND(Sheet1!$E$16,AR910)-1))</f>
        <v>#VALUE!</v>
      </c>
      <c r="AL910" s="1" t="str">
        <f>TRIM(LEFT(AS910,FIND(Sheet1!$E$16,AS910)-1))</f>
        <v>lightEffects</v>
      </c>
      <c r="AM910" s="1" t="e">
        <f>TRIM(LEFT(AT910,FIND(Sheet1!$E$16,AT910)-1))</f>
        <v>#VALUE!</v>
      </c>
      <c r="AN910" s="1" t="e">
        <f>TRIM(LEFT(AU910,FIND(Sheet1!$E$16,AU910)-1))</f>
        <v>#VALUE!</v>
      </c>
      <c r="AO910" s="1" t="e">
        <f>TRIM(LEFT(AV910,FIND(Sheet1!$E$16,AV910)-1))</f>
        <v>#VALUE!</v>
      </c>
      <c r="AP910" s="14" t="s">
        <v>294</v>
      </c>
      <c r="AQ910" s="14" t="s">
        <v>615</v>
      </c>
      <c r="AR910" s="14" t="s">
        <v>616</v>
      </c>
      <c r="AS910" s="14" t="s">
        <v>617</v>
      </c>
      <c r="AX910" s="1">
        <v>2000260202</v>
      </c>
      <c r="AY910" s="1" t="s">
        <v>88</v>
      </c>
      <c r="AZ910" s="1" t="str">
        <f t="shared" si="265"/>
        <v>2000260202加buff</v>
      </c>
      <c r="BA910" s="1">
        <f>COUNTIFS($AZ$2:AZ910,AZ910,$AZ$2:AZ910,"&gt;&lt;")</f>
        <v>1</v>
      </c>
      <c r="BB910" t="b">
        <f>IFERROR(AND(VLOOKUP(AX910,[2]英雄技能定义!$A:$F,6,0)="普攻",AY910=$AY$2),FALSE)</f>
        <v>0</v>
      </c>
    </row>
    <row r="911" spans="19:54">
      <c r="S911" s="14" t="str">
        <f t="shared" si="257"/>
        <v>2000260202受击光效1</v>
      </c>
      <c r="T911" s="14" t="str">
        <f ca="1">IF(OFFSET($BB$1,MATCH($S911,S:S,0)-1,),$BC$1,
_xlfn.TEXTJOIN(Sheet1!$D$16,1,U911:AA911))</f>
        <v>129</v>
      </c>
      <c r="U911" s="14" t="str">
        <f t="shared" ca="1" si="258"/>
        <v>129</v>
      </c>
      <c r="V911" s="14" t="str">
        <f t="shared" ca="1" si="259"/>
        <v/>
      </c>
      <c r="W911" s="14" t="str">
        <f t="shared" ca="1" si="260"/>
        <v/>
      </c>
      <c r="X911" s="14" t="str">
        <f t="shared" ca="1" si="261"/>
        <v/>
      </c>
      <c r="Y911" s="14" t="str">
        <f t="shared" ca="1" si="262"/>
        <v/>
      </c>
      <c r="Z911" s="14" t="str">
        <f t="shared" ca="1" si="263"/>
        <v/>
      </c>
      <c r="AA911" s="14" t="str">
        <f t="shared" ca="1" si="264"/>
        <v/>
      </c>
      <c r="AB911" s="1">
        <f t="shared" si="250"/>
        <v>129</v>
      </c>
      <c r="AC911" s="1" t="e">
        <f t="shared" si="251"/>
        <v>#N/A</v>
      </c>
      <c r="AD911" s="1" t="e">
        <f t="shared" si="252"/>
        <v>#N/A</v>
      </c>
      <c r="AE911" s="1" t="e">
        <f t="shared" si="253"/>
        <v>#N/A</v>
      </c>
      <c r="AF911" s="1" t="e">
        <f t="shared" si="254"/>
        <v>#N/A</v>
      </c>
      <c r="AG911" s="1" t="e">
        <f t="shared" si="255"/>
        <v>#N/A</v>
      </c>
      <c r="AH911" s="1" t="e">
        <f t="shared" si="256"/>
        <v>#N/A</v>
      </c>
      <c r="AI911" s="1" t="e">
        <f>TRIM(LEFT(AP911,FIND(Sheet1!$E$16,AP911)-1))</f>
        <v>#VALUE!</v>
      </c>
      <c r="AJ911" s="1" t="e">
        <f>TRIM(LEFT(AQ911,FIND(Sheet1!$E$16,AQ911)-1))</f>
        <v>#VALUE!</v>
      </c>
      <c r="AK911" s="1" t="e">
        <f>TRIM(LEFT(AR911,FIND(Sheet1!$E$16,AR911)-1))</f>
        <v>#VALUE!</v>
      </c>
      <c r="AL911" s="1" t="e">
        <f>TRIM(LEFT(AS911,FIND(Sheet1!$E$16,AS911)-1))</f>
        <v>#VALUE!</v>
      </c>
      <c r="AM911" s="1" t="e">
        <f>TRIM(LEFT(AT911,FIND(Sheet1!$E$16,AT911)-1))</f>
        <v>#VALUE!</v>
      </c>
      <c r="AN911" s="1" t="e">
        <f>TRIM(LEFT(AU911,FIND(Sheet1!$E$16,AU911)-1))</f>
        <v>#VALUE!</v>
      </c>
      <c r="AO911" s="1" t="e">
        <f>TRIM(LEFT(AV911,FIND(Sheet1!$E$16,AV911)-1))</f>
        <v>#VALUE!</v>
      </c>
      <c r="AP911" s="14">
        <v>129</v>
      </c>
      <c r="AX911" s="1">
        <v>2000260202</v>
      </c>
      <c r="AY911" s="1" t="s">
        <v>91</v>
      </c>
      <c r="AZ911" s="1" t="str">
        <f t="shared" si="265"/>
        <v>2000260202受击光效</v>
      </c>
      <c r="BA911" s="1">
        <f>COUNTIFS($AZ$2:AZ911,AZ911,$AZ$2:AZ911,"&gt;&lt;")</f>
        <v>1</v>
      </c>
      <c r="BB911" t="b">
        <f>IFERROR(AND(VLOOKUP(AX911,[2]英雄技能定义!$A:$F,6,0)="普攻",AY911=$AY$2),FALSE)</f>
        <v>0</v>
      </c>
    </row>
    <row r="912" spans="19:54">
      <c r="S912" s="14" t="str">
        <f t="shared" si="257"/>
        <v>2000260203伤血1</v>
      </c>
      <c r="T912" s="14" t="str">
        <f ca="1">IF(OFFSET($BB$1,MATCH($S912,S:S,0)-1,),$BC$1,
_xlfn.TEXTJOIN(Sheet1!$D$16,1,U912:AA912))</f>
        <v>ratio=2.0,fixed=100</v>
      </c>
      <c r="U912" s="14" t="str">
        <f t="shared" ca="1" si="258"/>
        <v>ratio=2.0</v>
      </c>
      <c r="V912" s="14" t="str">
        <f t="shared" ca="1" si="259"/>
        <v>fixed=100</v>
      </c>
      <c r="W912" s="14" t="str">
        <f t="shared" ca="1" si="260"/>
        <v/>
      </c>
      <c r="X912" s="14" t="str">
        <f t="shared" ca="1" si="261"/>
        <v/>
      </c>
      <c r="Y912" s="14" t="str">
        <f t="shared" ca="1" si="262"/>
        <v/>
      </c>
      <c r="Z912" s="14" t="str">
        <f t="shared" ca="1" si="263"/>
        <v/>
      </c>
      <c r="AA912" s="14" t="str">
        <f t="shared" ca="1" si="264"/>
        <v/>
      </c>
      <c r="AB912" s="1">
        <f t="shared" si="250"/>
        <v>2</v>
      </c>
      <c r="AC912" s="1">
        <f t="shared" si="251"/>
        <v>100</v>
      </c>
      <c r="AD912" s="1" t="e">
        <f t="shared" si="252"/>
        <v>#N/A</v>
      </c>
      <c r="AE912" s="1" t="e">
        <f t="shared" si="253"/>
        <v>#N/A</v>
      </c>
      <c r="AF912" s="1" t="e">
        <f t="shared" si="254"/>
        <v>#N/A</v>
      </c>
      <c r="AG912" s="1" t="e">
        <f t="shared" si="255"/>
        <v>#N/A</v>
      </c>
      <c r="AH912" s="1" t="e">
        <f t="shared" si="256"/>
        <v>#N/A</v>
      </c>
      <c r="AI912" s="1" t="str">
        <f>TRIM(LEFT(AP912,FIND(Sheet1!$E$16,AP912)-1))</f>
        <v>ratio</v>
      </c>
      <c r="AJ912" s="1" t="str">
        <f>TRIM(LEFT(AQ912,FIND(Sheet1!$E$16,AQ912)-1))</f>
        <v>fixed</v>
      </c>
      <c r="AK912" s="1" t="e">
        <f>TRIM(LEFT(AR912,FIND(Sheet1!$E$16,AR912)-1))</f>
        <v>#VALUE!</v>
      </c>
      <c r="AL912" s="1" t="e">
        <f>TRIM(LEFT(AS912,FIND(Sheet1!$E$16,AS912)-1))</f>
        <v>#VALUE!</v>
      </c>
      <c r="AM912" s="1" t="e">
        <f>TRIM(LEFT(AT912,FIND(Sheet1!$E$16,AT912)-1))</f>
        <v>#VALUE!</v>
      </c>
      <c r="AN912" s="1" t="e">
        <f>TRIM(LEFT(AU912,FIND(Sheet1!$E$16,AU912)-1))</f>
        <v>#VALUE!</v>
      </c>
      <c r="AO912" s="1" t="e">
        <f>TRIM(LEFT(AV912,FIND(Sheet1!$E$16,AV912)-1))</f>
        <v>#VALUE!</v>
      </c>
      <c r="AP912" s="14" t="s">
        <v>618</v>
      </c>
      <c r="AQ912" s="14" t="s">
        <v>170</v>
      </c>
      <c r="AX912" s="1">
        <v>2000260203</v>
      </c>
      <c r="AY912" s="1" t="s">
        <v>86</v>
      </c>
      <c r="AZ912" s="1" t="str">
        <f t="shared" si="265"/>
        <v>2000260203伤血</v>
      </c>
      <c r="BA912" s="1">
        <f>COUNTIFS($AZ$2:AZ912,AZ912,$AZ$2:AZ912,"&gt;&lt;")</f>
        <v>1</v>
      </c>
      <c r="BB912" t="b">
        <f>IFERROR(AND(VLOOKUP(AX912,[2]英雄技能定义!$A:$F,6,0)="普攻",AY912=$AY$2),FALSE)</f>
        <v>0</v>
      </c>
    </row>
    <row r="913" spans="14:54">
      <c r="S913" s="14" t="str">
        <f t="shared" si="257"/>
        <v>2000260203受击光效1</v>
      </c>
      <c r="T913" s="14" t="str">
        <f ca="1">IF(OFFSET($BB$1,MATCH($S913,S:S,0)-1,),$BC$1,
_xlfn.TEXTJOIN(Sheet1!$D$16,1,U913:AA913))</f>
        <v>130</v>
      </c>
      <c r="U913" s="14" t="str">
        <f t="shared" ca="1" si="258"/>
        <v>130</v>
      </c>
      <c r="V913" s="14" t="str">
        <f t="shared" ca="1" si="259"/>
        <v/>
      </c>
      <c r="W913" s="14" t="str">
        <f t="shared" ca="1" si="260"/>
        <v/>
      </c>
      <c r="X913" s="14" t="str">
        <f t="shared" ca="1" si="261"/>
        <v/>
      </c>
      <c r="Y913" s="14" t="str">
        <f t="shared" ca="1" si="262"/>
        <v/>
      </c>
      <c r="Z913" s="14" t="str">
        <f t="shared" ca="1" si="263"/>
        <v/>
      </c>
      <c r="AA913" s="14" t="str">
        <f t="shared" ca="1" si="264"/>
        <v/>
      </c>
      <c r="AB913" s="1">
        <f t="shared" si="250"/>
        <v>130</v>
      </c>
      <c r="AC913" s="1" t="e">
        <f t="shared" si="251"/>
        <v>#N/A</v>
      </c>
      <c r="AD913" s="1" t="e">
        <f t="shared" si="252"/>
        <v>#N/A</v>
      </c>
      <c r="AE913" s="1" t="e">
        <f t="shared" si="253"/>
        <v>#N/A</v>
      </c>
      <c r="AF913" s="1" t="e">
        <f t="shared" si="254"/>
        <v>#N/A</v>
      </c>
      <c r="AG913" s="1" t="e">
        <f t="shared" si="255"/>
        <v>#N/A</v>
      </c>
      <c r="AH913" s="1" t="e">
        <f t="shared" si="256"/>
        <v>#N/A</v>
      </c>
      <c r="AI913" s="1" t="e">
        <f>TRIM(LEFT(AP913,FIND(Sheet1!$E$16,AP913)-1))</f>
        <v>#VALUE!</v>
      </c>
      <c r="AJ913" s="1" t="e">
        <f>TRIM(LEFT(AQ913,FIND(Sheet1!$E$16,AQ913)-1))</f>
        <v>#VALUE!</v>
      </c>
      <c r="AK913" s="1" t="e">
        <f>TRIM(LEFT(AR913,FIND(Sheet1!$E$16,AR913)-1))</f>
        <v>#VALUE!</v>
      </c>
      <c r="AL913" s="1" t="e">
        <f>TRIM(LEFT(AS913,FIND(Sheet1!$E$16,AS913)-1))</f>
        <v>#VALUE!</v>
      </c>
      <c r="AM913" s="1" t="e">
        <f>TRIM(LEFT(AT913,FIND(Sheet1!$E$16,AT913)-1))</f>
        <v>#VALUE!</v>
      </c>
      <c r="AN913" s="1" t="e">
        <f>TRIM(LEFT(AU913,FIND(Sheet1!$E$16,AU913)-1))</f>
        <v>#VALUE!</v>
      </c>
      <c r="AO913" s="1" t="e">
        <f>TRIM(LEFT(AV913,FIND(Sheet1!$E$16,AV913)-1))</f>
        <v>#VALUE!</v>
      </c>
      <c r="AP913" s="14">
        <v>130</v>
      </c>
      <c r="AX913" s="1">
        <v>2000260203</v>
      </c>
      <c r="AY913" s="1" t="s">
        <v>91</v>
      </c>
      <c r="AZ913" s="1" t="str">
        <f t="shared" si="265"/>
        <v>2000260203受击光效</v>
      </c>
      <c r="BA913" s="1">
        <f>COUNTIFS($AZ$2:AZ913,AZ913,$AZ$2:AZ913,"&gt;&lt;")</f>
        <v>1</v>
      </c>
      <c r="BB913" t="b">
        <f>IFERROR(AND(VLOOKUP(AX913,[2]英雄技能定义!$A:$F,6,0)="普攻",AY913=$AY$2),FALSE)</f>
        <v>0</v>
      </c>
    </row>
    <row r="914" spans="14:54">
      <c r="S914" s="14" t="str">
        <f t="shared" si="257"/>
        <v>2000260203恢复血量1</v>
      </c>
      <c r="T914" s="14" t="str">
        <f ca="1">IF(OFFSET($BB$1,MATCH($S914,S:S,0)-1,),$BC$1,
_xlfn.TEXTJOIN(Sheet1!$D$16,1,U914:AA914))</f>
        <v>ratio=1.5,fixed=100</v>
      </c>
      <c r="U914" s="14" t="str">
        <f t="shared" ca="1" si="258"/>
        <v>ratio=1.5</v>
      </c>
      <c r="V914" s="14" t="str">
        <f t="shared" ca="1" si="259"/>
        <v>fixed=100</v>
      </c>
      <c r="W914" s="14" t="str">
        <f t="shared" ca="1" si="260"/>
        <v/>
      </c>
      <c r="X914" s="14" t="str">
        <f t="shared" ca="1" si="261"/>
        <v/>
      </c>
      <c r="Y914" s="14" t="str">
        <f t="shared" ca="1" si="262"/>
        <v/>
      </c>
      <c r="Z914" s="14" t="str">
        <f t="shared" ca="1" si="263"/>
        <v/>
      </c>
      <c r="AA914" s="14" t="str">
        <f t="shared" ca="1" si="264"/>
        <v/>
      </c>
      <c r="AB914" s="1">
        <f t="shared" si="250"/>
        <v>1.5</v>
      </c>
      <c r="AC914" s="1">
        <f t="shared" si="251"/>
        <v>100</v>
      </c>
      <c r="AD914" s="1" t="e">
        <f t="shared" si="252"/>
        <v>#N/A</v>
      </c>
      <c r="AE914" s="1" t="e">
        <f t="shared" si="253"/>
        <v>#N/A</v>
      </c>
      <c r="AF914" s="1" t="e">
        <f t="shared" si="254"/>
        <v>#N/A</v>
      </c>
      <c r="AG914" s="1" t="e">
        <f t="shared" si="255"/>
        <v>#N/A</v>
      </c>
      <c r="AH914" s="1" t="e">
        <f t="shared" si="256"/>
        <v>#N/A</v>
      </c>
      <c r="AI914" s="1" t="str">
        <f>TRIM(LEFT(AP914,FIND(Sheet1!$E$16,AP914)-1))</f>
        <v>ratio</v>
      </c>
      <c r="AJ914" s="1" t="str">
        <f>TRIM(LEFT(AQ914,FIND(Sheet1!$E$16,AQ914)-1))</f>
        <v>fixed</v>
      </c>
      <c r="AK914" s="1" t="e">
        <f>TRIM(LEFT(AR914,FIND(Sheet1!$E$16,AR914)-1))</f>
        <v>#VALUE!</v>
      </c>
      <c r="AL914" s="1" t="e">
        <f>TRIM(LEFT(AS914,FIND(Sheet1!$E$16,AS914)-1))</f>
        <v>#VALUE!</v>
      </c>
      <c r="AM914" s="1" t="e">
        <f>TRIM(LEFT(AT914,FIND(Sheet1!$E$16,AT914)-1))</f>
        <v>#VALUE!</v>
      </c>
      <c r="AN914" s="1" t="e">
        <f>TRIM(LEFT(AU914,FIND(Sheet1!$E$16,AU914)-1))</f>
        <v>#VALUE!</v>
      </c>
      <c r="AO914" s="1" t="e">
        <f>TRIM(LEFT(AV914,FIND(Sheet1!$E$16,AV914)-1))</f>
        <v>#VALUE!</v>
      </c>
      <c r="AP914" s="14" t="s">
        <v>387</v>
      </c>
      <c r="AQ914" s="14" t="s">
        <v>170</v>
      </c>
      <c r="AX914" s="1">
        <v>2000260203</v>
      </c>
      <c r="AY914" s="1" t="s">
        <v>92</v>
      </c>
      <c r="AZ914" s="1" t="str">
        <f t="shared" si="265"/>
        <v>2000260203恢复血量</v>
      </c>
      <c r="BA914" s="1">
        <f>COUNTIFS($AZ$2:AZ914,AZ914,$AZ$2:AZ914,"&gt;&lt;")</f>
        <v>1</v>
      </c>
      <c r="BB914" t="b">
        <f>IFERROR(AND(VLOOKUP(AX914,[2]英雄技能定义!$A:$F,6,0)="普攻",AY914=$AY$2),FALSE)</f>
        <v>0</v>
      </c>
    </row>
    <row r="915" spans="14:54">
      <c r="S915" s="14" t="str">
        <f t="shared" si="257"/>
        <v>2000260203受击光效2</v>
      </c>
      <c r="T915" s="14" t="str">
        <f ca="1">IF(OFFSET($BB$1,MATCH($S915,S:S,0)-1,),$BC$1,
_xlfn.TEXTJOIN(Sheet1!$D$16,1,U915:AA915))</f>
        <v>131,132</v>
      </c>
      <c r="U915" s="14" t="str">
        <f t="shared" ca="1" si="258"/>
        <v>131</v>
      </c>
      <c r="V915" s="14" t="str">
        <f t="shared" ca="1" si="259"/>
        <v>132</v>
      </c>
      <c r="W915" s="14" t="str">
        <f t="shared" ca="1" si="260"/>
        <v/>
      </c>
      <c r="X915" s="14" t="str">
        <f t="shared" ca="1" si="261"/>
        <v/>
      </c>
      <c r="Y915" s="14" t="str">
        <f t="shared" ca="1" si="262"/>
        <v/>
      </c>
      <c r="Z915" s="14" t="str">
        <f t="shared" ca="1" si="263"/>
        <v/>
      </c>
      <c r="AA915" s="14" t="str">
        <f t="shared" ca="1" si="264"/>
        <v/>
      </c>
      <c r="AB915" s="1">
        <f t="shared" si="250"/>
        <v>131</v>
      </c>
      <c r="AC915" s="1">
        <f t="shared" si="251"/>
        <v>132</v>
      </c>
      <c r="AD915" s="1" t="e">
        <f t="shared" si="252"/>
        <v>#N/A</v>
      </c>
      <c r="AE915" s="1" t="e">
        <f t="shared" si="253"/>
        <v>#N/A</v>
      </c>
      <c r="AF915" s="1" t="e">
        <f t="shared" si="254"/>
        <v>#N/A</v>
      </c>
      <c r="AG915" s="1" t="e">
        <f t="shared" si="255"/>
        <v>#N/A</v>
      </c>
      <c r="AH915" s="1" t="e">
        <f t="shared" si="256"/>
        <v>#N/A</v>
      </c>
      <c r="AI915" s="1" t="e">
        <f>TRIM(LEFT(AP915,FIND(Sheet1!$E$16,AP915)-1))</f>
        <v>#VALUE!</v>
      </c>
      <c r="AJ915" s="1" t="e">
        <f>TRIM(LEFT(AQ915,FIND(Sheet1!$E$16,AQ915)-1))</f>
        <v>#VALUE!</v>
      </c>
      <c r="AK915" s="1" t="e">
        <f>TRIM(LEFT(AR915,FIND(Sheet1!$E$16,AR915)-1))</f>
        <v>#VALUE!</v>
      </c>
      <c r="AL915" s="1" t="e">
        <f>TRIM(LEFT(AS915,FIND(Sheet1!$E$16,AS915)-1))</f>
        <v>#VALUE!</v>
      </c>
      <c r="AM915" s="1" t="e">
        <f>TRIM(LEFT(AT915,FIND(Sheet1!$E$16,AT915)-1))</f>
        <v>#VALUE!</v>
      </c>
      <c r="AN915" s="1" t="e">
        <f>TRIM(LEFT(AU915,FIND(Sheet1!$E$16,AU915)-1))</f>
        <v>#VALUE!</v>
      </c>
      <c r="AO915" s="1" t="e">
        <f>TRIM(LEFT(AV915,FIND(Sheet1!$E$16,AV915)-1))</f>
        <v>#VALUE!</v>
      </c>
      <c r="AP915" s="14">
        <v>131</v>
      </c>
      <c r="AQ915" s="14">
        <v>132</v>
      </c>
      <c r="AX915" s="1">
        <v>2000260203</v>
      </c>
      <c r="AY915" s="1" t="s">
        <v>91</v>
      </c>
      <c r="AZ915" s="1" t="str">
        <f t="shared" si="265"/>
        <v>2000260203受击光效</v>
      </c>
      <c r="BA915" s="1">
        <f>COUNTIFS($AZ$2:AZ915,AZ915,$AZ$2:AZ915,"&gt;&lt;")</f>
        <v>2</v>
      </c>
      <c r="BB915" t="b">
        <f>IFERROR(AND(VLOOKUP(AX915,[2]英雄技能定义!$A:$F,6,0)="普攻",AY915=$AY$2),FALSE)</f>
        <v>0</v>
      </c>
    </row>
    <row r="916" spans="14:54">
      <c r="S916" s="14" t="str">
        <f t="shared" si="257"/>
        <v>2000260204伤血1</v>
      </c>
      <c r="T916" s="14" t="str">
        <f ca="1">IF(OFFSET($BB$1,MATCH($S916,S:S,0)-1,),$BC$1,
_xlfn.TEXTJOIN(Sheet1!$D$16,1,U916:AA916))</f>
        <v>ratio=0.26*(1+attackerParams('step10a')),fixed=100</v>
      </c>
      <c r="U916" s="14" t="str">
        <f t="shared" ca="1" si="258"/>
        <v>ratio=0.26*(1+attackerParams('step10a'))</v>
      </c>
      <c r="V916" s="14" t="str">
        <f t="shared" ca="1" si="259"/>
        <v>fixed=100</v>
      </c>
      <c r="W916" s="14" t="str">
        <f t="shared" ca="1" si="260"/>
        <v/>
      </c>
      <c r="X916" s="14" t="str">
        <f t="shared" ca="1" si="261"/>
        <v/>
      </c>
      <c r="Y916" s="14" t="str">
        <f t="shared" ca="1" si="262"/>
        <v/>
      </c>
      <c r="Z916" s="14" t="str">
        <f t="shared" ca="1" si="263"/>
        <v/>
      </c>
      <c r="AA916" s="14" t="str">
        <f t="shared" ca="1" si="264"/>
        <v/>
      </c>
      <c r="AB916" s="1">
        <f t="shared" si="250"/>
        <v>0.26</v>
      </c>
      <c r="AC916" s="1">
        <f t="shared" si="251"/>
        <v>100</v>
      </c>
      <c r="AD916" s="1" t="e">
        <f t="shared" si="252"/>
        <v>#N/A</v>
      </c>
      <c r="AE916" s="1" t="e">
        <f t="shared" si="253"/>
        <v>#N/A</v>
      </c>
      <c r="AF916" s="1" t="e">
        <f t="shared" si="254"/>
        <v>#N/A</v>
      </c>
      <c r="AG916" s="1" t="e">
        <f t="shared" si="255"/>
        <v>#N/A</v>
      </c>
      <c r="AH916" s="1" t="e">
        <f t="shared" si="256"/>
        <v>#N/A</v>
      </c>
      <c r="AI916" s="1" t="str">
        <f>TRIM(LEFT(AP916,FIND(Sheet1!$E$16,AP916)-1))</f>
        <v>ratio</v>
      </c>
      <c r="AJ916" s="1" t="str">
        <f>TRIM(LEFT(AQ916,FIND(Sheet1!$E$16,AQ916)-1))</f>
        <v>fixed</v>
      </c>
      <c r="AK916" s="1" t="e">
        <f>TRIM(LEFT(AR916,FIND(Sheet1!$E$16,AR916)-1))</f>
        <v>#VALUE!</v>
      </c>
      <c r="AL916" s="1" t="e">
        <f>TRIM(LEFT(AS916,FIND(Sheet1!$E$16,AS916)-1))</f>
        <v>#VALUE!</v>
      </c>
      <c r="AM916" s="1" t="e">
        <f>TRIM(LEFT(AT916,FIND(Sheet1!$E$16,AT916)-1))</f>
        <v>#VALUE!</v>
      </c>
      <c r="AN916" s="1" t="e">
        <f>TRIM(LEFT(AU916,FIND(Sheet1!$E$16,AU916)-1))</f>
        <v>#VALUE!</v>
      </c>
      <c r="AO916" s="1" t="e">
        <f>TRIM(LEFT(AV916,FIND(Sheet1!$E$16,AV916)-1))</f>
        <v>#VALUE!</v>
      </c>
      <c r="AP916" s="14" t="s">
        <v>619</v>
      </c>
      <c r="AQ916" s="14" t="s">
        <v>170</v>
      </c>
      <c r="AX916" s="1">
        <v>2000260204</v>
      </c>
      <c r="AY916" s="1" t="s">
        <v>86</v>
      </c>
      <c r="AZ916" s="1" t="str">
        <f t="shared" si="265"/>
        <v>2000260204伤血</v>
      </c>
      <c r="BA916" s="1">
        <f>COUNTIFS($AZ$2:AZ916,AZ916,$AZ$2:AZ916,"&gt;&lt;")</f>
        <v>1</v>
      </c>
      <c r="BB916" t="b">
        <f>IFERROR(AND(VLOOKUP(AX916,[2]英雄技能定义!$A:$F,6,0)="普攻",AY916=$AY$2),FALSE)</f>
        <v>0</v>
      </c>
    </row>
    <row r="917" spans="14:54">
      <c r="S917" s="14" t="str">
        <f t="shared" si="257"/>
        <v>2000260204伤血2</v>
      </c>
      <c r="T917" s="14" t="str">
        <f ca="1">IF(OFFSET($BB$1,MATCH($S917,S:S,0)-1,),$BC$1,
_xlfn.TEXTJOIN(Sheet1!$D$16,1,U917:AA917))</f>
        <v>ratio=0.26*(1+attackerParams('step10a')),fixed=100</v>
      </c>
      <c r="U917" s="14" t="str">
        <f t="shared" ca="1" si="258"/>
        <v>ratio=0.26*(1+attackerParams('step10a'))</v>
      </c>
      <c r="V917" s="14" t="str">
        <f t="shared" ca="1" si="259"/>
        <v>fixed=100</v>
      </c>
      <c r="W917" s="14" t="str">
        <f t="shared" ca="1" si="260"/>
        <v/>
      </c>
      <c r="X917" s="14" t="str">
        <f t="shared" ca="1" si="261"/>
        <v/>
      </c>
      <c r="Y917" s="14" t="str">
        <f t="shared" ca="1" si="262"/>
        <v/>
      </c>
      <c r="Z917" s="14" t="str">
        <f t="shared" ca="1" si="263"/>
        <v/>
      </c>
      <c r="AA917" s="14" t="str">
        <f t="shared" ca="1" si="264"/>
        <v/>
      </c>
      <c r="AB917" s="1">
        <f t="shared" si="250"/>
        <v>0.26</v>
      </c>
      <c r="AC917" s="1">
        <f t="shared" si="251"/>
        <v>100</v>
      </c>
      <c r="AD917" s="1" t="e">
        <f t="shared" si="252"/>
        <v>#N/A</v>
      </c>
      <c r="AE917" s="1" t="e">
        <f t="shared" si="253"/>
        <v>#N/A</v>
      </c>
      <c r="AF917" s="1" t="e">
        <f t="shared" si="254"/>
        <v>#N/A</v>
      </c>
      <c r="AG917" s="1" t="e">
        <f t="shared" si="255"/>
        <v>#N/A</v>
      </c>
      <c r="AH917" s="1" t="e">
        <f t="shared" si="256"/>
        <v>#N/A</v>
      </c>
      <c r="AI917" s="1" t="str">
        <f>TRIM(LEFT(AP917,FIND(Sheet1!$E$16,AP917)-1))</f>
        <v>ratio</v>
      </c>
      <c r="AJ917" s="1" t="str">
        <f>TRIM(LEFT(AQ917,FIND(Sheet1!$E$16,AQ917)-1))</f>
        <v>fixed</v>
      </c>
      <c r="AK917" s="1" t="e">
        <f>TRIM(LEFT(AR917,FIND(Sheet1!$E$16,AR917)-1))</f>
        <v>#VALUE!</v>
      </c>
      <c r="AL917" s="1" t="e">
        <f>TRIM(LEFT(AS917,FIND(Sheet1!$E$16,AS917)-1))</f>
        <v>#VALUE!</v>
      </c>
      <c r="AM917" s="1" t="e">
        <f>TRIM(LEFT(AT917,FIND(Sheet1!$E$16,AT917)-1))</f>
        <v>#VALUE!</v>
      </c>
      <c r="AN917" s="1" t="e">
        <f>TRIM(LEFT(AU917,FIND(Sheet1!$E$16,AU917)-1))</f>
        <v>#VALUE!</v>
      </c>
      <c r="AO917" s="1" t="e">
        <f>TRIM(LEFT(AV917,FIND(Sheet1!$E$16,AV917)-1))</f>
        <v>#VALUE!</v>
      </c>
      <c r="AP917" s="14" t="s">
        <v>619</v>
      </c>
      <c r="AQ917" s="14" t="s">
        <v>170</v>
      </c>
      <c r="AX917" s="1">
        <v>2000260204</v>
      </c>
      <c r="AY917" s="1" t="s">
        <v>86</v>
      </c>
      <c r="AZ917" s="1" t="str">
        <f t="shared" si="265"/>
        <v>2000260204伤血</v>
      </c>
      <c r="BA917" s="1">
        <f>COUNTIFS($AZ$2:AZ917,AZ917,$AZ$2:AZ917,"&gt;&lt;")</f>
        <v>2</v>
      </c>
      <c r="BB917" t="b">
        <f>IFERROR(AND(VLOOKUP(AX917,[2]英雄技能定义!$A:$F,6,0)="普攻",AY917=$AY$2),FALSE)</f>
        <v>0</v>
      </c>
    </row>
    <row r="918" spans="14:54">
      <c r="S918" s="14" t="str">
        <f t="shared" si="257"/>
        <v>2000260204伤血3</v>
      </c>
      <c r="T918" s="14" t="str">
        <f ca="1">IF(OFFSET($BB$1,MATCH($S918,S:S,0)-1,),$BC$1,
_xlfn.TEXTJOIN(Sheet1!$D$16,1,U918:AA918))</f>
        <v>ratio=0.26*(1+attackerParams('step10a')),fixed=100</v>
      </c>
      <c r="U918" s="14" t="str">
        <f t="shared" ca="1" si="258"/>
        <v>ratio=0.26*(1+attackerParams('step10a'))</v>
      </c>
      <c r="V918" s="14" t="str">
        <f t="shared" ca="1" si="259"/>
        <v>fixed=100</v>
      </c>
      <c r="W918" s="14" t="str">
        <f t="shared" ca="1" si="260"/>
        <v/>
      </c>
      <c r="X918" s="14" t="str">
        <f t="shared" ca="1" si="261"/>
        <v/>
      </c>
      <c r="Y918" s="14" t="str">
        <f t="shared" ca="1" si="262"/>
        <v/>
      </c>
      <c r="Z918" s="14" t="str">
        <f t="shared" ca="1" si="263"/>
        <v/>
      </c>
      <c r="AA918" s="14" t="str">
        <f t="shared" ca="1" si="264"/>
        <v/>
      </c>
      <c r="AB918" s="1">
        <f t="shared" si="250"/>
        <v>0.26</v>
      </c>
      <c r="AC918" s="1">
        <f t="shared" si="251"/>
        <v>100</v>
      </c>
      <c r="AD918" s="1" t="e">
        <f t="shared" si="252"/>
        <v>#N/A</v>
      </c>
      <c r="AE918" s="1" t="e">
        <f t="shared" si="253"/>
        <v>#N/A</v>
      </c>
      <c r="AF918" s="1" t="e">
        <f t="shared" si="254"/>
        <v>#N/A</v>
      </c>
      <c r="AG918" s="1" t="e">
        <f t="shared" si="255"/>
        <v>#N/A</v>
      </c>
      <c r="AH918" s="1" t="e">
        <f t="shared" si="256"/>
        <v>#N/A</v>
      </c>
      <c r="AI918" s="1" t="str">
        <f>TRIM(LEFT(AP918,FIND(Sheet1!$E$16,AP918)-1))</f>
        <v>ratio</v>
      </c>
      <c r="AJ918" s="1" t="str">
        <f>TRIM(LEFT(AQ918,FIND(Sheet1!$E$16,AQ918)-1))</f>
        <v>fixed</v>
      </c>
      <c r="AK918" s="1" t="e">
        <f>TRIM(LEFT(AR918,FIND(Sheet1!$E$16,AR918)-1))</f>
        <v>#VALUE!</v>
      </c>
      <c r="AL918" s="1" t="e">
        <f>TRIM(LEFT(AS918,FIND(Sheet1!$E$16,AS918)-1))</f>
        <v>#VALUE!</v>
      </c>
      <c r="AM918" s="1" t="e">
        <f>TRIM(LEFT(AT918,FIND(Sheet1!$E$16,AT918)-1))</f>
        <v>#VALUE!</v>
      </c>
      <c r="AN918" s="1" t="e">
        <f>TRIM(LEFT(AU918,FIND(Sheet1!$E$16,AU918)-1))</f>
        <v>#VALUE!</v>
      </c>
      <c r="AO918" s="1" t="e">
        <f>TRIM(LEFT(AV918,FIND(Sheet1!$E$16,AV918)-1))</f>
        <v>#VALUE!</v>
      </c>
      <c r="AP918" s="14" t="s">
        <v>619</v>
      </c>
      <c r="AQ918" s="14" t="s">
        <v>170</v>
      </c>
      <c r="AX918" s="1">
        <v>2000260204</v>
      </c>
      <c r="AY918" s="1" t="s">
        <v>86</v>
      </c>
      <c r="AZ918" s="1" t="str">
        <f t="shared" si="265"/>
        <v>2000260204伤血</v>
      </c>
      <c r="BA918" s="1">
        <f>COUNTIFS($AZ$2:AZ918,AZ918,$AZ$2:AZ918,"&gt;&lt;")</f>
        <v>3</v>
      </c>
      <c r="BB918" t="b">
        <f>IFERROR(AND(VLOOKUP(AX918,[2]英雄技能定义!$A:$F,6,0)="普攻",AY918=$AY$2),FALSE)</f>
        <v>0</v>
      </c>
    </row>
    <row r="919" spans="14:54">
      <c r="N919" s="14"/>
      <c r="S919" s="14" t="str">
        <f t="shared" si="257"/>
        <v>2000260204伤血4</v>
      </c>
      <c r="T919" s="14" t="str">
        <f ca="1">IF(OFFSET($BB$1,MATCH($S919,S:S,0)-1,),$BC$1,
_xlfn.TEXTJOIN(Sheet1!$D$16,1,U919:AA919))</f>
        <v>ratio=0.26*(1+attackerParams('step10a')),fixed=100</v>
      </c>
      <c r="U919" s="14" t="str">
        <f t="shared" ca="1" si="258"/>
        <v>ratio=0.26*(1+attackerParams('step10a'))</v>
      </c>
      <c r="V919" s="14" t="str">
        <f t="shared" ca="1" si="259"/>
        <v>fixed=100</v>
      </c>
      <c r="W919" s="14" t="str">
        <f t="shared" ca="1" si="260"/>
        <v/>
      </c>
      <c r="X919" s="14" t="str">
        <f t="shared" ca="1" si="261"/>
        <v/>
      </c>
      <c r="Y919" s="14" t="str">
        <f t="shared" ca="1" si="262"/>
        <v/>
      </c>
      <c r="Z919" s="14" t="str">
        <f t="shared" ca="1" si="263"/>
        <v/>
      </c>
      <c r="AA919" s="14" t="str">
        <f t="shared" ca="1" si="264"/>
        <v/>
      </c>
      <c r="AB919" s="1">
        <f t="shared" si="250"/>
        <v>0.26</v>
      </c>
      <c r="AC919" s="1">
        <f t="shared" si="251"/>
        <v>100</v>
      </c>
      <c r="AD919" s="1" t="e">
        <f t="shared" si="252"/>
        <v>#N/A</v>
      </c>
      <c r="AE919" s="1" t="e">
        <f t="shared" si="253"/>
        <v>#N/A</v>
      </c>
      <c r="AF919" s="1" t="e">
        <f t="shared" si="254"/>
        <v>#N/A</v>
      </c>
      <c r="AG919" s="1" t="e">
        <f t="shared" si="255"/>
        <v>#N/A</v>
      </c>
      <c r="AH919" s="1" t="e">
        <f t="shared" si="256"/>
        <v>#N/A</v>
      </c>
      <c r="AI919" s="1" t="str">
        <f>TRIM(LEFT(AP919,FIND(Sheet1!$E$16,AP919)-1))</f>
        <v>ratio</v>
      </c>
      <c r="AJ919" s="1" t="str">
        <f>TRIM(LEFT(AQ919,FIND(Sheet1!$E$16,AQ919)-1))</f>
        <v>fixed</v>
      </c>
      <c r="AK919" s="1" t="e">
        <f>TRIM(LEFT(AR919,FIND(Sheet1!$E$16,AR919)-1))</f>
        <v>#VALUE!</v>
      </c>
      <c r="AL919" s="1" t="e">
        <f>TRIM(LEFT(AS919,FIND(Sheet1!$E$16,AS919)-1))</f>
        <v>#VALUE!</v>
      </c>
      <c r="AM919" s="1" t="e">
        <f>TRIM(LEFT(AT919,FIND(Sheet1!$E$16,AT919)-1))</f>
        <v>#VALUE!</v>
      </c>
      <c r="AN919" s="1" t="e">
        <f>TRIM(LEFT(AU919,FIND(Sheet1!$E$16,AU919)-1))</f>
        <v>#VALUE!</v>
      </c>
      <c r="AO919" s="1" t="e">
        <f>TRIM(LEFT(AV919,FIND(Sheet1!$E$16,AV919)-1))</f>
        <v>#VALUE!</v>
      </c>
      <c r="AP919" s="14" t="s">
        <v>619</v>
      </c>
      <c r="AQ919" s="14" t="s">
        <v>170</v>
      </c>
      <c r="AX919" s="1">
        <v>2000260204</v>
      </c>
      <c r="AY919" s="1" t="s">
        <v>86</v>
      </c>
      <c r="AZ919" s="1" t="str">
        <f t="shared" si="265"/>
        <v>2000260204伤血</v>
      </c>
      <c r="BA919" s="1">
        <f>COUNTIFS($AZ$2:AZ919,AZ919,$AZ$2:AZ919,"&gt;&lt;")</f>
        <v>4</v>
      </c>
      <c r="BB919" t="b">
        <f>IFERROR(AND(VLOOKUP(AX919,[2]英雄技能定义!$A:$F,6,0)="普攻",AY919=$AY$2),FALSE)</f>
        <v>0</v>
      </c>
    </row>
    <row r="920" spans="14:54">
      <c r="S920" s="14" t="str">
        <f t="shared" si="257"/>
        <v>2000260204加buff1</v>
      </c>
      <c r="T920" s="14" t="str">
        <f ca="1">IF(OFFSET($BB$1,MATCH($S920,S:S,0)-1,),$BC$1,
_xlfn.TEXTJOIN(Sheet1!$D$16,1,U920:AA920))</f>
        <v>duration=2,effectIds={1000559}</v>
      </c>
      <c r="U920" s="14" t="str">
        <f t="shared" ca="1" si="258"/>
        <v>duration=2</v>
      </c>
      <c r="V920" s="14" t="str">
        <f t="shared" ca="1" si="259"/>
        <v>effectIds={1000559}</v>
      </c>
      <c r="W920" s="14" t="str">
        <f t="shared" ca="1" si="260"/>
        <v/>
      </c>
      <c r="X920" s="14" t="str">
        <f t="shared" ca="1" si="261"/>
        <v/>
      </c>
      <c r="Y920" s="14" t="str">
        <f t="shared" ca="1" si="262"/>
        <v/>
      </c>
      <c r="Z920" s="14" t="str">
        <f t="shared" ca="1" si="263"/>
        <v/>
      </c>
      <c r="AA920" s="14" t="str">
        <f t="shared" ca="1" si="264"/>
        <v/>
      </c>
      <c r="AB920" s="1">
        <f t="shared" si="250"/>
        <v>2</v>
      </c>
      <c r="AC920" s="1" t="e">
        <f t="shared" si="251"/>
        <v>#N/A</v>
      </c>
      <c r="AD920" s="1" t="e">
        <f t="shared" si="252"/>
        <v>#N/A</v>
      </c>
      <c r="AE920" s="1" t="e">
        <f t="shared" si="253"/>
        <v>#N/A</v>
      </c>
      <c r="AF920" s="1" t="e">
        <f t="shared" si="254"/>
        <v>#N/A</v>
      </c>
      <c r="AG920" s="1" t="e">
        <f t="shared" si="255"/>
        <v>#N/A</v>
      </c>
      <c r="AH920" s="1" t="e">
        <f t="shared" si="256"/>
        <v>#N/A</v>
      </c>
      <c r="AI920" s="1" t="str">
        <f>TRIM(LEFT(AP920,FIND(Sheet1!$E$16,AP920)-1))</f>
        <v>duration</v>
      </c>
      <c r="AJ920" s="1" t="str">
        <f>TRIM(LEFT(AQ920,FIND(Sheet1!$E$16,AQ920)-1))</f>
        <v>effectIds</v>
      </c>
      <c r="AK920" s="1" t="e">
        <f>TRIM(LEFT(AR920,FIND(Sheet1!$E$16,AR920)-1))</f>
        <v>#VALUE!</v>
      </c>
      <c r="AL920" s="1" t="e">
        <f>TRIM(LEFT(AS920,FIND(Sheet1!$E$16,AS920)-1))</f>
        <v>#VALUE!</v>
      </c>
      <c r="AM920" s="1" t="e">
        <f>TRIM(LEFT(AT920,FIND(Sheet1!$E$16,AT920)-1))</f>
        <v>#VALUE!</v>
      </c>
      <c r="AN920" s="1" t="e">
        <f>TRIM(LEFT(AU920,FIND(Sheet1!$E$16,AU920)-1))</f>
        <v>#VALUE!</v>
      </c>
      <c r="AO920" s="1" t="e">
        <f>TRIM(LEFT(AV920,FIND(Sheet1!$E$16,AV920)-1))</f>
        <v>#VALUE!</v>
      </c>
      <c r="AP920" s="14" t="s">
        <v>249</v>
      </c>
      <c r="AQ920" s="14" t="s">
        <v>620</v>
      </c>
      <c r="AX920" s="1">
        <v>2000260204</v>
      </c>
      <c r="AY920" s="1" t="s">
        <v>88</v>
      </c>
      <c r="AZ920" s="1" t="str">
        <f t="shared" si="265"/>
        <v>2000260204加buff</v>
      </c>
      <c r="BA920" s="1">
        <f>COUNTIFS($AZ$2:AZ920,AZ920,$AZ$2:AZ920,"&gt;&lt;")</f>
        <v>1</v>
      </c>
      <c r="BB920" t="b">
        <f>IFERROR(AND(VLOOKUP(AX920,[2]英雄技能定义!$A:$F,6,0)="普攻",AY920=$AY$2),FALSE)</f>
        <v>0</v>
      </c>
    </row>
    <row r="921" spans="14:54">
      <c r="S921" s="14" t="str">
        <f t="shared" si="257"/>
        <v>2000260204加buff2</v>
      </c>
      <c r="T921" s="14" t="str">
        <f ca="1">IF(OFFSET($BB$1,MATCH($S921,S:S,0)-1,),$BC$1,
_xlfn.TEXTJOIN(Sheet1!$D$16,1,U921:AA921))</f>
        <v>duration=6,effectIds={1000560}</v>
      </c>
      <c r="U921" s="14" t="str">
        <f t="shared" ca="1" si="258"/>
        <v>duration=6</v>
      </c>
      <c r="V921" s="14" t="str">
        <f t="shared" ca="1" si="259"/>
        <v>effectIds={1000560}</v>
      </c>
      <c r="W921" s="14" t="str">
        <f t="shared" ca="1" si="260"/>
        <v/>
      </c>
      <c r="X921" s="14" t="str">
        <f t="shared" ca="1" si="261"/>
        <v/>
      </c>
      <c r="Y921" s="14" t="str">
        <f t="shared" ca="1" si="262"/>
        <v/>
      </c>
      <c r="Z921" s="14" t="str">
        <f t="shared" ca="1" si="263"/>
        <v/>
      </c>
      <c r="AA921" s="14" t="str">
        <f t="shared" ca="1" si="264"/>
        <v/>
      </c>
      <c r="AB921" s="1">
        <f t="shared" ref="AB921:AB984" si="266">LOOKUP(9E+307,(--(TRIM(MID(SUBSTITUTE(SUBSTITUTE(SUBSTITUTE(SUBSTITUTE(SUBSTITUTE(AP921,"=","+"),"*","+"),"/","+"),"-","+"),"+",REPT(" ",99)),ROW($1:$100)*99-98,99)))))</f>
        <v>6</v>
      </c>
      <c r="AC921" s="1" t="e">
        <f t="shared" ref="AC921:AC984" si="267">LOOKUP(9E+307,(--(TRIM(MID(SUBSTITUTE(SUBSTITUTE(SUBSTITUTE(SUBSTITUTE(SUBSTITUTE(AQ921,"=","+"),"*","+"),"/","+"),"-","+"),"+",REPT(" ",99)),ROW($1:$100)*99-98,99)))))</f>
        <v>#N/A</v>
      </c>
      <c r="AD921" s="1" t="e">
        <f t="shared" ref="AD921:AD984" si="268">LOOKUP(9E+307,(--(TRIM(MID(SUBSTITUTE(SUBSTITUTE(SUBSTITUTE(SUBSTITUTE(SUBSTITUTE(AR921,"=","+"),"*","+"),"/","+"),"-","+"),"+",REPT(" ",99)),ROW($1:$100)*99-98,99)))))</f>
        <v>#N/A</v>
      </c>
      <c r="AE921" s="1" t="e">
        <f t="shared" ref="AE921:AE984" si="269">LOOKUP(9E+307,(--(TRIM(MID(SUBSTITUTE(SUBSTITUTE(SUBSTITUTE(SUBSTITUTE(SUBSTITUTE(AS921,"=","+"),"*","+"),"/","+"),"-","+"),"+",REPT(" ",99)),ROW($1:$100)*99-98,99)))))</f>
        <v>#N/A</v>
      </c>
      <c r="AF921" s="1" t="e">
        <f t="shared" ref="AF921:AF984" si="270">LOOKUP(9E+307,(--(TRIM(MID(SUBSTITUTE(SUBSTITUTE(SUBSTITUTE(SUBSTITUTE(SUBSTITUTE(AT921,"=","+"),"*","+"),"/","+"),"-","+"),"+",REPT(" ",99)),ROW($1:$100)*99-98,99)))))</f>
        <v>#N/A</v>
      </c>
      <c r="AG921" s="1" t="e">
        <f t="shared" ref="AG921:AG984" si="271">LOOKUP(9E+307,(--(TRIM(MID(SUBSTITUTE(SUBSTITUTE(SUBSTITUTE(SUBSTITUTE(SUBSTITUTE(AU921,"=","+"),"*","+"),"/","+"),"-","+"),"+",REPT(" ",99)),ROW($1:$100)*99-98,99)))))</f>
        <v>#N/A</v>
      </c>
      <c r="AH921" s="1" t="e">
        <f t="shared" ref="AH921:AH984" si="272">LOOKUP(9E+307,(--(TRIM(MID(SUBSTITUTE(SUBSTITUTE(SUBSTITUTE(SUBSTITUTE(SUBSTITUTE(AV921,"=","+"),"*","+"),"/","+"),"-","+"),"+",REPT(" ",99)),ROW($1:$100)*99-98,99)))))</f>
        <v>#N/A</v>
      </c>
      <c r="AI921" s="1" t="str">
        <f>TRIM(LEFT(AP921,FIND(Sheet1!$E$16,AP921)-1))</f>
        <v>duration</v>
      </c>
      <c r="AJ921" s="1" t="str">
        <f>TRIM(LEFT(AQ921,FIND(Sheet1!$E$16,AQ921)-1))</f>
        <v>effectIds</v>
      </c>
      <c r="AK921" s="1" t="e">
        <f>TRIM(LEFT(AR921,FIND(Sheet1!$E$16,AR921)-1))</f>
        <v>#VALUE!</v>
      </c>
      <c r="AL921" s="1" t="e">
        <f>TRIM(LEFT(AS921,FIND(Sheet1!$E$16,AS921)-1))</f>
        <v>#VALUE!</v>
      </c>
      <c r="AM921" s="1" t="e">
        <f>TRIM(LEFT(AT921,FIND(Sheet1!$E$16,AT921)-1))</f>
        <v>#VALUE!</v>
      </c>
      <c r="AN921" s="1" t="e">
        <f>TRIM(LEFT(AU921,FIND(Sheet1!$E$16,AU921)-1))</f>
        <v>#VALUE!</v>
      </c>
      <c r="AO921" s="1" t="e">
        <f>TRIM(LEFT(AV921,FIND(Sheet1!$E$16,AV921)-1))</f>
        <v>#VALUE!</v>
      </c>
      <c r="AP921" s="14" t="s">
        <v>185</v>
      </c>
      <c r="AQ921" s="14" t="s">
        <v>621</v>
      </c>
      <c r="AX921" s="1">
        <v>2000260204</v>
      </c>
      <c r="AY921" s="1" t="s">
        <v>88</v>
      </c>
      <c r="AZ921" s="1" t="str">
        <f t="shared" si="265"/>
        <v>2000260204加buff</v>
      </c>
      <c r="BA921" s="1">
        <f>COUNTIFS($AZ$2:AZ921,AZ921,$AZ$2:AZ921,"&gt;&lt;")</f>
        <v>2</v>
      </c>
      <c r="BB921" t="b">
        <f>IFERROR(AND(VLOOKUP(AX921,[2]英雄技能定义!$A:$F,6,0)="普攻",AY921=$AY$2),FALSE)</f>
        <v>0</v>
      </c>
    </row>
    <row r="922" spans="14:54">
      <c r="S922" s="14" t="str">
        <f t="shared" si="257"/>
        <v>2000260205伤血1</v>
      </c>
      <c r="T922" s="14" t="str">
        <f ca="1">IF(OFFSET($BB$1,MATCH($S922,S:S,0)-1,),$BC$1,
_xlfn.TEXTJOIN(Sheet1!$D$16,1,U922:AA922))</f>
        <v>ratio=0.34*(1+attackerParams('step10a')),fixed=100</v>
      </c>
      <c r="U922" s="14" t="str">
        <f t="shared" ca="1" si="258"/>
        <v>ratio=0.34*(1+attackerParams('step10a'))</v>
      </c>
      <c r="V922" s="14" t="str">
        <f t="shared" ca="1" si="259"/>
        <v>fixed=100</v>
      </c>
      <c r="W922" s="14" t="str">
        <f t="shared" ca="1" si="260"/>
        <v/>
      </c>
      <c r="X922" s="14" t="str">
        <f t="shared" ca="1" si="261"/>
        <v/>
      </c>
      <c r="Y922" s="14" t="str">
        <f t="shared" ca="1" si="262"/>
        <v/>
      </c>
      <c r="Z922" s="14" t="str">
        <f t="shared" ca="1" si="263"/>
        <v/>
      </c>
      <c r="AA922" s="14" t="str">
        <f t="shared" ca="1" si="264"/>
        <v/>
      </c>
      <c r="AB922" s="1">
        <f t="shared" si="266"/>
        <v>0.34</v>
      </c>
      <c r="AC922" s="1">
        <f t="shared" si="267"/>
        <v>100</v>
      </c>
      <c r="AD922" s="1" t="e">
        <f t="shared" si="268"/>
        <v>#N/A</v>
      </c>
      <c r="AE922" s="1" t="e">
        <f t="shared" si="269"/>
        <v>#N/A</v>
      </c>
      <c r="AF922" s="1" t="e">
        <f t="shared" si="270"/>
        <v>#N/A</v>
      </c>
      <c r="AG922" s="1" t="e">
        <f t="shared" si="271"/>
        <v>#N/A</v>
      </c>
      <c r="AH922" s="1" t="e">
        <f t="shared" si="272"/>
        <v>#N/A</v>
      </c>
      <c r="AI922" s="1" t="str">
        <f>TRIM(LEFT(AP922,FIND(Sheet1!$E$16,AP922)-1))</f>
        <v>ratio</v>
      </c>
      <c r="AJ922" s="1" t="str">
        <f>TRIM(LEFT(AQ922,FIND(Sheet1!$E$16,AQ922)-1))</f>
        <v>fixed</v>
      </c>
      <c r="AK922" s="1" t="e">
        <f>TRIM(LEFT(AR922,FIND(Sheet1!$E$16,AR922)-1))</f>
        <v>#VALUE!</v>
      </c>
      <c r="AL922" s="1" t="e">
        <f>TRIM(LEFT(AS922,FIND(Sheet1!$E$16,AS922)-1))</f>
        <v>#VALUE!</v>
      </c>
      <c r="AM922" s="1" t="e">
        <f>TRIM(LEFT(AT922,FIND(Sheet1!$E$16,AT922)-1))</f>
        <v>#VALUE!</v>
      </c>
      <c r="AN922" s="1" t="e">
        <f>TRIM(LEFT(AU922,FIND(Sheet1!$E$16,AU922)-1))</f>
        <v>#VALUE!</v>
      </c>
      <c r="AO922" s="1" t="e">
        <f>TRIM(LEFT(AV922,FIND(Sheet1!$E$16,AV922)-1))</f>
        <v>#VALUE!</v>
      </c>
      <c r="AP922" s="14" t="s">
        <v>622</v>
      </c>
      <c r="AQ922" s="14" t="s">
        <v>170</v>
      </c>
      <c r="AX922" s="1">
        <v>2000260205</v>
      </c>
      <c r="AY922" s="1" t="s">
        <v>86</v>
      </c>
      <c r="AZ922" s="1" t="str">
        <f t="shared" si="265"/>
        <v>2000260205伤血</v>
      </c>
      <c r="BA922" s="1">
        <f>COUNTIFS($AZ$2:AZ922,AZ922,$AZ$2:AZ922,"&gt;&lt;")</f>
        <v>1</v>
      </c>
      <c r="BB922" t="b">
        <f>IFERROR(AND(VLOOKUP(AX922,[2]英雄技能定义!$A:$F,6,0)="普攻",AY922=$AY$2),FALSE)</f>
        <v>0</v>
      </c>
    </row>
    <row r="923" spans="14:54">
      <c r="S923" s="14" t="str">
        <f t="shared" si="257"/>
        <v>2000260205伤血2</v>
      </c>
      <c r="T923" s="14" t="str">
        <f ca="1">IF(OFFSET($BB$1,MATCH($S923,S:S,0)-1,),$BC$1,
_xlfn.TEXTJOIN(Sheet1!$D$16,1,U923:AA923))</f>
        <v>ratio=0.34*(1+attackerParams('step10a')),fixed=100</v>
      </c>
      <c r="U923" s="14" t="str">
        <f t="shared" ca="1" si="258"/>
        <v>ratio=0.34*(1+attackerParams('step10a'))</v>
      </c>
      <c r="V923" s="14" t="str">
        <f t="shared" ca="1" si="259"/>
        <v>fixed=100</v>
      </c>
      <c r="W923" s="14" t="str">
        <f t="shared" ca="1" si="260"/>
        <v/>
      </c>
      <c r="X923" s="14" t="str">
        <f t="shared" ca="1" si="261"/>
        <v/>
      </c>
      <c r="Y923" s="14" t="str">
        <f t="shared" ca="1" si="262"/>
        <v/>
      </c>
      <c r="Z923" s="14" t="str">
        <f t="shared" ca="1" si="263"/>
        <v/>
      </c>
      <c r="AA923" s="14" t="str">
        <f t="shared" ca="1" si="264"/>
        <v/>
      </c>
      <c r="AB923" s="1">
        <f t="shared" si="266"/>
        <v>0.34</v>
      </c>
      <c r="AC923" s="1">
        <f t="shared" si="267"/>
        <v>100</v>
      </c>
      <c r="AD923" s="1" t="e">
        <f t="shared" si="268"/>
        <v>#N/A</v>
      </c>
      <c r="AE923" s="1" t="e">
        <f t="shared" si="269"/>
        <v>#N/A</v>
      </c>
      <c r="AF923" s="1" t="e">
        <f t="shared" si="270"/>
        <v>#N/A</v>
      </c>
      <c r="AG923" s="1" t="e">
        <f t="shared" si="271"/>
        <v>#N/A</v>
      </c>
      <c r="AH923" s="1" t="e">
        <f t="shared" si="272"/>
        <v>#N/A</v>
      </c>
      <c r="AI923" s="1" t="str">
        <f>TRIM(LEFT(AP923,FIND(Sheet1!$E$16,AP923)-1))</f>
        <v>ratio</v>
      </c>
      <c r="AJ923" s="1" t="str">
        <f>TRIM(LEFT(AQ923,FIND(Sheet1!$E$16,AQ923)-1))</f>
        <v>fixed</v>
      </c>
      <c r="AK923" s="1" t="e">
        <f>TRIM(LEFT(AR923,FIND(Sheet1!$E$16,AR923)-1))</f>
        <v>#VALUE!</v>
      </c>
      <c r="AL923" s="1" t="e">
        <f>TRIM(LEFT(AS923,FIND(Sheet1!$E$16,AS923)-1))</f>
        <v>#VALUE!</v>
      </c>
      <c r="AM923" s="1" t="e">
        <f>TRIM(LEFT(AT923,FIND(Sheet1!$E$16,AT923)-1))</f>
        <v>#VALUE!</v>
      </c>
      <c r="AN923" s="1" t="e">
        <f>TRIM(LEFT(AU923,FIND(Sheet1!$E$16,AU923)-1))</f>
        <v>#VALUE!</v>
      </c>
      <c r="AO923" s="1" t="e">
        <f>TRIM(LEFT(AV923,FIND(Sheet1!$E$16,AV923)-1))</f>
        <v>#VALUE!</v>
      </c>
      <c r="AP923" s="14" t="s">
        <v>622</v>
      </c>
      <c r="AQ923" s="14" t="s">
        <v>170</v>
      </c>
      <c r="AX923" s="1">
        <v>2000260205</v>
      </c>
      <c r="AY923" s="1" t="s">
        <v>86</v>
      </c>
      <c r="AZ923" s="1" t="str">
        <f t="shared" si="265"/>
        <v>2000260205伤血</v>
      </c>
      <c r="BA923" s="1">
        <f>COUNTIFS($AZ$2:AZ923,AZ923,$AZ$2:AZ923,"&gt;&lt;")</f>
        <v>2</v>
      </c>
      <c r="BB923" t="b">
        <f>IFERROR(AND(VLOOKUP(AX923,[2]英雄技能定义!$A:$F,6,0)="普攻",AY923=$AY$2),FALSE)</f>
        <v>0</v>
      </c>
    </row>
    <row r="924" spans="14:54">
      <c r="S924" s="14" t="str">
        <f t="shared" si="257"/>
        <v>2000260205伤血3</v>
      </c>
      <c r="T924" s="14" t="str">
        <f ca="1">IF(OFFSET($BB$1,MATCH($S924,S:S,0)-1,),$BC$1,
_xlfn.TEXTJOIN(Sheet1!$D$16,1,U924:AA924))</f>
        <v>ratio=0.34*(1+attackerParams('step10a')),fixed=100</v>
      </c>
      <c r="U924" s="14" t="str">
        <f t="shared" ca="1" si="258"/>
        <v>ratio=0.34*(1+attackerParams('step10a'))</v>
      </c>
      <c r="V924" s="14" t="str">
        <f t="shared" ca="1" si="259"/>
        <v>fixed=100</v>
      </c>
      <c r="W924" s="14" t="str">
        <f t="shared" ca="1" si="260"/>
        <v/>
      </c>
      <c r="X924" s="14" t="str">
        <f t="shared" ca="1" si="261"/>
        <v/>
      </c>
      <c r="Y924" s="14" t="str">
        <f t="shared" ca="1" si="262"/>
        <v/>
      </c>
      <c r="Z924" s="14" t="str">
        <f t="shared" ca="1" si="263"/>
        <v/>
      </c>
      <c r="AA924" s="14" t="str">
        <f t="shared" ca="1" si="264"/>
        <v/>
      </c>
      <c r="AB924" s="1">
        <f t="shared" si="266"/>
        <v>0.34</v>
      </c>
      <c r="AC924" s="1">
        <f t="shared" si="267"/>
        <v>100</v>
      </c>
      <c r="AD924" s="1" t="e">
        <f t="shared" si="268"/>
        <v>#N/A</v>
      </c>
      <c r="AE924" s="1" t="e">
        <f t="shared" si="269"/>
        <v>#N/A</v>
      </c>
      <c r="AF924" s="1" t="e">
        <f t="shared" si="270"/>
        <v>#N/A</v>
      </c>
      <c r="AG924" s="1" t="e">
        <f t="shared" si="271"/>
        <v>#N/A</v>
      </c>
      <c r="AH924" s="1" t="e">
        <f t="shared" si="272"/>
        <v>#N/A</v>
      </c>
      <c r="AI924" s="1" t="str">
        <f>TRIM(LEFT(AP924,FIND(Sheet1!$E$16,AP924)-1))</f>
        <v>ratio</v>
      </c>
      <c r="AJ924" s="1" t="str">
        <f>TRIM(LEFT(AQ924,FIND(Sheet1!$E$16,AQ924)-1))</f>
        <v>fixed</v>
      </c>
      <c r="AK924" s="1" t="e">
        <f>TRIM(LEFT(AR924,FIND(Sheet1!$E$16,AR924)-1))</f>
        <v>#VALUE!</v>
      </c>
      <c r="AL924" s="1" t="e">
        <f>TRIM(LEFT(AS924,FIND(Sheet1!$E$16,AS924)-1))</f>
        <v>#VALUE!</v>
      </c>
      <c r="AM924" s="1" t="e">
        <f>TRIM(LEFT(AT924,FIND(Sheet1!$E$16,AT924)-1))</f>
        <v>#VALUE!</v>
      </c>
      <c r="AN924" s="1" t="e">
        <f>TRIM(LEFT(AU924,FIND(Sheet1!$E$16,AU924)-1))</f>
        <v>#VALUE!</v>
      </c>
      <c r="AO924" s="1" t="e">
        <f>TRIM(LEFT(AV924,FIND(Sheet1!$E$16,AV924)-1))</f>
        <v>#VALUE!</v>
      </c>
      <c r="AP924" s="14" t="s">
        <v>622</v>
      </c>
      <c r="AQ924" s="14" t="s">
        <v>170</v>
      </c>
      <c r="AX924" s="1">
        <v>2000260205</v>
      </c>
      <c r="AY924" s="1" t="s">
        <v>86</v>
      </c>
      <c r="AZ924" s="1" t="str">
        <f t="shared" si="265"/>
        <v>2000260205伤血</v>
      </c>
      <c r="BA924" s="1">
        <f>COUNTIFS($AZ$2:AZ924,AZ924,$AZ$2:AZ924,"&gt;&lt;")</f>
        <v>3</v>
      </c>
      <c r="BB924" t="b">
        <f>IFERROR(AND(VLOOKUP(AX924,[2]英雄技能定义!$A:$F,6,0)="普攻",AY924=$AY$2),FALSE)</f>
        <v>0</v>
      </c>
    </row>
    <row r="925" spans="14:54">
      <c r="S925" s="14" t="str">
        <f t="shared" si="257"/>
        <v>2000260205伤血4</v>
      </c>
      <c r="T925" s="14" t="str">
        <f ca="1">IF(OFFSET($BB$1,MATCH($S925,S:S,0)-1,),$BC$1,
_xlfn.TEXTJOIN(Sheet1!$D$16,1,U925:AA925))</f>
        <v>ratio=0.34*(1+attackerParams('step10a')),fixed=100</v>
      </c>
      <c r="U925" s="14" t="str">
        <f t="shared" ca="1" si="258"/>
        <v>ratio=0.34*(1+attackerParams('step10a'))</v>
      </c>
      <c r="V925" s="14" t="str">
        <f t="shared" ca="1" si="259"/>
        <v>fixed=100</v>
      </c>
      <c r="W925" s="14" t="str">
        <f t="shared" ca="1" si="260"/>
        <v/>
      </c>
      <c r="X925" s="14" t="str">
        <f t="shared" ca="1" si="261"/>
        <v/>
      </c>
      <c r="Y925" s="14" t="str">
        <f t="shared" ca="1" si="262"/>
        <v/>
      </c>
      <c r="Z925" s="14" t="str">
        <f t="shared" ca="1" si="263"/>
        <v/>
      </c>
      <c r="AA925" s="14" t="str">
        <f t="shared" ca="1" si="264"/>
        <v/>
      </c>
      <c r="AB925" s="1">
        <f t="shared" si="266"/>
        <v>0.34</v>
      </c>
      <c r="AC925" s="1">
        <f t="shared" si="267"/>
        <v>100</v>
      </c>
      <c r="AD925" s="1" t="e">
        <f t="shared" si="268"/>
        <v>#N/A</v>
      </c>
      <c r="AE925" s="1" t="e">
        <f t="shared" si="269"/>
        <v>#N/A</v>
      </c>
      <c r="AF925" s="1" t="e">
        <f t="shared" si="270"/>
        <v>#N/A</v>
      </c>
      <c r="AG925" s="1" t="e">
        <f t="shared" si="271"/>
        <v>#N/A</v>
      </c>
      <c r="AH925" s="1" t="e">
        <f t="shared" si="272"/>
        <v>#N/A</v>
      </c>
      <c r="AI925" s="1" t="str">
        <f>TRIM(LEFT(AP925,FIND(Sheet1!$E$16,AP925)-1))</f>
        <v>ratio</v>
      </c>
      <c r="AJ925" s="1" t="str">
        <f>TRIM(LEFT(AQ925,FIND(Sheet1!$E$16,AQ925)-1))</f>
        <v>fixed</v>
      </c>
      <c r="AK925" s="1" t="e">
        <f>TRIM(LEFT(AR925,FIND(Sheet1!$E$16,AR925)-1))</f>
        <v>#VALUE!</v>
      </c>
      <c r="AL925" s="1" t="e">
        <f>TRIM(LEFT(AS925,FIND(Sheet1!$E$16,AS925)-1))</f>
        <v>#VALUE!</v>
      </c>
      <c r="AM925" s="1" t="e">
        <f>TRIM(LEFT(AT925,FIND(Sheet1!$E$16,AT925)-1))</f>
        <v>#VALUE!</v>
      </c>
      <c r="AN925" s="1" t="e">
        <f>TRIM(LEFT(AU925,FIND(Sheet1!$E$16,AU925)-1))</f>
        <v>#VALUE!</v>
      </c>
      <c r="AO925" s="1" t="e">
        <f>TRIM(LEFT(AV925,FIND(Sheet1!$E$16,AV925)-1))</f>
        <v>#VALUE!</v>
      </c>
      <c r="AP925" s="14" t="s">
        <v>622</v>
      </c>
      <c r="AQ925" s="14" t="s">
        <v>170</v>
      </c>
      <c r="AX925" s="1">
        <v>2000260205</v>
      </c>
      <c r="AY925" s="1" t="s">
        <v>86</v>
      </c>
      <c r="AZ925" s="1" t="str">
        <f t="shared" si="265"/>
        <v>2000260205伤血</v>
      </c>
      <c r="BA925" s="1">
        <f>COUNTIFS($AZ$2:AZ925,AZ925,$AZ$2:AZ925,"&gt;&lt;")</f>
        <v>4</v>
      </c>
      <c r="BB925" t="b">
        <f>IFERROR(AND(VLOOKUP(AX925,[2]英雄技能定义!$A:$F,6,0)="普攻",AY925=$AY$2),FALSE)</f>
        <v>0</v>
      </c>
    </row>
    <row r="926" spans="14:54">
      <c r="S926" s="14" t="str">
        <f t="shared" si="257"/>
        <v>2000260205加buff1</v>
      </c>
      <c r="T926" s="14" t="str">
        <f ca="1">IF(OFFSET($BB$1,MATCH($S926,S:S,0)-1,),$BC$1,
_xlfn.TEXTJOIN(Sheet1!$D$16,1,U926:AA926))</f>
        <v>duration=2,effectIds={1000559}</v>
      </c>
      <c r="U926" s="14" t="str">
        <f t="shared" ca="1" si="258"/>
        <v>duration=2</v>
      </c>
      <c r="V926" s="14" t="str">
        <f t="shared" ca="1" si="259"/>
        <v>effectIds={1000559}</v>
      </c>
      <c r="W926" s="14" t="str">
        <f t="shared" ca="1" si="260"/>
        <v/>
      </c>
      <c r="X926" s="14" t="str">
        <f t="shared" ca="1" si="261"/>
        <v/>
      </c>
      <c r="Y926" s="14" t="str">
        <f t="shared" ca="1" si="262"/>
        <v/>
      </c>
      <c r="Z926" s="14" t="str">
        <f t="shared" ca="1" si="263"/>
        <v/>
      </c>
      <c r="AA926" s="14" t="str">
        <f t="shared" ca="1" si="264"/>
        <v/>
      </c>
      <c r="AB926" s="1">
        <f t="shared" si="266"/>
        <v>2</v>
      </c>
      <c r="AC926" s="1" t="e">
        <f t="shared" si="267"/>
        <v>#N/A</v>
      </c>
      <c r="AD926" s="1" t="e">
        <f t="shared" si="268"/>
        <v>#N/A</v>
      </c>
      <c r="AE926" s="1" t="e">
        <f t="shared" si="269"/>
        <v>#N/A</v>
      </c>
      <c r="AF926" s="1" t="e">
        <f t="shared" si="270"/>
        <v>#N/A</v>
      </c>
      <c r="AG926" s="1" t="e">
        <f t="shared" si="271"/>
        <v>#N/A</v>
      </c>
      <c r="AH926" s="1" t="e">
        <f t="shared" si="272"/>
        <v>#N/A</v>
      </c>
      <c r="AI926" s="1" t="str">
        <f>TRIM(LEFT(AP926,FIND(Sheet1!$E$16,AP926)-1))</f>
        <v>duration</v>
      </c>
      <c r="AJ926" s="1" t="str">
        <f>TRIM(LEFT(AQ926,FIND(Sheet1!$E$16,AQ926)-1))</f>
        <v>effectIds</v>
      </c>
      <c r="AK926" s="1" t="e">
        <f>TRIM(LEFT(AR926,FIND(Sheet1!$E$16,AR926)-1))</f>
        <v>#VALUE!</v>
      </c>
      <c r="AL926" s="1" t="e">
        <f>TRIM(LEFT(AS926,FIND(Sheet1!$E$16,AS926)-1))</f>
        <v>#VALUE!</v>
      </c>
      <c r="AM926" s="1" t="e">
        <f>TRIM(LEFT(AT926,FIND(Sheet1!$E$16,AT926)-1))</f>
        <v>#VALUE!</v>
      </c>
      <c r="AN926" s="1" t="e">
        <f>TRIM(LEFT(AU926,FIND(Sheet1!$E$16,AU926)-1))</f>
        <v>#VALUE!</v>
      </c>
      <c r="AO926" s="1" t="e">
        <f>TRIM(LEFT(AV926,FIND(Sheet1!$E$16,AV926)-1))</f>
        <v>#VALUE!</v>
      </c>
      <c r="AP926" s="14" t="s">
        <v>249</v>
      </c>
      <c r="AQ926" s="14" t="s">
        <v>620</v>
      </c>
      <c r="AX926" s="1">
        <v>2000260205</v>
      </c>
      <c r="AY926" s="1" t="s">
        <v>88</v>
      </c>
      <c r="AZ926" s="1" t="str">
        <f t="shared" si="265"/>
        <v>2000260205加buff</v>
      </c>
      <c r="BA926" s="1">
        <f>COUNTIFS($AZ$2:AZ926,AZ926,$AZ$2:AZ926,"&gt;&lt;")</f>
        <v>1</v>
      </c>
      <c r="BB926" t="b">
        <f>IFERROR(AND(VLOOKUP(AX926,[2]英雄技能定义!$A:$F,6,0)="普攻",AY926=$AY$2),FALSE)</f>
        <v>0</v>
      </c>
    </row>
    <row r="927" spans="14:54">
      <c r="S927" s="14" t="str">
        <f t="shared" si="257"/>
        <v>2000260205加buff2</v>
      </c>
      <c r="T927" s="14" t="str">
        <f ca="1">IF(OFFSET($BB$1,MATCH($S927,S:S,0)-1,),$BC$1,
_xlfn.TEXTJOIN(Sheet1!$D$16,1,U927:AA927))</f>
        <v>duration=6,effectIds={1000560}</v>
      </c>
      <c r="U927" s="14" t="str">
        <f t="shared" ca="1" si="258"/>
        <v>duration=6</v>
      </c>
      <c r="V927" s="14" t="str">
        <f t="shared" ca="1" si="259"/>
        <v>effectIds={1000560}</v>
      </c>
      <c r="W927" s="14" t="str">
        <f t="shared" ca="1" si="260"/>
        <v/>
      </c>
      <c r="X927" s="14" t="str">
        <f t="shared" ca="1" si="261"/>
        <v/>
      </c>
      <c r="Y927" s="14" t="str">
        <f t="shared" ca="1" si="262"/>
        <v/>
      </c>
      <c r="Z927" s="14" t="str">
        <f t="shared" ca="1" si="263"/>
        <v/>
      </c>
      <c r="AA927" s="14" t="str">
        <f t="shared" ca="1" si="264"/>
        <v/>
      </c>
      <c r="AB927" s="1">
        <f t="shared" si="266"/>
        <v>6</v>
      </c>
      <c r="AC927" s="1" t="e">
        <f t="shared" si="267"/>
        <v>#N/A</v>
      </c>
      <c r="AD927" s="1" t="e">
        <f t="shared" si="268"/>
        <v>#N/A</v>
      </c>
      <c r="AE927" s="1" t="e">
        <f t="shared" si="269"/>
        <v>#N/A</v>
      </c>
      <c r="AF927" s="1" t="e">
        <f t="shared" si="270"/>
        <v>#N/A</v>
      </c>
      <c r="AG927" s="1" t="e">
        <f t="shared" si="271"/>
        <v>#N/A</v>
      </c>
      <c r="AH927" s="1" t="e">
        <f t="shared" si="272"/>
        <v>#N/A</v>
      </c>
      <c r="AI927" s="1" t="str">
        <f>TRIM(LEFT(AP927,FIND(Sheet1!$E$16,AP927)-1))</f>
        <v>duration</v>
      </c>
      <c r="AJ927" s="1" t="str">
        <f>TRIM(LEFT(AQ927,FIND(Sheet1!$E$16,AQ927)-1))</f>
        <v>effectIds</v>
      </c>
      <c r="AK927" s="1" t="e">
        <f>TRIM(LEFT(AR927,FIND(Sheet1!$E$16,AR927)-1))</f>
        <v>#VALUE!</v>
      </c>
      <c r="AL927" s="1" t="e">
        <f>TRIM(LEFT(AS927,FIND(Sheet1!$E$16,AS927)-1))</f>
        <v>#VALUE!</v>
      </c>
      <c r="AM927" s="1" t="e">
        <f>TRIM(LEFT(AT927,FIND(Sheet1!$E$16,AT927)-1))</f>
        <v>#VALUE!</v>
      </c>
      <c r="AN927" s="1" t="e">
        <f>TRIM(LEFT(AU927,FIND(Sheet1!$E$16,AU927)-1))</f>
        <v>#VALUE!</v>
      </c>
      <c r="AO927" s="1" t="e">
        <f>TRIM(LEFT(AV927,FIND(Sheet1!$E$16,AV927)-1))</f>
        <v>#VALUE!</v>
      </c>
      <c r="AP927" s="14" t="s">
        <v>185</v>
      </c>
      <c r="AQ927" s="14" t="s">
        <v>621</v>
      </c>
      <c r="AX927" s="1">
        <v>2000260205</v>
      </c>
      <c r="AY927" s="1" t="s">
        <v>88</v>
      </c>
      <c r="AZ927" s="1" t="str">
        <f t="shared" si="265"/>
        <v>2000260205加buff</v>
      </c>
      <c r="BA927" s="1">
        <f>COUNTIFS($AZ$2:AZ927,AZ927,$AZ$2:AZ927,"&gt;&lt;")</f>
        <v>2</v>
      </c>
      <c r="BB927" t="b">
        <f>IFERROR(AND(VLOOKUP(AX927,[2]英雄技能定义!$A:$F,6,0)="普攻",AY927=$AY$2),FALSE)</f>
        <v>0</v>
      </c>
    </row>
    <row r="928" spans="14:54">
      <c r="S928" s="14" t="str">
        <f t="shared" si="257"/>
        <v>2000260211加buff1</v>
      </c>
      <c r="T928" s="14" t="str">
        <f ca="1">IF(OFFSET($BB$1,MATCH($S928,S:S,0)-1,),$BC$1,
_xlfn.TEXTJOIN(Sheet1!$D$16,1,U928:AA928))</f>
        <v>duration=-1,effectIds={1000561},overlayLimit=5</v>
      </c>
      <c r="U928" s="14" t="str">
        <f t="shared" ca="1" si="258"/>
        <v>duration=-1</v>
      </c>
      <c r="V928" s="14" t="str">
        <f t="shared" ca="1" si="259"/>
        <v>effectIds={1000561}</v>
      </c>
      <c r="W928" s="14" t="str">
        <f t="shared" ca="1" si="260"/>
        <v>overlayLimit=5</v>
      </c>
      <c r="X928" s="14" t="str">
        <f t="shared" ca="1" si="261"/>
        <v/>
      </c>
      <c r="Y928" s="14" t="str">
        <f t="shared" ca="1" si="262"/>
        <v/>
      </c>
      <c r="Z928" s="14" t="str">
        <f t="shared" ca="1" si="263"/>
        <v/>
      </c>
      <c r="AA928" s="14" t="str">
        <f t="shared" ca="1" si="264"/>
        <v/>
      </c>
      <c r="AB928" s="1">
        <f t="shared" si="266"/>
        <v>1</v>
      </c>
      <c r="AC928" s="1" t="e">
        <f t="shared" si="267"/>
        <v>#N/A</v>
      </c>
      <c r="AD928" s="1">
        <f t="shared" si="268"/>
        <v>5</v>
      </c>
      <c r="AE928" s="1" t="e">
        <f t="shared" si="269"/>
        <v>#N/A</v>
      </c>
      <c r="AF928" s="1" t="e">
        <f t="shared" si="270"/>
        <v>#N/A</v>
      </c>
      <c r="AG928" s="1" t="e">
        <f t="shared" si="271"/>
        <v>#N/A</v>
      </c>
      <c r="AH928" s="1" t="e">
        <f t="shared" si="272"/>
        <v>#N/A</v>
      </c>
      <c r="AI928" s="1" t="str">
        <f>TRIM(LEFT(AP928,FIND(Sheet1!$E$16,AP928)-1))</f>
        <v>duration</v>
      </c>
      <c r="AJ928" s="1" t="str">
        <f>TRIM(LEFT(AQ928,FIND(Sheet1!$E$16,AQ928)-1))</f>
        <v>effectIds</v>
      </c>
      <c r="AK928" s="1" t="str">
        <f>TRIM(LEFT(AR928,FIND(Sheet1!$E$16,AR928)-1))</f>
        <v>overlayLimit</v>
      </c>
      <c r="AL928" s="1" t="e">
        <f>TRIM(LEFT(AS928,FIND(Sheet1!$E$16,AS928)-1))</f>
        <v>#VALUE!</v>
      </c>
      <c r="AM928" s="1" t="e">
        <f>TRIM(LEFT(AT928,FIND(Sheet1!$E$16,AT928)-1))</f>
        <v>#VALUE!</v>
      </c>
      <c r="AN928" s="1" t="e">
        <f>TRIM(LEFT(AU928,FIND(Sheet1!$E$16,AU928)-1))</f>
        <v>#VALUE!</v>
      </c>
      <c r="AO928" s="1" t="e">
        <f>TRIM(LEFT(AV928,FIND(Sheet1!$E$16,AV928)-1))</f>
        <v>#VALUE!</v>
      </c>
      <c r="AP928" s="14" t="s">
        <v>417</v>
      </c>
      <c r="AQ928" s="14" t="s">
        <v>623</v>
      </c>
      <c r="AR928" s="14" t="s">
        <v>538</v>
      </c>
      <c r="AX928" s="1">
        <v>2000260211</v>
      </c>
      <c r="AY928" s="1" t="s">
        <v>88</v>
      </c>
      <c r="AZ928" s="1" t="str">
        <f t="shared" si="265"/>
        <v>2000260211加buff</v>
      </c>
      <c r="BA928" s="1">
        <f>COUNTIFS($AZ$2:AZ928,AZ928,$AZ$2:AZ928,"&gt;&lt;")</f>
        <v>1</v>
      </c>
      <c r="BB928" t="b">
        <f>IFERROR(AND(VLOOKUP(AX928,[2]英雄技能定义!$A:$F,6,0)="普攻",AY928=$AY$2),FALSE)</f>
        <v>0</v>
      </c>
    </row>
    <row r="929" spans="19:54">
      <c r="S929" s="14" t="str">
        <f t="shared" si="257"/>
        <v>2000260211加buff2</v>
      </c>
      <c r="T929" s="14" t="str">
        <f ca="1">IF(OFFSET($BB$1,MATCH($S929,S:S,0)-1,),$BC$1,
_xlfn.TEXTJOIN(Sheet1!$D$16,1,U929:AA929))</f>
        <v>duration=-1,effectIds={1000562},overlayLimit=5</v>
      </c>
      <c r="U929" s="14" t="str">
        <f t="shared" ca="1" si="258"/>
        <v>duration=-1</v>
      </c>
      <c r="V929" s="14" t="str">
        <f t="shared" ca="1" si="259"/>
        <v>effectIds={1000562}</v>
      </c>
      <c r="W929" s="14" t="str">
        <f t="shared" ca="1" si="260"/>
        <v>overlayLimit=5</v>
      </c>
      <c r="X929" s="14" t="str">
        <f t="shared" ca="1" si="261"/>
        <v/>
      </c>
      <c r="Y929" s="14" t="str">
        <f t="shared" ca="1" si="262"/>
        <v/>
      </c>
      <c r="Z929" s="14" t="str">
        <f t="shared" ca="1" si="263"/>
        <v/>
      </c>
      <c r="AA929" s="14" t="str">
        <f t="shared" ca="1" si="264"/>
        <v/>
      </c>
      <c r="AB929" s="1">
        <f t="shared" si="266"/>
        <v>1</v>
      </c>
      <c r="AC929" s="1" t="e">
        <f t="shared" si="267"/>
        <v>#N/A</v>
      </c>
      <c r="AD929" s="1">
        <f t="shared" si="268"/>
        <v>5</v>
      </c>
      <c r="AE929" s="1" t="e">
        <f t="shared" si="269"/>
        <v>#N/A</v>
      </c>
      <c r="AF929" s="1" t="e">
        <f t="shared" si="270"/>
        <v>#N/A</v>
      </c>
      <c r="AG929" s="1" t="e">
        <f t="shared" si="271"/>
        <v>#N/A</v>
      </c>
      <c r="AH929" s="1" t="e">
        <f t="shared" si="272"/>
        <v>#N/A</v>
      </c>
      <c r="AI929" s="1" t="str">
        <f>TRIM(LEFT(AP929,FIND(Sheet1!$E$16,AP929)-1))</f>
        <v>duration</v>
      </c>
      <c r="AJ929" s="1" t="str">
        <f>TRIM(LEFT(AQ929,FIND(Sheet1!$E$16,AQ929)-1))</f>
        <v>effectIds</v>
      </c>
      <c r="AK929" s="1" t="str">
        <f>TRIM(LEFT(AR929,FIND(Sheet1!$E$16,AR929)-1))</f>
        <v>overlayLimit</v>
      </c>
      <c r="AL929" s="1" t="e">
        <f>TRIM(LEFT(AS929,FIND(Sheet1!$E$16,AS929)-1))</f>
        <v>#VALUE!</v>
      </c>
      <c r="AM929" s="1" t="e">
        <f>TRIM(LEFT(AT929,FIND(Sheet1!$E$16,AT929)-1))</f>
        <v>#VALUE!</v>
      </c>
      <c r="AN929" s="1" t="e">
        <f>TRIM(LEFT(AU929,FIND(Sheet1!$E$16,AU929)-1))</f>
        <v>#VALUE!</v>
      </c>
      <c r="AO929" s="1" t="e">
        <f>TRIM(LEFT(AV929,FIND(Sheet1!$E$16,AV929)-1))</f>
        <v>#VALUE!</v>
      </c>
      <c r="AP929" s="14" t="s">
        <v>417</v>
      </c>
      <c r="AQ929" s="14" t="s">
        <v>624</v>
      </c>
      <c r="AR929" s="14" t="s">
        <v>538</v>
      </c>
      <c r="AX929" s="1">
        <v>2000260211</v>
      </c>
      <c r="AY929" s="1" t="s">
        <v>88</v>
      </c>
      <c r="AZ929" s="1" t="str">
        <f t="shared" si="265"/>
        <v>2000260211加buff</v>
      </c>
      <c r="BA929" s="1">
        <f>COUNTIFS($AZ$2:AZ929,AZ929,$AZ$2:AZ929,"&gt;&lt;")</f>
        <v>2</v>
      </c>
      <c r="BB929" t="b">
        <f>IFERROR(AND(VLOOKUP(AX929,[2]英雄技能定义!$A:$F,6,0)="普攻",AY929=$AY$2),FALSE)</f>
        <v>0</v>
      </c>
    </row>
    <row r="930" spans="19:54">
      <c r="S930" s="14" t="str">
        <f t="shared" si="257"/>
        <v>2200151101伤血1</v>
      </c>
      <c r="T930" s="14" t="str">
        <f ca="1">IF(OFFSET($BB$1,MATCH($S930,S:S,0)-1,),$BC$1,
_xlfn.TEXTJOIN(Sheet1!$D$16,1,U930:AA930))</f>
        <v>ratio=0.4,fixed=0</v>
      </c>
      <c r="U930" s="14" t="str">
        <f t="shared" ca="1" si="258"/>
        <v>ratio=0.4</v>
      </c>
      <c r="V930" s="14" t="str">
        <f t="shared" ca="1" si="259"/>
        <v>fixed=10</v>
      </c>
      <c r="W930" s="14" t="str">
        <f t="shared" ca="1" si="260"/>
        <v/>
      </c>
      <c r="X930" s="14" t="str">
        <f t="shared" ca="1" si="261"/>
        <v/>
      </c>
      <c r="Y930" s="14" t="str">
        <f t="shared" ca="1" si="262"/>
        <v/>
      </c>
      <c r="Z930" s="14" t="str">
        <f t="shared" ca="1" si="263"/>
        <v/>
      </c>
      <c r="AA930" s="14" t="str">
        <f t="shared" ca="1" si="264"/>
        <v/>
      </c>
      <c r="AB930" s="1">
        <f t="shared" si="266"/>
        <v>0.4</v>
      </c>
      <c r="AC930" s="1">
        <f t="shared" si="267"/>
        <v>10</v>
      </c>
      <c r="AD930" s="1" t="e">
        <f t="shared" si="268"/>
        <v>#N/A</v>
      </c>
      <c r="AE930" s="1" t="e">
        <f t="shared" si="269"/>
        <v>#N/A</v>
      </c>
      <c r="AF930" s="1" t="e">
        <f t="shared" si="270"/>
        <v>#N/A</v>
      </c>
      <c r="AG930" s="1" t="e">
        <f t="shared" si="271"/>
        <v>#N/A</v>
      </c>
      <c r="AH930" s="1" t="e">
        <f t="shared" si="272"/>
        <v>#N/A</v>
      </c>
      <c r="AI930" s="1" t="str">
        <f>TRIM(LEFT(AP930,FIND(Sheet1!$E$16,AP930)-1))</f>
        <v>ratio</v>
      </c>
      <c r="AJ930" s="1" t="str">
        <f>TRIM(LEFT(AQ930,FIND(Sheet1!$E$16,AQ930)-1))</f>
        <v>fixed</v>
      </c>
      <c r="AK930" s="1" t="e">
        <f>TRIM(LEFT(AR930,FIND(Sheet1!$E$16,AR930)-1))</f>
        <v>#VALUE!</v>
      </c>
      <c r="AL930" s="1" t="e">
        <f>TRIM(LEFT(AS930,FIND(Sheet1!$E$16,AS930)-1))</f>
        <v>#VALUE!</v>
      </c>
      <c r="AM930" s="1" t="e">
        <f>TRIM(LEFT(AT930,FIND(Sheet1!$E$16,AT930)-1))</f>
        <v>#VALUE!</v>
      </c>
      <c r="AN930" s="1" t="e">
        <f>TRIM(LEFT(AU930,FIND(Sheet1!$E$16,AU930)-1))</f>
        <v>#VALUE!</v>
      </c>
      <c r="AO930" s="1" t="e">
        <f>TRIM(LEFT(AV930,FIND(Sheet1!$E$16,AV930)-1))</f>
        <v>#VALUE!</v>
      </c>
      <c r="AP930" s="14" t="s">
        <v>167</v>
      </c>
      <c r="AQ930" s="14" t="s">
        <v>168</v>
      </c>
      <c r="AX930" s="1">
        <v>2200151101</v>
      </c>
      <c r="AY930" s="1" t="s">
        <v>86</v>
      </c>
      <c r="AZ930" s="1" t="str">
        <f t="shared" si="265"/>
        <v>2200151101伤血</v>
      </c>
      <c r="BA930" s="1">
        <f>COUNTIFS($AZ$2:AZ930,AZ930,$AZ$2:AZ930,"&gt;&lt;")</f>
        <v>1</v>
      </c>
      <c r="BB930" t="b">
        <f>IFERROR(AND(VLOOKUP(AX930,[2]英雄技能定义!$A:$F,6,0)="普攻",AY930=$AY$2),FALSE)</f>
        <v>1</v>
      </c>
    </row>
    <row r="931" spans="19:54">
      <c r="S931" s="14" t="str">
        <f t="shared" si="257"/>
        <v>2200151101受击光效1</v>
      </c>
      <c r="T931" s="14" t="str">
        <f ca="1">IF(OFFSET($BB$1,MATCH($S931,S:S,0)-1,),$BC$1,
_xlfn.TEXTJOIN(Sheet1!$D$16,1,U931:AA931))</f>
        <v>57</v>
      </c>
      <c r="U931" s="14" t="str">
        <f t="shared" ca="1" si="258"/>
        <v>57</v>
      </c>
      <c r="V931" s="14" t="str">
        <f t="shared" ca="1" si="259"/>
        <v/>
      </c>
      <c r="W931" s="14" t="str">
        <f t="shared" ca="1" si="260"/>
        <v/>
      </c>
      <c r="X931" s="14" t="str">
        <f t="shared" ca="1" si="261"/>
        <v/>
      </c>
      <c r="Y931" s="14" t="str">
        <f t="shared" ca="1" si="262"/>
        <v/>
      </c>
      <c r="Z931" s="14" t="str">
        <f t="shared" ca="1" si="263"/>
        <v/>
      </c>
      <c r="AA931" s="14" t="str">
        <f t="shared" ca="1" si="264"/>
        <v/>
      </c>
      <c r="AB931" s="1">
        <f t="shared" si="266"/>
        <v>57</v>
      </c>
      <c r="AC931" s="1" t="e">
        <f t="shared" si="267"/>
        <v>#N/A</v>
      </c>
      <c r="AD931" s="1" t="e">
        <f t="shared" si="268"/>
        <v>#N/A</v>
      </c>
      <c r="AE931" s="1" t="e">
        <f t="shared" si="269"/>
        <v>#N/A</v>
      </c>
      <c r="AF931" s="1" t="e">
        <f t="shared" si="270"/>
        <v>#N/A</v>
      </c>
      <c r="AG931" s="1" t="e">
        <f t="shared" si="271"/>
        <v>#N/A</v>
      </c>
      <c r="AH931" s="1" t="e">
        <f t="shared" si="272"/>
        <v>#N/A</v>
      </c>
      <c r="AI931" s="1" t="e">
        <f>TRIM(LEFT(AP931,FIND(Sheet1!$E$16,AP931)-1))</f>
        <v>#VALUE!</v>
      </c>
      <c r="AJ931" s="1" t="e">
        <f>TRIM(LEFT(AQ931,FIND(Sheet1!$E$16,AQ931)-1))</f>
        <v>#VALUE!</v>
      </c>
      <c r="AK931" s="1" t="e">
        <f>TRIM(LEFT(AR931,FIND(Sheet1!$E$16,AR931)-1))</f>
        <v>#VALUE!</v>
      </c>
      <c r="AL931" s="1" t="e">
        <f>TRIM(LEFT(AS931,FIND(Sheet1!$E$16,AS931)-1))</f>
        <v>#VALUE!</v>
      </c>
      <c r="AM931" s="1" t="e">
        <f>TRIM(LEFT(AT931,FIND(Sheet1!$E$16,AT931)-1))</f>
        <v>#VALUE!</v>
      </c>
      <c r="AN931" s="1" t="e">
        <f>TRIM(LEFT(AU931,FIND(Sheet1!$E$16,AU931)-1))</f>
        <v>#VALUE!</v>
      </c>
      <c r="AO931" s="1" t="e">
        <f>TRIM(LEFT(AV931,FIND(Sheet1!$E$16,AV931)-1))</f>
        <v>#VALUE!</v>
      </c>
      <c r="AP931" s="14">
        <v>57</v>
      </c>
      <c r="AX931" s="1">
        <v>2200151101</v>
      </c>
      <c r="AY931" s="1" t="s">
        <v>91</v>
      </c>
      <c r="AZ931" s="1" t="str">
        <f t="shared" si="265"/>
        <v>2200151101受击光效</v>
      </c>
      <c r="BA931" s="1">
        <f>COUNTIFS($AZ$2:AZ931,AZ931,$AZ$2:AZ931,"&gt;&lt;")</f>
        <v>1</v>
      </c>
      <c r="BB931" t="b">
        <f>IFERROR(AND(VLOOKUP(AX931,[2]英雄技能定义!$A:$F,6,0)="普攻",AY931=$AY$2),FALSE)</f>
        <v>0</v>
      </c>
    </row>
    <row r="932" spans="19:54">
      <c r="S932" s="14" t="str">
        <f t="shared" si="257"/>
        <v>2200151102伤血1</v>
      </c>
      <c r="T932" s="14" t="str">
        <f ca="1">IF(OFFSET($BB$1,MATCH($S932,S:S,0)-1,),$BC$1,
_xlfn.TEXTJOIN(Sheet1!$D$16,1,U932:AA932))</f>
        <v>ratio=1.16,fixed=100</v>
      </c>
      <c r="U932" s="14" t="str">
        <f t="shared" ca="1" si="258"/>
        <v>ratio=1.16</v>
      </c>
      <c r="V932" s="14" t="str">
        <f t="shared" ca="1" si="259"/>
        <v>fixed=100</v>
      </c>
      <c r="W932" s="14" t="str">
        <f t="shared" ca="1" si="260"/>
        <v/>
      </c>
      <c r="X932" s="14" t="str">
        <f t="shared" ca="1" si="261"/>
        <v/>
      </c>
      <c r="Y932" s="14" t="str">
        <f t="shared" ca="1" si="262"/>
        <v/>
      </c>
      <c r="Z932" s="14" t="str">
        <f t="shared" ca="1" si="263"/>
        <v/>
      </c>
      <c r="AA932" s="14" t="str">
        <f t="shared" ca="1" si="264"/>
        <v/>
      </c>
      <c r="AB932" s="1">
        <f t="shared" si="266"/>
        <v>1.1599999999999999</v>
      </c>
      <c r="AC932" s="1">
        <f t="shared" si="267"/>
        <v>100</v>
      </c>
      <c r="AD932" s="1" t="e">
        <f t="shared" si="268"/>
        <v>#N/A</v>
      </c>
      <c r="AE932" s="1" t="e">
        <f t="shared" si="269"/>
        <v>#N/A</v>
      </c>
      <c r="AF932" s="1" t="e">
        <f t="shared" si="270"/>
        <v>#N/A</v>
      </c>
      <c r="AG932" s="1" t="e">
        <f t="shared" si="271"/>
        <v>#N/A</v>
      </c>
      <c r="AH932" s="1" t="e">
        <f t="shared" si="272"/>
        <v>#N/A</v>
      </c>
      <c r="AI932" s="1" t="str">
        <f>TRIM(LEFT(AP932,FIND(Sheet1!$E$16,AP932)-1))</f>
        <v>ratio</v>
      </c>
      <c r="AJ932" s="1" t="str">
        <f>TRIM(LEFT(AQ932,FIND(Sheet1!$E$16,AQ932)-1))</f>
        <v>fixed</v>
      </c>
      <c r="AK932" s="1" t="e">
        <f>TRIM(LEFT(AR932,FIND(Sheet1!$E$16,AR932)-1))</f>
        <v>#VALUE!</v>
      </c>
      <c r="AL932" s="1" t="e">
        <f>TRIM(LEFT(AS932,FIND(Sheet1!$E$16,AS932)-1))</f>
        <v>#VALUE!</v>
      </c>
      <c r="AM932" s="1" t="e">
        <f>TRIM(LEFT(AT932,FIND(Sheet1!$E$16,AT932)-1))</f>
        <v>#VALUE!</v>
      </c>
      <c r="AN932" s="1" t="e">
        <f>TRIM(LEFT(AU932,FIND(Sheet1!$E$16,AU932)-1))</f>
        <v>#VALUE!</v>
      </c>
      <c r="AO932" s="1" t="e">
        <f>TRIM(LEFT(AV932,FIND(Sheet1!$E$16,AV932)-1))</f>
        <v>#VALUE!</v>
      </c>
      <c r="AP932" s="14" t="s">
        <v>490</v>
      </c>
      <c r="AQ932" s="14" t="s">
        <v>170</v>
      </c>
      <c r="AX932" s="1">
        <v>2200151102</v>
      </c>
      <c r="AY932" s="1" t="s">
        <v>86</v>
      </c>
      <c r="AZ932" s="1" t="str">
        <f t="shared" si="265"/>
        <v>2200151102伤血</v>
      </c>
      <c r="BA932" s="1">
        <f>COUNTIFS($AZ$2:AZ932,AZ932,$AZ$2:AZ932,"&gt;&lt;")</f>
        <v>1</v>
      </c>
      <c r="BB932" t="b">
        <f>IFERROR(AND(VLOOKUP(AX932,[2]英雄技能定义!$A:$F,6,0)="普攻",AY932=$AY$2),FALSE)</f>
        <v>0</v>
      </c>
    </row>
    <row r="933" spans="19:54">
      <c r="S933" s="14" t="str">
        <f t="shared" si="257"/>
        <v>2200151102受击光效1</v>
      </c>
      <c r="T933" s="14" t="str">
        <f ca="1">IF(OFFSET($BB$1,MATCH($S933,S:S,0)-1,),$BC$1,
_xlfn.TEXTJOIN(Sheet1!$D$16,1,U933:AA933))</f>
        <v>57</v>
      </c>
      <c r="U933" s="14" t="str">
        <f t="shared" ca="1" si="258"/>
        <v>57</v>
      </c>
      <c r="V933" s="14" t="str">
        <f t="shared" ca="1" si="259"/>
        <v/>
      </c>
      <c r="W933" s="14" t="str">
        <f t="shared" ca="1" si="260"/>
        <v/>
      </c>
      <c r="X933" s="14" t="str">
        <f t="shared" ca="1" si="261"/>
        <v/>
      </c>
      <c r="Y933" s="14" t="str">
        <f t="shared" ca="1" si="262"/>
        <v/>
      </c>
      <c r="Z933" s="14" t="str">
        <f t="shared" ca="1" si="263"/>
        <v/>
      </c>
      <c r="AA933" s="14" t="str">
        <f t="shared" ca="1" si="264"/>
        <v/>
      </c>
      <c r="AB933" s="1">
        <f t="shared" si="266"/>
        <v>57</v>
      </c>
      <c r="AC933" s="1" t="e">
        <f t="shared" si="267"/>
        <v>#N/A</v>
      </c>
      <c r="AD933" s="1" t="e">
        <f t="shared" si="268"/>
        <v>#N/A</v>
      </c>
      <c r="AE933" s="1" t="e">
        <f t="shared" si="269"/>
        <v>#N/A</v>
      </c>
      <c r="AF933" s="1" t="e">
        <f t="shared" si="270"/>
        <v>#N/A</v>
      </c>
      <c r="AG933" s="1" t="e">
        <f t="shared" si="271"/>
        <v>#N/A</v>
      </c>
      <c r="AH933" s="1" t="e">
        <f t="shared" si="272"/>
        <v>#N/A</v>
      </c>
      <c r="AI933" s="1" t="e">
        <f>TRIM(LEFT(AP933,FIND(Sheet1!$E$16,AP933)-1))</f>
        <v>#VALUE!</v>
      </c>
      <c r="AJ933" s="1" t="e">
        <f>TRIM(LEFT(AQ933,FIND(Sheet1!$E$16,AQ933)-1))</f>
        <v>#VALUE!</v>
      </c>
      <c r="AK933" s="1" t="e">
        <f>TRIM(LEFT(AR933,FIND(Sheet1!$E$16,AR933)-1))</f>
        <v>#VALUE!</v>
      </c>
      <c r="AL933" s="1" t="e">
        <f>TRIM(LEFT(AS933,FIND(Sheet1!$E$16,AS933)-1))</f>
        <v>#VALUE!</v>
      </c>
      <c r="AM933" s="1" t="e">
        <f>TRIM(LEFT(AT933,FIND(Sheet1!$E$16,AT933)-1))</f>
        <v>#VALUE!</v>
      </c>
      <c r="AN933" s="1" t="e">
        <f>TRIM(LEFT(AU933,FIND(Sheet1!$E$16,AU933)-1))</f>
        <v>#VALUE!</v>
      </c>
      <c r="AO933" s="1" t="e">
        <f>TRIM(LEFT(AV933,FIND(Sheet1!$E$16,AV933)-1))</f>
        <v>#VALUE!</v>
      </c>
      <c r="AP933" s="14">
        <v>57</v>
      </c>
      <c r="AX933" s="1">
        <v>2200151102</v>
      </c>
      <c r="AY933" s="1" t="s">
        <v>91</v>
      </c>
      <c r="AZ933" s="1" t="str">
        <f t="shared" si="265"/>
        <v>2200151102受击光效</v>
      </c>
      <c r="BA933" s="1">
        <f>COUNTIFS($AZ$2:AZ933,AZ933,$AZ$2:AZ933,"&gt;&lt;")</f>
        <v>1</v>
      </c>
      <c r="BB933" t="b">
        <f>IFERROR(AND(VLOOKUP(AX933,[2]英雄技能定义!$A:$F,6,0)="普攻",AY933=$AY$2),FALSE)</f>
        <v>0</v>
      </c>
    </row>
    <row r="934" spans="19:54">
      <c r="S934" s="14" t="str">
        <f t="shared" si="257"/>
        <v>2200151102加buff1</v>
      </c>
      <c r="T934" s="14" t="str">
        <f ca="1">IF(OFFSET($BB$1,MATCH($S934,S:S,0)-1,),$BC$1,
_xlfn.TEXTJOIN(Sheet1!$D$16,1,U934:AA934))</f>
        <v>duration=6,effectIds={1000112}</v>
      </c>
      <c r="U934" s="14" t="str">
        <f t="shared" ca="1" si="258"/>
        <v>duration=6</v>
      </c>
      <c r="V934" s="14" t="str">
        <f t="shared" ca="1" si="259"/>
        <v>effectIds={1000112}</v>
      </c>
      <c r="W934" s="14" t="str">
        <f t="shared" ca="1" si="260"/>
        <v/>
      </c>
      <c r="X934" s="14" t="str">
        <f t="shared" ca="1" si="261"/>
        <v/>
      </c>
      <c r="Y934" s="14" t="str">
        <f t="shared" ca="1" si="262"/>
        <v/>
      </c>
      <c r="Z934" s="14" t="str">
        <f t="shared" ca="1" si="263"/>
        <v/>
      </c>
      <c r="AA934" s="14" t="str">
        <f t="shared" ca="1" si="264"/>
        <v/>
      </c>
      <c r="AB934" s="1">
        <f t="shared" si="266"/>
        <v>6</v>
      </c>
      <c r="AC934" s="1" t="e">
        <f t="shared" si="267"/>
        <v>#N/A</v>
      </c>
      <c r="AD934" s="1" t="e">
        <f t="shared" si="268"/>
        <v>#N/A</v>
      </c>
      <c r="AE934" s="1" t="e">
        <f t="shared" si="269"/>
        <v>#N/A</v>
      </c>
      <c r="AF934" s="1" t="e">
        <f t="shared" si="270"/>
        <v>#N/A</v>
      </c>
      <c r="AG934" s="1" t="e">
        <f t="shared" si="271"/>
        <v>#N/A</v>
      </c>
      <c r="AH934" s="1" t="e">
        <f t="shared" si="272"/>
        <v>#N/A</v>
      </c>
      <c r="AI934" s="1" t="str">
        <f>TRIM(LEFT(AP934,FIND(Sheet1!$E$16,AP934)-1))</f>
        <v>duration</v>
      </c>
      <c r="AJ934" s="1" t="str">
        <f>TRIM(LEFT(AQ934,FIND(Sheet1!$E$16,AQ934)-1))</f>
        <v>effectIds</v>
      </c>
      <c r="AK934" s="1" t="e">
        <f>TRIM(LEFT(AR934,FIND(Sheet1!$E$16,AR934)-1))</f>
        <v>#VALUE!</v>
      </c>
      <c r="AL934" s="1" t="e">
        <f>TRIM(LEFT(AS934,FIND(Sheet1!$E$16,AS934)-1))</f>
        <v>#VALUE!</v>
      </c>
      <c r="AM934" s="1" t="e">
        <f>TRIM(LEFT(AT934,FIND(Sheet1!$E$16,AT934)-1))</f>
        <v>#VALUE!</v>
      </c>
      <c r="AN934" s="1" t="e">
        <f>TRIM(LEFT(AU934,FIND(Sheet1!$E$16,AU934)-1))</f>
        <v>#VALUE!</v>
      </c>
      <c r="AO934" s="1" t="e">
        <f>TRIM(LEFT(AV934,FIND(Sheet1!$E$16,AV934)-1))</f>
        <v>#VALUE!</v>
      </c>
      <c r="AP934" s="14" t="s">
        <v>185</v>
      </c>
      <c r="AQ934" s="14" t="s">
        <v>491</v>
      </c>
      <c r="AX934" s="1">
        <v>2200151102</v>
      </c>
      <c r="AY934" s="1" t="s">
        <v>88</v>
      </c>
      <c r="AZ934" s="1" t="str">
        <f t="shared" si="265"/>
        <v>2200151102加buff</v>
      </c>
      <c r="BA934" s="1">
        <f>COUNTIFS($AZ$2:AZ934,AZ934,$AZ$2:AZ934,"&gt;&lt;")</f>
        <v>1</v>
      </c>
      <c r="BB934" t="b">
        <f>IFERROR(AND(VLOOKUP(AX934,[2]英雄技能定义!$A:$F,6,0)="普攻",AY934=$AY$2),FALSE)</f>
        <v>0</v>
      </c>
    </row>
    <row r="935" spans="19:54">
      <c r="S935" s="14" t="str">
        <f t="shared" si="257"/>
        <v>2200151102击退1</v>
      </c>
      <c r="T935" s="14" t="str">
        <f ca="1">IF(OFFSET($BB$1,MATCH($S935,S:S,0)-1,),$BC$1,
_xlfn.TEXTJOIN(Sheet1!$D$16,1,U935:AA935))</f>
        <v>speed=1000,duration=0.1</v>
      </c>
      <c r="U935" s="14" t="str">
        <f t="shared" ca="1" si="258"/>
        <v>speed=1000</v>
      </c>
      <c r="V935" s="14" t="str">
        <f t="shared" ca="1" si="259"/>
        <v>duration=0.1</v>
      </c>
      <c r="W935" s="14" t="str">
        <f t="shared" ca="1" si="260"/>
        <v/>
      </c>
      <c r="X935" s="14" t="str">
        <f t="shared" ca="1" si="261"/>
        <v/>
      </c>
      <c r="Y935" s="14" t="str">
        <f t="shared" ca="1" si="262"/>
        <v/>
      </c>
      <c r="Z935" s="14" t="str">
        <f t="shared" ca="1" si="263"/>
        <v/>
      </c>
      <c r="AA935" s="14" t="str">
        <f t="shared" ca="1" si="264"/>
        <v/>
      </c>
      <c r="AB935" s="1">
        <f t="shared" si="266"/>
        <v>1000</v>
      </c>
      <c r="AC935" s="1">
        <f t="shared" si="267"/>
        <v>0.1</v>
      </c>
      <c r="AD935" s="1" t="e">
        <f t="shared" si="268"/>
        <v>#N/A</v>
      </c>
      <c r="AE935" s="1" t="e">
        <f t="shared" si="269"/>
        <v>#N/A</v>
      </c>
      <c r="AF935" s="1" t="e">
        <f t="shared" si="270"/>
        <v>#N/A</v>
      </c>
      <c r="AG935" s="1" t="e">
        <f t="shared" si="271"/>
        <v>#N/A</v>
      </c>
      <c r="AH935" s="1" t="e">
        <f t="shared" si="272"/>
        <v>#N/A</v>
      </c>
      <c r="AI935" s="1" t="str">
        <f>TRIM(LEFT(AP935,FIND(Sheet1!$E$16,AP935)-1))</f>
        <v>speed</v>
      </c>
      <c r="AJ935" s="1" t="str">
        <f>TRIM(LEFT(AQ935,FIND(Sheet1!$E$16,AQ935)-1))</f>
        <v>duration</v>
      </c>
      <c r="AK935" s="1" t="e">
        <f>TRIM(LEFT(AR935,FIND(Sheet1!$E$16,AR935)-1))</f>
        <v>#VALUE!</v>
      </c>
      <c r="AL935" s="1" t="e">
        <f>TRIM(LEFT(AS935,FIND(Sheet1!$E$16,AS935)-1))</f>
        <v>#VALUE!</v>
      </c>
      <c r="AM935" s="1" t="e">
        <f>TRIM(LEFT(AT935,FIND(Sheet1!$E$16,AT935)-1))</f>
        <v>#VALUE!</v>
      </c>
      <c r="AN935" s="1" t="e">
        <f>TRIM(LEFT(AU935,FIND(Sheet1!$E$16,AU935)-1))</f>
        <v>#VALUE!</v>
      </c>
      <c r="AO935" s="1" t="e">
        <f>TRIM(LEFT(AV935,FIND(Sheet1!$E$16,AV935)-1))</f>
        <v>#VALUE!</v>
      </c>
      <c r="AP935" s="14" t="s">
        <v>182</v>
      </c>
      <c r="AQ935" s="14" t="s">
        <v>183</v>
      </c>
      <c r="AX935" s="1">
        <v>2200151102</v>
      </c>
      <c r="AY935" s="1" t="s">
        <v>47</v>
      </c>
      <c r="AZ935" s="1" t="str">
        <f t="shared" si="265"/>
        <v>2200151102击退</v>
      </c>
      <c r="BA935" s="1">
        <f>COUNTIFS($AZ$2:AZ935,AZ935,$AZ$2:AZ935,"&gt;&lt;")</f>
        <v>1</v>
      </c>
      <c r="BB935" t="b">
        <f>IFERROR(AND(VLOOKUP(AX935,[2]英雄技能定义!$A:$F,6,0)="普攻",AY935=$AY$2),FALSE)</f>
        <v>0</v>
      </c>
    </row>
    <row r="936" spans="19:54">
      <c r="S936" s="14" t="str">
        <f t="shared" si="257"/>
        <v>2200151103伤血1</v>
      </c>
      <c r="T936" s="14" t="str">
        <f ca="1">IF(OFFSET($BB$1,MATCH($S936,S:S,0)-1,),$BC$1,
_xlfn.TEXTJOIN(Sheet1!$D$16,1,U936:AA936))</f>
        <v>ratio=0.4,fixed=100</v>
      </c>
      <c r="U936" s="14" t="str">
        <f t="shared" ca="1" si="258"/>
        <v>ratio=0.4</v>
      </c>
      <c r="V936" s="14" t="str">
        <f t="shared" ca="1" si="259"/>
        <v>fixed=100</v>
      </c>
      <c r="W936" s="14" t="str">
        <f t="shared" ca="1" si="260"/>
        <v/>
      </c>
      <c r="X936" s="14" t="str">
        <f t="shared" ca="1" si="261"/>
        <v/>
      </c>
      <c r="Y936" s="14" t="str">
        <f t="shared" ca="1" si="262"/>
        <v/>
      </c>
      <c r="Z936" s="14" t="str">
        <f t="shared" ca="1" si="263"/>
        <v/>
      </c>
      <c r="AA936" s="14" t="str">
        <f t="shared" ca="1" si="264"/>
        <v/>
      </c>
      <c r="AB936" s="1">
        <f t="shared" si="266"/>
        <v>0.4</v>
      </c>
      <c r="AC936" s="1">
        <f t="shared" si="267"/>
        <v>100</v>
      </c>
      <c r="AD936" s="1" t="e">
        <f t="shared" si="268"/>
        <v>#N/A</v>
      </c>
      <c r="AE936" s="1" t="e">
        <f t="shared" si="269"/>
        <v>#N/A</v>
      </c>
      <c r="AF936" s="1" t="e">
        <f t="shared" si="270"/>
        <v>#N/A</v>
      </c>
      <c r="AG936" s="1" t="e">
        <f t="shared" si="271"/>
        <v>#N/A</v>
      </c>
      <c r="AH936" s="1" t="e">
        <f t="shared" si="272"/>
        <v>#N/A</v>
      </c>
      <c r="AI936" s="1" t="str">
        <f>TRIM(LEFT(AP936,FIND(Sheet1!$E$16,AP936)-1))</f>
        <v>ratio</v>
      </c>
      <c r="AJ936" s="1" t="str">
        <f>TRIM(LEFT(AQ936,FIND(Sheet1!$E$16,AQ936)-1))</f>
        <v>fixed</v>
      </c>
      <c r="AK936" s="1" t="e">
        <f>TRIM(LEFT(AR936,FIND(Sheet1!$E$16,AR936)-1))</f>
        <v>#VALUE!</v>
      </c>
      <c r="AL936" s="1" t="e">
        <f>TRIM(LEFT(AS936,FIND(Sheet1!$E$16,AS936)-1))</f>
        <v>#VALUE!</v>
      </c>
      <c r="AM936" s="1" t="e">
        <f>TRIM(LEFT(AT936,FIND(Sheet1!$E$16,AT936)-1))</f>
        <v>#VALUE!</v>
      </c>
      <c r="AN936" s="1" t="e">
        <f>TRIM(LEFT(AU936,FIND(Sheet1!$E$16,AU936)-1))</f>
        <v>#VALUE!</v>
      </c>
      <c r="AO936" s="1" t="e">
        <f>TRIM(LEFT(AV936,FIND(Sheet1!$E$16,AV936)-1))</f>
        <v>#VALUE!</v>
      </c>
      <c r="AP936" s="14" t="s">
        <v>167</v>
      </c>
      <c r="AQ936" s="14" t="s">
        <v>170</v>
      </c>
      <c r="AX936" s="1">
        <v>2200151103</v>
      </c>
      <c r="AY936" s="1" t="s">
        <v>86</v>
      </c>
      <c r="AZ936" s="1" t="str">
        <f t="shared" si="265"/>
        <v>2200151103伤血</v>
      </c>
      <c r="BA936" s="1">
        <f>COUNTIFS($AZ$2:AZ936,AZ936,$AZ$2:AZ936,"&gt;&lt;")</f>
        <v>1</v>
      </c>
      <c r="BB936" t="b">
        <f>IFERROR(AND(VLOOKUP(AX936,[2]英雄技能定义!$A:$F,6,0)="普攻",AY936=$AY$2),FALSE)</f>
        <v>0</v>
      </c>
    </row>
    <row r="937" spans="19:54">
      <c r="S937" s="14" t="str">
        <f t="shared" si="257"/>
        <v>2200151103加buff1</v>
      </c>
      <c r="T937" s="14" t="str">
        <f ca="1">IF(OFFSET($BB$1,MATCH($S937,S:S,0)-1,),$BC$1,
_xlfn.TEXTJOIN(Sheet1!$D$16,1,U937:AA937))</f>
        <v>duration=-1,effectIds={1000113}</v>
      </c>
      <c r="U937" s="14" t="str">
        <f t="shared" ca="1" si="258"/>
        <v>duration=-1</v>
      </c>
      <c r="V937" s="14" t="str">
        <f t="shared" ca="1" si="259"/>
        <v>effectIds={1000113}</v>
      </c>
      <c r="W937" s="14" t="str">
        <f t="shared" ca="1" si="260"/>
        <v/>
      </c>
      <c r="X937" s="14" t="str">
        <f t="shared" ca="1" si="261"/>
        <v/>
      </c>
      <c r="Y937" s="14" t="str">
        <f t="shared" ca="1" si="262"/>
        <v/>
      </c>
      <c r="Z937" s="14" t="str">
        <f t="shared" ca="1" si="263"/>
        <v/>
      </c>
      <c r="AA937" s="14" t="str">
        <f t="shared" ca="1" si="264"/>
        <v/>
      </c>
      <c r="AB937" s="1">
        <f t="shared" si="266"/>
        <v>1</v>
      </c>
      <c r="AC937" s="1" t="e">
        <f t="shared" si="267"/>
        <v>#N/A</v>
      </c>
      <c r="AD937" s="1" t="e">
        <f t="shared" si="268"/>
        <v>#N/A</v>
      </c>
      <c r="AE937" s="1" t="e">
        <f t="shared" si="269"/>
        <v>#N/A</v>
      </c>
      <c r="AF937" s="1" t="e">
        <f t="shared" si="270"/>
        <v>#N/A</v>
      </c>
      <c r="AG937" s="1" t="e">
        <f t="shared" si="271"/>
        <v>#N/A</v>
      </c>
      <c r="AH937" s="1" t="e">
        <f t="shared" si="272"/>
        <v>#N/A</v>
      </c>
      <c r="AI937" s="1" t="str">
        <f>TRIM(LEFT(AP937,FIND(Sheet1!$E$16,AP937)-1))</f>
        <v>duration</v>
      </c>
      <c r="AJ937" s="1" t="str">
        <f>TRIM(LEFT(AQ937,FIND(Sheet1!$E$16,AQ937)-1))</f>
        <v>effectIds</v>
      </c>
      <c r="AK937" s="1" t="e">
        <f>TRIM(LEFT(AR937,FIND(Sheet1!$E$16,AR937)-1))</f>
        <v>#VALUE!</v>
      </c>
      <c r="AL937" s="1" t="e">
        <f>TRIM(LEFT(AS937,FIND(Sheet1!$E$16,AS937)-1))</f>
        <v>#VALUE!</v>
      </c>
      <c r="AM937" s="1" t="e">
        <f>TRIM(LEFT(AT937,FIND(Sheet1!$E$16,AT937)-1))</f>
        <v>#VALUE!</v>
      </c>
      <c r="AN937" s="1" t="e">
        <f>TRIM(LEFT(AU937,FIND(Sheet1!$E$16,AU937)-1))</f>
        <v>#VALUE!</v>
      </c>
      <c r="AO937" s="1" t="e">
        <f>TRIM(LEFT(AV937,FIND(Sheet1!$E$16,AV937)-1))</f>
        <v>#VALUE!</v>
      </c>
      <c r="AP937" s="14" t="s">
        <v>417</v>
      </c>
      <c r="AQ937" s="14" t="s">
        <v>492</v>
      </c>
      <c r="AX937" s="1">
        <v>2200151103</v>
      </c>
      <c r="AY937" s="1" t="s">
        <v>88</v>
      </c>
      <c r="AZ937" s="1" t="str">
        <f t="shared" si="265"/>
        <v>2200151103加buff</v>
      </c>
      <c r="BA937" s="1">
        <f>COUNTIFS($AZ$2:AZ937,AZ937,$AZ$2:AZ937,"&gt;&lt;")</f>
        <v>1</v>
      </c>
      <c r="BB937" t="b">
        <f>IFERROR(AND(VLOOKUP(AX937,[2]英雄技能定义!$A:$F,6,0)="普攻",AY937=$AY$2),FALSE)</f>
        <v>0</v>
      </c>
    </row>
    <row r="938" spans="19:54">
      <c r="S938" s="14" t="str">
        <f t="shared" si="257"/>
        <v>2200151103击飞1</v>
      </c>
      <c r="T938" s="14" t="str">
        <f ca="1">IF(OFFSET($BB$1,MATCH($S938,S:S,0)-1,),$BC$1,
_xlfn.TEXTJOIN(Sheet1!$D$16,1,U938:AA938))</f>
        <v>speed=800,duration=0.2</v>
      </c>
      <c r="U938" s="14" t="str">
        <f t="shared" ca="1" si="258"/>
        <v>speed=800</v>
      </c>
      <c r="V938" s="14" t="str">
        <f t="shared" ca="1" si="259"/>
        <v>duration=0.2</v>
      </c>
      <c r="W938" s="14" t="str">
        <f t="shared" ca="1" si="260"/>
        <v/>
      </c>
      <c r="X938" s="14" t="str">
        <f t="shared" ca="1" si="261"/>
        <v/>
      </c>
      <c r="Y938" s="14" t="str">
        <f t="shared" ca="1" si="262"/>
        <v/>
      </c>
      <c r="Z938" s="14" t="str">
        <f t="shared" ca="1" si="263"/>
        <v/>
      </c>
      <c r="AA938" s="14" t="str">
        <f t="shared" ca="1" si="264"/>
        <v/>
      </c>
      <c r="AB938" s="1">
        <f t="shared" si="266"/>
        <v>800</v>
      </c>
      <c r="AC938" s="1">
        <f t="shared" si="267"/>
        <v>0.2</v>
      </c>
      <c r="AD938" s="1" t="e">
        <f t="shared" si="268"/>
        <v>#N/A</v>
      </c>
      <c r="AE938" s="1" t="e">
        <f t="shared" si="269"/>
        <v>#N/A</v>
      </c>
      <c r="AF938" s="1" t="e">
        <f t="shared" si="270"/>
        <v>#N/A</v>
      </c>
      <c r="AG938" s="1" t="e">
        <f t="shared" si="271"/>
        <v>#N/A</v>
      </c>
      <c r="AH938" s="1" t="e">
        <f t="shared" si="272"/>
        <v>#N/A</v>
      </c>
      <c r="AI938" s="1" t="str">
        <f>TRIM(LEFT(AP938,FIND(Sheet1!$E$16,AP938)-1))</f>
        <v>speed</v>
      </c>
      <c r="AJ938" s="1" t="str">
        <f>TRIM(LEFT(AQ938,FIND(Sheet1!$E$16,AQ938)-1))</f>
        <v>duration</v>
      </c>
      <c r="AK938" s="1" t="e">
        <f>TRIM(LEFT(AR938,FIND(Sheet1!$E$16,AR938)-1))</f>
        <v>#VALUE!</v>
      </c>
      <c r="AL938" s="1" t="e">
        <f>TRIM(LEFT(AS938,FIND(Sheet1!$E$16,AS938)-1))</f>
        <v>#VALUE!</v>
      </c>
      <c r="AM938" s="1" t="e">
        <f>TRIM(LEFT(AT938,FIND(Sheet1!$E$16,AT938)-1))</f>
        <v>#VALUE!</v>
      </c>
      <c r="AN938" s="1" t="e">
        <f>TRIM(LEFT(AU938,FIND(Sheet1!$E$16,AU938)-1))</f>
        <v>#VALUE!</v>
      </c>
      <c r="AO938" s="1" t="e">
        <f>TRIM(LEFT(AV938,FIND(Sheet1!$E$16,AV938)-1))</f>
        <v>#VALUE!</v>
      </c>
      <c r="AP938" s="14" t="s">
        <v>329</v>
      </c>
      <c r="AQ938" s="14" t="s">
        <v>174</v>
      </c>
      <c r="AX938" s="1">
        <v>2200151103</v>
      </c>
      <c r="AY938" s="1" t="s">
        <v>96</v>
      </c>
      <c r="AZ938" s="1" t="str">
        <f t="shared" si="265"/>
        <v>2200151103击飞</v>
      </c>
      <c r="BA938" s="1">
        <f>COUNTIFS($AZ$2:AZ938,AZ938,$AZ$2:AZ938,"&gt;&lt;")</f>
        <v>1</v>
      </c>
      <c r="BB938" t="b">
        <f>IFERROR(AND(VLOOKUP(AX938,[2]英雄技能定义!$A:$F,6,0)="普攻",AY938=$AY$2),FALSE)</f>
        <v>0</v>
      </c>
    </row>
    <row r="939" spans="19:54">
      <c r="S939" s="14" t="str">
        <f t="shared" si="257"/>
        <v>2200151104伤血1</v>
      </c>
      <c r="T939" s="14" t="str">
        <f ca="1">IF(OFFSET($BB$1,MATCH($S939,S:S,0)-1,),$BC$1,
_xlfn.TEXTJOIN(Sheet1!$D$16,1,U939:AA939))</f>
        <v>ratio=1+attackerParams('extreasure2')+attackerParams('step10a'),fixed=100</v>
      </c>
      <c r="U939" s="14" t="str">
        <f t="shared" ca="1" si="258"/>
        <v>ratio=1+attackerParams('extreasure2')+attackerParams('step10a')</v>
      </c>
      <c r="V939" s="14" t="str">
        <f t="shared" ca="1" si="259"/>
        <v>fixed=100</v>
      </c>
      <c r="W939" s="14" t="str">
        <f t="shared" ca="1" si="260"/>
        <v/>
      </c>
      <c r="X939" s="14" t="str">
        <f t="shared" ca="1" si="261"/>
        <v/>
      </c>
      <c r="Y939" s="14" t="str">
        <f t="shared" ca="1" si="262"/>
        <v/>
      </c>
      <c r="Z939" s="14" t="str">
        <f t="shared" ca="1" si="263"/>
        <v/>
      </c>
      <c r="AA939" s="14" t="str">
        <f t="shared" ca="1" si="264"/>
        <v/>
      </c>
      <c r="AB939" s="1">
        <f t="shared" si="266"/>
        <v>1</v>
      </c>
      <c r="AC939" s="1">
        <f t="shared" si="267"/>
        <v>100</v>
      </c>
      <c r="AD939" s="1" t="e">
        <f t="shared" si="268"/>
        <v>#N/A</v>
      </c>
      <c r="AE939" s="1" t="e">
        <f t="shared" si="269"/>
        <v>#N/A</v>
      </c>
      <c r="AF939" s="1" t="e">
        <f t="shared" si="270"/>
        <v>#N/A</v>
      </c>
      <c r="AG939" s="1" t="e">
        <f t="shared" si="271"/>
        <v>#N/A</v>
      </c>
      <c r="AH939" s="1" t="e">
        <f t="shared" si="272"/>
        <v>#N/A</v>
      </c>
      <c r="AI939" s="1" t="str">
        <f>TRIM(LEFT(AP939,FIND(Sheet1!$E$16,AP939)-1))</f>
        <v>ratio</v>
      </c>
      <c r="AJ939" s="1" t="str">
        <f>TRIM(LEFT(AQ939,FIND(Sheet1!$E$16,AQ939)-1))</f>
        <v>fixed</v>
      </c>
      <c r="AK939" s="1" t="e">
        <f>TRIM(LEFT(AR939,FIND(Sheet1!$E$16,AR939)-1))</f>
        <v>#VALUE!</v>
      </c>
      <c r="AL939" s="1" t="e">
        <f>TRIM(LEFT(AS939,FIND(Sheet1!$E$16,AS939)-1))</f>
        <v>#VALUE!</v>
      </c>
      <c r="AM939" s="1" t="e">
        <f>TRIM(LEFT(AT939,FIND(Sheet1!$E$16,AT939)-1))</f>
        <v>#VALUE!</v>
      </c>
      <c r="AN939" s="1" t="e">
        <f>TRIM(LEFT(AU939,FIND(Sheet1!$E$16,AU939)-1))</f>
        <v>#VALUE!</v>
      </c>
      <c r="AO939" s="1" t="e">
        <f>TRIM(LEFT(AV939,FIND(Sheet1!$E$16,AV939)-1))</f>
        <v>#VALUE!</v>
      </c>
      <c r="AP939" s="14" t="s">
        <v>263</v>
      </c>
      <c r="AQ939" s="14" t="s">
        <v>170</v>
      </c>
      <c r="AX939" s="1">
        <v>2200151104</v>
      </c>
      <c r="AY939" s="1" t="s">
        <v>86</v>
      </c>
      <c r="AZ939" s="1" t="str">
        <f t="shared" si="265"/>
        <v>2200151104伤血</v>
      </c>
      <c r="BA939" s="1">
        <f>COUNTIFS($AZ$2:AZ939,AZ939,$AZ$2:AZ939,"&gt;&lt;")</f>
        <v>1</v>
      </c>
      <c r="BB939" t="b">
        <f>IFERROR(AND(VLOOKUP(AX939,[2]英雄技能定义!$A:$F,6,0)="普攻",AY939=$AY$2),FALSE)</f>
        <v>0</v>
      </c>
    </row>
    <row r="940" spans="19:54">
      <c r="S940" s="14" t="str">
        <f t="shared" si="257"/>
        <v>2200151104受击光效1</v>
      </c>
      <c r="T940" s="14" t="str">
        <f ca="1">IF(OFFSET($BB$1,MATCH($S940,S:S,0)-1,),$BC$1,
_xlfn.TEXTJOIN(Sheet1!$D$16,1,U940:AA940))</f>
        <v>57</v>
      </c>
      <c r="U940" s="14" t="str">
        <f t="shared" ca="1" si="258"/>
        <v>57</v>
      </c>
      <c r="V940" s="14" t="str">
        <f t="shared" ca="1" si="259"/>
        <v/>
      </c>
      <c r="W940" s="14" t="str">
        <f t="shared" ca="1" si="260"/>
        <v/>
      </c>
      <c r="X940" s="14" t="str">
        <f t="shared" ca="1" si="261"/>
        <v/>
      </c>
      <c r="Y940" s="14" t="str">
        <f t="shared" ca="1" si="262"/>
        <v/>
      </c>
      <c r="Z940" s="14" t="str">
        <f t="shared" ca="1" si="263"/>
        <v/>
      </c>
      <c r="AA940" s="14" t="str">
        <f t="shared" ca="1" si="264"/>
        <v/>
      </c>
      <c r="AB940" s="1">
        <f t="shared" si="266"/>
        <v>57</v>
      </c>
      <c r="AC940" s="1" t="e">
        <f t="shared" si="267"/>
        <v>#N/A</v>
      </c>
      <c r="AD940" s="1" t="e">
        <f t="shared" si="268"/>
        <v>#N/A</v>
      </c>
      <c r="AE940" s="1" t="e">
        <f t="shared" si="269"/>
        <v>#N/A</v>
      </c>
      <c r="AF940" s="1" t="e">
        <f t="shared" si="270"/>
        <v>#N/A</v>
      </c>
      <c r="AG940" s="1" t="e">
        <f t="shared" si="271"/>
        <v>#N/A</v>
      </c>
      <c r="AH940" s="1" t="e">
        <f t="shared" si="272"/>
        <v>#N/A</v>
      </c>
      <c r="AI940" s="1" t="e">
        <f>TRIM(LEFT(AP940,FIND(Sheet1!$E$16,AP940)-1))</f>
        <v>#VALUE!</v>
      </c>
      <c r="AJ940" s="1" t="e">
        <f>TRIM(LEFT(AQ940,FIND(Sheet1!$E$16,AQ940)-1))</f>
        <v>#VALUE!</v>
      </c>
      <c r="AK940" s="1" t="e">
        <f>TRIM(LEFT(AR940,FIND(Sheet1!$E$16,AR940)-1))</f>
        <v>#VALUE!</v>
      </c>
      <c r="AL940" s="1" t="e">
        <f>TRIM(LEFT(AS940,FIND(Sheet1!$E$16,AS940)-1))</f>
        <v>#VALUE!</v>
      </c>
      <c r="AM940" s="1" t="e">
        <f>TRIM(LEFT(AT940,FIND(Sheet1!$E$16,AT940)-1))</f>
        <v>#VALUE!</v>
      </c>
      <c r="AN940" s="1" t="e">
        <f>TRIM(LEFT(AU940,FIND(Sheet1!$E$16,AU940)-1))</f>
        <v>#VALUE!</v>
      </c>
      <c r="AO940" s="1" t="e">
        <f>TRIM(LEFT(AV940,FIND(Sheet1!$E$16,AV940)-1))</f>
        <v>#VALUE!</v>
      </c>
      <c r="AP940" s="14">
        <v>57</v>
      </c>
      <c r="AX940" s="1">
        <v>2200151104</v>
      </c>
      <c r="AY940" s="1" t="s">
        <v>91</v>
      </c>
      <c r="AZ940" s="1" t="str">
        <f t="shared" si="265"/>
        <v>2200151104受击光效</v>
      </c>
      <c r="BA940" s="1">
        <f>COUNTIFS($AZ$2:AZ940,AZ940,$AZ$2:AZ940,"&gt;&lt;")</f>
        <v>1</v>
      </c>
      <c r="BB940" t="b">
        <f>IFERROR(AND(VLOOKUP(AX940,[2]英雄技能定义!$A:$F,6,0)="普攻",AY940=$AY$2),FALSE)</f>
        <v>0</v>
      </c>
    </row>
    <row r="941" spans="19:54">
      <c r="S941" s="14" t="str">
        <f t="shared" si="257"/>
        <v>2200151104加buff1</v>
      </c>
      <c r="T941" s="14" t="str">
        <f ca="1">IF(OFFSET($BB$1,MATCH($S941,S:S,0)-1,),$BC$1,
_xlfn.TEXTJOIN(Sheet1!$D$16,1,U941:AA941))</f>
        <v>duration=12+attackerParams('extreasure1b'),effectIds={1000114,1000586}</v>
      </c>
      <c r="U941" s="14" t="str">
        <f t="shared" ca="1" si="258"/>
        <v>duration=12+attackerParams('extreasure1b')</v>
      </c>
      <c r="V941" s="14" t="str">
        <f t="shared" ca="1" si="259"/>
        <v>effectIds={1000114</v>
      </c>
      <c r="W941" s="14" t="str">
        <f t="shared" ca="1" si="260"/>
        <v>1000586}</v>
      </c>
      <c r="X941" s="14" t="str">
        <f t="shared" ca="1" si="261"/>
        <v/>
      </c>
      <c r="Y941" s="14" t="str">
        <f t="shared" ca="1" si="262"/>
        <v/>
      </c>
      <c r="Z941" s="14" t="str">
        <f t="shared" ca="1" si="263"/>
        <v/>
      </c>
      <c r="AA941" s="14" t="str">
        <f t="shared" ca="1" si="264"/>
        <v/>
      </c>
      <c r="AB941" s="1">
        <f t="shared" si="266"/>
        <v>12</v>
      </c>
      <c r="AC941" s="1" t="e">
        <f t="shared" si="267"/>
        <v>#N/A</v>
      </c>
      <c r="AD941" s="1" t="e">
        <f t="shared" si="268"/>
        <v>#N/A</v>
      </c>
      <c r="AE941" s="1" t="e">
        <f t="shared" si="269"/>
        <v>#N/A</v>
      </c>
      <c r="AF941" s="1" t="e">
        <f t="shared" si="270"/>
        <v>#N/A</v>
      </c>
      <c r="AG941" s="1" t="e">
        <f t="shared" si="271"/>
        <v>#N/A</v>
      </c>
      <c r="AH941" s="1" t="e">
        <f t="shared" si="272"/>
        <v>#N/A</v>
      </c>
      <c r="AI941" s="1" t="str">
        <f>TRIM(LEFT(AP941,FIND(Sheet1!$E$16,AP941)-1))</f>
        <v>duration</v>
      </c>
      <c r="AJ941" s="1" t="str">
        <f>TRIM(LEFT(AQ941,FIND(Sheet1!$E$16,AQ941)-1))</f>
        <v>effectIds</v>
      </c>
      <c r="AK941" s="1" t="e">
        <f>TRIM(LEFT(AR941,FIND(Sheet1!$E$16,AR941)-1))</f>
        <v>#VALUE!</v>
      </c>
      <c r="AL941" s="1" t="e">
        <f>TRIM(LEFT(AS941,FIND(Sheet1!$E$16,AS941)-1))</f>
        <v>#VALUE!</v>
      </c>
      <c r="AM941" s="1" t="e">
        <f>TRIM(LEFT(AT941,FIND(Sheet1!$E$16,AT941)-1))</f>
        <v>#VALUE!</v>
      </c>
      <c r="AN941" s="1" t="e">
        <f>TRIM(LEFT(AU941,FIND(Sheet1!$E$16,AU941)-1))</f>
        <v>#VALUE!</v>
      </c>
      <c r="AO941" s="1" t="e">
        <f>TRIM(LEFT(AV941,FIND(Sheet1!$E$16,AV941)-1))</f>
        <v>#VALUE!</v>
      </c>
      <c r="AP941" s="14" t="s">
        <v>493</v>
      </c>
      <c r="AQ941" s="14" t="s">
        <v>494</v>
      </c>
      <c r="AR941" s="14" t="s">
        <v>495</v>
      </c>
      <c r="AX941" s="1">
        <v>2200151104</v>
      </c>
      <c r="AY941" s="1" t="s">
        <v>88</v>
      </c>
      <c r="AZ941" s="1" t="str">
        <f t="shared" si="265"/>
        <v>2200151104加buff</v>
      </c>
      <c r="BA941" s="1">
        <f>COUNTIFS($AZ$2:AZ941,AZ941,$AZ$2:AZ941,"&gt;&lt;")</f>
        <v>1</v>
      </c>
      <c r="BB941" t="b">
        <f>IFERROR(AND(VLOOKUP(AX941,[2]英雄技能定义!$A:$F,6,0)="普攻",AY941=$AY$2),FALSE)</f>
        <v>0</v>
      </c>
    </row>
    <row r="942" spans="19:54">
      <c r="S942" s="14" t="str">
        <f t="shared" si="257"/>
        <v>2200151104击飞1</v>
      </c>
      <c r="T942" s="14" t="str">
        <f ca="1">IF(OFFSET($BB$1,MATCH($S942,S:S,0)-1,),$BC$1,
_xlfn.TEXTJOIN(Sheet1!$D$16,1,U942:AA942))</f>
        <v>speed=400,duration=0.1</v>
      </c>
      <c r="U942" s="14" t="str">
        <f t="shared" ca="1" si="258"/>
        <v>speed=400</v>
      </c>
      <c r="V942" s="14" t="str">
        <f t="shared" ca="1" si="259"/>
        <v>duration=0.1</v>
      </c>
      <c r="W942" s="14" t="str">
        <f t="shared" ca="1" si="260"/>
        <v/>
      </c>
      <c r="X942" s="14" t="str">
        <f t="shared" ca="1" si="261"/>
        <v/>
      </c>
      <c r="Y942" s="14" t="str">
        <f t="shared" ca="1" si="262"/>
        <v/>
      </c>
      <c r="Z942" s="14" t="str">
        <f t="shared" ca="1" si="263"/>
        <v/>
      </c>
      <c r="AA942" s="14" t="str">
        <f t="shared" ca="1" si="264"/>
        <v/>
      </c>
      <c r="AB942" s="1">
        <f t="shared" si="266"/>
        <v>400</v>
      </c>
      <c r="AC942" s="1">
        <f t="shared" si="267"/>
        <v>0.1</v>
      </c>
      <c r="AD942" s="1" t="e">
        <f t="shared" si="268"/>
        <v>#N/A</v>
      </c>
      <c r="AE942" s="1" t="e">
        <f t="shared" si="269"/>
        <v>#N/A</v>
      </c>
      <c r="AF942" s="1" t="e">
        <f t="shared" si="270"/>
        <v>#N/A</v>
      </c>
      <c r="AG942" s="1" t="e">
        <f t="shared" si="271"/>
        <v>#N/A</v>
      </c>
      <c r="AH942" s="1" t="e">
        <f t="shared" si="272"/>
        <v>#N/A</v>
      </c>
      <c r="AI942" s="1" t="str">
        <f>TRIM(LEFT(AP942,FIND(Sheet1!$E$16,AP942)-1))</f>
        <v>speed</v>
      </c>
      <c r="AJ942" s="1" t="str">
        <f>TRIM(LEFT(AQ942,FIND(Sheet1!$E$16,AQ942)-1))</f>
        <v>duration</v>
      </c>
      <c r="AK942" s="1" t="e">
        <f>TRIM(LEFT(AR942,FIND(Sheet1!$E$16,AR942)-1))</f>
        <v>#VALUE!</v>
      </c>
      <c r="AL942" s="1" t="e">
        <f>TRIM(LEFT(AS942,FIND(Sheet1!$E$16,AS942)-1))</f>
        <v>#VALUE!</v>
      </c>
      <c r="AM942" s="1" t="e">
        <f>TRIM(LEFT(AT942,FIND(Sheet1!$E$16,AT942)-1))</f>
        <v>#VALUE!</v>
      </c>
      <c r="AN942" s="1" t="e">
        <f>TRIM(LEFT(AU942,FIND(Sheet1!$E$16,AU942)-1))</f>
        <v>#VALUE!</v>
      </c>
      <c r="AO942" s="1" t="e">
        <f>TRIM(LEFT(AV942,FIND(Sheet1!$E$16,AV942)-1))</f>
        <v>#VALUE!</v>
      </c>
      <c r="AP942" s="14" t="s">
        <v>173</v>
      </c>
      <c r="AQ942" s="14" t="s">
        <v>183</v>
      </c>
      <c r="AX942" s="1">
        <v>2200151104</v>
      </c>
      <c r="AY942" s="1" t="s">
        <v>96</v>
      </c>
      <c r="AZ942" s="1" t="str">
        <f t="shared" si="265"/>
        <v>2200151104击飞</v>
      </c>
      <c r="BA942" s="1">
        <f>COUNTIFS($AZ$2:AZ942,AZ942,$AZ$2:AZ942,"&gt;&lt;")</f>
        <v>1</v>
      </c>
      <c r="BB942" t="b">
        <f>IFERROR(AND(VLOOKUP(AX942,[2]英雄技能定义!$A:$F,6,0)="普攻",AY942=$AY$2),FALSE)</f>
        <v>0</v>
      </c>
    </row>
    <row r="943" spans="19:54">
      <c r="S943" s="14" t="str">
        <f t="shared" si="257"/>
        <v>2200151105伤血1</v>
      </c>
      <c r="T943" s="14" t="str">
        <f ca="1">IF(OFFSET($BB$1,MATCH($S943,S:S,0)-1,),$BC$1,
_xlfn.TEXTJOIN(Sheet1!$D$16,1,U943:AA943))</f>
        <v>ratio=1.31+attackerParams('extreasure2')+attackerParams('step10a'),fixed=100</v>
      </c>
      <c r="U943" s="14" t="str">
        <f t="shared" ca="1" si="258"/>
        <v>ratio=1.31+attackerParams('extreasure2')+attackerParams('step10a')</v>
      </c>
      <c r="V943" s="14" t="str">
        <f t="shared" ca="1" si="259"/>
        <v>fixed=100</v>
      </c>
      <c r="W943" s="14" t="str">
        <f t="shared" ca="1" si="260"/>
        <v/>
      </c>
      <c r="X943" s="14" t="str">
        <f t="shared" ca="1" si="261"/>
        <v/>
      </c>
      <c r="Y943" s="14" t="str">
        <f t="shared" ca="1" si="262"/>
        <v/>
      </c>
      <c r="Z943" s="14" t="str">
        <f t="shared" ca="1" si="263"/>
        <v/>
      </c>
      <c r="AA943" s="14" t="str">
        <f t="shared" ca="1" si="264"/>
        <v/>
      </c>
      <c r="AB943" s="1">
        <f t="shared" si="266"/>
        <v>1.31</v>
      </c>
      <c r="AC943" s="1">
        <f t="shared" si="267"/>
        <v>100</v>
      </c>
      <c r="AD943" s="1" t="e">
        <f t="shared" si="268"/>
        <v>#N/A</v>
      </c>
      <c r="AE943" s="1" t="e">
        <f t="shared" si="269"/>
        <v>#N/A</v>
      </c>
      <c r="AF943" s="1" t="e">
        <f t="shared" si="270"/>
        <v>#N/A</v>
      </c>
      <c r="AG943" s="1" t="e">
        <f t="shared" si="271"/>
        <v>#N/A</v>
      </c>
      <c r="AH943" s="1" t="e">
        <f t="shared" si="272"/>
        <v>#N/A</v>
      </c>
      <c r="AI943" s="1" t="str">
        <f>TRIM(LEFT(AP943,FIND(Sheet1!$E$16,AP943)-1))</f>
        <v>ratio</v>
      </c>
      <c r="AJ943" s="1" t="str">
        <f>TRIM(LEFT(AQ943,FIND(Sheet1!$E$16,AQ943)-1))</f>
        <v>fixed</v>
      </c>
      <c r="AK943" s="1" t="e">
        <f>TRIM(LEFT(AR943,FIND(Sheet1!$E$16,AR943)-1))</f>
        <v>#VALUE!</v>
      </c>
      <c r="AL943" s="1" t="e">
        <f>TRIM(LEFT(AS943,FIND(Sheet1!$E$16,AS943)-1))</f>
        <v>#VALUE!</v>
      </c>
      <c r="AM943" s="1" t="e">
        <f>TRIM(LEFT(AT943,FIND(Sheet1!$E$16,AT943)-1))</f>
        <v>#VALUE!</v>
      </c>
      <c r="AN943" s="1" t="e">
        <f>TRIM(LEFT(AU943,FIND(Sheet1!$E$16,AU943)-1))</f>
        <v>#VALUE!</v>
      </c>
      <c r="AO943" s="1" t="e">
        <f>TRIM(LEFT(AV943,FIND(Sheet1!$E$16,AV943)-1))</f>
        <v>#VALUE!</v>
      </c>
      <c r="AP943" s="14" t="s">
        <v>216</v>
      </c>
      <c r="AQ943" s="14" t="s">
        <v>170</v>
      </c>
      <c r="AX943" s="1">
        <v>2200151105</v>
      </c>
      <c r="AY943" s="1" t="s">
        <v>86</v>
      </c>
      <c r="AZ943" s="1" t="str">
        <f t="shared" si="265"/>
        <v>2200151105伤血</v>
      </c>
      <c r="BA943" s="1">
        <f>COUNTIFS($AZ$2:AZ943,AZ943,$AZ$2:AZ943,"&gt;&lt;")</f>
        <v>1</v>
      </c>
      <c r="BB943" t="b">
        <f>IFERROR(AND(VLOOKUP(AX943,[2]英雄技能定义!$A:$F,6,0)="普攻",AY943=$AY$2),FALSE)</f>
        <v>0</v>
      </c>
    </row>
    <row r="944" spans="19:54">
      <c r="S944" s="14" t="str">
        <f t="shared" si="257"/>
        <v>2200151105受击光效1</v>
      </c>
      <c r="T944" s="14" t="str">
        <f ca="1">IF(OFFSET($BB$1,MATCH($S944,S:S,0)-1,),$BC$1,
_xlfn.TEXTJOIN(Sheet1!$D$16,1,U944:AA944))</f>
        <v>57</v>
      </c>
      <c r="U944" s="14" t="str">
        <f t="shared" ca="1" si="258"/>
        <v>57</v>
      </c>
      <c r="V944" s="14" t="str">
        <f t="shared" ca="1" si="259"/>
        <v/>
      </c>
      <c r="W944" s="14" t="str">
        <f t="shared" ca="1" si="260"/>
        <v/>
      </c>
      <c r="X944" s="14" t="str">
        <f t="shared" ca="1" si="261"/>
        <v/>
      </c>
      <c r="Y944" s="14" t="str">
        <f t="shared" ca="1" si="262"/>
        <v/>
      </c>
      <c r="Z944" s="14" t="str">
        <f t="shared" ca="1" si="263"/>
        <v/>
      </c>
      <c r="AA944" s="14" t="str">
        <f t="shared" ca="1" si="264"/>
        <v/>
      </c>
      <c r="AB944" s="1">
        <f t="shared" si="266"/>
        <v>57</v>
      </c>
      <c r="AC944" s="1" t="e">
        <f t="shared" si="267"/>
        <v>#N/A</v>
      </c>
      <c r="AD944" s="1" t="e">
        <f t="shared" si="268"/>
        <v>#N/A</v>
      </c>
      <c r="AE944" s="1" t="e">
        <f t="shared" si="269"/>
        <v>#N/A</v>
      </c>
      <c r="AF944" s="1" t="e">
        <f t="shared" si="270"/>
        <v>#N/A</v>
      </c>
      <c r="AG944" s="1" t="e">
        <f t="shared" si="271"/>
        <v>#N/A</v>
      </c>
      <c r="AH944" s="1" t="e">
        <f t="shared" si="272"/>
        <v>#N/A</v>
      </c>
      <c r="AI944" s="1" t="e">
        <f>TRIM(LEFT(AP944,FIND(Sheet1!$E$16,AP944)-1))</f>
        <v>#VALUE!</v>
      </c>
      <c r="AJ944" s="1" t="e">
        <f>TRIM(LEFT(AQ944,FIND(Sheet1!$E$16,AQ944)-1))</f>
        <v>#VALUE!</v>
      </c>
      <c r="AK944" s="1" t="e">
        <f>TRIM(LEFT(AR944,FIND(Sheet1!$E$16,AR944)-1))</f>
        <v>#VALUE!</v>
      </c>
      <c r="AL944" s="1" t="e">
        <f>TRIM(LEFT(AS944,FIND(Sheet1!$E$16,AS944)-1))</f>
        <v>#VALUE!</v>
      </c>
      <c r="AM944" s="1" t="e">
        <f>TRIM(LEFT(AT944,FIND(Sheet1!$E$16,AT944)-1))</f>
        <v>#VALUE!</v>
      </c>
      <c r="AN944" s="1" t="e">
        <f>TRIM(LEFT(AU944,FIND(Sheet1!$E$16,AU944)-1))</f>
        <v>#VALUE!</v>
      </c>
      <c r="AO944" s="1" t="e">
        <f>TRIM(LEFT(AV944,FIND(Sheet1!$E$16,AV944)-1))</f>
        <v>#VALUE!</v>
      </c>
      <c r="AP944" s="14">
        <v>57</v>
      </c>
      <c r="AX944" s="1">
        <v>2200151105</v>
      </c>
      <c r="AY944" s="1" t="s">
        <v>91</v>
      </c>
      <c r="AZ944" s="1" t="str">
        <f t="shared" si="265"/>
        <v>2200151105受击光效</v>
      </c>
      <c r="BA944" s="1">
        <f>COUNTIFS($AZ$2:AZ944,AZ944,$AZ$2:AZ944,"&gt;&lt;")</f>
        <v>1</v>
      </c>
      <c r="BB944" t="b">
        <f>IFERROR(AND(VLOOKUP(AX944,[2]英雄技能定义!$A:$F,6,0)="普攻",AY944=$AY$2),FALSE)</f>
        <v>0</v>
      </c>
    </row>
    <row r="945" spans="19:54">
      <c r="S945" s="14" t="str">
        <f t="shared" si="257"/>
        <v>2200151105加buff1</v>
      </c>
      <c r="T945" s="14" t="str">
        <f ca="1">IF(OFFSET($BB$1,MATCH($S945,S:S,0)-1,),$BC$1,
_xlfn.TEXTJOIN(Sheet1!$D$16,1,U945:AA945))</f>
        <v>duration=12+attackerParams('extreasure1b'),effectIds={1000114,1000586}</v>
      </c>
      <c r="U945" s="14" t="str">
        <f t="shared" ca="1" si="258"/>
        <v>duration=12+attackerParams('extreasure1b')</v>
      </c>
      <c r="V945" s="14" t="str">
        <f t="shared" ca="1" si="259"/>
        <v>effectIds={1000114</v>
      </c>
      <c r="W945" s="14" t="str">
        <f t="shared" ca="1" si="260"/>
        <v>1000586}</v>
      </c>
      <c r="X945" s="14" t="str">
        <f t="shared" ca="1" si="261"/>
        <v/>
      </c>
      <c r="Y945" s="14" t="str">
        <f t="shared" ca="1" si="262"/>
        <v/>
      </c>
      <c r="Z945" s="14" t="str">
        <f t="shared" ca="1" si="263"/>
        <v/>
      </c>
      <c r="AA945" s="14" t="str">
        <f t="shared" ca="1" si="264"/>
        <v/>
      </c>
      <c r="AB945" s="1">
        <f t="shared" si="266"/>
        <v>12</v>
      </c>
      <c r="AC945" s="1" t="e">
        <f t="shared" si="267"/>
        <v>#N/A</v>
      </c>
      <c r="AD945" s="1" t="e">
        <f t="shared" si="268"/>
        <v>#N/A</v>
      </c>
      <c r="AE945" s="1" t="e">
        <f t="shared" si="269"/>
        <v>#N/A</v>
      </c>
      <c r="AF945" s="1" t="e">
        <f t="shared" si="270"/>
        <v>#N/A</v>
      </c>
      <c r="AG945" s="1" t="e">
        <f t="shared" si="271"/>
        <v>#N/A</v>
      </c>
      <c r="AH945" s="1" t="e">
        <f t="shared" si="272"/>
        <v>#N/A</v>
      </c>
      <c r="AI945" s="1" t="str">
        <f>TRIM(LEFT(AP945,FIND(Sheet1!$E$16,AP945)-1))</f>
        <v>duration</v>
      </c>
      <c r="AJ945" s="1" t="str">
        <f>TRIM(LEFT(AQ945,FIND(Sheet1!$E$16,AQ945)-1))</f>
        <v>effectIds</v>
      </c>
      <c r="AK945" s="1" t="e">
        <f>TRIM(LEFT(AR945,FIND(Sheet1!$E$16,AR945)-1))</f>
        <v>#VALUE!</v>
      </c>
      <c r="AL945" s="1" t="e">
        <f>TRIM(LEFT(AS945,FIND(Sheet1!$E$16,AS945)-1))</f>
        <v>#VALUE!</v>
      </c>
      <c r="AM945" s="1" t="e">
        <f>TRIM(LEFT(AT945,FIND(Sheet1!$E$16,AT945)-1))</f>
        <v>#VALUE!</v>
      </c>
      <c r="AN945" s="1" t="e">
        <f>TRIM(LEFT(AU945,FIND(Sheet1!$E$16,AU945)-1))</f>
        <v>#VALUE!</v>
      </c>
      <c r="AO945" s="1" t="e">
        <f>TRIM(LEFT(AV945,FIND(Sheet1!$E$16,AV945)-1))</f>
        <v>#VALUE!</v>
      </c>
      <c r="AP945" s="14" t="s">
        <v>493</v>
      </c>
      <c r="AQ945" s="14" t="s">
        <v>494</v>
      </c>
      <c r="AR945" s="14" t="s">
        <v>495</v>
      </c>
      <c r="AX945" s="1">
        <v>2200151105</v>
      </c>
      <c r="AY945" s="1" t="s">
        <v>88</v>
      </c>
      <c r="AZ945" s="1" t="str">
        <f t="shared" si="265"/>
        <v>2200151105加buff</v>
      </c>
      <c r="BA945" s="1">
        <f>COUNTIFS($AZ$2:AZ945,AZ945,$AZ$2:AZ945,"&gt;&lt;")</f>
        <v>1</v>
      </c>
      <c r="BB945" t="b">
        <f>IFERROR(AND(VLOOKUP(AX945,[2]英雄技能定义!$A:$F,6,0)="普攻",AY945=$AY$2),FALSE)</f>
        <v>0</v>
      </c>
    </row>
    <row r="946" spans="19:54">
      <c r="S946" s="14" t="str">
        <f t="shared" si="257"/>
        <v>2200151105击飞1</v>
      </c>
      <c r="T946" s="14" t="str">
        <f ca="1">IF(OFFSET($BB$1,MATCH($S946,S:S,0)-1,),$BC$1,
_xlfn.TEXTJOIN(Sheet1!$D$16,1,U946:AA946))</f>
        <v>speed=400,duration=0.1</v>
      </c>
      <c r="U946" s="14" t="str">
        <f t="shared" ca="1" si="258"/>
        <v>speed=400</v>
      </c>
      <c r="V946" s="14" t="str">
        <f t="shared" ca="1" si="259"/>
        <v>duration=0.1</v>
      </c>
      <c r="W946" s="14" t="str">
        <f t="shared" ca="1" si="260"/>
        <v/>
      </c>
      <c r="X946" s="14" t="str">
        <f t="shared" ca="1" si="261"/>
        <v/>
      </c>
      <c r="Y946" s="14" t="str">
        <f t="shared" ca="1" si="262"/>
        <v/>
      </c>
      <c r="Z946" s="14" t="str">
        <f t="shared" ca="1" si="263"/>
        <v/>
      </c>
      <c r="AA946" s="14" t="str">
        <f t="shared" ca="1" si="264"/>
        <v/>
      </c>
      <c r="AB946" s="1">
        <f t="shared" si="266"/>
        <v>400</v>
      </c>
      <c r="AC946" s="1">
        <f t="shared" si="267"/>
        <v>0.1</v>
      </c>
      <c r="AD946" s="1" t="e">
        <f t="shared" si="268"/>
        <v>#N/A</v>
      </c>
      <c r="AE946" s="1" t="e">
        <f t="shared" si="269"/>
        <v>#N/A</v>
      </c>
      <c r="AF946" s="1" t="e">
        <f t="shared" si="270"/>
        <v>#N/A</v>
      </c>
      <c r="AG946" s="1" t="e">
        <f t="shared" si="271"/>
        <v>#N/A</v>
      </c>
      <c r="AH946" s="1" t="e">
        <f t="shared" si="272"/>
        <v>#N/A</v>
      </c>
      <c r="AI946" s="1" t="str">
        <f>TRIM(LEFT(AP946,FIND(Sheet1!$E$16,AP946)-1))</f>
        <v>speed</v>
      </c>
      <c r="AJ946" s="1" t="str">
        <f>TRIM(LEFT(AQ946,FIND(Sheet1!$E$16,AQ946)-1))</f>
        <v>duration</v>
      </c>
      <c r="AK946" s="1" t="e">
        <f>TRIM(LEFT(AR946,FIND(Sheet1!$E$16,AR946)-1))</f>
        <v>#VALUE!</v>
      </c>
      <c r="AL946" s="1" t="e">
        <f>TRIM(LEFT(AS946,FIND(Sheet1!$E$16,AS946)-1))</f>
        <v>#VALUE!</v>
      </c>
      <c r="AM946" s="1" t="e">
        <f>TRIM(LEFT(AT946,FIND(Sheet1!$E$16,AT946)-1))</f>
        <v>#VALUE!</v>
      </c>
      <c r="AN946" s="1" t="e">
        <f>TRIM(LEFT(AU946,FIND(Sheet1!$E$16,AU946)-1))</f>
        <v>#VALUE!</v>
      </c>
      <c r="AO946" s="1" t="e">
        <f>TRIM(LEFT(AV946,FIND(Sheet1!$E$16,AV946)-1))</f>
        <v>#VALUE!</v>
      </c>
      <c r="AP946" s="14" t="s">
        <v>173</v>
      </c>
      <c r="AQ946" s="14" t="s">
        <v>183</v>
      </c>
      <c r="AX946" s="1">
        <v>2200151105</v>
      </c>
      <c r="AY946" s="1" t="s">
        <v>96</v>
      </c>
      <c r="AZ946" s="1" t="str">
        <f t="shared" si="265"/>
        <v>2200151105击飞</v>
      </c>
      <c r="BA946" s="1">
        <f>COUNTIFS($AZ$2:AZ946,AZ946,$AZ$2:AZ946,"&gt;&lt;")</f>
        <v>1</v>
      </c>
      <c r="BB946" t="b">
        <f>IFERROR(AND(VLOOKUP(AX946,[2]英雄技能定义!$A:$F,6,0)="普攻",AY946=$AY$2),FALSE)</f>
        <v>0</v>
      </c>
    </row>
    <row r="947" spans="19:54">
      <c r="S947" s="14" t="str">
        <f t="shared" si="257"/>
        <v>2210151101伤血1</v>
      </c>
      <c r="T947" s="14" t="str">
        <f ca="1">IF(OFFSET($BB$1,MATCH($S947,S:S,0)-1,),$BC$1,
_xlfn.TEXTJOIN(Sheet1!$D$16,1,U947:AA947))</f>
        <v>ratio=0.4,fixed=0</v>
      </c>
      <c r="U947" s="14" t="str">
        <f t="shared" ca="1" si="258"/>
        <v>ratio=0.4</v>
      </c>
      <c r="V947" s="14" t="str">
        <f t="shared" ca="1" si="259"/>
        <v>fixed=10</v>
      </c>
      <c r="W947" s="14" t="str">
        <f t="shared" ca="1" si="260"/>
        <v/>
      </c>
      <c r="X947" s="14" t="str">
        <f t="shared" ca="1" si="261"/>
        <v/>
      </c>
      <c r="Y947" s="14" t="str">
        <f t="shared" ca="1" si="262"/>
        <v/>
      </c>
      <c r="Z947" s="14" t="str">
        <f t="shared" ca="1" si="263"/>
        <v/>
      </c>
      <c r="AA947" s="14" t="str">
        <f t="shared" ca="1" si="264"/>
        <v/>
      </c>
      <c r="AB947" s="1">
        <f t="shared" si="266"/>
        <v>0.4</v>
      </c>
      <c r="AC947" s="1">
        <f t="shared" si="267"/>
        <v>10</v>
      </c>
      <c r="AD947" s="1" t="e">
        <f t="shared" si="268"/>
        <v>#N/A</v>
      </c>
      <c r="AE947" s="1" t="e">
        <f t="shared" si="269"/>
        <v>#N/A</v>
      </c>
      <c r="AF947" s="1" t="e">
        <f t="shared" si="270"/>
        <v>#N/A</v>
      </c>
      <c r="AG947" s="1" t="e">
        <f t="shared" si="271"/>
        <v>#N/A</v>
      </c>
      <c r="AH947" s="1" t="e">
        <f t="shared" si="272"/>
        <v>#N/A</v>
      </c>
      <c r="AI947" s="1" t="str">
        <f>TRIM(LEFT(AP947,FIND(Sheet1!$E$16,AP947)-1))</f>
        <v>ratio</v>
      </c>
      <c r="AJ947" s="1" t="str">
        <f>TRIM(LEFT(AQ947,FIND(Sheet1!$E$16,AQ947)-1))</f>
        <v>fixed</v>
      </c>
      <c r="AK947" s="1" t="e">
        <f>TRIM(LEFT(AR947,FIND(Sheet1!$E$16,AR947)-1))</f>
        <v>#VALUE!</v>
      </c>
      <c r="AL947" s="1" t="e">
        <f>TRIM(LEFT(AS947,FIND(Sheet1!$E$16,AS947)-1))</f>
        <v>#VALUE!</v>
      </c>
      <c r="AM947" s="1" t="e">
        <f>TRIM(LEFT(AT947,FIND(Sheet1!$E$16,AT947)-1))</f>
        <v>#VALUE!</v>
      </c>
      <c r="AN947" s="1" t="e">
        <f>TRIM(LEFT(AU947,FIND(Sheet1!$E$16,AU947)-1))</f>
        <v>#VALUE!</v>
      </c>
      <c r="AO947" s="1" t="e">
        <f>TRIM(LEFT(AV947,FIND(Sheet1!$E$16,AV947)-1))</f>
        <v>#VALUE!</v>
      </c>
      <c r="AP947" s="14" t="s">
        <v>167</v>
      </c>
      <c r="AQ947" s="14" t="s">
        <v>168</v>
      </c>
      <c r="AX947" s="1">
        <v>2210151101</v>
      </c>
      <c r="AY947" s="1" t="s">
        <v>86</v>
      </c>
      <c r="AZ947" s="1" t="str">
        <f t="shared" si="265"/>
        <v>2210151101伤血</v>
      </c>
      <c r="BA947" s="1">
        <f>COUNTIFS($AZ$2:AZ947,AZ947,$AZ$2:AZ947,"&gt;&lt;")</f>
        <v>1</v>
      </c>
      <c r="BB947" t="b">
        <f>IFERROR(AND(VLOOKUP(AX947,[2]英雄技能定义!$A:$F,6,0)="普攻",AY947=$AY$2),FALSE)</f>
        <v>1</v>
      </c>
    </row>
    <row r="948" spans="19:54">
      <c r="S948" s="14" t="str">
        <f t="shared" si="257"/>
        <v>2210151101受击光效1</v>
      </c>
      <c r="T948" s="14" t="str">
        <f ca="1">IF(OFFSET($BB$1,MATCH($S948,S:S,0)-1,),$BC$1,
_xlfn.TEXTJOIN(Sheet1!$D$16,1,U948:AA948))</f>
        <v>57</v>
      </c>
      <c r="U948" s="14" t="str">
        <f t="shared" ca="1" si="258"/>
        <v>57</v>
      </c>
      <c r="V948" s="14" t="str">
        <f t="shared" ca="1" si="259"/>
        <v/>
      </c>
      <c r="W948" s="14" t="str">
        <f t="shared" ca="1" si="260"/>
        <v/>
      </c>
      <c r="X948" s="14" t="str">
        <f t="shared" ca="1" si="261"/>
        <v/>
      </c>
      <c r="Y948" s="14" t="str">
        <f t="shared" ca="1" si="262"/>
        <v/>
      </c>
      <c r="Z948" s="14" t="str">
        <f t="shared" ca="1" si="263"/>
        <v/>
      </c>
      <c r="AA948" s="14" t="str">
        <f t="shared" ca="1" si="264"/>
        <v/>
      </c>
      <c r="AB948" s="1">
        <f t="shared" si="266"/>
        <v>57</v>
      </c>
      <c r="AC948" s="1" t="e">
        <f t="shared" si="267"/>
        <v>#N/A</v>
      </c>
      <c r="AD948" s="1" t="e">
        <f t="shared" si="268"/>
        <v>#N/A</v>
      </c>
      <c r="AE948" s="1" t="e">
        <f t="shared" si="269"/>
        <v>#N/A</v>
      </c>
      <c r="AF948" s="1" t="e">
        <f t="shared" si="270"/>
        <v>#N/A</v>
      </c>
      <c r="AG948" s="1" t="e">
        <f t="shared" si="271"/>
        <v>#N/A</v>
      </c>
      <c r="AH948" s="1" t="e">
        <f t="shared" si="272"/>
        <v>#N/A</v>
      </c>
      <c r="AI948" s="1" t="e">
        <f>TRIM(LEFT(AP948,FIND(Sheet1!$E$16,AP948)-1))</f>
        <v>#VALUE!</v>
      </c>
      <c r="AJ948" s="1" t="e">
        <f>TRIM(LEFT(AQ948,FIND(Sheet1!$E$16,AQ948)-1))</f>
        <v>#VALUE!</v>
      </c>
      <c r="AK948" s="1" t="e">
        <f>TRIM(LEFT(AR948,FIND(Sheet1!$E$16,AR948)-1))</f>
        <v>#VALUE!</v>
      </c>
      <c r="AL948" s="1" t="e">
        <f>TRIM(LEFT(AS948,FIND(Sheet1!$E$16,AS948)-1))</f>
        <v>#VALUE!</v>
      </c>
      <c r="AM948" s="1" t="e">
        <f>TRIM(LEFT(AT948,FIND(Sheet1!$E$16,AT948)-1))</f>
        <v>#VALUE!</v>
      </c>
      <c r="AN948" s="1" t="e">
        <f>TRIM(LEFT(AU948,FIND(Sheet1!$E$16,AU948)-1))</f>
        <v>#VALUE!</v>
      </c>
      <c r="AO948" s="1" t="e">
        <f>TRIM(LEFT(AV948,FIND(Sheet1!$E$16,AV948)-1))</f>
        <v>#VALUE!</v>
      </c>
      <c r="AP948" s="14">
        <v>57</v>
      </c>
      <c r="AX948" s="1">
        <v>2210151101</v>
      </c>
      <c r="AY948" s="1" t="s">
        <v>91</v>
      </c>
      <c r="AZ948" s="1" t="str">
        <f t="shared" si="265"/>
        <v>2210151101受击光效</v>
      </c>
      <c r="BA948" s="1">
        <f>COUNTIFS($AZ$2:AZ948,AZ948,$AZ$2:AZ948,"&gt;&lt;")</f>
        <v>1</v>
      </c>
      <c r="BB948" t="b">
        <f>IFERROR(AND(VLOOKUP(AX948,[2]英雄技能定义!$A:$F,6,0)="普攻",AY948=$AY$2),FALSE)</f>
        <v>0</v>
      </c>
    </row>
    <row r="949" spans="19:54">
      <c r="S949" s="14" t="str">
        <f t="shared" si="257"/>
        <v>2210151102伤血1</v>
      </c>
      <c r="T949" s="14" t="str">
        <f ca="1">IF(OFFSET($BB$1,MATCH($S949,S:S,0)-1,),$BC$1,
_xlfn.TEXTJOIN(Sheet1!$D$16,1,U949:AA949))</f>
        <v>ratio=1.16,fixed=100</v>
      </c>
      <c r="U949" s="14" t="str">
        <f t="shared" ca="1" si="258"/>
        <v>ratio=1.16</v>
      </c>
      <c r="V949" s="14" t="str">
        <f t="shared" ca="1" si="259"/>
        <v>fixed=100</v>
      </c>
      <c r="W949" s="14" t="str">
        <f t="shared" ca="1" si="260"/>
        <v/>
      </c>
      <c r="X949" s="14" t="str">
        <f t="shared" ca="1" si="261"/>
        <v/>
      </c>
      <c r="Y949" s="14" t="str">
        <f t="shared" ca="1" si="262"/>
        <v/>
      </c>
      <c r="Z949" s="14" t="str">
        <f t="shared" ca="1" si="263"/>
        <v/>
      </c>
      <c r="AA949" s="14" t="str">
        <f t="shared" ca="1" si="264"/>
        <v/>
      </c>
      <c r="AB949" s="1">
        <f t="shared" si="266"/>
        <v>1.1599999999999999</v>
      </c>
      <c r="AC949" s="1">
        <f t="shared" si="267"/>
        <v>100</v>
      </c>
      <c r="AD949" s="1" t="e">
        <f t="shared" si="268"/>
        <v>#N/A</v>
      </c>
      <c r="AE949" s="1" t="e">
        <f t="shared" si="269"/>
        <v>#N/A</v>
      </c>
      <c r="AF949" s="1" t="e">
        <f t="shared" si="270"/>
        <v>#N/A</v>
      </c>
      <c r="AG949" s="1" t="e">
        <f t="shared" si="271"/>
        <v>#N/A</v>
      </c>
      <c r="AH949" s="1" t="e">
        <f t="shared" si="272"/>
        <v>#N/A</v>
      </c>
      <c r="AI949" s="1" t="str">
        <f>TRIM(LEFT(AP949,FIND(Sheet1!$E$16,AP949)-1))</f>
        <v>ratio</v>
      </c>
      <c r="AJ949" s="1" t="str">
        <f>TRIM(LEFT(AQ949,FIND(Sheet1!$E$16,AQ949)-1))</f>
        <v>fixed</v>
      </c>
      <c r="AK949" s="1" t="e">
        <f>TRIM(LEFT(AR949,FIND(Sheet1!$E$16,AR949)-1))</f>
        <v>#VALUE!</v>
      </c>
      <c r="AL949" s="1" t="e">
        <f>TRIM(LEFT(AS949,FIND(Sheet1!$E$16,AS949)-1))</f>
        <v>#VALUE!</v>
      </c>
      <c r="AM949" s="1" t="e">
        <f>TRIM(LEFT(AT949,FIND(Sheet1!$E$16,AT949)-1))</f>
        <v>#VALUE!</v>
      </c>
      <c r="AN949" s="1" t="e">
        <f>TRIM(LEFT(AU949,FIND(Sheet1!$E$16,AU949)-1))</f>
        <v>#VALUE!</v>
      </c>
      <c r="AO949" s="1" t="e">
        <f>TRIM(LEFT(AV949,FIND(Sheet1!$E$16,AV949)-1))</f>
        <v>#VALUE!</v>
      </c>
      <c r="AP949" s="14" t="s">
        <v>490</v>
      </c>
      <c r="AQ949" s="14" t="s">
        <v>170</v>
      </c>
      <c r="AX949" s="1">
        <v>2210151102</v>
      </c>
      <c r="AY949" s="1" t="s">
        <v>86</v>
      </c>
      <c r="AZ949" s="1" t="str">
        <f t="shared" si="265"/>
        <v>2210151102伤血</v>
      </c>
      <c r="BA949" s="1">
        <f>COUNTIFS($AZ$2:AZ949,AZ949,$AZ$2:AZ949,"&gt;&lt;")</f>
        <v>1</v>
      </c>
      <c r="BB949" t="b">
        <f>IFERROR(AND(VLOOKUP(AX949,[2]英雄技能定义!$A:$F,6,0)="普攻",AY949=$AY$2),FALSE)</f>
        <v>0</v>
      </c>
    </row>
    <row r="950" spans="19:54">
      <c r="S950" s="14" t="str">
        <f t="shared" si="257"/>
        <v>2210151102受击光效1</v>
      </c>
      <c r="T950" s="14" t="str">
        <f ca="1">IF(OFFSET($BB$1,MATCH($S950,S:S,0)-1,),$BC$1,
_xlfn.TEXTJOIN(Sheet1!$D$16,1,U950:AA950))</f>
        <v>57</v>
      </c>
      <c r="U950" s="14" t="str">
        <f t="shared" ca="1" si="258"/>
        <v>57</v>
      </c>
      <c r="V950" s="14" t="str">
        <f t="shared" ca="1" si="259"/>
        <v/>
      </c>
      <c r="W950" s="14" t="str">
        <f t="shared" ca="1" si="260"/>
        <v/>
      </c>
      <c r="X950" s="14" t="str">
        <f t="shared" ca="1" si="261"/>
        <v/>
      </c>
      <c r="Y950" s="14" t="str">
        <f t="shared" ca="1" si="262"/>
        <v/>
      </c>
      <c r="Z950" s="14" t="str">
        <f t="shared" ca="1" si="263"/>
        <v/>
      </c>
      <c r="AA950" s="14" t="str">
        <f t="shared" ca="1" si="264"/>
        <v/>
      </c>
      <c r="AB950" s="1">
        <f t="shared" si="266"/>
        <v>57</v>
      </c>
      <c r="AC950" s="1" t="e">
        <f t="shared" si="267"/>
        <v>#N/A</v>
      </c>
      <c r="AD950" s="1" t="e">
        <f t="shared" si="268"/>
        <v>#N/A</v>
      </c>
      <c r="AE950" s="1" t="e">
        <f t="shared" si="269"/>
        <v>#N/A</v>
      </c>
      <c r="AF950" s="1" t="e">
        <f t="shared" si="270"/>
        <v>#N/A</v>
      </c>
      <c r="AG950" s="1" t="e">
        <f t="shared" si="271"/>
        <v>#N/A</v>
      </c>
      <c r="AH950" s="1" t="e">
        <f t="shared" si="272"/>
        <v>#N/A</v>
      </c>
      <c r="AI950" s="1" t="e">
        <f>TRIM(LEFT(AP950,FIND(Sheet1!$E$16,AP950)-1))</f>
        <v>#VALUE!</v>
      </c>
      <c r="AJ950" s="1" t="e">
        <f>TRIM(LEFT(AQ950,FIND(Sheet1!$E$16,AQ950)-1))</f>
        <v>#VALUE!</v>
      </c>
      <c r="AK950" s="1" t="e">
        <f>TRIM(LEFT(AR950,FIND(Sheet1!$E$16,AR950)-1))</f>
        <v>#VALUE!</v>
      </c>
      <c r="AL950" s="1" t="e">
        <f>TRIM(LEFT(AS950,FIND(Sheet1!$E$16,AS950)-1))</f>
        <v>#VALUE!</v>
      </c>
      <c r="AM950" s="1" t="e">
        <f>TRIM(LEFT(AT950,FIND(Sheet1!$E$16,AT950)-1))</f>
        <v>#VALUE!</v>
      </c>
      <c r="AN950" s="1" t="e">
        <f>TRIM(LEFT(AU950,FIND(Sheet1!$E$16,AU950)-1))</f>
        <v>#VALUE!</v>
      </c>
      <c r="AO950" s="1" t="e">
        <f>TRIM(LEFT(AV950,FIND(Sheet1!$E$16,AV950)-1))</f>
        <v>#VALUE!</v>
      </c>
      <c r="AP950" s="14">
        <v>57</v>
      </c>
      <c r="AX950" s="1">
        <v>2210151102</v>
      </c>
      <c r="AY950" s="1" t="s">
        <v>91</v>
      </c>
      <c r="AZ950" s="1" t="str">
        <f t="shared" si="265"/>
        <v>2210151102受击光效</v>
      </c>
      <c r="BA950" s="1">
        <f>COUNTIFS($AZ$2:AZ950,AZ950,$AZ$2:AZ950,"&gt;&lt;")</f>
        <v>1</v>
      </c>
      <c r="BB950" t="b">
        <f>IFERROR(AND(VLOOKUP(AX950,[2]英雄技能定义!$A:$F,6,0)="普攻",AY950=$AY$2),FALSE)</f>
        <v>0</v>
      </c>
    </row>
    <row r="951" spans="19:54">
      <c r="S951" s="14" t="str">
        <f t="shared" si="257"/>
        <v>2210151102加buff1</v>
      </c>
      <c r="T951" s="14" t="str">
        <f ca="1">IF(OFFSET($BB$1,MATCH($S951,S:S,0)-1,),$BC$1,
_xlfn.TEXTJOIN(Sheet1!$D$16,1,U951:AA951))</f>
        <v>duration=6,effectIds={1000112}</v>
      </c>
      <c r="U951" s="14" t="str">
        <f t="shared" ca="1" si="258"/>
        <v>duration=6</v>
      </c>
      <c r="V951" s="14" t="str">
        <f t="shared" ca="1" si="259"/>
        <v>effectIds={1000112}</v>
      </c>
      <c r="W951" s="14" t="str">
        <f t="shared" ca="1" si="260"/>
        <v/>
      </c>
      <c r="X951" s="14" t="str">
        <f t="shared" ca="1" si="261"/>
        <v/>
      </c>
      <c r="Y951" s="14" t="str">
        <f t="shared" ca="1" si="262"/>
        <v/>
      </c>
      <c r="Z951" s="14" t="str">
        <f t="shared" ca="1" si="263"/>
        <v/>
      </c>
      <c r="AA951" s="14" t="str">
        <f t="shared" ca="1" si="264"/>
        <v/>
      </c>
      <c r="AB951" s="1">
        <f t="shared" si="266"/>
        <v>6</v>
      </c>
      <c r="AC951" s="1" t="e">
        <f t="shared" si="267"/>
        <v>#N/A</v>
      </c>
      <c r="AD951" s="1" t="e">
        <f t="shared" si="268"/>
        <v>#N/A</v>
      </c>
      <c r="AE951" s="1" t="e">
        <f t="shared" si="269"/>
        <v>#N/A</v>
      </c>
      <c r="AF951" s="1" t="e">
        <f t="shared" si="270"/>
        <v>#N/A</v>
      </c>
      <c r="AG951" s="1" t="e">
        <f t="shared" si="271"/>
        <v>#N/A</v>
      </c>
      <c r="AH951" s="1" t="e">
        <f t="shared" si="272"/>
        <v>#N/A</v>
      </c>
      <c r="AI951" s="1" t="str">
        <f>TRIM(LEFT(AP951,FIND(Sheet1!$E$16,AP951)-1))</f>
        <v>duration</v>
      </c>
      <c r="AJ951" s="1" t="str">
        <f>TRIM(LEFT(AQ951,FIND(Sheet1!$E$16,AQ951)-1))</f>
        <v>effectIds</v>
      </c>
      <c r="AK951" s="1" t="e">
        <f>TRIM(LEFT(AR951,FIND(Sheet1!$E$16,AR951)-1))</f>
        <v>#VALUE!</v>
      </c>
      <c r="AL951" s="1" t="e">
        <f>TRIM(LEFT(AS951,FIND(Sheet1!$E$16,AS951)-1))</f>
        <v>#VALUE!</v>
      </c>
      <c r="AM951" s="1" t="e">
        <f>TRIM(LEFT(AT951,FIND(Sheet1!$E$16,AT951)-1))</f>
        <v>#VALUE!</v>
      </c>
      <c r="AN951" s="1" t="e">
        <f>TRIM(LEFT(AU951,FIND(Sheet1!$E$16,AU951)-1))</f>
        <v>#VALUE!</v>
      </c>
      <c r="AO951" s="1" t="e">
        <f>TRIM(LEFT(AV951,FIND(Sheet1!$E$16,AV951)-1))</f>
        <v>#VALUE!</v>
      </c>
      <c r="AP951" s="14" t="s">
        <v>185</v>
      </c>
      <c r="AQ951" s="14" t="s">
        <v>491</v>
      </c>
      <c r="AX951" s="1">
        <v>2210151102</v>
      </c>
      <c r="AY951" s="1" t="s">
        <v>88</v>
      </c>
      <c r="AZ951" s="1" t="str">
        <f t="shared" si="265"/>
        <v>2210151102加buff</v>
      </c>
      <c r="BA951" s="1">
        <f>COUNTIFS($AZ$2:AZ951,AZ951,$AZ$2:AZ951,"&gt;&lt;")</f>
        <v>1</v>
      </c>
      <c r="BB951" t="b">
        <f>IFERROR(AND(VLOOKUP(AX951,[2]英雄技能定义!$A:$F,6,0)="普攻",AY951=$AY$2),FALSE)</f>
        <v>0</v>
      </c>
    </row>
    <row r="952" spans="19:54">
      <c r="S952" s="14" t="str">
        <f t="shared" si="257"/>
        <v>2210151102击退1</v>
      </c>
      <c r="T952" s="14" t="str">
        <f ca="1">IF(OFFSET($BB$1,MATCH($S952,S:S,0)-1,),$BC$1,
_xlfn.TEXTJOIN(Sheet1!$D$16,1,U952:AA952))</f>
        <v>speed=1000,duration=0.1</v>
      </c>
      <c r="U952" s="14" t="str">
        <f t="shared" ca="1" si="258"/>
        <v>speed=1000</v>
      </c>
      <c r="V952" s="14" t="str">
        <f t="shared" ca="1" si="259"/>
        <v>duration=0.1</v>
      </c>
      <c r="W952" s="14" t="str">
        <f t="shared" ca="1" si="260"/>
        <v/>
      </c>
      <c r="X952" s="14" t="str">
        <f t="shared" ca="1" si="261"/>
        <v/>
      </c>
      <c r="Y952" s="14" t="str">
        <f t="shared" ca="1" si="262"/>
        <v/>
      </c>
      <c r="Z952" s="14" t="str">
        <f t="shared" ca="1" si="263"/>
        <v/>
      </c>
      <c r="AA952" s="14" t="str">
        <f t="shared" ca="1" si="264"/>
        <v/>
      </c>
      <c r="AB952" s="1">
        <f t="shared" si="266"/>
        <v>1000</v>
      </c>
      <c r="AC952" s="1">
        <f t="shared" si="267"/>
        <v>0.1</v>
      </c>
      <c r="AD952" s="1" t="e">
        <f t="shared" si="268"/>
        <v>#N/A</v>
      </c>
      <c r="AE952" s="1" t="e">
        <f t="shared" si="269"/>
        <v>#N/A</v>
      </c>
      <c r="AF952" s="1" t="e">
        <f t="shared" si="270"/>
        <v>#N/A</v>
      </c>
      <c r="AG952" s="1" t="e">
        <f t="shared" si="271"/>
        <v>#N/A</v>
      </c>
      <c r="AH952" s="1" t="e">
        <f t="shared" si="272"/>
        <v>#N/A</v>
      </c>
      <c r="AI952" s="1" t="str">
        <f>TRIM(LEFT(AP952,FIND(Sheet1!$E$16,AP952)-1))</f>
        <v>speed</v>
      </c>
      <c r="AJ952" s="1" t="str">
        <f>TRIM(LEFT(AQ952,FIND(Sheet1!$E$16,AQ952)-1))</f>
        <v>duration</v>
      </c>
      <c r="AK952" s="1" t="e">
        <f>TRIM(LEFT(AR952,FIND(Sheet1!$E$16,AR952)-1))</f>
        <v>#VALUE!</v>
      </c>
      <c r="AL952" s="1" t="e">
        <f>TRIM(LEFT(AS952,FIND(Sheet1!$E$16,AS952)-1))</f>
        <v>#VALUE!</v>
      </c>
      <c r="AM952" s="1" t="e">
        <f>TRIM(LEFT(AT952,FIND(Sheet1!$E$16,AT952)-1))</f>
        <v>#VALUE!</v>
      </c>
      <c r="AN952" s="1" t="e">
        <f>TRIM(LEFT(AU952,FIND(Sheet1!$E$16,AU952)-1))</f>
        <v>#VALUE!</v>
      </c>
      <c r="AO952" s="1" t="e">
        <f>TRIM(LEFT(AV952,FIND(Sheet1!$E$16,AV952)-1))</f>
        <v>#VALUE!</v>
      </c>
      <c r="AP952" s="14" t="s">
        <v>182</v>
      </c>
      <c r="AQ952" s="14" t="s">
        <v>183</v>
      </c>
      <c r="AX952" s="1">
        <v>2210151102</v>
      </c>
      <c r="AY952" s="1" t="s">
        <v>47</v>
      </c>
      <c r="AZ952" s="1" t="str">
        <f t="shared" si="265"/>
        <v>2210151102击退</v>
      </c>
      <c r="BA952" s="1">
        <f>COUNTIFS($AZ$2:AZ952,AZ952,$AZ$2:AZ952,"&gt;&lt;")</f>
        <v>1</v>
      </c>
      <c r="BB952" t="b">
        <f>IFERROR(AND(VLOOKUP(AX952,[2]英雄技能定义!$A:$F,6,0)="普攻",AY952=$AY$2),FALSE)</f>
        <v>0</v>
      </c>
    </row>
    <row r="953" spans="19:54">
      <c r="S953" s="14" t="str">
        <f t="shared" si="257"/>
        <v>2210151103伤血1</v>
      </c>
      <c r="T953" s="14" t="str">
        <f ca="1">IF(OFFSET($BB$1,MATCH($S953,S:S,0)-1,),$BC$1,
_xlfn.TEXTJOIN(Sheet1!$D$16,1,U953:AA953))</f>
        <v>ratio=0.4,fixed=100</v>
      </c>
      <c r="U953" s="14" t="str">
        <f t="shared" ca="1" si="258"/>
        <v>ratio=0.4</v>
      </c>
      <c r="V953" s="14" t="str">
        <f t="shared" ca="1" si="259"/>
        <v>fixed=100</v>
      </c>
      <c r="W953" s="14" t="str">
        <f t="shared" ca="1" si="260"/>
        <v/>
      </c>
      <c r="X953" s="14" t="str">
        <f t="shared" ca="1" si="261"/>
        <v/>
      </c>
      <c r="Y953" s="14" t="str">
        <f t="shared" ca="1" si="262"/>
        <v/>
      </c>
      <c r="Z953" s="14" t="str">
        <f t="shared" ca="1" si="263"/>
        <v/>
      </c>
      <c r="AA953" s="14" t="str">
        <f t="shared" ca="1" si="264"/>
        <v/>
      </c>
      <c r="AB953" s="1">
        <f t="shared" si="266"/>
        <v>0.4</v>
      </c>
      <c r="AC953" s="1">
        <f t="shared" si="267"/>
        <v>100</v>
      </c>
      <c r="AD953" s="1" t="e">
        <f t="shared" si="268"/>
        <v>#N/A</v>
      </c>
      <c r="AE953" s="1" t="e">
        <f t="shared" si="269"/>
        <v>#N/A</v>
      </c>
      <c r="AF953" s="1" t="e">
        <f t="shared" si="270"/>
        <v>#N/A</v>
      </c>
      <c r="AG953" s="1" t="e">
        <f t="shared" si="271"/>
        <v>#N/A</v>
      </c>
      <c r="AH953" s="1" t="e">
        <f t="shared" si="272"/>
        <v>#N/A</v>
      </c>
      <c r="AI953" s="1" t="str">
        <f>TRIM(LEFT(AP953,FIND(Sheet1!$E$16,AP953)-1))</f>
        <v>ratio</v>
      </c>
      <c r="AJ953" s="1" t="str">
        <f>TRIM(LEFT(AQ953,FIND(Sheet1!$E$16,AQ953)-1))</f>
        <v>fixed</v>
      </c>
      <c r="AK953" s="1" t="e">
        <f>TRIM(LEFT(AR953,FIND(Sheet1!$E$16,AR953)-1))</f>
        <v>#VALUE!</v>
      </c>
      <c r="AL953" s="1" t="e">
        <f>TRIM(LEFT(AS953,FIND(Sheet1!$E$16,AS953)-1))</f>
        <v>#VALUE!</v>
      </c>
      <c r="AM953" s="1" t="e">
        <f>TRIM(LEFT(AT953,FIND(Sheet1!$E$16,AT953)-1))</f>
        <v>#VALUE!</v>
      </c>
      <c r="AN953" s="1" t="e">
        <f>TRIM(LEFT(AU953,FIND(Sheet1!$E$16,AU953)-1))</f>
        <v>#VALUE!</v>
      </c>
      <c r="AO953" s="1" t="e">
        <f>TRIM(LEFT(AV953,FIND(Sheet1!$E$16,AV953)-1))</f>
        <v>#VALUE!</v>
      </c>
      <c r="AP953" s="14" t="s">
        <v>167</v>
      </c>
      <c r="AQ953" s="14" t="s">
        <v>170</v>
      </c>
      <c r="AX953" s="1">
        <v>2210151103</v>
      </c>
      <c r="AY953" s="1" t="s">
        <v>86</v>
      </c>
      <c r="AZ953" s="1" t="str">
        <f t="shared" si="265"/>
        <v>2210151103伤血</v>
      </c>
      <c r="BA953" s="1">
        <f>COUNTIFS($AZ$2:AZ953,AZ953,$AZ$2:AZ953,"&gt;&lt;")</f>
        <v>1</v>
      </c>
      <c r="BB953" t="b">
        <f>IFERROR(AND(VLOOKUP(AX953,[2]英雄技能定义!$A:$F,6,0)="普攻",AY953=$AY$2),FALSE)</f>
        <v>0</v>
      </c>
    </row>
    <row r="954" spans="19:54">
      <c r="S954" s="14" t="str">
        <f t="shared" si="257"/>
        <v>2210151103加buff1</v>
      </c>
      <c r="T954" s="14" t="str">
        <f ca="1">IF(OFFSET($BB$1,MATCH($S954,S:S,0)-1,),$BC$1,
_xlfn.TEXTJOIN(Sheet1!$D$16,1,U954:AA954))</f>
        <v>duration=-1,effectIds={1000113}</v>
      </c>
      <c r="U954" s="14" t="str">
        <f t="shared" ca="1" si="258"/>
        <v>duration=-1</v>
      </c>
      <c r="V954" s="14" t="str">
        <f t="shared" ca="1" si="259"/>
        <v>effectIds={1000113}</v>
      </c>
      <c r="W954" s="14" t="str">
        <f t="shared" ca="1" si="260"/>
        <v/>
      </c>
      <c r="X954" s="14" t="str">
        <f t="shared" ca="1" si="261"/>
        <v/>
      </c>
      <c r="Y954" s="14" t="str">
        <f t="shared" ca="1" si="262"/>
        <v/>
      </c>
      <c r="Z954" s="14" t="str">
        <f t="shared" ca="1" si="263"/>
        <v/>
      </c>
      <c r="AA954" s="14" t="str">
        <f t="shared" ca="1" si="264"/>
        <v/>
      </c>
      <c r="AB954" s="1">
        <f t="shared" si="266"/>
        <v>1</v>
      </c>
      <c r="AC954" s="1" t="e">
        <f t="shared" si="267"/>
        <v>#N/A</v>
      </c>
      <c r="AD954" s="1" t="e">
        <f t="shared" si="268"/>
        <v>#N/A</v>
      </c>
      <c r="AE954" s="1" t="e">
        <f t="shared" si="269"/>
        <v>#N/A</v>
      </c>
      <c r="AF954" s="1" t="e">
        <f t="shared" si="270"/>
        <v>#N/A</v>
      </c>
      <c r="AG954" s="1" t="e">
        <f t="shared" si="271"/>
        <v>#N/A</v>
      </c>
      <c r="AH954" s="1" t="e">
        <f t="shared" si="272"/>
        <v>#N/A</v>
      </c>
      <c r="AI954" s="1" t="str">
        <f>TRIM(LEFT(AP954,FIND(Sheet1!$E$16,AP954)-1))</f>
        <v>duration</v>
      </c>
      <c r="AJ954" s="1" t="str">
        <f>TRIM(LEFT(AQ954,FIND(Sheet1!$E$16,AQ954)-1))</f>
        <v>effectIds</v>
      </c>
      <c r="AK954" s="1" t="e">
        <f>TRIM(LEFT(AR954,FIND(Sheet1!$E$16,AR954)-1))</f>
        <v>#VALUE!</v>
      </c>
      <c r="AL954" s="1" t="e">
        <f>TRIM(LEFT(AS954,FIND(Sheet1!$E$16,AS954)-1))</f>
        <v>#VALUE!</v>
      </c>
      <c r="AM954" s="1" t="e">
        <f>TRIM(LEFT(AT954,FIND(Sheet1!$E$16,AT954)-1))</f>
        <v>#VALUE!</v>
      </c>
      <c r="AN954" s="1" t="e">
        <f>TRIM(LEFT(AU954,FIND(Sheet1!$E$16,AU954)-1))</f>
        <v>#VALUE!</v>
      </c>
      <c r="AO954" s="1" t="e">
        <f>TRIM(LEFT(AV954,FIND(Sheet1!$E$16,AV954)-1))</f>
        <v>#VALUE!</v>
      </c>
      <c r="AP954" s="14" t="s">
        <v>417</v>
      </c>
      <c r="AQ954" s="14" t="s">
        <v>492</v>
      </c>
      <c r="AX954" s="1">
        <v>2210151103</v>
      </c>
      <c r="AY954" s="1" t="s">
        <v>88</v>
      </c>
      <c r="AZ954" s="1" t="str">
        <f t="shared" si="265"/>
        <v>2210151103加buff</v>
      </c>
      <c r="BA954" s="1">
        <f>COUNTIFS($AZ$2:AZ954,AZ954,$AZ$2:AZ954,"&gt;&lt;")</f>
        <v>1</v>
      </c>
      <c r="BB954" t="b">
        <f>IFERROR(AND(VLOOKUP(AX954,[2]英雄技能定义!$A:$F,6,0)="普攻",AY954=$AY$2),FALSE)</f>
        <v>0</v>
      </c>
    </row>
    <row r="955" spans="19:54">
      <c r="S955" s="14" t="str">
        <f t="shared" si="257"/>
        <v>2210151103击飞1</v>
      </c>
      <c r="T955" s="14" t="str">
        <f ca="1">IF(OFFSET($BB$1,MATCH($S955,S:S,0)-1,),$BC$1,
_xlfn.TEXTJOIN(Sheet1!$D$16,1,U955:AA955))</f>
        <v>speed=800,duration=0.2</v>
      </c>
      <c r="U955" s="14" t="str">
        <f t="shared" ca="1" si="258"/>
        <v>speed=800</v>
      </c>
      <c r="V955" s="14" t="str">
        <f t="shared" ca="1" si="259"/>
        <v>duration=0.2</v>
      </c>
      <c r="W955" s="14" t="str">
        <f t="shared" ca="1" si="260"/>
        <v/>
      </c>
      <c r="X955" s="14" t="str">
        <f t="shared" ca="1" si="261"/>
        <v/>
      </c>
      <c r="Y955" s="14" t="str">
        <f t="shared" ca="1" si="262"/>
        <v/>
      </c>
      <c r="Z955" s="14" t="str">
        <f t="shared" ca="1" si="263"/>
        <v/>
      </c>
      <c r="AA955" s="14" t="str">
        <f t="shared" ca="1" si="264"/>
        <v/>
      </c>
      <c r="AB955" s="1">
        <f t="shared" si="266"/>
        <v>800</v>
      </c>
      <c r="AC955" s="1">
        <f t="shared" si="267"/>
        <v>0.2</v>
      </c>
      <c r="AD955" s="1" t="e">
        <f t="shared" si="268"/>
        <v>#N/A</v>
      </c>
      <c r="AE955" s="1" t="e">
        <f t="shared" si="269"/>
        <v>#N/A</v>
      </c>
      <c r="AF955" s="1" t="e">
        <f t="shared" si="270"/>
        <v>#N/A</v>
      </c>
      <c r="AG955" s="1" t="e">
        <f t="shared" si="271"/>
        <v>#N/A</v>
      </c>
      <c r="AH955" s="1" t="e">
        <f t="shared" si="272"/>
        <v>#N/A</v>
      </c>
      <c r="AI955" s="1" t="str">
        <f>TRIM(LEFT(AP955,FIND(Sheet1!$E$16,AP955)-1))</f>
        <v>speed</v>
      </c>
      <c r="AJ955" s="1" t="str">
        <f>TRIM(LEFT(AQ955,FIND(Sheet1!$E$16,AQ955)-1))</f>
        <v>duration</v>
      </c>
      <c r="AK955" s="1" t="e">
        <f>TRIM(LEFT(AR955,FIND(Sheet1!$E$16,AR955)-1))</f>
        <v>#VALUE!</v>
      </c>
      <c r="AL955" s="1" t="e">
        <f>TRIM(LEFT(AS955,FIND(Sheet1!$E$16,AS955)-1))</f>
        <v>#VALUE!</v>
      </c>
      <c r="AM955" s="1" t="e">
        <f>TRIM(LEFT(AT955,FIND(Sheet1!$E$16,AT955)-1))</f>
        <v>#VALUE!</v>
      </c>
      <c r="AN955" s="1" t="e">
        <f>TRIM(LEFT(AU955,FIND(Sheet1!$E$16,AU955)-1))</f>
        <v>#VALUE!</v>
      </c>
      <c r="AO955" s="1" t="e">
        <f>TRIM(LEFT(AV955,FIND(Sheet1!$E$16,AV955)-1))</f>
        <v>#VALUE!</v>
      </c>
      <c r="AP955" s="14" t="s">
        <v>329</v>
      </c>
      <c r="AQ955" s="14" t="s">
        <v>174</v>
      </c>
      <c r="AX955" s="1">
        <v>2210151103</v>
      </c>
      <c r="AY955" s="1" t="s">
        <v>96</v>
      </c>
      <c r="AZ955" s="1" t="str">
        <f t="shared" si="265"/>
        <v>2210151103击飞</v>
      </c>
      <c r="BA955" s="1">
        <f>COUNTIFS($AZ$2:AZ955,AZ955,$AZ$2:AZ955,"&gt;&lt;")</f>
        <v>1</v>
      </c>
      <c r="BB955" t="b">
        <f>IFERROR(AND(VLOOKUP(AX955,[2]英雄技能定义!$A:$F,6,0)="普攻",AY955=$AY$2),FALSE)</f>
        <v>0</v>
      </c>
    </row>
    <row r="956" spans="19:54">
      <c r="S956" s="14" t="str">
        <f t="shared" si="257"/>
        <v>2210151104伤血1</v>
      </c>
      <c r="T956" s="14" t="str">
        <f ca="1">IF(OFFSET($BB$1,MATCH($S956,S:S,0)-1,),$BC$1,
_xlfn.TEXTJOIN(Sheet1!$D$16,1,U956:AA956))</f>
        <v>ratio=1+attackerParams('extreasure2')+attackerParams('step10a'),fixed=100</v>
      </c>
      <c r="U956" s="14" t="str">
        <f t="shared" ca="1" si="258"/>
        <v>ratio=1+attackerParams('extreasure2')+attackerParams('step10a')</v>
      </c>
      <c r="V956" s="14" t="str">
        <f t="shared" ca="1" si="259"/>
        <v>fixed=100</v>
      </c>
      <c r="W956" s="14" t="str">
        <f t="shared" ca="1" si="260"/>
        <v/>
      </c>
      <c r="X956" s="14" t="str">
        <f t="shared" ca="1" si="261"/>
        <v/>
      </c>
      <c r="Y956" s="14" t="str">
        <f t="shared" ca="1" si="262"/>
        <v/>
      </c>
      <c r="Z956" s="14" t="str">
        <f t="shared" ca="1" si="263"/>
        <v/>
      </c>
      <c r="AA956" s="14" t="str">
        <f t="shared" ca="1" si="264"/>
        <v/>
      </c>
      <c r="AB956" s="1">
        <f t="shared" si="266"/>
        <v>1</v>
      </c>
      <c r="AC956" s="1">
        <f t="shared" si="267"/>
        <v>100</v>
      </c>
      <c r="AD956" s="1" t="e">
        <f t="shared" si="268"/>
        <v>#N/A</v>
      </c>
      <c r="AE956" s="1" t="e">
        <f t="shared" si="269"/>
        <v>#N/A</v>
      </c>
      <c r="AF956" s="1" t="e">
        <f t="shared" si="270"/>
        <v>#N/A</v>
      </c>
      <c r="AG956" s="1" t="e">
        <f t="shared" si="271"/>
        <v>#N/A</v>
      </c>
      <c r="AH956" s="1" t="e">
        <f t="shared" si="272"/>
        <v>#N/A</v>
      </c>
      <c r="AI956" s="1" t="str">
        <f>TRIM(LEFT(AP956,FIND(Sheet1!$E$16,AP956)-1))</f>
        <v>ratio</v>
      </c>
      <c r="AJ956" s="1" t="str">
        <f>TRIM(LEFT(AQ956,FIND(Sheet1!$E$16,AQ956)-1))</f>
        <v>fixed</v>
      </c>
      <c r="AK956" s="1" t="e">
        <f>TRIM(LEFT(AR956,FIND(Sheet1!$E$16,AR956)-1))</f>
        <v>#VALUE!</v>
      </c>
      <c r="AL956" s="1" t="e">
        <f>TRIM(LEFT(AS956,FIND(Sheet1!$E$16,AS956)-1))</f>
        <v>#VALUE!</v>
      </c>
      <c r="AM956" s="1" t="e">
        <f>TRIM(LEFT(AT956,FIND(Sheet1!$E$16,AT956)-1))</f>
        <v>#VALUE!</v>
      </c>
      <c r="AN956" s="1" t="e">
        <f>TRIM(LEFT(AU956,FIND(Sheet1!$E$16,AU956)-1))</f>
        <v>#VALUE!</v>
      </c>
      <c r="AO956" s="1" t="e">
        <f>TRIM(LEFT(AV956,FIND(Sheet1!$E$16,AV956)-1))</f>
        <v>#VALUE!</v>
      </c>
      <c r="AP956" s="14" t="s">
        <v>263</v>
      </c>
      <c r="AQ956" s="14" t="s">
        <v>170</v>
      </c>
      <c r="AX956" s="1">
        <v>2210151104</v>
      </c>
      <c r="AY956" s="1" t="s">
        <v>86</v>
      </c>
      <c r="AZ956" s="1" t="str">
        <f t="shared" si="265"/>
        <v>2210151104伤血</v>
      </c>
      <c r="BA956" s="1">
        <f>COUNTIFS($AZ$2:AZ956,AZ956,$AZ$2:AZ956,"&gt;&lt;")</f>
        <v>1</v>
      </c>
      <c r="BB956" t="b">
        <f>IFERROR(AND(VLOOKUP(AX956,[2]英雄技能定义!$A:$F,6,0)="普攻",AY956=$AY$2),FALSE)</f>
        <v>0</v>
      </c>
    </row>
    <row r="957" spans="19:54">
      <c r="S957" s="14" t="str">
        <f t="shared" si="257"/>
        <v>2210151104受击光效1</v>
      </c>
      <c r="T957" s="14" t="str">
        <f ca="1">IF(OFFSET($BB$1,MATCH($S957,S:S,0)-1,),$BC$1,
_xlfn.TEXTJOIN(Sheet1!$D$16,1,U957:AA957))</f>
        <v>57</v>
      </c>
      <c r="U957" s="14" t="str">
        <f t="shared" ca="1" si="258"/>
        <v>57</v>
      </c>
      <c r="V957" s="14" t="str">
        <f t="shared" ca="1" si="259"/>
        <v/>
      </c>
      <c r="W957" s="14" t="str">
        <f t="shared" ca="1" si="260"/>
        <v/>
      </c>
      <c r="X957" s="14" t="str">
        <f t="shared" ca="1" si="261"/>
        <v/>
      </c>
      <c r="Y957" s="14" t="str">
        <f t="shared" ca="1" si="262"/>
        <v/>
      </c>
      <c r="Z957" s="14" t="str">
        <f t="shared" ca="1" si="263"/>
        <v/>
      </c>
      <c r="AA957" s="14" t="str">
        <f t="shared" ca="1" si="264"/>
        <v/>
      </c>
      <c r="AB957" s="1">
        <f t="shared" si="266"/>
        <v>57</v>
      </c>
      <c r="AC957" s="1" t="e">
        <f t="shared" si="267"/>
        <v>#N/A</v>
      </c>
      <c r="AD957" s="1" t="e">
        <f t="shared" si="268"/>
        <v>#N/A</v>
      </c>
      <c r="AE957" s="1" t="e">
        <f t="shared" si="269"/>
        <v>#N/A</v>
      </c>
      <c r="AF957" s="1" t="e">
        <f t="shared" si="270"/>
        <v>#N/A</v>
      </c>
      <c r="AG957" s="1" t="e">
        <f t="shared" si="271"/>
        <v>#N/A</v>
      </c>
      <c r="AH957" s="1" t="e">
        <f t="shared" si="272"/>
        <v>#N/A</v>
      </c>
      <c r="AI957" s="1" t="e">
        <f>TRIM(LEFT(AP957,FIND(Sheet1!$E$16,AP957)-1))</f>
        <v>#VALUE!</v>
      </c>
      <c r="AJ957" s="1" t="e">
        <f>TRIM(LEFT(AQ957,FIND(Sheet1!$E$16,AQ957)-1))</f>
        <v>#VALUE!</v>
      </c>
      <c r="AK957" s="1" t="e">
        <f>TRIM(LEFT(AR957,FIND(Sheet1!$E$16,AR957)-1))</f>
        <v>#VALUE!</v>
      </c>
      <c r="AL957" s="1" t="e">
        <f>TRIM(LEFT(AS957,FIND(Sheet1!$E$16,AS957)-1))</f>
        <v>#VALUE!</v>
      </c>
      <c r="AM957" s="1" t="e">
        <f>TRIM(LEFT(AT957,FIND(Sheet1!$E$16,AT957)-1))</f>
        <v>#VALUE!</v>
      </c>
      <c r="AN957" s="1" t="e">
        <f>TRIM(LEFT(AU957,FIND(Sheet1!$E$16,AU957)-1))</f>
        <v>#VALUE!</v>
      </c>
      <c r="AO957" s="1" t="e">
        <f>TRIM(LEFT(AV957,FIND(Sheet1!$E$16,AV957)-1))</f>
        <v>#VALUE!</v>
      </c>
      <c r="AP957" s="14">
        <v>57</v>
      </c>
      <c r="AX957" s="1">
        <v>2210151104</v>
      </c>
      <c r="AY957" s="1" t="s">
        <v>91</v>
      </c>
      <c r="AZ957" s="1" t="str">
        <f t="shared" si="265"/>
        <v>2210151104受击光效</v>
      </c>
      <c r="BA957" s="1">
        <f>COUNTIFS($AZ$2:AZ957,AZ957,$AZ$2:AZ957,"&gt;&lt;")</f>
        <v>1</v>
      </c>
      <c r="BB957" t="b">
        <f>IFERROR(AND(VLOOKUP(AX957,[2]英雄技能定义!$A:$F,6,0)="普攻",AY957=$AY$2),FALSE)</f>
        <v>0</v>
      </c>
    </row>
    <row r="958" spans="19:54">
      <c r="S958" s="14" t="str">
        <f t="shared" si="257"/>
        <v>2210151104加buff1</v>
      </c>
      <c r="T958" s="14" t="str">
        <f ca="1">IF(OFFSET($BB$1,MATCH($S958,S:S,0)-1,),$BC$1,
_xlfn.TEXTJOIN(Sheet1!$D$16,1,U958:AA958))</f>
        <v>duration=12+attackerParams('extreasure1b'),effectIds={1000114,1000586}</v>
      </c>
      <c r="U958" s="14" t="str">
        <f t="shared" ca="1" si="258"/>
        <v>duration=12+attackerParams('extreasure1b')</v>
      </c>
      <c r="V958" s="14" t="str">
        <f t="shared" ca="1" si="259"/>
        <v>effectIds={1000114</v>
      </c>
      <c r="W958" s="14" t="str">
        <f t="shared" ca="1" si="260"/>
        <v>1000586}</v>
      </c>
      <c r="X958" s="14" t="str">
        <f t="shared" ca="1" si="261"/>
        <v/>
      </c>
      <c r="Y958" s="14" t="str">
        <f t="shared" ca="1" si="262"/>
        <v/>
      </c>
      <c r="Z958" s="14" t="str">
        <f t="shared" ca="1" si="263"/>
        <v/>
      </c>
      <c r="AA958" s="14" t="str">
        <f t="shared" ca="1" si="264"/>
        <v/>
      </c>
      <c r="AB958" s="1">
        <f t="shared" si="266"/>
        <v>12</v>
      </c>
      <c r="AC958" s="1" t="e">
        <f t="shared" si="267"/>
        <v>#N/A</v>
      </c>
      <c r="AD958" s="1" t="e">
        <f t="shared" si="268"/>
        <v>#N/A</v>
      </c>
      <c r="AE958" s="1" t="e">
        <f t="shared" si="269"/>
        <v>#N/A</v>
      </c>
      <c r="AF958" s="1" t="e">
        <f t="shared" si="270"/>
        <v>#N/A</v>
      </c>
      <c r="AG958" s="1" t="e">
        <f t="shared" si="271"/>
        <v>#N/A</v>
      </c>
      <c r="AH958" s="1" t="e">
        <f t="shared" si="272"/>
        <v>#N/A</v>
      </c>
      <c r="AI958" s="1" t="str">
        <f>TRIM(LEFT(AP958,FIND(Sheet1!$E$16,AP958)-1))</f>
        <v>duration</v>
      </c>
      <c r="AJ958" s="1" t="str">
        <f>TRIM(LEFT(AQ958,FIND(Sheet1!$E$16,AQ958)-1))</f>
        <v>effectIds</v>
      </c>
      <c r="AK958" s="1" t="e">
        <f>TRIM(LEFT(AR958,FIND(Sheet1!$E$16,AR958)-1))</f>
        <v>#VALUE!</v>
      </c>
      <c r="AL958" s="1" t="e">
        <f>TRIM(LEFT(AS958,FIND(Sheet1!$E$16,AS958)-1))</f>
        <v>#VALUE!</v>
      </c>
      <c r="AM958" s="1" t="e">
        <f>TRIM(LEFT(AT958,FIND(Sheet1!$E$16,AT958)-1))</f>
        <v>#VALUE!</v>
      </c>
      <c r="AN958" s="1" t="e">
        <f>TRIM(LEFT(AU958,FIND(Sheet1!$E$16,AU958)-1))</f>
        <v>#VALUE!</v>
      </c>
      <c r="AO958" s="1" t="e">
        <f>TRIM(LEFT(AV958,FIND(Sheet1!$E$16,AV958)-1))</f>
        <v>#VALUE!</v>
      </c>
      <c r="AP958" s="14" t="s">
        <v>493</v>
      </c>
      <c r="AQ958" s="14" t="s">
        <v>494</v>
      </c>
      <c r="AR958" s="14" t="s">
        <v>495</v>
      </c>
      <c r="AX958" s="1">
        <v>2210151104</v>
      </c>
      <c r="AY958" s="1" t="s">
        <v>88</v>
      </c>
      <c r="AZ958" s="1" t="str">
        <f t="shared" si="265"/>
        <v>2210151104加buff</v>
      </c>
      <c r="BA958" s="1">
        <f>COUNTIFS($AZ$2:AZ958,AZ958,$AZ$2:AZ958,"&gt;&lt;")</f>
        <v>1</v>
      </c>
      <c r="BB958" t="b">
        <f>IFERROR(AND(VLOOKUP(AX958,[2]英雄技能定义!$A:$F,6,0)="普攻",AY958=$AY$2),FALSE)</f>
        <v>0</v>
      </c>
    </row>
    <row r="959" spans="19:54">
      <c r="S959" s="14" t="str">
        <f t="shared" si="257"/>
        <v>2210151104击飞1</v>
      </c>
      <c r="T959" s="14" t="str">
        <f ca="1">IF(OFFSET($BB$1,MATCH($S959,S:S,0)-1,),$BC$1,
_xlfn.TEXTJOIN(Sheet1!$D$16,1,U959:AA959))</f>
        <v>speed=400,duration=0.1</v>
      </c>
      <c r="U959" s="14" t="str">
        <f t="shared" ca="1" si="258"/>
        <v>speed=400</v>
      </c>
      <c r="V959" s="14" t="str">
        <f t="shared" ca="1" si="259"/>
        <v>duration=0.1</v>
      </c>
      <c r="W959" s="14" t="str">
        <f t="shared" ca="1" si="260"/>
        <v/>
      </c>
      <c r="X959" s="14" t="str">
        <f t="shared" ca="1" si="261"/>
        <v/>
      </c>
      <c r="Y959" s="14" t="str">
        <f t="shared" ca="1" si="262"/>
        <v/>
      </c>
      <c r="Z959" s="14" t="str">
        <f t="shared" ca="1" si="263"/>
        <v/>
      </c>
      <c r="AA959" s="14" t="str">
        <f t="shared" ca="1" si="264"/>
        <v/>
      </c>
      <c r="AB959" s="1">
        <f t="shared" si="266"/>
        <v>400</v>
      </c>
      <c r="AC959" s="1">
        <f t="shared" si="267"/>
        <v>0.1</v>
      </c>
      <c r="AD959" s="1" t="e">
        <f t="shared" si="268"/>
        <v>#N/A</v>
      </c>
      <c r="AE959" s="1" t="e">
        <f t="shared" si="269"/>
        <v>#N/A</v>
      </c>
      <c r="AF959" s="1" t="e">
        <f t="shared" si="270"/>
        <v>#N/A</v>
      </c>
      <c r="AG959" s="1" t="e">
        <f t="shared" si="271"/>
        <v>#N/A</v>
      </c>
      <c r="AH959" s="1" t="e">
        <f t="shared" si="272"/>
        <v>#N/A</v>
      </c>
      <c r="AI959" s="1" t="str">
        <f>TRIM(LEFT(AP959,FIND(Sheet1!$E$16,AP959)-1))</f>
        <v>speed</v>
      </c>
      <c r="AJ959" s="1" t="str">
        <f>TRIM(LEFT(AQ959,FIND(Sheet1!$E$16,AQ959)-1))</f>
        <v>duration</v>
      </c>
      <c r="AK959" s="1" t="e">
        <f>TRIM(LEFT(AR959,FIND(Sheet1!$E$16,AR959)-1))</f>
        <v>#VALUE!</v>
      </c>
      <c r="AL959" s="1" t="e">
        <f>TRIM(LEFT(AS959,FIND(Sheet1!$E$16,AS959)-1))</f>
        <v>#VALUE!</v>
      </c>
      <c r="AM959" s="1" t="e">
        <f>TRIM(LEFT(AT959,FIND(Sheet1!$E$16,AT959)-1))</f>
        <v>#VALUE!</v>
      </c>
      <c r="AN959" s="1" t="e">
        <f>TRIM(LEFT(AU959,FIND(Sheet1!$E$16,AU959)-1))</f>
        <v>#VALUE!</v>
      </c>
      <c r="AO959" s="1" t="e">
        <f>TRIM(LEFT(AV959,FIND(Sheet1!$E$16,AV959)-1))</f>
        <v>#VALUE!</v>
      </c>
      <c r="AP959" s="14" t="s">
        <v>173</v>
      </c>
      <c r="AQ959" s="14" t="s">
        <v>183</v>
      </c>
      <c r="AX959" s="1">
        <v>2210151104</v>
      </c>
      <c r="AY959" s="1" t="s">
        <v>96</v>
      </c>
      <c r="AZ959" s="1" t="str">
        <f t="shared" si="265"/>
        <v>2210151104击飞</v>
      </c>
      <c r="BA959" s="1">
        <f>COUNTIFS($AZ$2:AZ959,AZ959,$AZ$2:AZ959,"&gt;&lt;")</f>
        <v>1</v>
      </c>
      <c r="BB959" t="b">
        <f>IFERROR(AND(VLOOKUP(AX959,[2]英雄技能定义!$A:$F,6,0)="普攻",AY959=$AY$2),FALSE)</f>
        <v>0</v>
      </c>
    </row>
    <row r="960" spans="19:54">
      <c r="S960" s="14" t="str">
        <f t="shared" si="257"/>
        <v>2210151105伤血1</v>
      </c>
      <c r="T960" s="14" t="str">
        <f ca="1">IF(OFFSET($BB$1,MATCH($S960,S:S,0)-1,),$BC$1,
_xlfn.TEXTJOIN(Sheet1!$D$16,1,U960:AA960))</f>
        <v>ratio=1.31+attackerParams('extreasure2')+attackerParams('step10a'),fixed=100</v>
      </c>
      <c r="U960" s="14" t="str">
        <f t="shared" ca="1" si="258"/>
        <v>ratio=1.31+attackerParams('extreasure2')+attackerParams('step10a')</v>
      </c>
      <c r="V960" s="14" t="str">
        <f t="shared" ca="1" si="259"/>
        <v>fixed=100</v>
      </c>
      <c r="W960" s="14" t="str">
        <f t="shared" ca="1" si="260"/>
        <v/>
      </c>
      <c r="X960" s="14" t="str">
        <f t="shared" ca="1" si="261"/>
        <v/>
      </c>
      <c r="Y960" s="14" t="str">
        <f t="shared" ca="1" si="262"/>
        <v/>
      </c>
      <c r="Z960" s="14" t="str">
        <f t="shared" ca="1" si="263"/>
        <v/>
      </c>
      <c r="AA960" s="14" t="str">
        <f t="shared" ca="1" si="264"/>
        <v/>
      </c>
      <c r="AB960" s="1">
        <f t="shared" si="266"/>
        <v>1.31</v>
      </c>
      <c r="AC960" s="1">
        <f t="shared" si="267"/>
        <v>100</v>
      </c>
      <c r="AD960" s="1" t="e">
        <f t="shared" si="268"/>
        <v>#N/A</v>
      </c>
      <c r="AE960" s="1" t="e">
        <f t="shared" si="269"/>
        <v>#N/A</v>
      </c>
      <c r="AF960" s="1" t="e">
        <f t="shared" si="270"/>
        <v>#N/A</v>
      </c>
      <c r="AG960" s="1" t="e">
        <f t="shared" si="271"/>
        <v>#N/A</v>
      </c>
      <c r="AH960" s="1" t="e">
        <f t="shared" si="272"/>
        <v>#N/A</v>
      </c>
      <c r="AI960" s="1" t="str">
        <f>TRIM(LEFT(AP960,FIND(Sheet1!$E$16,AP960)-1))</f>
        <v>ratio</v>
      </c>
      <c r="AJ960" s="1" t="str">
        <f>TRIM(LEFT(AQ960,FIND(Sheet1!$E$16,AQ960)-1))</f>
        <v>fixed</v>
      </c>
      <c r="AK960" s="1" t="e">
        <f>TRIM(LEFT(AR960,FIND(Sheet1!$E$16,AR960)-1))</f>
        <v>#VALUE!</v>
      </c>
      <c r="AL960" s="1" t="e">
        <f>TRIM(LEFT(AS960,FIND(Sheet1!$E$16,AS960)-1))</f>
        <v>#VALUE!</v>
      </c>
      <c r="AM960" s="1" t="e">
        <f>TRIM(LEFT(AT960,FIND(Sheet1!$E$16,AT960)-1))</f>
        <v>#VALUE!</v>
      </c>
      <c r="AN960" s="1" t="e">
        <f>TRIM(LEFT(AU960,FIND(Sheet1!$E$16,AU960)-1))</f>
        <v>#VALUE!</v>
      </c>
      <c r="AO960" s="1" t="e">
        <f>TRIM(LEFT(AV960,FIND(Sheet1!$E$16,AV960)-1))</f>
        <v>#VALUE!</v>
      </c>
      <c r="AP960" s="14" t="s">
        <v>216</v>
      </c>
      <c r="AQ960" s="14" t="s">
        <v>170</v>
      </c>
      <c r="AX960" s="1">
        <v>2210151105</v>
      </c>
      <c r="AY960" s="1" t="s">
        <v>86</v>
      </c>
      <c r="AZ960" s="1" t="str">
        <f t="shared" si="265"/>
        <v>2210151105伤血</v>
      </c>
      <c r="BA960" s="1">
        <f>COUNTIFS($AZ$2:AZ960,AZ960,$AZ$2:AZ960,"&gt;&lt;")</f>
        <v>1</v>
      </c>
      <c r="BB960" t="b">
        <f>IFERROR(AND(VLOOKUP(AX960,[2]英雄技能定义!$A:$F,6,0)="普攻",AY960=$AY$2),FALSE)</f>
        <v>0</v>
      </c>
    </row>
    <row r="961" spans="19:54">
      <c r="S961" s="14" t="str">
        <f t="shared" si="257"/>
        <v>2210151105受击光效1</v>
      </c>
      <c r="T961" s="14" t="str">
        <f ca="1">IF(OFFSET($BB$1,MATCH($S961,S:S,0)-1,),$BC$1,
_xlfn.TEXTJOIN(Sheet1!$D$16,1,U961:AA961))</f>
        <v>57</v>
      </c>
      <c r="U961" s="14" t="str">
        <f t="shared" ca="1" si="258"/>
        <v>57</v>
      </c>
      <c r="V961" s="14" t="str">
        <f t="shared" ca="1" si="259"/>
        <v/>
      </c>
      <c r="W961" s="14" t="str">
        <f t="shared" ca="1" si="260"/>
        <v/>
      </c>
      <c r="X961" s="14" t="str">
        <f t="shared" ca="1" si="261"/>
        <v/>
      </c>
      <c r="Y961" s="14" t="str">
        <f t="shared" ca="1" si="262"/>
        <v/>
      </c>
      <c r="Z961" s="14" t="str">
        <f t="shared" ca="1" si="263"/>
        <v/>
      </c>
      <c r="AA961" s="14" t="str">
        <f t="shared" ca="1" si="264"/>
        <v/>
      </c>
      <c r="AB961" s="1">
        <f t="shared" si="266"/>
        <v>57</v>
      </c>
      <c r="AC961" s="1" t="e">
        <f t="shared" si="267"/>
        <v>#N/A</v>
      </c>
      <c r="AD961" s="1" t="e">
        <f t="shared" si="268"/>
        <v>#N/A</v>
      </c>
      <c r="AE961" s="1" t="e">
        <f t="shared" si="269"/>
        <v>#N/A</v>
      </c>
      <c r="AF961" s="1" t="e">
        <f t="shared" si="270"/>
        <v>#N/A</v>
      </c>
      <c r="AG961" s="1" t="e">
        <f t="shared" si="271"/>
        <v>#N/A</v>
      </c>
      <c r="AH961" s="1" t="e">
        <f t="shared" si="272"/>
        <v>#N/A</v>
      </c>
      <c r="AI961" s="1" t="e">
        <f>TRIM(LEFT(AP961,FIND(Sheet1!$E$16,AP961)-1))</f>
        <v>#VALUE!</v>
      </c>
      <c r="AJ961" s="1" t="e">
        <f>TRIM(LEFT(AQ961,FIND(Sheet1!$E$16,AQ961)-1))</f>
        <v>#VALUE!</v>
      </c>
      <c r="AK961" s="1" t="e">
        <f>TRIM(LEFT(AR961,FIND(Sheet1!$E$16,AR961)-1))</f>
        <v>#VALUE!</v>
      </c>
      <c r="AL961" s="1" t="e">
        <f>TRIM(LEFT(AS961,FIND(Sheet1!$E$16,AS961)-1))</f>
        <v>#VALUE!</v>
      </c>
      <c r="AM961" s="1" t="e">
        <f>TRIM(LEFT(AT961,FIND(Sheet1!$E$16,AT961)-1))</f>
        <v>#VALUE!</v>
      </c>
      <c r="AN961" s="1" t="e">
        <f>TRIM(LEFT(AU961,FIND(Sheet1!$E$16,AU961)-1))</f>
        <v>#VALUE!</v>
      </c>
      <c r="AO961" s="1" t="e">
        <f>TRIM(LEFT(AV961,FIND(Sheet1!$E$16,AV961)-1))</f>
        <v>#VALUE!</v>
      </c>
      <c r="AP961" s="14">
        <v>57</v>
      </c>
      <c r="AX961" s="1">
        <v>2210151105</v>
      </c>
      <c r="AY961" s="1" t="s">
        <v>91</v>
      </c>
      <c r="AZ961" s="1" t="str">
        <f t="shared" si="265"/>
        <v>2210151105受击光效</v>
      </c>
      <c r="BA961" s="1">
        <f>COUNTIFS($AZ$2:AZ961,AZ961,$AZ$2:AZ961,"&gt;&lt;")</f>
        <v>1</v>
      </c>
      <c r="BB961" t="b">
        <f>IFERROR(AND(VLOOKUP(AX961,[2]英雄技能定义!$A:$F,6,0)="普攻",AY961=$AY$2),FALSE)</f>
        <v>0</v>
      </c>
    </row>
    <row r="962" spans="19:54">
      <c r="S962" s="14" t="str">
        <f t="shared" ref="S962:S1025" si="273">AZ962&amp;BA962</f>
        <v>2210151105加buff1</v>
      </c>
      <c r="T962" s="14" t="str">
        <f ca="1">IF(OFFSET($BB$1,MATCH($S962,S:S,0)-1,),$BC$1,
_xlfn.TEXTJOIN(Sheet1!$D$16,1,U962:AA962))</f>
        <v>duration=12+attackerParams('extreasure1b'),effectIds={1000114,1000586}</v>
      </c>
      <c r="U962" s="14" t="str">
        <f t="shared" ref="U962:U1025" ca="1" si="274">IFERROR(SUBSTITUTE(AP962,AB962,INDEX(OFFSET($H$1:$Q$1,MATCH($S962,$F:$F,0)-1,0),MATCH(AI962,$H$1:$Q$1,0))),AP962&amp;"")</f>
        <v>duration=12+attackerParams('extreasure1b')</v>
      </c>
      <c r="V962" s="14" t="str">
        <f t="shared" ref="V962:V1025" ca="1" si="275">IFERROR(SUBSTITUTE(AQ962,AC962,INDEX(OFFSET($H$1:$Q$1,MATCH($S962,$F:$F,0)-1,0),MATCH(AJ962,$H$1:$Q$1,0))),AQ962&amp;"")</f>
        <v>effectIds={1000114</v>
      </c>
      <c r="W962" s="14" t="str">
        <f t="shared" ref="W962:W1025" ca="1" si="276">IFERROR(SUBSTITUTE(AR962,AD962,INDEX(OFFSET($H$1:$Q$1,MATCH($S962,$F:$F,0)-1,0),MATCH(AK962,$H$1:$Q$1,0))),AR962&amp;"")</f>
        <v>1000586}</v>
      </c>
      <c r="X962" s="14" t="str">
        <f t="shared" ref="X962:X1025" ca="1" si="277">IFERROR(SUBSTITUTE(AS962,AE962,INDEX(OFFSET($H$1:$Q$1,MATCH($S962,$F:$F,0)-1,0),MATCH(AL962,$H$1:$Q$1,0))),AS962&amp;"")</f>
        <v/>
      </c>
      <c r="Y962" s="14" t="str">
        <f t="shared" ref="Y962:Y1025" ca="1" si="278">IFERROR(SUBSTITUTE(AT962,AF962,INDEX(OFFSET($H$1:$Q$1,MATCH($S962,$F:$F,0)-1,0),MATCH(AM962,$H$1:$Q$1,0))),AT962&amp;"")</f>
        <v/>
      </c>
      <c r="Z962" s="14" t="str">
        <f t="shared" ref="Z962:Z1025" ca="1" si="279">IFERROR(SUBSTITUTE(AU962,AG962,INDEX(OFFSET($H$1:$Q$1,MATCH($S962,$F:$F,0)-1,0),MATCH(AN962,$H$1:$Q$1,0))),AU962&amp;"")</f>
        <v/>
      </c>
      <c r="AA962" s="14" t="str">
        <f t="shared" ref="AA962:AA1025" ca="1" si="280">IFERROR(SUBSTITUTE(AV962,AH962,INDEX(OFFSET($H$1:$Q$1,MATCH($S962,$F:$F,0)-1,0),MATCH(AO962,$H$1:$Q$1,0))),AV962&amp;"")</f>
        <v/>
      </c>
      <c r="AB962" s="1">
        <f t="shared" si="266"/>
        <v>12</v>
      </c>
      <c r="AC962" s="1" t="e">
        <f t="shared" si="267"/>
        <v>#N/A</v>
      </c>
      <c r="AD962" s="1" t="e">
        <f t="shared" si="268"/>
        <v>#N/A</v>
      </c>
      <c r="AE962" s="1" t="e">
        <f t="shared" si="269"/>
        <v>#N/A</v>
      </c>
      <c r="AF962" s="1" t="e">
        <f t="shared" si="270"/>
        <v>#N/A</v>
      </c>
      <c r="AG962" s="1" t="e">
        <f t="shared" si="271"/>
        <v>#N/A</v>
      </c>
      <c r="AH962" s="1" t="e">
        <f t="shared" si="272"/>
        <v>#N/A</v>
      </c>
      <c r="AI962" s="1" t="str">
        <f>TRIM(LEFT(AP962,FIND(Sheet1!$E$16,AP962)-1))</f>
        <v>duration</v>
      </c>
      <c r="AJ962" s="1" t="str">
        <f>TRIM(LEFT(AQ962,FIND(Sheet1!$E$16,AQ962)-1))</f>
        <v>effectIds</v>
      </c>
      <c r="AK962" s="1" t="e">
        <f>TRIM(LEFT(AR962,FIND(Sheet1!$E$16,AR962)-1))</f>
        <v>#VALUE!</v>
      </c>
      <c r="AL962" s="1" t="e">
        <f>TRIM(LEFT(AS962,FIND(Sheet1!$E$16,AS962)-1))</f>
        <v>#VALUE!</v>
      </c>
      <c r="AM962" s="1" t="e">
        <f>TRIM(LEFT(AT962,FIND(Sheet1!$E$16,AT962)-1))</f>
        <v>#VALUE!</v>
      </c>
      <c r="AN962" s="1" t="e">
        <f>TRIM(LEFT(AU962,FIND(Sheet1!$E$16,AU962)-1))</f>
        <v>#VALUE!</v>
      </c>
      <c r="AO962" s="1" t="e">
        <f>TRIM(LEFT(AV962,FIND(Sheet1!$E$16,AV962)-1))</f>
        <v>#VALUE!</v>
      </c>
      <c r="AP962" s="14" t="s">
        <v>493</v>
      </c>
      <c r="AQ962" s="14" t="s">
        <v>494</v>
      </c>
      <c r="AR962" s="14" t="s">
        <v>495</v>
      </c>
      <c r="AX962" s="1">
        <v>2210151105</v>
      </c>
      <c r="AY962" s="1" t="s">
        <v>88</v>
      </c>
      <c r="AZ962" s="1" t="str">
        <f t="shared" si="265"/>
        <v>2210151105加buff</v>
      </c>
      <c r="BA962" s="1">
        <f>COUNTIFS($AZ$2:AZ962,AZ962,$AZ$2:AZ962,"&gt;&lt;")</f>
        <v>1</v>
      </c>
      <c r="BB962" t="b">
        <f>IFERROR(AND(VLOOKUP(AX962,[2]英雄技能定义!$A:$F,6,0)="普攻",AY962=$AY$2),FALSE)</f>
        <v>0</v>
      </c>
    </row>
    <row r="963" spans="19:54">
      <c r="S963" s="14" t="str">
        <f t="shared" si="273"/>
        <v>2210151105击飞1</v>
      </c>
      <c r="T963" s="14" t="str">
        <f ca="1">IF(OFFSET($BB$1,MATCH($S963,S:S,0)-1,),$BC$1,
_xlfn.TEXTJOIN(Sheet1!$D$16,1,U963:AA963))</f>
        <v>speed=400,duration=0.1</v>
      </c>
      <c r="U963" s="14" t="str">
        <f t="shared" ca="1" si="274"/>
        <v>speed=400</v>
      </c>
      <c r="V963" s="14" t="str">
        <f t="shared" ca="1" si="275"/>
        <v>duration=0.1</v>
      </c>
      <c r="W963" s="14" t="str">
        <f t="shared" ca="1" si="276"/>
        <v/>
      </c>
      <c r="X963" s="14" t="str">
        <f t="shared" ca="1" si="277"/>
        <v/>
      </c>
      <c r="Y963" s="14" t="str">
        <f t="shared" ca="1" si="278"/>
        <v/>
      </c>
      <c r="Z963" s="14" t="str">
        <f t="shared" ca="1" si="279"/>
        <v/>
      </c>
      <c r="AA963" s="14" t="str">
        <f t="shared" ca="1" si="280"/>
        <v/>
      </c>
      <c r="AB963" s="1">
        <f t="shared" si="266"/>
        <v>400</v>
      </c>
      <c r="AC963" s="1">
        <f t="shared" si="267"/>
        <v>0.1</v>
      </c>
      <c r="AD963" s="1" t="e">
        <f t="shared" si="268"/>
        <v>#N/A</v>
      </c>
      <c r="AE963" s="1" t="e">
        <f t="shared" si="269"/>
        <v>#N/A</v>
      </c>
      <c r="AF963" s="1" t="e">
        <f t="shared" si="270"/>
        <v>#N/A</v>
      </c>
      <c r="AG963" s="1" t="e">
        <f t="shared" si="271"/>
        <v>#N/A</v>
      </c>
      <c r="AH963" s="1" t="e">
        <f t="shared" si="272"/>
        <v>#N/A</v>
      </c>
      <c r="AI963" s="1" t="str">
        <f>TRIM(LEFT(AP963,FIND(Sheet1!$E$16,AP963)-1))</f>
        <v>speed</v>
      </c>
      <c r="AJ963" s="1" t="str">
        <f>TRIM(LEFT(AQ963,FIND(Sheet1!$E$16,AQ963)-1))</f>
        <v>duration</v>
      </c>
      <c r="AK963" s="1" t="e">
        <f>TRIM(LEFT(AR963,FIND(Sheet1!$E$16,AR963)-1))</f>
        <v>#VALUE!</v>
      </c>
      <c r="AL963" s="1" t="e">
        <f>TRIM(LEFT(AS963,FIND(Sheet1!$E$16,AS963)-1))</f>
        <v>#VALUE!</v>
      </c>
      <c r="AM963" s="1" t="e">
        <f>TRIM(LEFT(AT963,FIND(Sheet1!$E$16,AT963)-1))</f>
        <v>#VALUE!</v>
      </c>
      <c r="AN963" s="1" t="e">
        <f>TRIM(LEFT(AU963,FIND(Sheet1!$E$16,AU963)-1))</f>
        <v>#VALUE!</v>
      </c>
      <c r="AO963" s="1" t="e">
        <f>TRIM(LEFT(AV963,FIND(Sheet1!$E$16,AV963)-1))</f>
        <v>#VALUE!</v>
      </c>
      <c r="AP963" s="14" t="s">
        <v>173</v>
      </c>
      <c r="AQ963" s="14" t="s">
        <v>183</v>
      </c>
      <c r="AX963" s="1">
        <v>2210151105</v>
      </c>
      <c r="AY963" s="1" t="s">
        <v>96</v>
      </c>
      <c r="AZ963" s="1" t="str">
        <f t="shared" ref="AZ963:AZ1026" si="281">AX963&amp;AY963</f>
        <v>2210151105击飞</v>
      </c>
      <c r="BA963" s="1">
        <f>COUNTIFS($AZ$2:AZ963,AZ963,$AZ$2:AZ963,"&gt;&lt;")</f>
        <v>1</v>
      </c>
      <c r="BB963" t="b">
        <f>IFERROR(AND(VLOOKUP(AX963,[2]英雄技能定义!$A:$F,6,0)="普攻",AY963=$AY$2),FALSE)</f>
        <v>0</v>
      </c>
    </row>
    <row r="964" spans="19:54">
      <c r="S964" s="14" t="str">
        <f t="shared" si="273"/>
        <v>2200150801伤血1</v>
      </c>
      <c r="T964" s="14" t="str">
        <f ca="1">IF(OFFSET($BB$1,MATCH($S964,S:S,0)-1,),$BC$1,
_xlfn.TEXTJOIN(Sheet1!$D$16,1,U964:AA964))</f>
        <v>ratio=0.4,fixed=0</v>
      </c>
      <c r="U964" s="14" t="str">
        <f t="shared" ca="1" si="274"/>
        <v>ratio=0.4</v>
      </c>
      <c r="V964" s="14" t="str">
        <f t="shared" ca="1" si="275"/>
        <v>fixed=10</v>
      </c>
      <c r="W964" s="14" t="str">
        <f t="shared" ca="1" si="276"/>
        <v/>
      </c>
      <c r="X964" s="14" t="str">
        <f t="shared" ca="1" si="277"/>
        <v/>
      </c>
      <c r="Y964" s="14" t="str">
        <f t="shared" ca="1" si="278"/>
        <v/>
      </c>
      <c r="Z964" s="14" t="str">
        <f t="shared" ca="1" si="279"/>
        <v/>
      </c>
      <c r="AA964" s="14" t="str">
        <f t="shared" ca="1" si="280"/>
        <v/>
      </c>
      <c r="AB964" s="1">
        <f t="shared" si="266"/>
        <v>0.4</v>
      </c>
      <c r="AC964" s="1">
        <f t="shared" si="267"/>
        <v>10</v>
      </c>
      <c r="AD964" s="1" t="e">
        <f t="shared" si="268"/>
        <v>#N/A</v>
      </c>
      <c r="AE964" s="1" t="e">
        <f t="shared" si="269"/>
        <v>#N/A</v>
      </c>
      <c r="AF964" s="1" t="e">
        <f t="shared" si="270"/>
        <v>#N/A</v>
      </c>
      <c r="AG964" s="1" t="e">
        <f t="shared" si="271"/>
        <v>#N/A</v>
      </c>
      <c r="AH964" s="1" t="e">
        <f t="shared" si="272"/>
        <v>#N/A</v>
      </c>
      <c r="AI964" s="1" t="str">
        <f>TRIM(LEFT(AP964,FIND(Sheet1!$E$16,AP964)-1))</f>
        <v>ratio</v>
      </c>
      <c r="AJ964" s="1" t="str">
        <f>TRIM(LEFT(AQ964,FIND(Sheet1!$E$16,AQ964)-1))</f>
        <v>fixed</v>
      </c>
      <c r="AK964" s="1" t="e">
        <f>TRIM(LEFT(AR964,FIND(Sheet1!$E$16,AR964)-1))</f>
        <v>#VALUE!</v>
      </c>
      <c r="AL964" s="1" t="e">
        <f>TRIM(LEFT(AS964,FIND(Sheet1!$E$16,AS964)-1))</f>
        <v>#VALUE!</v>
      </c>
      <c r="AM964" s="1" t="e">
        <f>TRIM(LEFT(AT964,FIND(Sheet1!$E$16,AT964)-1))</f>
        <v>#VALUE!</v>
      </c>
      <c r="AN964" s="1" t="e">
        <f>TRIM(LEFT(AU964,FIND(Sheet1!$E$16,AU964)-1))</f>
        <v>#VALUE!</v>
      </c>
      <c r="AO964" s="1" t="e">
        <f>TRIM(LEFT(AV964,FIND(Sheet1!$E$16,AV964)-1))</f>
        <v>#VALUE!</v>
      </c>
      <c r="AP964" s="14" t="s">
        <v>167</v>
      </c>
      <c r="AQ964" s="14" t="s">
        <v>168</v>
      </c>
      <c r="AX964" s="1">
        <v>2200150801</v>
      </c>
      <c r="AY964" s="1" t="s">
        <v>86</v>
      </c>
      <c r="AZ964" s="1" t="str">
        <f t="shared" si="281"/>
        <v>2200150801伤血</v>
      </c>
      <c r="BA964" s="1">
        <f>COUNTIFS($AZ$2:AZ964,AZ964,$AZ$2:AZ964,"&gt;&lt;")</f>
        <v>1</v>
      </c>
      <c r="BB964" t="b">
        <f>IFERROR(AND(VLOOKUP(AX964,[2]英雄技能定义!$A:$F,6,0)="普攻",AY964=$AY$2),FALSE)</f>
        <v>1</v>
      </c>
    </row>
    <row r="965" spans="19:54">
      <c r="S965" s="14" t="str">
        <f t="shared" si="273"/>
        <v>2200150801受击光效1</v>
      </c>
      <c r="T965" s="14" t="str">
        <f ca="1">IF(OFFSET($BB$1,MATCH($S965,S:S,0)-1,),$BC$1,
_xlfn.TEXTJOIN(Sheet1!$D$16,1,U965:AA965))</f>
        <v>54</v>
      </c>
      <c r="U965" s="14" t="str">
        <f t="shared" ca="1" si="274"/>
        <v>54</v>
      </c>
      <c r="V965" s="14" t="str">
        <f t="shared" ca="1" si="275"/>
        <v/>
      </c>
      <c r="W965" s="14" t="str">
        <f t="shared" ca="1" si="276"/>
        <v/>
      </c>
      <c r="X965" s="14" t="str">
        <f t="shared" ca="1" si="277"/>
        <v/>
      </c>
      <c r="Y965" s="14" t="str">
        <f t="shared" ca="1" si="278"/>
        <v/>
      </c>
      <c r="Z965" s="14" t="str">
        <f t="shared" ca="1" si="279"/>
        <v/>
      </c>
      <c r="AA965" s="14" t="str">
        <f t="shared" ca="1" si="280"/>
        <v/>
      </c>
      <c r="AB965" s="1">
        <f t="shared" si="266"/>
        <v>54</v>
      </c>
      <c r="AC965" s="1" t="e">
        <f t="shared" si="267"/>
        <v>#N/A</v>
      </c>
      <c r="AD965" s="1" t="e">
        <f t="shared" si="268"/>
        <v>#N/A</v>
      </c>
      <c r="AE965" s="1" t="e">
        <f t="shared" si="269"/>
        <v>#N/A</v>
      </c>
      <c r="AF965" s="1" t="e">
        <f t="shared" si="270"/>
        <v>#N/A</v>
      </c>
      <c r="AG965" s="1" t="e">
        <f t="shared" si="271"/>
        <v>#N/A</v>
      </c>
      <c r="AH965" s="1" t="e">
        <f t="shared" si="272"/>
        <v>#N/A</v>
      </c>
      <c r="AI965" s="1" t="e">
        <f>TRIM(LEFT(AP965,FIND(Sheet1!$E$16,AP965)-1))</f>
        <v>#VALUE!</v>
      </c>
      <c r="AJ965" s="1" t="e">
        <f>TRIM(LEFT(AQ965,FIND(Sheet1!$E$16,AQ965)-1))</f>
        <v>#VALUE!</v>
      </c>
      <c r="AK965" s="1" t="e">
        <f>TRIM(LEFT(AR965,FIND(Sheet1!$E$16,AR965)-1))</f>
        <v>#VALUE!</v>
      </c>
      <c r="AL965" s="1" t="e">
        <f>TRIM(LEFT(AS965,FIND(Sheet1!$E$16,AS965)-1))</f>
        <v>#VALUE!</v>
      </c>
      <c r="AM965" s="1" t="e">
        <f>TRIM(LEFT(AT965,FIND(Sheet1!$E$16,AT965)-1))</f>
        <v>#VALUE!</v>
      </c>
      <c r="AN965" s="1" t="e">
        <f>TRIM(LEFT(AU965,FIND(Sheet1!$E$16,AU965)-1))</f>
        <v>#VALUE!</v>
      </c>
      <c r="AO965" s="1" t="e">
        <f>TRIM(LEFT(AV965,FIND(Sheet1!$E$16,AV965)-1))</f>
        <v>#VALUE!</v>
      </c>
      <c r="AP965" s="14">
        <v>54</v>
      </c>
      <c r="AX965" s="1">
        <v>2200150801</v>
      </c>
      <c r="AY965" s="1" t="s">
        <v>91</v>
      </c>
      <c r="AZ965" s="1" t="str">
        <f t="shared" si="281"/>
        <v>2200150801受击光效</v>
      </c>
      <c r="BA965" s="1">
        <f>COUNTIFS($AZ$2:AZ965,AZ965,$AZ$2:AZ965,"&gt;&lt;")</f>
        <v>1</v>
      </c>
      <c r="BB965" t="b">
        <f>IFERROR(AND(VLOOKUP(AX965,[2]英雄技能定义!$A:$F,6,0)="普攻",AY965=$AY$2),FALSE)</f>
        <v>0</v>
      </c>
    </row>
    <row r="966" spans="19:54">
      <c r="S966" s="14" t="str">
        <f t="shared" si="273"/>
        <v>2200150802伤血1</v>
      </c>
      <c r="T966" s="14" t="str">
        <f ca="1">IF(OFFSET($BB$1,MATCH($S966,S:S,0)-1,),$BC$1,
_xlfn.TEXTJOIN(Sheet1!$D$16,1,U966:AA966))</f>
        <v>ratio=0.54,fixed=100</v>
      </c>
      <c r="U966" s="14" t="str">
        <f t="shared" ca="1" si="274"/>
        <v>ratio=0.54</v>
      </c>
      <c r="V966" s="14" t="str">
        <f t="shared" ca="1" si="275"/>
        <v>fixed=100</v>
      </c>
      <c r="W966" s="14" t="str">
        <f t="shared" ca="1" si="276"/>
        <v/>
      </c>
      <c r="X966" s="14" t="str">
        <f t="shared" ca="1" si="277"/>
        <v/>
      </c>
      <c r="Y966" s="14" t="str">
        <f t="shared" ca="1" si="278"/>
        <v/>
      </c>
      <c r="Z966" s="14" t="str">
        <f t="shared" ca="1" si="279"/>
        <v/>
      </c>
      <c r="AA966" s="14" t="str">
        <f t="shared" ca="1" si="280"/>
        <v/>
      </c>
      <c r="AB966" s="1">
        <f t="shared" si="266"/>
        <v>0.54</v>
      </c>
      <c r="AC966" s="1">
        <f t="shared" si="267"/>
        <v>100</v>
      </c>
      <c r="AD966" s="1" t="e">
        <f t="shared" si="268"/>
        <v>#N/A</v>
      </c>
      <c r="AE966" s="1" t="e">
        <f t="shared" si="269"/>
        <v>#N/A</v>
      </c>
      <c r="AF966" s="1" t="e">
        <f t="shared" si="270"/>
        <v>#N/A</v>
      </c>
      <c r="AG966" s="1" t="e">
        <f t="shared" si="271"/>
        <v>#N/A</v>
      </c>
      <c r="AH966" s="1" t="e">
        <f t="shared" si="272"/>
        <v>#N/A</v>
      </c>
      <c r="AI966" s="1" t="str">
        <f>TRIM(LEFT(AP966,FIND(Sheet1!$E$16,AP966)-1))</f>
        <v>ratio</v>
      </c>
      <c r="AJ966" s="1" t="str">
        <f>TRIM(LEFT(AQ966,FIND(Sheet1!$E$16,AQ966)-1))</f>
        <v>fixed</v>
      </c>
      <c r="AK966" s="1" t="e">
        <f>TRIM(LEFT(AR966,FIND(Sheet1!$E$16,AR966)-1))</f>
        <v>#VALUE!</v>
      </c>
      <c r="AL966" s="1" t="e">
        <f>TRIM(LEFT(AS966,FIND(Sheet1!$E$16,AS966)-1))</f>
        <v>#VALUE!</v>
      </c>
      <c r="AM966" s="1" t="e">
        <f>TRIM(LEFT(AT966,FIND(Sheet1!$E$16,AT966)-1))</f>
        <v>#VALUE!</v>
      </c>
      <c r="AN966" s="1" t="e">
        <f>TRIM(LEFT(AU966,FIND(Sheet1!$E$16,AU966)-1))</f>
        <v>#VALUE!</v>
      </c>
      <c r="AO966" s="1" t="e">
        <f>TRIM(LEFT(AV966,FIND(Sheet1!$E$16,AV966)-1))</f>
        <v>#VALUE!</v>
      </c>
      <c r="AP966" s="14" t="s">
        <v>470</v>
      </c>
      <c r="AQ966" s="14" t="s">
        <v>170</v>
      </c>
      <c r="AX966" s="1">
        <v>2200150802</v>
      </c>
      <c r="AY966" s="1" t="s">
        <v>86</v>
      </c>
      <c r="AZ966" s="1" t="str">
        <f t="shared" si="281"/>
        <v>2200150802伤血</v>
      </c>
      <c r="BA966" s="1">
        <f>COUNTIFS($AZ$2:AZ966,AZ966,$AZ$2:AZ966,"&gt;&lt;")</f>
        <v>1</v>
      </c>
      <c r="BB966" t="b">
        <f>IFERROR(AND(VLOOKUP(AX966,[2]英雄技能定义!$A:$F,6,0)="普攻",AY966=$AY$2),FALSE)</f>
        <v>0</v>
      </c>
    </row>
    <row r="967" spans="19:54">
      <c r="S967" s="14" t="str">
        <f t="shared" si="273"/>
        <v>2200150802受击光效1</v>
      </c>
      <c r="T967" s="14" t="str">
        <f ca="1">IF(OFFSET($BB$1,MATCH($S967,S:S,0)-1,),$BC$1,
_xlfn.TEXTJOIN(Sheet1!$D$16,1,U967:AA967))</f>
        <v>54</v>
      </c>
      <c r="U967" s="14" t="str">
        <f t="shared" ca="1" si="274"/>
        <v>54</v>
      </c>
      <c r="V967" s="14" t="str">
        <f t="shared" ca="1" si="275"/>
        <v/>
      </c>
      <c r="W967" s="14" t="str">
        <f t="shared" ca="1" si="276"/>
        <v/>
      </c>
      <c r="X967" s="14" t="str">
        <f t="shared" ca="1" si="277"/>
        <v/>
      </c>
      <c r="Y967" s="14" t="str">
        <f t="shared" ca="1" si="278"/>
        <v/>
      </c>
      <c r="Z967" s="14" t="str">
        <f t="shared" ca="1" si="279"/>
        <v/>
      </c>
      <c r="AA967" s="14" t="str">
        <f t="shared" ca="1" si="280"/>
        <v/>
      </c>
      <c r="AB967" s="1">
        <f t="shared" si="266"/>
        <v>54</v>
      </c>
      <c r="AC967" s="1" t="e">
        <f t="shared" si="267"/>
        <v>#N/A</v>
      </c>
      <c r="AD967" s="1" t="e">
        <f t="shared" si="268"/>
        <v>#N/A</v>
      </c>
      <c r="AE967" s="1" t="e">
        <f t="shared" si="269"/>
        <v>#N/A</v>
      </c>
      <c r="AF967" s="1" t="e">
        <f t="shared" si="270"/>
        <v>#N/A</v>
      </c>
      <c r="AG967" s="1" t="e">
        <f t="shared" si="271"/>
        <v>#N/A</v>
      </c>
      <c r="AH967" s="1" t="e">
        <f t="shared" si="272"/>
        <v>#N/A</v>
      </c>
      <c r="AI967" s="1" t="e">
        <f>TRIM(LEFT(AP967,FIND(Sheet1!$E$16,AP967)-1))</f>
        <v>#VALUE!</v>
      </c>
      <c r="AJ967" s="1" t="e">
        <f>TRIM(LEFT(AQ967,FIND(Sheet1!$E$16,AQ967)-1))</f>
        <v>#VALUE!</v>
      </c>
      <c r="AK967" s="1" t="e">
        <f>TRIM(LEFT(AR967,FIND(Sheet1!$E$16,AR967)-1))</f>
        <v>#VALUE!</v>
      </c>
      <c r="AL967" s="1" t="e">
        <f>TRIM(LEFT(AS967,FIND(Sheet1!$E$16,AS967)-1))</f>
        <v>#VALUE!</v>
      </c>
      <c r="AM967" s="1" t="e">
        <f>TRIM(LEFT(AT967,FIND(Sheet1!$E$16,AT967)-1))</f>
        <v>#VALUE!</v>
      </c>
      <c r="AN967" s="1" t="e">
        <f>TRIM(LEFT(AU967,FIND(Sheet1!$E$16,AU967)-1))</f>
        <v>#VALUE!</v>
      </c>
      <c r="AO967" s="1" t="e">
        <f>TRIM(LEFT(AV967,FIND(Sheet1!$E$16,AV967)-1))</f>
        <v>#VALUE!</v>
      </c>
      <c r="AP967" s="14">
        <v>54</v>
      </c>
      <c r="AX967" s="1">
        <v>2200150802</v>
      </c>
      <c r="AY967" s="1" t="s">
        <v>91</v>
      </c>
      <c r="AZ967" s="1" t="str">
        <f t="shared" si="281"/>
        <v>2200150802受击光效</v>
      </c>
      <c r="BA967" s="1">
        <f>COUNTIFS($AZ$2:AZ967,AZ967,$AZ$2:AZ967,"&gt;&lt;")</f>
        <v>1</v>
      </c>
      <c r="BB967" t="b">
        <f>IFERROR(AND(VLOOKUP(AX967,[2]英雄技能定义!$A:$F,6,0)="普攻",AY967=$AY$2),FALSE)</f>
        <v>0</v>
      </c>
    </row>
    <row r="968" spans="19:54">
      <c r="S968" s="14" t="str">
        <f t="shared" si="273"/>
        <v>2200150802伤血2</v>
      </c>
      <c r="T968" s="14" t="str">
        <f ca="1">IF(OFFSET($BB$1,MATCH($S968,S:S,0)-1,),$BC$1,
_xlfn.TEXTJOIN(Sheet1!$D$16,1,U968:AA968))</f>
        <v>ratio=0.54,fixed=100</v>
      </c>
      <c r="U968" s="14" t="str">
        <f t="shared" ca="1" si="274"/>
        <v>ratio=0.54</v>
      </c>
      <c r="V968" s="14" t="str">
        <f t="shared" ca="1" si="275"/>
        <v>fixed=100</v>
      </c>
      <c r="W968" s="14" t="str">
        <f t="shared" ca="1" si="276"/>
        <v/>
      </c>
      <c r="X968" s="14" t="str">
        <f t="shared" ca="1" si="277"/>
        <v/>
      </c>
      <c r="Y968" s="14" t="str">
        <f t="shared" ca="1" si="278"/>
        <v/>
      </c>
      <c r="Z968" s="14" t="str">
        <f t="shared" ca="1" si="279"/>
        <v/>
      </c>
      <c r="AA968" s="14" t="str">
        <f t="shared" ca="1" si="280"/>
        <v/>
      </c>
      <c r="AB968" s="1">
        <f t="shared" si="266"/>
        <v>0.54</v>
      </c>
      <c r="AC968" s="1">
        <f t="shared" si="267"/>
        <v>100</v>
      </c>
      <c r="AD968" s="1" t="e">
        <f t="shared" si="268"/>
        <v>#N/A</v>
      </c>
      <c r="AE968" s="1" t="e">
        <f t="shared" si="269"/>
        <v>#N/A</v>
      </c>
      <c r="AF968" s="1" t="e">
        <f t="shared" si="270"/>
        <v>#N/A</v>
      </c>
      <c r="AG968" s="1" t="e">
        <f t="shared" si="271"/>
        <v>#N/A</v>
      </c>
      <c r="AH968" s="1" t="e">
        <f t="shared" si="272"/>
        <v>#N/A</v>
      </c>
      <c r="AI968" s="1" t="str">
        <f>TRIM(LEFT(AP968,FIND(Sheet1!$E$16,AP968)-1))</f>
        <v>ratio</v>
      </c>
      <c r="AJ968" s="1" t="str">
        <f>TRIM(LEFT(AQ968,FIND(Sheet1!$E$16,AQ968)-1))</f>
        <v>fixed</v>
      </c>
      <c r="AK968" s="1" t="e">
        <f>TRIM(LEFT(AR968,FIND(Sheet1!$E$16,AR968)-1))</f>
        <v>#VALUE!</v>
      </c>
      <c r="AL968" s="1" t="e">
        <f>TRIM(LEFT(AS968,FIND(Sheet1!$E$16,AS968)-1))</f>
        <v>#VALUE!</v>
      </c>
      <c r="AM968" s="1" t="e">
        <f>TRIM(LEFT(AT968,FIND(Sheet1!$E$16,AT968)-1))</f>
        <v>#VALUE!</v>
      </c>
      <c r="AN968" s="1" t="e">
        <f>TRIM(LEFT(AU968,FIND(Sheet1!$E$16,AU968)-1))</f>
        <v>#VALUE!</v>
      </c>
      <c r="AO968" s="1" t="e">
        <f>TRIM(LEFT(AV968,FIND(Sheet1!$E$16,AV968)-1))</f>
        <v>#VALUE!</v>
      </c>
      <c r="AP968" s="14" t="s">
        <v>470</v>
      </c>
      <c r="AQ968" s="14" t="s">
        <v>170</v>
      </c>
      <c r="AX968" s="1">
        <v>2200150802</v>
      </c>
      <c r="AY968" s="1" t="s">
        <v>86</v>
      </c>
      <c r="AZ968" s="1" t="str">
        <f t="shared" si="281"/>
        <v>2200150802伤血</v>
      </c>
      <c r="BA968" s="1">
        <f>COUNTIFS($AZ$2:AZ968,AZ968,$AZ$2:AZ968,"&gt;&lt;")</f>
        <v>2</v>
      </c>
      <c r="BB968" t="b">
        <f>IFERROR(AND(VLOOKUP(AX968,[2]英雄技能定义!$A:$F,6,0)="普攻",AY968=$AY$2),FALSE)</f>
        <v>0</v>
      </c>
    </row>
    <row r="969" spans="19:54">
      <c r="S969" s="14" t="str">
        <f t="shared" si="273"/>
        <v>2200150802受击光效2</v>
      </c>
      <c r="T969" s="14" t="str">
        <f ca="1">IF(OFFSET($BB$1,MATCH($S969,S:S,0)-1,),$BC$1,
_xlfn.TEXTJOIN(Sheet1!$D$16,1,U969:AA969))</f>
        <v>54</v>
      </c>
      <c r="U969" s="14" t="str">
        <f t="shared" ca="1" si="274"/>
        <v>54</v>
      </c>
      <c r="V969" s="14" t="str">
        <f t="shared" ca="1" si="275"/>
        <v/>
      </c>
      <c r="W969" s="14" t="str">
        <f t="shared" ca="1" si="276"/>
        <v/>
      </c>
      <c r="X969" s="14" t="str">
        <f t="shared" ca="1" si="277"/>
        <v/>
      </c>
      <c r="Y969" s="14" t="str">
        <f t="shared" ca="1" si="278"/>
        <v/>
      </c>
      <c r="Z969" s="14" t="str">
        <f t="shared" ca="1" si="279"/>
        <v/>
      </c>
      <c r="AA969" s="14" t="str">
        <f t="shared" ca="1" si="280"/>
        <v/>
      </c>
      <c r="AB969" s="1">
        <f t="shared" si="266"/>
        <v>54</v>
      </c>
      <c r="AC969" s="1" t="e">
        <f t="shared" si="267"/>
        <v>#N/A</v>
      </c>
      <c r="AD969" s="1" t="e">
        <f t="shared" si="268"/>
        <v>#N/A</v>
      </c>
      <c r="AE969" s="1" t="e">
        <f t="shared" si="269"/>
        <v>#N/A</v>
      </c>
      <c r="AF969" s="1" t="e">
        <f t="shared" si="270"/>
        <v>#N/A</v>
      </c>
      <c r="AG969" s="1" t="e">
        <f t="shared" si="271"/>
        <v>#N/A</v>
      </c>
      <c r="AH969" s="1" t="e">
        <f t="shared" si="272"/>
        <v>#N/A</v>
      </c>
      <c r="AI969" s="1" t="e">
        <f>TRIM(LEFT(AP969,FIND(Sheet1!$E$16,AP969)-1))</f>
        <v>#VALUE!</v>
      </c>
      <c r="AJ969" s="1" t="e">
        <f>TRIM(LEFT(AQ969,FIND(Sheet1!$E$16,AQ969)-1))</f>
        <v>#VALUE!</v>
      </c>
      <c r="AK969" s="1" t="e">
        <f>TRIM(LEFT(AR969,FIND(Sheet1!$E$16,AR969)-1))</f>
        <v>#VALUE!</v>
      </c>
      <c r="AL969" s="1" t="e">
        <f>TRIM(LEFT(AS969,FIND(Sheet1!$E$16,AS969)-1))</f>
        <v>#VALUE!</v>
      </c>
      <c r="AM969" s="1" t="e">
        <f>TRIM(LEFT(AT969,FIND(Sheet1!$E$16,AT969)-1))</f>
        <v>#VALUE!</v>
      </c>
      <c r="AN969" s="1" t="e">
        <f>TRIM(LEFT(AU969,FIND(Sheet1!$E$16,AU969)-1))</f>
        <v>#VALUE!</v>
      </c>
      <c r="AO969" s="1" t="e">
        <f>TRIM(LEFT(AV969,FIND(Sheet1!$E$16,AV969)-1))</f>
        <v>#VALUE!</v>
      </c>
      <c r="AP969" s="14">
        <v>54</v>
      </c>
      <c r="AX969" s="1">
        <v>2200150802</v>
      </c>
      <c r="AY969" s="1" t="s">
        <v>91</v>
      </c>
      <c r="AZ969" s="1" t="str">
        <f t="shared" si="281"/>
        <v>2200150802受击光效</v>
      </c>
      <c r="BA969" s="1">
        <f>COUNTIFS($AZ$2:AZ969,AZ969,$AZ$2:AZ969,"&gt;&lt;")</f>
        <v>2</v>
      </c>
      <c r="BB969" t="b">
        <f>IFERROR(AND(VLOOKUP(AX969,[2]英雄技能定义!$A:$F,6,0)="普攻",AY969=$AY$2),FALSE)</f>
        <v>0</v>
      </c>
    </row>
    <row r="970" spans="19:54">
      <c r="S970" s="14" t="str">
        <f t="shared" si="273"/>
        <v>2200150802击退1</v>
      </c>
      <c r="T970" s="14" t="str">
        <f ca="1">IF(OFFSET($BB$1,MATCH($S970,S:S,0)-1,),$BC$1,
_xlfn.TEXTJOIN(Sheet1!$D$16,1,U970:AA970))</f>
        <v>speed=1000,duration=0.1</v>
      </c>
      <c r="U970" s="14" t="str">
        <f t="shared" ca="1" si="274"/>
        <v>speed=1000</v>
      </c>
      <c r="V970" s="14" t="str">
        <f t="shared" ca="1" si="275"/>
        <v>duration=0.1</v>
      </c>
      <c r="W970" s="14" t="str">
        <f t="shared" ca="1" si="276"/>
        <v/>
      </c>
      <c r="X970" s="14" t="str">
        <f t="shared" ca="1" si="277"/>
        <v/>
      </c>
      <c r="Y970" s="14" t="str">
        <f t="shared" ca="1" si="278"/>
        <v/>
      </c>
      <c r="Z970" s="14" t="str">
        <f t="shared" ca="1" si="279"/>
        <v/>
      </c>
      <c r="AA970" s="14" t="str">
        <f t="shared" ca="1" si="280"/>
        <v/>
      </c>
      <c r="AB970" s="1">
        <f t="shared" si="266"/>
        <v>1000</v>
      </c>
      <c r="AC970" s="1">
        <f t="shared" si="267"/>
        <v>0.1</v>
      </c>
      <c r="AD970" s="1" t="e">
        <f t="shared" si="268"/>
        <v>#N/A</v>
      </c>
      <c r="AE970" s="1" t="e">
        <f t="shared" si="269"/>
        <v>#N/A</v>
      </c>
      <c r="AF970" s="1" t="e">
        <f t="shared" si="270"/>
        <v>#N/A</v>
      </c>
      <c r="AG970" s="1" t="e">
        <f t="shared" si="271"/>
        <v>#N/A</v>
      </c>
      <c r="AH970" s="1" t="e">
        <f t="shared" si="272"/>
        <v>#N/A</v>
      </c>
      <c r="AI970" s="1" t="str">
        <f>TRIM(LEFT(AP970,FIND(Sheet1!$E$16,AP970)-1))</f>
        <v>speed</v>
      </c>
      <c r="AJ970" s="1" t="str">
        <f>TRIM(LEFT(AQ970,FIND(Sheet1!$E$16,AQ970)-1))</f>
        <v>duration</v>
      </c>
      <c r="AK970" s="1" t="e">
        <f>TRIM(LEFT(AR970,FIND(Sheet1!$E$16,AR970)-1))</f>
        <v>#VALUE!</v>
      </c>
      <c r="AL970" s="1" t="e">
        <f>TRIM(LEFT(AS970,FIND(Sheet1!$E$16,AS970)-1))</f>
        <v>#VALUE!</v>
      </c>
      <c r="AM970" s="1" t="e">
        <f>TRIM(LEFT(AT970,FIND(Sheet1!$E$16,AT970)-1))</f>
        <v>#VALUE!</v>
      </c>
      <c r="AN970" s="1" t="e">
        <f>TRIM(LEFT(AU970,FIND(Sheet1!$E$16,AU970)-1))</f>
        <v>#VALUE!</v>
      </c>
      <c r="AO970" s="1" t="e">
        <f>TRIM(LEFT(AV970,FIND(Sheet1!$E$16,AV970)-1))</f>
        <v>#VALUE!</v>
      </c>
      <c r="AP970" s="14" t="s">
        <v>182</v>
      </c>
      <c r="AQ970" s="14" t="s">
        <v>183</v>
      </c>
      <c r="AX970" s="1">
        <v>2200150802</v>
      </c>
      <c r="AY970" s="1" t="s">
        <v>47</v>
      </c>
      <c r="AZ970" s="1" t="str">
        <f t="shared" si="281"/>
        <v>2200150802击退</v>
      </c>
      <c r="BA970" s="1">
        <f>COUNTIFS($AZ$2:AZ970,AZ970,$AZ$2:AZ970,"&gt;&lt;")</f>
        <v>1</v>
      </c>
      <c r="BB970" t="b">
        <f>IFERROR(AND(VLOOKUP(AX970,[2]英雄技能定义!$A:$F,6,0)="普攻",AY970=$AY$2),FALSE)</f>
        <v>0</v>
      </c>
    </row>
    <row r="971" spans="19:54">
      <c r="S971" s="14" t="str">
        <f t="shared" si="273"/>
        <v>2200150802加buff1</v>
      </c>
      <c r="T971" s="14" t="str">
        <f ca="1">IF(OFFSET($BB$1,MATCH($S971,S:S,0)-1,),$BC$1,
_xlfn.TEXTJOIN(Sheet1!$D$16,1,U971:AA971))</f>
        <v>duration=6,effectIds={1000104}</v>
      </c>
      <c r="U971" s="14" t="str">
        <f t="shared" ca="1" si="274"/>
        <v>duration=6</v>
      </c>
      <c r="V971" s="14" t="str">
        <f t="shared" ca="1" si="275"/>
        <v>effectIds={1000104}</v>
      </c>
      <c r="W971" s="14" t="str">
        <f t="shared" ca="1" si="276"/>
        <v/>
      </c>
      <c r="X971" s="14" t="str">
        <f t="shared" ca="1" si="277"/>
        <v/>
      </c>
      <c r="Y971" s="14" t="str">
        <f t="shared" ca="1" si="278"/>
        <v/>
      </c>
      <c r="Z971" s="14" t="str">
        <f t="shared" ca="1" si="279"/>
        <v/>
      </c>
      <c r="AA971" s="14" t="str">
        <f t="shared" ca="1" si="280"/>
        <v/>
      </c>
      <c r="AB971" s="1">
        <f t="shared" si="266"/>
        <v>6</v>
      </c>
      <c r="AC971" s="1" t="e">
        <f t="shared" si="267"/>
        <v>#N/A</v>
      </c>
      <c r="AD971" s="1" t="e">
        <f t="shared" si="268"/>
        <v>#N/A</v>
      </c>
      <c r="AE971" s="1" t="e">
        <f t="shared" si="269"/>
        <v>#N/A</v>
      </c>
      <c r="AF971" s="1" t="e">
        <f t="shared" si="270"/>
        <v>#N/A</v>
      </c>
      <c r="AG971" s="1" t="e">
        <f t="shared" si="271"/>
        <v>#N/A</v>
      </c>
      <c r="AH971" s="1" t="e">
        <f t="shared" si="272"/>
        <v>#N/A</v>
      </c>
      <c r="AI971" s="1" t="str">
        <f>TRIM(LEFT(AP971,FIND(Sheet1!$E$16,AP971)-1))</f>
        <v>duration</v>
      </c>
      <c r="AJ971" s="1" t="str">
        <f>TRIM(LEFT(AQ971,FIND(Sheet1!$E$16,AQ971)-1))</f>
        <v>effectIds</v>
      </c>
      <c r="AK971" s="1" t="e">
        <f>TRIM(LEFT(AR971,FIND(Sheet1!$E$16,AR971)-1))</f>
        <v>#VALUE!</v>
      </c>
      <c r="AL971" s="1" t="e">
        <f>TRIM(LEFT(AS971,FIND(Sheet1!$E$16,AS971)-1))</f>
        <v>#VALUE!</v>
      </c>
      <c r="AM971" s="1" t="e">
        <f>TRIM(LEFT(AT971,FIND(Sheet1!$E$16,AT971)-1))</f>
        <v>#VALUE!</v>
      </c>
      <c r="AN971" s="1" t="e">
        <f>TRIM(LEFT(AU971,FIND(Sheet1!$E$16,AU971)-1))</f>
        <v>#VALUE!</v>
      </c>
      <c r="AO971" s="1" t="e">
        <f>TRIM(LEFT(AV971,FIND(Sheet1!$E$16,AV971)-1))</f>
        <v>#VALUE!</v>
      </c>
      <c r="AP971" s="14" t="s">
        <v>185</v>
      </c>
      <c r="AQ971" s="14" t="s">
        <v>471</v>
      </c>
      <c r="AX971" s="1">
        <v>2200150802</v>
      </c>
      <c r="AY971" s="1" t="s">
        <v>88</v>
      </c>
      <c r="AZ971" s="1" t="str">
        <f t="shared" si="281"/>
        <v>2200150802加buff</v>
      </c>
      <c r="BA971" s="1">
        <f>COUNTIFS($AZ$2:AZ971,AZ971,$AZ$2:AZ971,"&gt;&lt;")</f>
        <v>1</v>
      </c>
      <c r="BB971" t="b">
        <f>IFERROR(AND(VLOOKUP(AX971,[2]英雄技能定义!$A:$F,6,0)="普攻",AY971=$AY$2),FALSE)</f>
        <v>0</v>
      </c>
    </row>
    <row r="972" spans="19:54">
      <c r="S972" s="14" t="str">
        <f t="shared" si="273"/>
        <v>2200150803加buff1</v>
      </c>
      <c r="T972" s="14" t="str">
        <f ca="1">IF(OFFSET($BB$1,MATCH($S972,S:S,0)-1,),$BC$1,
_xlfn.TEXTJOIN(Sheet1!$D$16,1,U972:AA972))</f>
        <v>duration=4,lightEffects={19},effectIds={1000105},overlayLimit=attackerBlackboard('skill2_buff_overlay_limit', 3)</v>
      </c>
      <c r="U972" s="14" t="str">
        <f t="shared" ca="1" si="274"/>
        <v>duration=4</v>
      </c>
      <c r="V972" s="14" t="str">
        <f t="shared" ca="1" si="275"/>
        <v>lightEffects={19}</v>
      </c>
      <c r="W972" s="14" t="str">
        <f t="shared" ca="1" si="276"/>
        <v>effectIds={1000105}</v>
      </c>
      <c r="X972" s="14" t="str">
        <f t="shared" ca="1" si="277"/>
        <v>overlayLimit=attackerBlackboard('skill2_buff_overlay_limit'</v>
      </c>
      <c r="Y972" s="14" t="str">
        <f t="shared" ca="1" si="278"/>
        <v xml:space="preserve"> 3)</v>
      </c>
      <c r="Z972" s="14" t="str">
        <f t="shared" ca="1" si="279"/>
        <v/>
      </c>
      <c r="AA972" s="14" t="str">
        <f t="shared" ca="1" si="280"/>
        <v/>
      </c>
      <c r="AB972" s="1">
        <f t="shared" si="266"/>
        <v>4</v>
      </c>
      <c r="AC972" s="1" t="e">
        <f t="shared" si="267"/>
        <v>#N/A</v>
      </c>
      <c r="AD972" s="1" t="e">
        <f t="shared" si="268"/>
        <v>#N/A</v>
      </c>
      <c r="AE972" s="1" t="e">
        <f t="shared" si="269"/>
        <v>#N/A</v>
      </c>
      <c r="AF972" s="1" t="e">
        <f t="shared" si="270"/>
        <v>#N/A</v>
      </c>
      <c r="AG972" s="1" t="e">
        <f t="shared" si="271"/>
        <v>#N/A</v>
      </c>
      <c r="AH972" s="1" t="e">
        <f t="shared" si="272"/>
        <v>#N/A</v>
      </c>
      <c r="AI972" s="1" t="str">
        <f>TRIM(LEFT(AP972,FIND(Sheet1!$E$16,AP972)-1))</f>
        <v>duration</v>
      </c>
      <c r="AJ972" s="1" t="str">
        <f>TRIM(LEFT(AQ972,FIND(Sheet1!$E$16,AQ972)-1))</f>
        <v>lightEffects</v>
      </c>
      <c r="AK972" s="1" t="str">
        <f>TRIM(LEFT(AR972,FIND(Sheet1!$E$16,AR972)-1))</f>
        <v>effectIds</v>
      </c>
      <c r="AL972" s="1" t="str">
        <f>TRIM(LEFT(AS972,FIND(Sheet1!$E$16,AS972)-1))</f>
        <v>overlayLimit</v>
      </c>
      <c r="AM972" s="1" t="e">
        <f>TRIM(LEFT(AT972,FIND(Sheet1!$E$16,AT972)-1))</f>
        <v>#VALUE!</v>
      </c>
      <c r="AN972" s="1" t="e">
        <f>TRIM(LEFT(AU972,FIND(Sheet1!$E$16,AU972)-1))</f>
        <v>#VALUE!</v>
      </c>
      <c r="AO972" s="1" t="e">
        <f>TRIM(LEFT(AV972,FIND(Sheet1!$E$16,AV972)-1))</f>
        <v>#VALUE!</v>
      </c>
      <c r="AP972" s="14" t="s">
        <v>207</v>
      </c>
      <c r="AQ972" s="14" t="s">
        <v>472</v>
      </c>
      <c r="AR972" s="14" t="s">
        <v>473</v>
      </c>
      <c r="AS972" s="14" t="s">
        <v>474</v>
      </c>
      <c r="AT972" s="14" t="s">
        <v>475</v>
      </c>
      <c r="AX972" s="1">
        <v>2200150803</v>
      </c>
      <c r="AY972" s="1" t="s">
        <v>88</v>
      </c>
      <c r="AZ972" s="1" t="str">
        <f t="shared" si="281"/>
        <v>2200150803加buff</v>
      </c>
      <c r="BA972" s="1">
        <f>COUNTIFS($AZ$2:AZ972,AZ972,$AZ$2:AZ972,"&gt;&lt;")</f>
        <v>1</v>
      </c>
      <c r="BB972" t="b">
        <f>IFERROR(AND(VLOOKUP(AX972,[2]英雄技能定义!$A:$F,6,0)="普攻",AY972=$AY$2),FALSE)</f>
        <v>0</v>
      </c>
    </row>
    <row r="973" spans="19:54">
      <c r="S973" s="14" t="str">
        <f t="shared" si="273"/>
        <v>2200150803加buff2</v>
      </c>
      <c r="T973" s="14" t="str">
        <f ca="1">IF(OFFSET($BB$1,MATCH($S973,S:S,0)-1,),$BC$1,
_xlfn.TEXTJOIN(Sheet1!$D$16,1,U973:AA973))</f>
        <v>duration=-1,effectIds={1000107}</v>
      </c>
      <c r="U973" s="14" t="str">
        <f t="shared" ca="1" si="274"/>
        <v>duration=-1</v>
      </c>
      <c r="V973" s="14" t="str">
        <f t="shared" ca="1" si="275"/>
        <v>effectIds={1000107}</v>
      </c>
      <c r="W973" s="14" t="str">
        <f t="shared" ca="1" si="276"/>
        <v/>
      </c>
      <c r="X973" s="14" t="str">
        <f t="shared" ca="1" si="277"/>
        <v/>
      </c>
      <c r="Y973" s="14" t="str">
        <f t="shared" ca="1" si="278"/>
        <v/>
      </c>
      <c r="Z973" s="14" t="str">
        <f t="shared" ca="1" si="279"/>
        <v/>
      </c>
      <c r="AA973" s="14" t="str">
        <f t="shared" ca="1" si="280"/>
        <v/>
      </c>
      <c r="AB973" s="1">
        <f t="shared" si="266"/>
        <v>1</v>
      </c>
      <c r="AC973" s="1" t="e">
        <f t="shared" si="267"/>
        <v>#N/A</v>
      </c>
      <c r="AD973" s="1" t="e">
        <f t="shared" si="268"/>
        <v>#N/A</v>
      </c>
      <c r="AE973" s="1" t="e">
        <f t="shared" si="269"/>
        <v>#N/A</v>
      </c>
      <c r="AF973" s="1" t="e">
        <f t="shared" si="270"/>
        <v>#N/A</v>
      </c>
      <c r="AG973" s="1" t="e">
        <f t="shared" si="271"/>
        <v>#N/A</v>
      </c>
      <c r="AH973" s="1" t="e">
        <f t="shared" si="272"/>
        <v>#N/A</v>
      </c>
      <c r="AI973" s="1" t="str">
        <f>TRIM(LEFT(AP973,FIND(Sheet1!$E$16,AP973)-1))</f>
        <v>duration</v>
      </c>
      <c r="AJ973" s="1" t="str">
        <f>TRIM(LEFT(AQ973,FIND(Sheet1!$E$16,AQ973)-1))</f>
        <v>effectIds</v>
      </c>
      <c r="AK973" s="1" t="e">
        <f>TRIM(LEFT(AR973,FIND(Sheet1!$E$16,AR973)-1))</f>
        <v>#VALUE!</v>
      </c>
      <c r="AL973" s="1" t="e">
        <f>TRIM(LEFT(AS973,FIND(Sheet1!$E$16,AS973)-1))</f>
        <v>#VALUE!</v>
      </c>
      <c r="AM973" s="1" t="e">
        <f>TRIM(LEFT(AT973,FIND(Sheet1!$E$16,AT973)-1))</f>
        <v>#VALUE!</v>
      </c>
      <c r="AN973" s="1" t="e">
        <f>TRIM(LEFT(AU973,FIND(Sheet1!$E$16,AU973)-1))</f>
        <v>#VALUE!</v>
      </c>
      <c r="AO973" s="1" t="e">
        <f>TRIM(LEFT(AV973,FIND(Sheet1!$E$16,AV973)-1))</f>
        <v>#VALUE!</v>
      </c>
      <c r="AP973" s="14" t="s">
        <v>417</v>
      </c>
      <c r="AQ973" s="14" t="s">
        <v>476</v>
      </c>
      <c r="AX973" s="1">
        <v>2200150803</v>
      </c>
      <c r="AY973" s="1" t="s">
        <v>88</v>
      </c>
      <c r="AZ973" s="1" t="str">
        <f t="shared" si="281"/>
        <v>2200150803加buff</v>
      </c>
      <c r="BA973" s="1">
        <f>COUNTIFS($AZ$2:AZ973,AZ973,$AZ$2:AZ973,"&gt;&lt;")</f>
        <v>2</v>
      </c>
      <c r="BB973" t="b">
        <f>IFERROR(AND(VLOOKUP(AX973,[2]英雄技能定义!$A:$F,6,0)="普攻",AY973=$AY$2),FALSE)</f>
        <v>0</v>
      </c>
    </row>
    <row r="974" spans="19:54">
      <c r="S974" s="14" t="str">
        <f t="shared" si="273"/>
        <v>2200150804伤血1</v>
      </c>
      <c r="T974" s="14" t="str">
        <f ca="1">IF(OFFSET($BB$1,MATCH($S974,S:S,0)-1,),$BC$1,
_xlfn.TEXTJOIN(Sheet1!$D$16,1,U974:AA974))</f>
        <v>ratio=0.76+attackerParams('extreasure2'),fixed=100</v>
      </c>
      <c r="U974" s="14" t="str">
        <f t="shared" ca="1" si="274"/>
        <v>ratio=0.76+attackerParams('extreasure2')</v>
      </c>
      <c r="V974" s="14" t="str">
        <f t="shared" ca="1" si="275"/>
        <v>fixed=100</v>
      </c>
      <c r="W974" s="14" t="str">
        <f t="shared" ca="1" si="276"/>
        <v/>
      </c>
      <c r="X974" s="14" t="str">
        <f t="shared" ca="1" si="277"/>
        <v/>
      </c>
      <c r="Y974" s="14" t="str">
        <f t="shared" ca="1" si="278"/>
        <v/>
      </c>
      <c r="Z974" s="14" t="str">
        <f t="shared" ca="1" si="279"/>
        <v/>
      </c>
      <c r="AA974" s="14" t="str">
        <f t="shared" ca="1" si="280"/>
        <v/>
      </c>
      <c r="AB974" s="1">
        <f t="shared" si="266"/>
        <v>0.76</v>
      </c>
      <c r="AC974" s="1">
        <f t="shared" si="267"/>
        <v>100</v>
      </c>
      <c r="AD974" s="1" t="e">
        <f t="shared" si="268"/>
        <v>#N/A</v>
      </c>
      <c r="AE974" s="1" t="e">
        <f t="shared" si="269"/>
        <v>#N/A</v>
      </c>
      <c r="AF974" s="1" t="e">
        <f t="shared" si="270"/>
        <v>#N/A</v>
      </c>
      <c r="AG974" s="1" t="e">
        <f t="shared" si="271"/>
        <v>#N/A</v>
      </c>
      <c r="AH974" s="1" t="e">
        <f t="shared" si="272"/>
        <v>#N/A</v>
      </c>
      <c r="AI974" s="1" t="str">
        <f>TRIM(LEFT(AP974,FIND(Sheet1!$E$16,AP974)-1))</f>
        <v>ratio</v>
      </c>
      <c r="AJ974" s="1" t="str">
        <f>TRIM(LEFT(AQ974,FIND(Sheet1!$E$16,AQ974)-1))</f>
        <v>fixed</v>
      </c>
      <c r="AK974" s="1" t="e">
        <f>TRIM(LEFT(AR974,FIND(Sheet1!$E$16,AR974)-1))</f>
        <v>#VALUE!</v>
      </c>
      <c r="AL974" s="1" t="e">
        <f>TRIM(LEFT(AS974,FIND(Sheet1!$E$16,AS974)-1))</f>
        <v>#VALUE!</v>
      </c>
      <c r="AM974" s="1" t="e">
        <f>TRIM(LEFT(AT974,FIND(Sheet1!$E$16,AT974)-1))</f>
        <v>#VALUE!</v>
      </c>
      <c r="AN974" s="1" t="e">
        <f>TRIM(LEFT(AU974,FIND(Sheet1!$E$16,AU974)-1))</f>
        <v>#VALUE!</v>
      </c>
      <c r="AO974" s="1" t="e">
        <f>TRIM(LEFT(AV974,FIND(Sheet1!$E$16,AV974)-1))</f>
        <v>#VALUE!</v>
      </c>
      <c r="AP974" s="14" t="s">
        <v>477</v>
      </c>
      <c r="AQ974" s="14" t="s">
        <v>170</v>
      </c>
      <c r="AX974" s="1">
        <v>2200150804</v>
      </c>
      <c r="AY974" s="1" t="s">
        <v>86</v>
      </c>
      <c r="AZ974" s="1" t="str">
        <f t="shared" si="281"/>
        <v>2200150804伤血</v>
      </c>
      <c r="BA974" s="1">
        <f>COUNTIFS($AZ$2:AZ974,AZ974,$AZ$2:AZ974,"&gt;&lt;")</f>
        <v>1</v>
      </c>
      <c r="BB974" t="b">
        <f>IFERROR(AND(VLOOKUP(AX974,[2]英雄技能定义!$A:$F,6,0)="普攻",AY974=$AY$2),FALSE)</f>
        <v>0</v>
      </c>
    </row>
    <row r="975" spans="19:54">
      <c r="S975" s="14" t="str">
        <f t="shared" si="273"/>
        <v>2200150804受击光效1</v>
      </c>
      <c r="T975" s="14" t="str">
        <f ca="1">IF(OFFSET($BB$1,MATCH($S975,S:S,0)-1,),$BC$1,
_xlfn.TEXTJOIN(Sheet1!$D$16,1,U975:AA975))</f>
        <v>54</v>
      </c>
      <c r="U975" s="14" t="str">
        <f t="shared" ca="1" si="274"/>
        <v>54</v>
      </c>
      <c r="V975" s="14" t="str">
        <f t="shared" ca="1" si="275"/>
        <v/>
      </c>
      <c r="W975" s="14" t="str">
        <f t="shared" ca="1" si="276"/>
        <v/>
      </c>
      <c r="X975" s="14" t="str">
        <f t="shared" ca="1" si="277"/>
        <v/>
      </c>
      <c r="Y975" s="14" t="str">
        <f t="shared" ca="1" si="278"/>
        <v/>
      </c>
      <c r="Z975" s="14" t="str">
        <f t="shared" ca="1" si="279"/>
        <v/>
      </c>
      <c r="AA975" s="14" t="str">
        <f t="shared" ca="1" si="280"/>
        <v/>
      </c>
      <c r="AB975" s="1">
        <f t="shared" si="266"/>
        <v>54</v>
      </c>
      <c r="AC975" s="1" t="e">
        <f t="shared" si="267"/>
        <v>#N/A</v>
      </c>
      <c r="AD975" s="1" t="e">
        <f t="shared" si="268"/>
        <v>#N/A</v>
      </c>
      <c r="AE975" s="1" t="e">
        <f t="shared" si="269"/>
        <v>#N/A</v>
      </c>
      <c r="AF975" s="1" t="e">
        <f t="shared" si="270"/>
        <v>#N/A</v>
      </c>
      <c r="AG975" s="1" t="e">
        <f t="shared" si="271"/>
        <v>#N/A</v>
      </c>
      <c r="AH975" s="1" t="e">
        <f t="shared" si="272"/>
        <v>#N/A</v>
      </c>
      <c r="AI975" s="1" t="e">
        <f>TRIM(LEFT(AP975,FIND(Sheet1!$E$16,AP975)-1))</f>
        <v>#VALUE!</v>
      </c>
      <c r="AJ975" s="1" t="e">
        <f>TRIM(LEFT(AQ975,FIND(Sheet1!$E$16,AQ975)-1))</f>
        <v>#VALUE!</v>
      </c>
      <c r="AK975" s="1" t="e">
        <f>TRIM(LEFT(AR975,FIND(Sheet1!$E$16,AR975)-1))</f>
        <v>#VALUE!</v>
      </c>
      <c r="AL975" s="1" t="e">
        <f>TRIM(LEFT(AS975,FIND(Sheet1!$E$16,AS975)-1))</f>
        <v>#VALUE!</v>
      </c>
      <c r="AM975" s="1" t="e">
        <f>TRIM(LEFT(AT975,FIND(Sheet1!$E$16,AT975)-1))</f>
        <v>#VALUE!</v>
      </c>
      <c r="AN975" s="1" t="e">
        <f>TRIM(LEFT(AU975,FIND(Sheet1!$E$16,AU975)-1))</f>
        <v>#VALUE!</v>
      </c>
      <c r="AO975" s="1" t="e">
        <f>TRIM(LEFT(AV975,FIND(Sheet1!$E$16,AV975)-1))</f>
        <v>#VALUE!</v>
      </c>
      <c r="AP975" s="14">
        <v>54</v>
      </c>
      <c r="AX975" s="1">
        <v>2200150804</v>
      </c>
      <c r="AY975" s="1" t="s">
        <v>91</v>
      </c>
      <c r="AZ975" s="1" t="str">
        <f t="shared" si="281"/>
        <v>2200150804受击光效</v>
      </c>
      <c r="BA975" s="1">
        <f>COUNTIFS($AZ$2:AZ975,AZ975,$AZ$2:AZ975,"&gt;&lt;")</f>
        <v>1</v>
      </c>
      <c r="BB975" t="b">
        <f>IFERROR(AND(VLOOKUP(AX975,[2]英雄技能定义!$A:$F,6,0)="普攻",AY975=$AY$2),FALSE)</f>
        <v>0</v>
      </c>
    </row>
    <row r="976" spans="19:54">
      <c r="S976" s="14" t="str">
        <f t="shared" si="273"/>
        <v>2200150804加buff1</v>
      </c>
      <c r="T976" s="14" t="str">
        <f ca="1">IF(OFFSET($BB$1,MATCH($S976,S:S,0)-1,),$BC$1,
_xlfn.TEXTJOIN(Sheet1!$D$16,1,U976:AA976))</f>
        <v>duration=9+attackerParams('step10a'),effectIds={1000106,1000108}</v>
      </c>
      <c r="U976" s="14" t="str">
        <f t="shared" ca="1" si="274"/>
        <v>duration=9+attackerParams('step10a')</v>
      </c>
      <c r="V976" s="14" t="str">
        <f t="shared" ca="1" si="275"/>
        <v>effectIds={1000106</v>
      </c>
      <c r="W976" s="14" t="str">
        <f t="shared" ca="1" si="276"/>
        <v>1000108}</v>
      </c>
      <c r="X976" s="14" t="str">
        <f t="shared" ca="1" si="277"/>
        <v/>
      </c>
      <c r="Y976" s="14" t="str">
        <f t="shared" ca="1" si="278"/>
        <v/>
      </c>
      <c r="Z976" s="14" t="str">
        <f t="shared" ca="1" si="279"/>
        <v/>
      </c>
      <c r="AA976" s="14" t="str">
        <f t="shared" ca="1" si="280"/>
        <v/>
      </c>
      <c r="AB976" s="1">
        <f t="shared" si="266"/>
        <v>9</v>
      </c>
      <c r="AC976" s="1" t="e">
        <f t="shared" si="267"/>
        <v>#N/A</v>
      </c>
      <c r="AD976" s="1" t="e">
        <f t="shared" si="268"/>
        <v>#N/A</v>
      </c>
      <c r="AE976" s="1" t="e">
        <f t="shared" si="269"/>
        <v>#N/A</v>
      </c>
      <c r="AF976" s="1" t="e">
        <f t="shared" si="270"/>
        <v>#N/A</v>
      </c>
      <c r="AG976" s="1" t="e">
        <f t="shared" si="271"/>
        <v>#N/A</v>
      </c>
      <c r="AH976" s="1" t="e">
        <f t="shared" si="272"/>
        <v>#N/A</v>
      </c>
      <c r="AI976" s="1" t="str">
        <f>TRIM(LEFT(AP976,FIND(Sheet1!$E$16,AP976)-1))</f>
        <v>duration</v>
      </c>
      <c r="AJ976" s="1" t="str">
        <f>TRIM(LEFT(AQ976,FIND(Sheet1!$E$16,AQ976)-1))</f>
        <v>effectIds</v>
      </c>
      <c r="AK976" s="1" t="e">
        <f>TRIM(LEFT(AR976,FIND(Sheet1!$E$16,AR976)-1))</f>
        <v>#VALUE!</v>
      </c>
      <c r="AL976" s="1" t="e">
        <f>TRIM(LEFT(AS976,FIND(Sheet1!$E$16,AS976)-1))</f>
        <v>#VALUE!</v>
      </c>
      <c r="AM976" s="1" t="e">
        <f>TRIM(LEFT(AT976,FIND(Sheet1!$E$16,AT976)-1))</f>
        <v>#VALUE!</v>
      </c>
      <c r="AN976" s="1" t="e">
        <f>TRIM(LEFT(AU976,FIND(Sheet1!$E$16,AU976)-1))</f>
        <v>#VALUE!</v>
      </c>
      <c r="AO976" s="1" t="e">
        <f>TRIM(LEFT(AV976,FIND(Sheet1!$E$16,AV976)-1))</f>
        <v>#VALUE!</v>
      </c>
      <c r="AP976" s="14" t="s">
        <v>478</v>
      </c>
      <c r="AQ976" s="14" t="s">
        <v>479</v>
      </c>
      <c r="AR976" s="14" t="s">
        <v>480</v>
      </c>
      <c r="AX976" s="1">
        <v>2200150804</v>
      </c>
      <c r="AY976" s="1" t="s">
        <v>88</v>
      </c>
      <c r="AZ976" s="1" t="str">
        <f t="shared" si="281"/>
        <v>2200150804加buff</v>
      </c>
      <c r="BA976" s="1">
        <f>COUNTIFS($AZ$2:AZ976,AZ976,$AZ$2:AZ976,"&gt;&lt;")</f>
        <v>1</v>
      </c>
      <c r="BB976" t="b">
        <f>IFERROR(AND(VLOOKUP(AX976,[2]英雄技能定义!$A:$F,6,0)="普攻",AY976=$AY$2),FALSE)</f>
        <v>0</v>
      </c>
    </row>
    <row r="977" spans="19:54">
      <c r="S977" s="14" t="str">
        <f t="shared" si="273"/>
        <v>2200150804击退1</v>
      </c>
      <c r="T977" s="14" t="str">
        <f ca="1">IF(OFFSET($BB$1,MATCH($S977,S:S,0)-1,),$BC$1,
_xlfn.TEXTJOIN(Sheet1!$D$16,1,U977:AA977))</f>
        <v>speed=1000,duration=0.1</v>
      </c>
      <c r="U977" s="14" t="str">
        <f t="shared" ca="1" si="274"/>
        <v>speed=1000</v>
      </c>
      <c r="V977" s="14" t="str">
        <f t="shared" ca="1" si="275"/>
        <v>duration=0.1</v>
      </c>
      <c r="W977" s="14" t="str">
        <f t="shared" ca="1" si="276"/>
        <v/>
      </c>
      <c r="X977" s="14" t="str">
        <f t="shared" ca="1" si="277"/>
        <v/>
      </c>
      <c r="Y977" s="14" t="str">
        <f t="shared" ca="1" si="278"/>
        <v/>
      </c>
      <c r="Z977" s="14" t="str">
        <f t="shared" ca="1" si="279"/>
        <v/>
      </c>
      <c r="AA977" s="14" t="str">
        <f t="shared" ca="1" si="280"/>
        <v/>
      </c>
      <c r="AB977" s="1">
        <f t="shared" si="266"/>
        <v>1000</v>
      </c>
      <c r="AC977" s="1">
        <f t="shared" si="267"/>
        <v>0.1</v>
      </c>
      <c r="AD977" s="1" t="e">
        <f t="shared" si="268"/>
        <v>#N/A</v>
      </c>
      <c r="AE977" s="1" t="e">
        <f t="shared" si="269"/>
        <v>#N/A</v>
      </c>
      <c r="AF977" s="1" t="e">
        <f t="shared" si="270"/>
        <v>#N/A</v>
      </c>
      <c r="AG977" s="1" t="e">
        <f t="shared" si="271"/>
        <v>#N/A</v>
      </c>
      <c r="AH977" s="1" t="e">
        <f t="shared" si="272"/>
        <v>#N/A</v>
      </c>
      <c r="AI977" s="1" t="str">
        <f>TRIM(LEFT(AP977,FIND(Sheet1!$E$16,AP977)-1))</f>
        <v>speed</v>
      </c>
      <c r="AJ977" s="1" t="str">
        <f>TRIM(LEFT(AQ977,FIND(Sheet1!$E$16,AQ977)-1))</f>
        <v>duration</v>
      </c>
      <c r="AK977" s="1" t="e">
        <f>TRIM(LEFT(AR977,FIND(Sheet1!$E$16,AR977)-1))</f>
        <v>#VALUE!</v>
      </c>
      <c r="AL977" s="1" t="e">
        <f>TRIM(LEFT(AS977,FIND(Sheet1!$E$16,AS977)-1))</f>
        <v>#VALUE!</v>
      </c>
      <c r="AM977" s="1" t="e">
        <f>TRIM(LEFT(AT977,FIND(Sheet1!$E$16,AT977)-1))</f>
        <v>#VALUE!</v>
      </c>
      <c r="AN977" s="1" t="e">
        <f>TRIM(LEFT(AU977,FIND(Sheet1!$E$16,AU977)-1))</f>
        <v>#VALUE!</v>
      </c>
      <c r="AO977" s="1" t="e">
        <f>TRIM(LEFT(AV977,FIND(Sheet1!$E$16,AV977)-1))</f>
        <v>#VALUE!</v>
      </c>
      <c r="AP977" s="14" t="s">
        <v>182</v>
      </c>
      <c r="AQ977" s="14" t="s">
        <v>183</v>
      </c>
      <c r="AX977" s="1">
        <v>2200150804</v>
      </c>
      <c r="AY977" s="1" t="s">
        <v>47</v>
      </c>
      <c r="AZ977" s="1" t="str">
        <f t="shared" si="281"/>
        <v>2200150804击退</v>
      </c>
      <c r="BA977" s="1">
        <f>COUNTIFS($AZ$2:AZ977,AZ977,$AZ$2:AZ977,"&gt;&lt;")</f>
        <v>1</v>
      </c>
      <c r="BB977" t="b">
        <f>IFERROR(AND(VLOOKUP(AX977,[2]英雄技能定义!$A:$F,6,0)="普攻",AY977=$AY$2),FALSE)</f>
        <v>0</v>
      </c>
    </row>
    <row r="978" spans="19:54">
      <c r="S978" s="14" t="str">
        <f t="shared" si="273"/>
        <v>2200150805伤血1</v>
      </c>
      <c r="T978" s="14" t="str">
        <f ca="1">IF(OFFSET($BB$1,MATCH($S978,S:S,0)-1,),$BC$1,
_xlfn.TEXTJOIN(Sheet1!$D$16,1,U978:AA978))</f>
        <v>ratio=1.06+attackerParams('extreasure2'),fixed=100</v>
      </c>
      <c r="U978" s="14" t="str">
        <f t="shared" ca="1" si="274"/>
        <v>ratio=1.06+attackerParams('extreasure2')</v>
      </c>
      <c r="V978" s="14" t="str">
        <f t="shared" ca="1" si="275"/>
        <v>fixed=100</v>
      </c>
      <c r="W978" s="14" t="str">
        <f t="shared" ca="1" si="276"/>
        <v/>
      </c>
      <c r="X978" s="14" t="str">
        <f t="shared" ca="1" si="277"/>
        <v/>
      </c>
      <c r="Y978" s="14" t="str">
        <f t="shared" ca="1" si="278"/>
        <v/>
      </c>
      <c r="Z978" s="14" t="str">
        <f t="shared" ca="1" si="279"/>
        <v/>
      </c>
      <c r="AA978" s="14" t="str">
        <f t="shared" ca="1" si="280"/>
        <v/>
      </c>
      <c r="AB978" s="1">
        <f t="shared" si="266"/>
        <v>1.06</v>
      </c>
      <c r="AC978" s="1">
        <f t="shared" si="267"/>
        <v>100</v>
      </c>
      <c r="AD978" s="1" t="e">
        <f t="shared" si="268"/>
        <v>#N/A</v>
      </c>
      <c r="AE978" s="1" t="e">
        <f t="shared" si="269"/>
        <v>#N/A</v>
      </c>
      <c r="AF978" s="1" t="e">
        <f t="shared" si="270"/>
        <v>#N/A</v>
      </c>
      <c r="AG978" s="1" t="e">
        <f t="shared" si="271"/>
        <v>#N/A</v>
      </c>
      <c r="AH978" s="1" t="e">
        <f t="shared" si="272"/>
        <v>#N/A</v>
      </c>
      <c r="AI978" s="1" t="str">
        <f>TRIM(LEFT(AP978,FIND(Sheet1!$E$16,AP978)-1))</f>
        <v>ratio</v>
      </c>
      <c r="AJ978" s="1" t="str">
        <f>TRIM(LEFT(AQ978,FIND(Sheet1!$E$16,AQ978)-1))</f>
        <v>fixed</v>
      </c>
      <c r="AK978" s="1" t="e">
        <f>TRIM(LEFT(AR978,FIND(Sheet1!$E$16,AR978)-1))</f>
        <v>#VALUE!</v>
      </c>
      <c r="AL978" s="1" t="e">
        <f>TRIM(LEFT(AS978,FIND(Sheet1!$E$16,AS978)-1))</f>
        <v>#VALUE!</v>
      </c>
      <c r="AM978" s="1" t="e">
        <f>TRIM(LEFT(AT978,FIND(Sheet1!$E$16,AT978)-1))</f>
        <v>#VALUE!</v>
      </c>
      <c r="AN978" s="1" t="e">
        <f>TRIM(LEFT(AU978,FIND(Sheet1!$E$16,AU978)-1))</f>
        <v>#VALUE!</v>
      </c>
      <c r="AO978" s="1" t="e">
        <f>TRIM(LEFT(AV978,FIND(Sheet1!$E$16,AV978)-1))</f>
        <v>#VALUE!</v>
      </c>
      <c r="AP978" s="14" t="s">
        <v>481</v>
      </c>
      <c r="AQ978" s="14" t="s">
        <v>170</v>
      </c>
      <c r="AX978" s="1">
        <v>2200150805</v>
      </c>
      <c r="AY978" s="1" t="s">
        <v>86</v>
      </c>
      <c r="AZ978" s="1" t="str">
        <f t="shared" si="281"/>
        <v>2200150805伤血</v>
      </c>
      <c r="BA978" s="1">
        <f>COUNTIFS($AZ$2:AZ978,AZ978,$AZ$2:AZ978,"&gt;&lt;")</f>
        <v>1</v>
      </c>
      <c r="BB978" t="b">
        <f>IFERROR(AND(VLOOKUP(AX978,[2]英雄技能定义!$A:$F,6,0)="普攻",AY978=$AY$2),FALSE)</f>
        <v>0</v>
      </c>
    </row>
    <row r="979" spans="19:54">
      <c r="S979" s="14" t="str">
        <f t="shared" si="273"/>
        <v>2200150805受击光效1</v>
      </c>
      <c r="T979" s="14" t="str">
        <f ca="1">IF(OFFSET($BB$1,MATCH($S979,S:S,0)-1,),$BC$1,
_xlfn.TEXTJOIN(Sheet1!$D$16,1,U979:AA979))</f>
        <v>54</v>
      </c>
      <c r="U979" s="14" t="str">
        <f t="shared" ca="1" si="274"/>
        <v>54</v>
      </c>
      <c r="V979" s="14" t="str">
        <f t="shared" ca="1" si="275"/>
        <v/>
      </c>
      <c r="W979" s="14" t="str">
        <f t="shared" ca="1" si="276"/>
        <v/>
      </c>
      <c r="X979" s="14" t="str">
        <f t="shared" ca="1" si="277"/>
        <v/>
      </c>
      <c r="Y979" s="14" t="str">
        <f t="shared" ca="1" si="278"/>
        <v/>
      </c>
      <c r="Z979" s="14" t="str">
        <f t="shared" ca="1" si="279"/>
        <v/>
      </c>
      <c r="AA979" s="14" t="str">
        <f t="shared" ca="1" si="280"/>
        <v/>
      </c>
      <c r="AB979" s="1">
        <f t="shared" si="266"/>
        <v>54</v>
      </c>
      <c r="AC979" s="1" t="e">
        <f t="shared" si="267"/>
        <v>#N/A</v>
      </c>
      <c r="AD979" s="1" t="e">
        <f t="shared" si="268"/>
        <v>#N/A</v>
      </c>
      <c r="AE979" s="1" t="e">
        <f t="shared" si="269"/>
        <v>#N/A</v>
      </c>
      <c r="AF979" s="1" t="e">
        <f t="shared" si="270"/>
        <v>#N/A</v>
      </c>
      <c r="AG979" s="1" t="e">
        <f t="shared" si="271"/>
        <v>#N/A</v>
      </c>
      <c r="AH979" s="1" t="e">
        <f t="shared" si="272"/>
        <v>#N/A</v>
      </c>
      <c r="AI979" s="1" t="e">
        <f>TRIM(LEFT(AP979,FIND(Sheet1!$E$16,AP979)-1))</f>
        <v>#VALUE!</v>
      </c>
      <c r="AJ979" s="1" t="e">
        <f>TRIM(LEFT(AQ979,FIND(Sheet1!$E$16,AQ979)-1))</f>
        <v>#VALUE!</v>
      </c>
      <c r="AK979" s="1" t="e">
        <f>TRIM(LEFT(AR979,FIND(Sheet1!$E$16,AR979)-1))</f>
        <v>#VALUE!</v>
      </c>
      <c r="AL979" s="1" t="e">
        <f>TRIM(LEFT(AS979,FIND(Sheet1!$E$16,AS979)-1))</f>
        <v>#VALUE!</v>
      </c>
      <c r="AM979" s="1" t="e">
        <f>TRIM(LEFT(AT979,FIND(Sheet1!$E$16,AT979)-1))</f>
        <v>#VALUE!</v>
      </c>
      <c r="AN979" s="1" t="e">
        <f>TRIM(LEFT(AU979,FIND(Sheet1!$E$16,AU979)-1))</f>
        <v>#VALUE!</v>
      </c>
      <c r="AO979" s="1" t="e">
        <f>TRIM(LEFT(AV979,FIND(Sheet1!$E$16,AV979)-1))</f>
        <v>#VALUE!</v>
      </c>
      <c r="AP979" s="14">
        <v>54</v>
      </c>
      <c r="AX979" s="1">
        <v>2200150805</v>
      </c>
      <c r="AY979" s="1" t="s">
        <v>91</v>
      </c>
      <c r="AZ979" s="1" t="str">
        <f t="shared" si="281"/>
        <v>2200150805受击光效</v>
      </c>
      <c r="BA979" s="1">
        <f>COUNTIFS($AZ$2:AZ979,AZ979,$AZ$2:AZ979,"&gt;&lt;")</f>
        <v>1</v>
      </c>
      <c r="BB979" t="b">
        <f>IFERROR(AND(VLOOKUP(AX979,[2]英雄技能定义!$A:$F,6,0)="普攻",AY979=$AY$2),FALSE)</f>
        <v>0</v>
      </c>
    </row>
    <row r="980" spans="19:54">
      <c r="S980" s="14" t="str">
        <f t="shared" si="273"/>
        <v>2200150805加buff1</v>
      </c>
      <c r="T980" s="14" t="str">
        <f ca="1">IF(OFFSET($BB$1,MATCH($S980,S:S,0)-1,),$BC$1,
_xlfn.TEXTJOIN(Sheet1!$D$16,1,U980:AA980))</f>
        <v>duration=9+attackerParams('step10a'),effectIds={1000106,1000108}</v>
      </c>
      <c r="U980" s="14" t="str">
        <f t="shared" ca="1" si="274"/>
        <v>duration=9+attackerParams('step10a')</v>
      </c>
      <c r="V980" s="14" t="str">
        <f t="shared" ca="1" si="275"/>
        <v>effectIds={1000106</v>
      </c>
      <c r="W980" s="14" t="str">
        <f t="shared" ca="1" si="276"/>
        <v>1000108}</v>
      </c>
      <c r="X980" s="14" t="str">
        <f t="shared" ca="1" si="277"/>
        <v/>
      </c>
      <c r="Y980" s="14" t="str">
        <f t="shared" ca="1" si="278"/>
        <v/>
      </c>
      <c r="Z980" s="14" t="str">
        <f t="shared" ca="1" si="279"/>
        <v/>
      </c>
      <c r="AA980" s="14" t="str">
        <f t="shared" ca="1" si="280"/>
        <v/>
      </c>
      <c r="AB980" s="1">
        <f t="shared" si="266"/>
        <v>9</v>
      </c>
      <c r="AC980" s="1" t="e">
        <f t="shared" si="267"/>
        <v>#N/A</v>
      </c>
      <c r="AD980" s="1" t="e">
        <f t="shared" si="268"/>
        <v>#N/A</v>
      </c>
      <c r="AE980" s="1" t="e">
        <f t="shared" si="269"/>
        <v>#N/A</v>
      </c>
      <c r="AF980" s="1" t="e">
        <f t="shared" si="270"/>
        <v>#N/A</v>
      </c>
      <c r="AG980" s="1" t="e">
        <f t="shared" si="271"/>
        <v>#N/A</v>
      </c>
      <c r="AH980" s="1" t="e">
        <f t="shared" si="272"/>
        <v>#N/A</v>
      </c>
      <c r="AI980" s="1" t="str">
        <f>TRIM(LEFT(AP980,FIND(Sheet1!$E$16,AP980)-1))</f>
        <v>duration</v>
      </c>
      <c r="AJ980" s="1" t="str">
        <f>TRIM(LEFT(AQ980,FIND(Sheet1!$E$16,AQ980)-1))</f>
        <v>effectIds</v>
      </c>
      <c r="AK980" s="1" t="e">
        <f>TRIM(LEFT(AR980,FIND(Sheet1!$E$16,AR980)-1))</f>
        <v>#VALUE!</v>
      </c>
      <c r="AL980" s="1" t="e">
        <f>TRIM(LEFT(AS980,FIND(Sheet1!$E$16,AS980)-1))</f>
        <v>#VALUE!</v>
      </c>
      <c r="AM980" s="1" t="e">
        <f>TRIM(LEFT(AT980,FIND(Sheet1!$E$16,AT980)-1))</f>
        <v>#VALUE!</v>
      </c>
      <c r="AN980" s="1" t="e">
        <f>TRIM(LEFT(AU980,FIND(Sheet1!$E$16,AU980)-1))</f>
        <v>#VALUE!</v>
      </c>
      <c r="AO980" s="1" t="e">
        <f>TRIM(LEFT(AV980,FIND(Sheet1!$E$16,AV980)-1))</f>
        <v>#VALUE!</v>
      </c>
      <c r="AP980" s="14" t="s">
        <v>478</v>
      </c>
      <c r="AQ980" s="14" t="s">
        <v>479</v>
      </c>
      <c r="AR980" s="14" t="s">
        <v>480</v>
      </c>
      <c r="AX980" s="1">
        <v>2200150805</v>
      </c>
      <c r="AY980" s="1" t="s">
        <v>88</v>
      </c>
      <c r="AZ980" s="1" t="str">
        <f t="shared" si="281"/>
        <v>2200150805加buff</v>
      </c>
      <c r="BA980" s="1">
        <f>COUNTIFS($AZ$2:AZ980,AZ980,$AZ$2:AZ980,"&gt;&lt;")</f>
        <v>1</v>
      </c>
      <c r="BB980" t="b">
        <f>IFERROR(AND(VLOOKUP(AX980,[2]英雄技能定义!$A:$F,6,0)="普攻",AY980=$AY$2),FALSE)</f>
        <v>0</v>
      </c>
    </row>
    <row r="981" spans="19:54">
      <c r="S981" s="14" t="str">
        <f t="shared" si="273"/>
        <v>2200150805击退1</v>
      </c>
      <c r="T981" s="14" t="str">
        <f ca="1">IF(OFFSET($BB$1,MATCH($S981,S:S,0)-1,),$BC$1,
_xlfn.TEXTJOIN(Sheet1!$D$16,1,U981:AA981))</f>
        <v>speed=1000,duration=0.1</v>
      </c>
      <c r="U981" s="14" t="str">
        <f t="shared" ca="1" si="274"/>
        <v>speed=1000</v>
      </c>
      <c r="V981" s="14" t="str">
        <f t="shared" ca="1" si="275"/>
        <v>duration=0.1</v>
      </c>
      <c r="W981" s="14" t="str">
        <f t="shared" ca="1" si="276"/>
        <v/>
      </c>
      <c r="X981" s="14" t="str">
        <f t="shared" ca="1" si="277"/>
        <v/>
      </c>
      <c r="Y981" s="14" t="str">
        <f t="shared" ca="1" si="278"/>
        <v/>
      </c>
      <c r="Z981" s="14" t="str">
        <f t="shared" ca="1" si="279"/>
        <v/>
      </c>
      <c r="AA981" s="14" t="str">
        <f t="shared" ca="1" si="280"/>
        <v/>
      </c>
      <c r="AB981" s="1">
        <f t="shared" si="266"/>
        <v>1000</v>
      </c>
      <c r="AC981" s="1">
        <f t="shared" si="267"/>
        <v>0.1</v>
      </c>
      <c r="AD981" s="1" t="e">
        <f t="shared" si="268"/>
        <v>#N/A</v>
      </c>
      <c r="AE981" s="1" t="e">
        <f t="shared" si="269"/>
        <v>#N/A</v>
      </c>
      <c r="AF981" s="1" t="e">
        <f t="shared" si="270"/>
        <v>#N/A</v>
      </c>
      <c r="AG981" s="1" t="e">
        <f t="shared" si="271"/>
        <v>#N/A</v>
      </c>
      <c r="AH981" s="1" t="e">
        <f t="shared" si="272"/>
        <v>#N/A</v>
      </c>
      <c r="AI981" s="1" t="str">
        <f>TRIM(LEFT(AP981,FIND(Sheet1!$E$16,AP981)-1))</f>
        <v>speed</v>
      </c>
      <c r="AJ981" s="1" t="str">
        <f>TRIM(LEFT(AQ981,FIND(Sheet1!$E$16,AQ981)-1))</f>
        <v>duration</v>
      </c>
      <c r="AK981" s="1" t="e">
        <f>TRIM(LEFT(AR981,FIND(Sheet1!$E$16,AR981)-1))</f>
        <v>#VALUE!</v>
      </c>
      <c r="AL981" s="1" t="e">
        <f>TRIM(LEFT(AS981,FIND(Sheet1!$E$16,AS981)-1))</f>
        <v>#VALUE!</v>
      </c>
      <c r="AM981" s="1" t="e">
        <f>TRIM(LEFT(AT981,FIND(Sheet1!$E$16,AT981)-1))</f>
        <v>#VALUE!</v>
      </c>
      <c r="AN981" s="1" t="e">
        <f>TRIM(LEFT(AU981,FIND(Sheet1!$E$16,AU981)-1))</f>
        <v>#VALUE!</v>
      </c>
      <c r="AO981" s="1" t="e">
        <f>TRIM(LEFT(AV981,FIND(Sheet1!$E$16,AV981)-1))</f>
        <v>#VALUE!</v>
      </c>
      <c r="AP981" s="14" t="s">
        <v>182</v>
      </c>
      <c r="AQ981" s="14" t="s">
        <v>183</v>
      </c>
      <c r="AX981" s="1">
        <v>2200150805</v>
      </c>
      <c r="AY981" s="1" t="s">
        <v>47</v>
      </c>
      <c r="AZ981" s="1" t="str">
        <f t="shared" si="281"/>
        <v>2200150805击退</v>
      </c>
      <c r="BA981" s="1">
        <f>COUNTIFS($AZ$2:AZ981,AZ981,$AZ$2:AZ981,"&gt;&lt;")</f>
        <v>1</v>
      </c>
      <c r="BB981" t="b">
        <f>IFERROR(AND(VLOOKUP(AX981,[2]英雄技能定义!$A:$F,6,0)="普攻",AY981=$AY$2),FALSE)</f>
        <v>0</v>
      </c>
    </row>
    <row r="982" spans="19:54">
      <c r="S982" s="14" t="str">
        <f t="shared" si="273"/>
        <v>2210150801伤血1</v>
      </c>
      <c r="T982" s="14" t="str">
        <f ca="1">IF(OFFSET($BB$1,MATCH($S982,S:S,0)-1,),$BC$1,
_xlfn.TEXTJOIN(Sheet1!$D$16,1,U982:AA982))</f>
        <v>ratio=0.4,fixed=0</v>
      </c>
      <c r="U982" s="14" t="str">
        <f t="shared" ca="1" si="274"/>
        <v>ratio=0.4</v>
      </c>
      <c r="V982" s="14" t="str">
        <f t="shared" ca="1" si="275"/>
        <v>fixed=10</v>
      </c>
      <c r="W982" s="14" t="str">
        <f t="shared" ca="1" si="276"/>
        <v/>
      </c>
      <c r="X982" s="14" t="str">
        <f t="shared" ca="1" si="277"/>
        <v/>
      </c>
      <c r="Y982" s="14" t="str">
        <f t="shared" ca="1" si="278"/>
        <v/>
      </c>
      <c r="Z982" s="14" t="str">
        <f t="shared" ca="1" si="279"/>
        <v/>
      </c>
      <c r="AA982" s="14" t="str">
        <f t="shared" ca="1" si="280"/>
        <v/>
      </c>
      <c r="AB982" s="1">
        <f t="shared" si="266"/>
        <v>0.4</v>
      </c>
      <c r="AC982" s="1">
        <f t="shared" si="267"/>
        <v>10</v>
      </c>
      <c r="AD982" s="1" t="e">
        <f t="shared" si="268"/>
        <v>#N/A</v>
      </c>
      <c r="AE982" s="1" t="e">
        <f t="shared" si="269"/>
        <v>#N/A</v>
      </c>
      <c r="AF982" s="1" t="e">
        <f t="shared" si="270"/>
        <v>#N/A</v>
      </c>
      <c r="AG982" s="1" t="e">
        <f t="shared" si="271"/>
        <v>#N/A</v>
      </c>
      <c r="AH982" s="1" t="e">
        <f t="shared" si="272"/>
        <v>#N/A</v>
      </c>
      <c r="AI982" s="1" t="str">
        <f>TRIM(LEFT(AP982,FIND(Sheet1!$E$16,AP982)-1))</f>
        <v>ratio</v>
      </c>
      <c r="AJ982" s="1" t="str">
        <f>TRIM(LEFT(AQ982,FIND(Sheet1!$E$16,AQ982)-1))</f>
        <v>fixed</v>
      </c>
      <c r="AK982" s="1" t="e">
        <f>TRIM(LEFT(AR982,FIND(Sheet1!$E$16,AR982)-1))</f>
        <v>#VALUE!</v>
      </c>
      <c r="AL982" s="1" t="e">
        <f>TRIM(LEFT(AS982,FIND(Sheet1!$E$16,AS982)-1))</f>
        <v>#VALUE!</v>
      </c>
      <c r="AM982" s="1" t="e">
        <f>TRIM(LEFT(AT982,FIND(Sheet1!$E$16,AT982)-1))</f>
        <v>#VALUE!</v>
      </c>
      <c r="AN982" s="1" t="e">
        <f>TRIM(LEFT(AU982,FIND(Sheet1!$E$16,AU982)-1))</f>
        <v>#VALUE!</v>
      </c>
      <c r="AO982" s="1" t="e">
        <f>TRIM(LEFT(AV982,FIND(Sheet1!$E$16,AV982)-1))</f>
        <v>#VALUE!</v>
      </c>
      <c r="AP982" s="14" t="s">
        <v>167</v>
      </c>
      <c r="AQ982" s="14" t="s">
        <v>168</v>
      </c>
      <c r="AX982" s="1">
        <v>2210150801</v>
      </c>
      <c r="AY982" s="1" t="s">
        <v>86</v>
      </c>
      <c r="AZ982" s="1" t="str">
        <f t="shared" si="281"/>
        <v>2210150801伤血</v>
      </c>
      <c r="BA982" s="1">
        <f>COUNTIFS($AZ$2:AZ982,AZ982,$AZ$2:AZ982,"&gt;&lt;")</f>
        <v>1</v>
      </c>
      <c r="BB982" t="b">
        <f>IFERROR(AND(VLOOKUP(AX982,[2]英雄技能定义!$A:$F,6,0)="普攻",AY982=$AY$2),FALSE)</f>
        <v>1</v>
      </c>
    </row>
    <row r="983" spans="19:54">
      <c r="S983" s="14" t="str">
        <f t="shared" si="273"/>
        <v>2210150801受击光效1</v>
      </c>
      <c r="T983" s="14" t="str">
        <f ca="1">IF(OFFSET($BB$1,MATCH($S983,S:S,0)-1,),$BC$1,
_xlfn.TEXTJOIN(Sheet1!$D$16,1,U983:AA983))</f>
        <v>54</v>
      </c>
      <c r="U983" s="14" t="str">
        <f t="shared" ca="1" si="274"/>
        <v>54</v>
      </c>
      <c r="V983" s="14" t="str">
        <f t="shared" ca="1" si="275"/>
        <v/>
      </c>
      <c r="W983" s="14" t="str">
        <f t="shared" ca="1" si="276"/>
        <v/>
      </c>
      <c r="X983" s="14" t="str">
        <f t="shared" ca="1" si="277"/>
        <v/>
      </c>
      <c r="Y983" s="14" t="str">
        <f t="shared" ca="1" si="278"/>
        <v/>
      </c>
      <c r="Z983" s="14" t="str">
        <f t="shared" ca="1" si="279"/>
        <v/>
      </c>
      <c r="AA983" s="14" t="str">
        <f t="shared" ca="1" si="280"/>
        <v/>
      </c>
      <c r="AB983" s="1">
        <f t="shared" si="266"/>
        <v>54</v>
      </c>
      <c r="AC983" s="1" t="e">
        <f t="shared" si="267"/>
        <v>#N/A</v>
      </c>
      <c r="AD983" s="1" t="e">
        <f t="shared" si="268"/>
        <v>#N/A</v>
      </c>
      <c r="AE983" s="1" t="e">
        <f t="shared" si="269"/>
        <v>#N/A</v>
      </c>
      <c r="AF983" s="1" t="e">
        <f t="shared" si="270"/>
        <v>#N/A</v>
      </c>
      <c r="AG983" s="1" t="e">
        <f t="shared" si="271"/>
        <v>#N/A</v>
      </c>
      <c r="AH983" s="1" t="e">
        <f t="shared" si="272"/>
        <v>#N/A</v>
      </c>
      <c r="AI983" s="1" t="e">
        <f>TRIM(LEFT(AP983,FIND(Sheet1!$E$16,AP983)-1))</f>
        <v>#VALUE!</v>
      </c>
      <c r="AJ983" s="1" t="e">
        <f>TRIM(LEFT(AQ983,FIND(Sheet1!$E$16,AQ983)-1))</f>
        <v>#VALUE!</v>
      </c>
      <c r="AK983" s="1" t="e">
        <f>TRIM(LEFT(AR983,FIND(Sheet1!$E$16,AR983)-1))</f>
        <v>#VALUE!</v>
      </c>
      <c r="AL983" s="1" t="e">
        <f>TRIM(LEFT(AS983,FIND(Sheet1!$E$16,AS983)-1))</f>
        <v>#VALUE!</v>
      </c>
      <c r="AM983" s="1" t="e">
        <f>TRIM(LEFT(AT983,FIND(Sheet1!$E$16,AT983)-1))</f>
        <v>#VALUE!</v>
      </c>
      <c r="AN983" s="1" t="e">
        <f>TRIM(LEFT(AU983,FIND(Sheet1!$E$16,AU983)-1))</f>
        <v>#VALUE!</v>
      </c>
      <c r="AO983" s="1" t="e">
        <f>TRIM(LEFT(AV983,FIND(Sheet1!$E$16,AV983)-1))</f>
        <v>#VALUE!</v>
      </c>
      <c r="AP983" s="14">
        <v>54</v>
      </c>
      <c r="AX983" s="1">
        <v>2210150801</v>
      </c>
      <c r="AY983" s="1" t="s">
        <v>91</v>
      </c>
      <c r="AZ983" s="1" t="str">
        <f t="shared" si="281"/>
        <v>2210150801受击光效</v>
      </c>
      <c r="BA983" s="1">
        <f>COUNTIFS($AZ$2:AZ983,AZ983,$AZ$2:AZ983,"&gt;&lt;")</f>
        <v>1</v>
      </c>
      <c r="BB983" t="b">
        <f>IFERROR(AND(VLOOKUP(AX983,[2]英雄技能定义!$A:$F,6,0)="普攻",AY983=$AY$2),FALSE)</f>
        <v>0</v>
      </c>
    </row>
    <row r="984" spans="19:54">
      <c r="S984" s="14" t="str">
        <f t="shared" si="273"/>
        <v>2210150802伤血1</v>
      </c>
      <c r="T984" s="14" t="str">
        <f ca="1">IF(OFFSET($BB$1,MATCH($S984,S:S,0)-1,),$BC$1,
_xlfn.TEXTJOIN(Sheet1!$D$16,1,U984:AA984))</f>
        <v>ratio=0.54,fixed=100</v>
      </c>
      <c r="U984" s="14" t="str">
        <f t="shared" ca="1" si="274"/>
        <v>ratio=0.54</v>
      </c>
      <c r="V984" s="14" t="str">
        <f t="shared" ca="1" si="275"/>
        <v>fixed=100</v>
      </c>
      <c r="W984" s="14" t="str">
        <f t="shared" ca="1" si="276"/>
        <v/>
      </c>
      <c r="X984" s="14" t="str">
        <f t="shared" ca="1" si="277"/>
        <v/>
      </c>
      <c r="Y984" s="14" t="str">
        <f t="shared" ca="1" si="278"/>
        <v/>
      </c>
      <c r="Z984" s="14" t="str">
        <f t="shared" ca="1" si="279"/>
        <v/>
      </c>
      <c r="AA984" s="14" t="str">
        <f t="shared" ca="1" si="280"/>
        <v/>
      </c>
      <c r="AB984" s="1">
        <f t="shared" si="266"/>
        <v>0.54</v>
      </c>
      <c r="AC984" s="1">
        <f t="shared" si="267"/>
        <v>100</v>
      </c>
      <c r="AD984" s="1" t="e">
        <f t="shared" si="268"/>
        <v>#N/A</v>
      </c>
      <c r="AE984" s="1" t="e">
        <f t="shared" si="269"/>
        <v>#N/A</v>
      </c>
      <c r="AF984" s="1" t="e">
        <f t="shared" si="270"/>
        <v>#N/A</v>
      </c>
      <c r="AG984" s="1" t="e">
        <f t="shared" si="271"/>
        <v>#N/A</v>
      </c>
      <c r="AH984" s="1" t="e">
        <f t="shared" si="272"/>
        <v>#N/A</v>
      </c>
      <c r="AI984" s="1" t="str">
        <f>TRIM(LEFT(AP984,FIND(Sheet1!$E$16,AP984)-1))</f>
        <v>ratio</v>
      </c>
      <c r="AJ984" s="1" t="str">
        <f>TRIM(LEFT(AQ984,FIND(Sheet1!$E$16,AQ984)-1))</f>
        <v>fixed</v>
      </c>
      <c r="AK984" s="1" t="e">
        <f>TRIM(LEFT(AR984,FIND(Sheet1!$E$16,AR984)-1))</f>
        <v>#VALUE!</v>
      </c>
      <c r="AL984" s="1" t="e">
        <f>TRIM(LEFT(AS984,FIND(Sheet1!$E$16,AS984)-1))</f>
        <v>#VALUE!</v>
      </c>
      <c r="AM984" s="1" t="e">
        <f>TRIM(LEFT(AT984,FIND(Sheet1!$E$16,AT984)-1))</f>
        <v>#VALUE!</v>
      </c>
      <c r="AN984" s="1" t="e">
        <f>TRIM(LEFT(AU984,FIND(Sheet1!$E$16,AU984)-1))</f>
        <v>#VALUE!</v>
      </c>
      <c r="AO984" s="1" t="e">
        <f>TRIM(LEFT(AV984,FIND(Sheet1!$E$16,AV984)-1))</f>
        <v>#VALUE!</v>
      </c>
      <c r="AP984" s="14" t="s">
        <v>470</v>
      </c>
      <c r="AQ984" s="14" t="s">
        <v>170</v>
      </c>
      <c r="AX984" s="1">
        <v>2210150802</v>
      </c>
      <c r="AY984" s="1" t="s">
        <v>86</v>
      </c>
      <c r="AZ984" s="1" t="str">
        <f t="shared" si="281"/>
        <v>2210150802伤血</v>
      </c>
      <c r="BA984" s="1">
        <f>COUNTIFS($AZ$2:AZ984,AZ984,$AZ$2:AZ984,"&gt;&lt;")</f>
        <v>1</v>
      </c>
      <c r="BB984" t="b">
        <f>IFERROR(AND(VLOOKUP(AX984,[2]英雄技能定义!$A:$F,6,0)="普攻",AY984=$AY$2),FALSE)</f>
        <v>0</v>
      </c>
    </row>
    <row r="985" spans="19:54">
      <c r="S985" s="14" t="str">
        <f t="shared" si="273"/>
        <v>2210150802受击光效1</v>
      </c>
      <c r="T985" s="14" t="str">
        <f ca="1">IF(OFFSET($BB$1,MATCH($S985,S:S,0)-1,),$BC$1,
_xlfn.TEXTJOIN(Sheet1!$D$16,1,U985:AA985))</f>
        <v>54</v>
      </c>
      <c r="U985" s="14" t="str">
        <f t="shared" ca="1" si="274"/>
        <v>54</v>
      </c>
      <c r="V985" s="14" t="str">
        <f t="shared" ca="1" si="275"/>
        <v/>
      </c>
      <c r="W985" s="14" t="str">
        <f t="shared" ca="1" si="276"/>
        <v/>
      </c>
      <c r="X985" s="14" t="str">
        <f t="shared" ca="1" si="277"/>
        <v/>
      </c>
      <c r="Y985" s="14" t="str">
        <f t="shared" ca="1" si="278"/>
        <v/>
      </c>
      <c r="Z985" s="14" t="str">
        <f t="shared" ca="1" si="279"/>
        <v/>
      </c>
      <c r="AA985" s="14" t="str">
        <f t="shared" ca="1" si="280"/>
        <v/>
      </c>
      <c r="AB985" s="1">
        <f t="shared" ref="AB985:AB1048" si="282">LOOKUP(9E+307,(--(TRIM(MID(SUBSTITUTE(SUBSTITUTE(SUBSTITUTE(SUBSTITUTE(SUBSTITUTE(AP985,"=","+"),"*","+"),"/","+"),"-","+"),"+",REPT(" ",99)),ROW($1:$100)*99-98,99)))))</f>
        <v>54</v>
      </c>
      <c r="AC985" s="1" t="e">
        <f t="shared" ref="AC985:AC1048" si="283">LOOKUP(9E+307,(--(TRIM(MID(SUBSTITUTE(SUBSTITUTE(SUBSTITUTE(SUBSTITUTE(SUBSTITUTE(AQ985,"=","+"),"*","+"),"/","+"),"-","+"),"+",REPT(" ",99)),ROW($1:$100)*99-98,99)))))</f>
        <v>#N/A</v>
      </c>
      <c r="AD985" s="1" t="e">
        <f t="shared" ref="AD985:AD1048" si="284">LOOKUP(9E+307,(--(TRIM(MID(SUBSTITUTE(SUBSTITUTE(SUBSTITUTE(SUBSTITUTE(SUBSTITUTE(AR985,"=","+"),"*","+"),"/","+"),"-","+"),"+",REPT(" ",99)),ROW($1:$100)*99-98,99)))))</f>
        <v>#N/A</v>
      </c>
      <c r="AE985" s="1" t="e">
        <f t="shared" ref="AE985:AE1048" si="285">LOOKUP(9E+307,(--(TRIM(MID(SUBSTITUTE(SUBSTITUTE(SUBSTITUTE(SUBSTITUTE(SUBSTITUTE(AS985,"=","+"),"*","+"),"/","+"),"-","+"),"+",REPT(" ",99)),ROW($1:$100)*99-98,99)))))</f>
        <v>#N/A</v>
      </c>
      <c r="AF985" s="1" t="e">
        <f t="shared" ref="AF985:AF1048" si="286">LOOKUP(9E+307,(--(TRIM(MID(SUBSTITUTE(SUBSTITUTE(SUBSTITUTE(SUBSTITUTE(SUBSTITUTE(AT985,"=","+"),"*","+"),"/","+"),"-","+"),"+",REPT(" ",99)),ROW($1:$100)*99-98,99)))))</f>
        <v>#N/A</v>
      </c>
      <c r="AG985" s="1" t="e">
        <f t="shared" ref="AG985:AG1048" si="287">LOOKUP(9E+307,(--(TRIM(MID(SUBSTITUTE(SUBSTITUTE(SUBSTITUTE(SUBSTITUTE(SUBSTITUTE(AU985,"=","+"),"*","+"),"/","+"),"-","+"),"+",REPT(" ",99)),ROW($1:$100)*99-98,99)))))</f>
        <v>#N/A</v>
      </c>
      <c r="AH985" s="1" t="e">
        <f t="shared" ref="AH985:AH1048" si="288">LOOKUP(9E+307,(--(TRIM(MID(SUBSTITUTE(SUBSTITUTE(SUBSTITUTE(SUBSTITUTE(SUBSTITUTE(AV985,"=","+"),"*","+"),"/","+"),"-","+"),"+",REPT(" ",99)),ROW($1:$100)*99-98,99)))))</f>
        <v>#N/A</v>
      </c>
      <c r="AI985" s="1" t="e">
        <f>TRIM(LEFT(AP985,FIND(Sheet1!$E$16,AP985)-1))</f>
        <v>#VALUE!</v>
      </c>
      <c r="AJ985" s="1" t="e">
        <f>TRIM(LEFT(AQ985,FIND(Sheet1!$E$16,AQ985)-1))</f>
        <v>#VALUE!</v>
      </c>
      <c r="AK985" s="1" t="e">
        <f>TRIM(LEFT(AR985,FIND(Sheet1!$E$16,AR985)-1))</f>
        <v>#VALUE!</v>
      </c>
      <c r="AL985" s="1" t="e">
        <f>TRIM(LEFT(AS985,FIND(Sheet1!$E$16,AS985)-1))</f>
        <v>#VALUE!</v>
      </c>
      <c r="AM985" s="1" t="e">
        <f>TRIM(LEFT(AT985,FIND(Sheet1!$E$16,AT985)-1))</f>
        <v>#VALUE!</v>
      </c>
      <c r="AN985" s="1" t="e">
        <f>TRIM(LEFT(AU985,FIND(Sheet1!$E$16,AU985)-1))</f>
        <v>#VALUE!</v>
      </c>
      <c r="AO985" s="1" t="e">
        <f>TRIM(LEFT(AV985,FIND(Sheet1!$E$16,AV985)-1))</f>
        <v>#VALUE!</v>
      </c>
      <c r="AP985" s="14">
        <v>54</v>
      </c>
      <c r="AX985" s="1">
        <v>2210150802</v>
      </c>
      <c r="AY985" s="1" t="s">
        <v>91</v>
      </c>
      <c r="AZ985" s="1" t="str">
        <f t="shared" si="281"/>
        <v>2210150802受击光效</v>
      </c>
      <c r="BA985" s="1">
        <f>COUNTIFS($AZ$2:AZ985,AZ985,$AZ$2:AZ985,"&gt;&lt;")</f>
        <v>1</v>
      </c>
      <c r="BB985" t="b">
        <f>IFERROR(AND(VLOOKUP(AX985,[2]英雄技能定义!$A:$F,6,0)="普攻",AY985=$AY$2),FALSE)</f>
        <v>0</v>
      </c>
    </row>
    <row r="986" spans="19:54">
      <c r="S986" s="14" t="str">
        <f t="shared" si="273"/>
        <v>2210150802伤血2</v>
      </c>
      <c r="T986" s="14" t="str">
        <f ca="1">IF(OFFSET($BB$1,MATCH($S986,S:S,0)-1,),$BC$1,
_xlfn.TEXTJOIN(Sheet1!$D$16,1,U986:AA986))</f>
        <v>ratio=0.54,fixed=100</v>
      </c>
      <c r="U986" s="14" t="str">
        <f t="shared" ca="1" si="274"/>
        <v>ratio=0.54</v>
      </c>
      <c r="V986" s="14" t="str">
        <f t="shared" ca="1" si="275"/>
        <v>fixed=100</v>
      </c>
      <c r="W986" s="14" t="str">
        <f t="shared" ca="1" si="276"/>
        <v/>
      </c>
      <c r="X986" s="14" t="str">
        <f t="shared" ca="1" si="277"/>
        <v/>
      </c>
      <c r="Y986" s="14" t="str">
        <f t="shared" ca="1" si="278"/>
        <v/>
      </c>
      <c r="Z986" s="14" t="str">
        <f t="shared" ca="1" si="279"/>
        <v/>
      </c>
      <c r="AA986" s="14" t="str">
        <f t="shared" ca="1" si="280"/>
        <v/>
      </c>
      <c r="AB986" s="1">
        <f t="shared" si="282"/>
        <v>0.54</v>
      </c>
      <c r="AC986" s="1">
        <f t="shared" si="283"/>
        <v>100</v>
      </c>
      <c r="AD986" s="1" t="e">
        <f t="shared" si="284"/>
        <v>#N/A</v>
      </c>
      <c r="AE986" s="1" t="e">
        <f t="shared" si="285"/>
        <v>#N/A</v>
      </c>
      <c r="AF986" s="1" t="e">
        <f t="shared" si="286"/>
        <v>#N/A</v>
      </c>
      <c r="AG986" s="1" t="e">
        <f t="shared" si="287"/>
        <v>#N/A</v>
      </c>
      <c r="AH986" s="1" t="e">
        <f t="shared" si="288"/>
        <v>#N/A</v>
      </c>
      <c r="AI986" s="1" t="str">
        <f>TRIM(LEFT(AP986,FIND(Sheet1!$E$16,AP986)-1))</f>
        <v>ratio</v>
      </c>
      <c r="AJ986" s="1" t="str">
        <f>TRIM(LEFT(AQ986,FIND(Sheet1!$E$16,AQ986)-1))</f>
        <v>fixed</v>
      </c>
      <c r="AK986" s="1" t="e">
        <f>TRIM(LEFT(AR986,FIND(Sheet1!$E$16,AR986)-1))</f>
        <v>#VALUE!</v>
      </c>
      <c r="AL986" s="1" t="e">
        <f>TRIM(LEFT(AS986,FIND(Sheet1!$E$16,AS986)-1))</f>
        <v>#VALUE!</v>
      </c>
      <c r="AM986" s="1" t="e">
        <f>TRIM(LEFT(AT986,FIND(Sheet1!$E$16,AT986)-1))</f>
        <v>#VALUE!</v>
      </c>
      <c r="AN986" s="1" t="e">
        <f>TRIM(LEFT(AU986,FIND(Sheet1!$E$16,AU986)-1))</f>
        <v>#VALUE!</v>
      </c>
      <c r="AO986" s="1" t="e">
        <f>TRIM(LEFT(AV986,FIND(Sheet1!$E$16,AV986)-1))</f>
        <v>#VALUE!</v>
      </c>
      <c r="AP986" s="14" t="s">
        <v>470</v>
      </c>
      <c r="AQ986" s="14" t="s">
        <v>170</v>
      </c>
      <c r="AX986" s="1">
        <v>2210150802</v>
      </c>
      <c r="AY986" s="1" t="s">
        <v>86</v>
      </c>
      <c r="AZ986" s="1" t="str">
        <f t="shared" si="281"/>
        <v>2210150802伤血</v>
      </c>
      <c r="BA986" s="1">
        <f>COUNTIFS($AZ$2:AZ986,AZ986,$AZ$2:AZ986,"&gt;&lt;")</f>
        <v>2</v>
      </c>
      <c r="BB986" t="b">
        <f>IFERROR(AND(VLOOKUP(AX986,[2]英雄技能定义!$A:$F,6,0)="普攻",AY986=$AY$2),FALSE)</f>
        <v>0</v>
      </c>
    </row>
    <row r="987" spans="19:54">
      <c r="S987" s="14" t="str">
        <f t="shared" si="273"/>
        <v>2210150802受击光效2</v>
      </c>
      <c r="T987" s="14" t="str">
        <f ca="1">IF(OFFSET($BB$1,MATCH($S987,S:S,0)-1,),$BC$1,
_xlfn.TEXTJOIN(Sheet1!$D$16,1,U987:AA987))</f>
        <v>54</v>
      </c>
      <c r="U987" s="14" t="str">
        <f t="shared" ca="1" si="274"/>
        <v>54</v>
      </c>
      <c r="V987" s="14" t="str">
        <f t="shared" ca="1" si="275"/>
        <v/>
      </c>
      <c r="W987" s="14" t="str">
        <f t="shared" ca="1" si="276"/>
        <v/>
      </c>
      <c r="X987" s="14" t="str">
        <f t="shared" ca="1" si="277"/>
        <v/>
      </c>
      <c r="Y987" s="14" t="str">
        <f t="shared" ca="1" si="278"/>
        <v/>
      </c>
      <c r="Z987" s="14" t="str">
        <f t="shared" ca="1" si="279"/>
        <v/>
      </c>
      <c r="AA987" s="14" t="str">
        <f t="shared" ca="1" si="280"/>
        <v/>
      </c>
      <c r="AB987" s="1">
        <f t="shared" si="282"/>
        <v>54</v>
      </c>
      <c r="AC987" s="1" t="e">
        <f t="shared" si="283"/>
        <v>#N/A</v>
      </c>
      <c r="AD987" s="1" t="e">
        <f t="shared" si="284"/>
        <v>#N/A</v>
      </c>
      <c r="AE987" s="1" t="e">
        <f t="shared" si="285"/>
        <v>#N/A</v>
      </c>
      <c r="AF987" s="1" t="e">
        <f t="shared" si="286"/>
        <v>#N/A</v>
      </c>
      <c r="AG987" s="1" t="e">
        <f t="shared" si="287"/>
        <v>#N/A</v>
      </c>
      <c r="AH987" s="1" t="e">
        <f t="shared" si="288"/>
        <v>#N/A</v>
      </c>
      <c r="AI987" s="1" t="e">
        <f>TRIM(LEFT(AP987,FIND(Sheet1!$E$16,AP987)-1))</f>
        <v>#VALUE!</v>
      </c>
      <c r="AJ987" s="1" t="e">
        <f>TRIM(LEFT(AQ987,FIND(Sheet1!$E$16,AQ987)-1))</f>
        <v>#VALUE!</v>
      </c>
      <c r="AK987" s="1" t="e">
        <f>TRIM(LEFT(AR987,FIND(Sheet1!$E$16,AR987)-1))</f>
        <v>#VALUE!</v>
      </c>
      <c r="AL987" s="1" t="e">
        <f>TRIM(LEFT(AS987,FIND(Sheet1!$E$16,AS987)-1))</f>
        <v>#VALUE!</v>
      </c>
      <c r="AM987" s="1" t="e">
        <f>TRIM(LEFT(AT987,FIND(Sheet1!$E$16,AT987)-1))</f>
        <v>#VALUE!</v>
      </c>
      <c r="AN987" s="1" t="e">
        <f>TRIM(LEFT(AU987,FIND(Sheet1!$E$16,AU987)-1))</f>
        <v>#VALUE!</v>
      </c>
      <c r="AO987" s="1" t="e">
        <f>TRIM(LEFT(AV987,FIND(Sheet1!$E$16,AV987)-1))</f>
        <v>#VALUE!</v>
      </c>
      <c r="AP987" s="14">
        <v>54</v>
      </c>
      <c r="AX987" s="1">
        <v>2210150802</v>
      </c>
      <c r="AY987" s="1" t="s">
        <v>91</v>
      </c>
      <c r="AZ987" s="1" t="str">
        <f t="shared" si="281"/>
        <v>2210150802受击光效</v>
      </c>
      <c r="BA987" s="1">
        <f>COUNTIFS($AZ$2:AZ987,AZ987,$AZ$2:AZ987,"&gt;&lt;")</f>
        <v>2</v>
      </c>
      <c r="BB987" t="b">
        <f>IFERROR(AND(VLOOKUP(AX987,[2]英雄技能定义!$A:$F,6,0)="普攻",AY987=$AY$2),FALSE)</f>
        <v>0</v>
      </c>
    </row>
    <row r="988" spans="19:54">
      <c r="S988" s="14" t="str">
        <f t="shared" si="273"/>
        <v>2210150802击退1</v>
      </c>
      <c r="T988" s="14" t="str">
        <f ca="1">IF(OFFSET($BB$1,MATCH($S988,S:S,0)-1,),$BC$1,
_xlfn.TEXTJOIN(Sheet1!$D$16,1,U988:AA988))</f>
        <v>speed=1000,duration=0.1</v>
      </c>
      <c r="U988" s="14" t="str">
        <f t="shared" ca="1" si="274"/>
        <v>speed=1000</v>
      </c>
      <c r="V988" s="14" t="str">
        <f t="shared" ca="1" si="275"/>
        <v>duration=0.1</v>
      </c>
      <c r="W988" s="14" t="str">
        <f t="shared" ca="1" si="276"/>
        <v/>
      </c>
      <c r="X988" s="14" t="str">
        <f t="shared" ca="1" si="277"/>
        <v/>
      </c>
      <c r="Y988" s="14" t="str">
        <f t="shared" ca="1" si="278"/>
        <v/>
      </c>
      <c r="Z988" s="14" t="str">
        <f t="shared" ca="1" si="279"/>
        <v/>
      </c>
      <c r="AA988" s="14" t="str">
        <f t="shared" ca="1" si="280"/>
        <v/>
      </c>
      <c r="AB988" s="1">
        <f t="shared" si="282"/>
        <v>1000</v>
      </c>
      <c r="AC988" s="1">
        <f t="shared" si="283"/>
        <v>0.1</v>
      </c>
      <c r="AD988" s="1" t="e">
        <f t="shared" si="284"/>
        <v>#N/A</v>
      </c>
      <c r="AE988" s="1" t="e">
        <f t="shared" si="285"/>
        <v>#N/A</v>
      </c>
      <c r="AF988" s="1" t="e">
        <f t="shared" si="286"/>
        <v>#N/A</v>
      </c>
      <c r="AG988" s="1" t="e">
        <f t="shared" si="287"/>
        <v>#N/A</v>
      </c>
      <c r="AH988" s="1" t="e">
        <f t="shared" si="288"/>
        <v>#N/A</v>
      </c>
      <c r="AI988" s="1" t="str">
        <f>TRIM(LEFT(AP988,FIND(Sheet1!$E$16,AP988)-1))</f>
        <v>speed</v>
      </c>
      <c r="AJ988" s="1" t="str">
        <f>TRIM(LEFT(AQ988,FIND(Sheet1!$E$16,AQ988)-1))</f>
        <v>duration</v>
      </c>
      <c r="AK988" s="1" t="e">
        <f>TRIM(LEFT(AR988,FIND(Sheet1!$E$16,AR988)-1))</f>
        <v>#VALUE!</v>
      </c>
      <c r="AL988" s="1" t="e">
        <f>TRIM(LEFT(AS988,FIND(Sheet1!$E$16,AS988)-1))</f>
        <v>#VALUE!</v>
      </c>
      <c r="AM988" s="1" t="e">
        <f>TRIM(LEFT(AT988,FIND(Sheet1!$E$16,AT988)-1))</f>
        <v>#VALUE!</v>
      </c>
      <c r="AN988" s="1" t="e">
        <f>TRIM(LEFT(AU988,FIND(Sheet1!$E$16,AU988)-1))</f>
        <v>#VALUE!</v>
      </c>
      <c r="AO988" s="1" t="e">
        <f>TRIM(LEFT(AV988,FIND(Sheet1!$E$16,AV988)-1))</f>
        <v>#VALUE!</v>
      </c>
      <c r="AP988" s="14" t="s">
        <v>182</v>
      </c>
      <c r="AQ988" s="14" t="s">
        <v>183</v>
      </c>
      <c r="AX988" s="1">
        <v>2210150802</v>
      </c>
      <c r="AY988" s="1" t="s">
        <v>47</v>
      </c>
      <c r="AZ988" s="1" t="str">
        <f t="shared" si="281"/>
        <v>2210150802击退</v>
      </c>
      <c r="BA988" s="1">
        <f>COUNTIFS($AZ$2:AZ988,AZ988,$AZ$2:AZ988,"&gt;&lt;")</f>
        <v>1</v>
      </c>
      <c r="BB988" t="b">
        <f>IFERROR(AND(VLOOKUP(AX988,[2]英雄技能定义!$A:$F,6,0)="普攻",AY988=$AY$2),FALSE)</f>
        <v>0</v>
      </c>
    </row>
    <row r="989" spans="19:54">
      <c r="S989" s="14" t="str">
        <f t="shared" si="273"/>
        <v>2210150802加buff1</v>
      </c>
      <c r="T989" s="14" t="str">
        <f ca="1">IF(OFFSET($BB$1,MATCH($S989,S:S,0)-1,),$BC$1,
_xlfn.TEXTJOIN(Sheet1!$D$16,1,U989:AA989))</f>
        <v>duration=6,effectIds={1000104}</v>
      </c>
      <c r="U989" s="14" t="str">
        <f t="shared" ca="1" si="274"/>
        <v>duration=6</v>
      </c>
      <c r="V989" s="14" t="str">
        <f t="shared" ca="1" si="275"/>
        <v>effectIds={1000104}</v>
      </c>
      <c r="W989" s="14" t="str">
        <f t="shared" ca="1" si="276"/>
        <v/>
      </c>
      <c r="X989" s="14" t="str">
        <f t="shared" ca="1" si="277"/>
        <v/>
      </c>
      <c r="Y989" s="14" t="str">
        <f t="shared" ca="1" si="278"/>
        <v/>
      </c>
      <c r="Z989" s="14" t="str">
        <f t="shared" ca="1" si="279"/>
        <v/>
      </c>
      <c r="AA989" s="14" t="str">
        <f t="shared" ca="1" si="280"/>
        <v/>
      </c>
      <c r="AB989" s="1">
        <f t="shared" si="282"/>
        <v>6</v>
      </c>
      <c r="AC989" s="1" t="e">
        <f t="shared" si="283"/>
        <v>#N/A</v>
      </c>
      <c r="AD989" s="1" t="e">
        <f t="shared" si="284"/>
        <v>#N/A</v>
      </c>
      <c r="AE989" s="1" t="e">
        <f t="shared" si="285"/>
        <v>#N/A</v>
      </c>
      <c r="AF989" s="1" t="e">
        <f t="shared" si="286"/>
        <v>#N/A</v>
      </c>
      <c r="AG989" s="1" t="e">
        <f t="shared" si="287"/>
        <v>#N/A</v>
      </c>
      <c r="AH989" s="1" t="e">
        <f t="shared" si="288"/>
        <v>#N/A</v>
      </c>
      <c r="AI989" s="1" t="str">
        <f>TRIM(LEFT(AP989,FIND(Sheet1!$E$16,AP989)-1))</f>
        <v>duration</v>
      </c>
      <c r="AJ989" s="1" t="str">
        <f>TRIM(LEFT(AQ989,FIND(Sheet1!$E$16,AQ989)-1))</f>
        <v>effectIds</v>
      </c>
      <c r="AK989" s="1" t="e">
        <f>TRIM(LEFT(AR989,FIND(Sheet1!$E$16,AR989)-1))</f>
        <v>#VALUE!</v>
      </c>
      <c r="AL989" s="1" t="e">
        <f>TRIM(LEFT(AS989,FIND(Sheet1!$E$16,AS989)-1))</f>
        <v>#VALUE!</v>
      </c>
      <c r="AM989" s="1" t="e">
        <f>TRIM(LEFT(AT989,FIND(Sheet1!$E$16,AT989)-1))</f>
        <v>#VALUE!</v>
      </c>
      <c r="AN989" s="1" t="e">
        <f>TRIM(LEFT(AU989,FIND(Sheet1!$E$16,AU989)-1))</f>
        <v>#VALUE!</v>
      </c>
      <c r="AO989" s="1" t="e">
        <f>TRIM(LEFT(AV989,FIND(Sheet1!$E$16,AV989)-1))</f>
        <v>#VALUE!</v>
      </c>
      <c r="AP989" s="14" t="s">
        <v>185</v>
      </c>
      <c r="AQ989" s="14" t="s">
        <v>471</v>
      </c>
      <c r="AX989" s="1">
        <v>2210150802</v>
      </c>
      <c r="AY989" s="1" t="s">
        <v>88</v>
      </c>
      <c r="AZ989" s="1" t="str">
        <f t="shared" si="281"/>
        <v>2210150802加buff</v>
      </c>
      <c r="BA989" s="1">
        <f>COUNTIFS($AZ$2:AZ989,AZ989,$AZ$2:AZ989,"&gt;&lt;")</f>
        <v>1</v>
      </c>
      <c r="BB989" t="b">
        <f>IFERROR(AND(VLOOKUP(AX989,[2]英雄技能定义!$A:$F,6,0)="普攻",AY989=$AY$2),FALSE)</f>
        <v>0</v>
      </c>
    </row>
    <row r="990" spans="19:54">
      <c r="S990" s="14" t="str">
        <f t="shared" si="273"/>
        <v>2210150803加buff1</v>
      </c>
      <c r="T990" s="14" t="str">
        <f ca="1">IF(OFFSET($BB$1,MATCH($S990,S:S,0)-1,),$BC$1,
_xlfn.TEXTJOIN(Sheet1!$D$16,1,U990:AA990))</f>
        <v>duration=4,lightEffects={19},effectIds={1000105},overlayLimit=attackerBlackboard('skill2_buff_overlay_limit', 3)</v>
      </c>
      <c r="U990" s="14" t="str">
        <f t="shared" ca="1" si="274"/>
        <v>duration=4</v>
      </c>
      <c r="V990" s="14" t="str">
        <f t="shared" ca="1" si="275"/>
        <v>lightEffects={19}</v>
      </c>
      <c r="W990" s="14" t="str">
        <f t="shared" ca="1" si="276"/>
        <v>effectIds={1000105}</v>
      </c>
      <c r="X990" s="14" t="str">
        <f t="shared" ca="1" si="277"/>
        <v>overlayLimit=attackerBlackboard('skill2_buff_overlay_limit'</v>
      </c>
      <c r="Y990" s="14" t="str">
        <f t="shared" ca="1" si="278"/>
        <v xml:space="preserve"> 3)</v>
      </c>
      <c r="Z990" s="14" t="str">
        <f t="shared" ca="1" si="279"/>
        <v/>
      </c>
      <c r="AA990" s="14" t="str">
        <f t="shared" ca="1" si="280"/>
        <v/>
      </c>
      <c r="AB990" s="1">
        <f t="shared" si="282"/>
        <v>4</v>
      </c>
      <c r="AC990" s="1" t="e">
        <f t="shared" si="283"/>
        <v>#N/A</v>
      </c>
      <c r="AD990" s="1" t="e">
        <f t="shared" si="284"/>
        <v>#N/A</v>
      </c>
      <c r="AE990" s="1" t="e">
        <f t="shared" si="285"/>
        <v>#N/A</v>
      </c>
      <c r="AF990" s="1" t="e">
        <f t="shared" si="286"/>
        <v>#N/A</v>
      </c>
      <c r="AG990" s="1" t="e">
        <f t="shared" si="287"/>
        <v>#N/A</v>
      </c>
      <c r="AH990" s="1" t="e">
        <f t="shared" si="288"/>
        <v>#N/A</v>
      </c>
      <c r="AI990" s="1" t="str">
        <f>TRIM(LEFT(AP990,FIND(Sheet1!$E$16,AP990)-1))</f>
        <v>duration</v>
      </c>
      <c r="AJ990" s="1" t="str">
        <f>TRIM(LEFT(AQ990,FIND(Sheet1!$E$16,AQ990)-1))</f>
        <v>lightEffects</v>
      </c>
      <c r="AK990" s="1" t="str">
        <f>TRIM(LEFT(AR990,FIND(Sheet1!$E$16,AR990)-1))</f>
        <v>effectIds</v>
      </c>
      <c r="AL990" s="1" t="str">
        <f>TRIM(LEFT(AS990,FIND(Sheet1!$E$16,AS990)-1))</f>
        <v>overlayLimit</v>
      </c>
      <c r="AM990" s="1" t="e">
        <f>TRIM(LEFT(AT990,FIND(Sheet1!$E$16,AT990)-1))</f>
        <v>#VALUE!</v>
      </c>
      <c r="AN990" s="1" t="e">
        <f>TRIM(LEFT(AU990,FIND(Sheet1!$E$16,AU990)-1))</f>
        <v>#VALUE!</v>
      </c>
      <c r="AO990" s="1" t="e">
        <f>TRIM(LEFT(AV990,FIND(Sheet1!$E$16,AV990)-1))</f>
        <v>#VALUE!</v>
      </c>
      <c r="AP990" s="14" t="s">
        <v>207</v>
      </c>
      <c r="AQ990" s="14" t="s">
        <v>472</v>
      </c>
      <c r="AR990" s="14" t="s">
        <v>473</v>
      </c>
      <c r="AS990" s="14" t="s">
        <v>474</v>
      </c>
      <c r="AT990" s="14" t="s">
        <v>475</v>
      </c>
      <c r="AX990" s="1">
        <v>2210150803</v>
      </c>
      <c r="AY990" s="1" t="s">
        <v>88</v>
      </c>
      <c r="AZ990" s="1" t="str">
        <f t="shared" si="281"/>
        <v>2210150803加buff</v>
      </c>
      <c r="BA990" s="1">
        <f>COUNTIFS($AZ$2:AZ990,AZ990,$AZ$2:AZ990,"&gt;&lt;")</f>
        <v>1</v>
      </c>
      <c r="BB990" t="b">
        <f>IFERROR(AND(VLOOKUP(AX990,[2]英雄技能定义!$A:$F,6,0)="普攻",AY990=$AY$2),FALSE)</f>
        <v>0</v>
      </c>
    </row>
    <row r="991" spans="19:54">
      <c r="S991" s="14" t="str">
        <f t="shared" si="273"/>
        <v>2210150803加buff2</v>
      </c>
      <c r="T991" s="14" t="str">
        <f ca="1">IF(OFFSET($BB$1,MATCH($S991,S:S,0)-1,),$BC$1,
_xlfn.TEXTJOIN(Sheet1!$D$16,1,U991:AA991))</f>
        <v>duration=-1,effectIds={1000107}</v>
      </c>
      <c r="U991" s="14" t="str">
        <f t="shared" ca="1" si="274"/>
        <v>duration=-1</v>
      </c>
      <c r="V991" s="14" t="str">
        <f t="shared" ca="1" si="275"/>
        <v>effectIds={1000107}</v>
      </c>
      <c r="W991" s="14" t="str">
        <f t="shared" ca="1" si="276"/>
        <v/>
      </c>
      <c r="X991" s="14" t="str">
        <f t="shared" ca="1" si="277"/>
        <v/>
      </c>
      <c r="Y991" s="14" t="str">
        <f t="shared" ca="1" si="278"/>
        <v/>
      </c>
      <c r="Z991" s="14" t="str">
        <f t="shared" ca="1" si="279"/>
        <v/>
      </c>
      <c r="AA991" s="14" t="str">
        <f t="shared" ca="1" si="280"/>
        <v/>
      </c>
      <c r="AB991" s="1">
        <f t="shared" si="282"/>
        <v>1</v>
      </c>
      <c r="AC991" s="1" t="e">
        <f t="shared" si="283"/>
        <v>#N/A</v>
      </c>
      <c r="AD991" s="1" t="e">
        <f t="shared" si="284"/>
        <v>#N/A</v>
      </c>
      <c r="AE991" s="1" t="e">
        <f t="shared" si="285"/>
        <v>#N/A</v>
      </c>
      <c r="AF991" s="1" t="e">
        <f t="shared" si="286"/>
        <v>#N/A</v>
      </c>
      <c r="AG991" s="1" t="e">
        <f t="shared" si="287"/>
        <v>#N/A</v>
      </c>
      <c r="AH991" s="1" t="e">
        <f t="shared" si="288"/>
        <v>#N/A</v>
      </c>
      <c r="AI991" s="1" t="str">
        <f>TRIM(LEFT(AP991,FIND(Sheet1!$E$16,AP991)-1))</f>
        <v>duration</v>
      </c>
      <c r="AJ991" s="1" t="str">
        <f>TRIM(LEFT(AQ991,FIND(Sheet1!$E$16,AQ991)-1))</f>
        <v>effectIds</v>
      </c>
      <c r="AK991" s="1" t="e">
        <f>TRIM(LEFT(AR991,FIND(Sheet1!$E$16,AR991)-1))</f>
        <v>#VALUE!</v>
      </c>
      <c r="AL991" s="1" t="e">
        <f>TRIM(LEFT(AS991,FIND(Sheet1!$E$16,AS991)-1))</f>
        <v>#VALUE!</v>
      </c>
      <c r="AM991" s="1" t="e">
        <f>TRIM(LEFT(AT991,FIND(Sheet1!$E$16,AT991)-1))</f>
        <v>#VALUE!</v>
      </c>
      <c r="AN991" s="1" t="e">
        <f>TRIM(LEFT(AU991,FIND(Sheet1!$E$16,AU991)-1))</f>
        <v>#VALUE!</v>
      </c>
      <c r="AO991" s="1" t="e">
        <f>TRIM(LEFT(AV991,FIND(Sheet1!$E$16,AV991)-1))</f>
        <v>#VALUE!</v>
      </c>
      <c r="AP991" s="14" t="s">
        <v>417</v>
      </c>
      <c r="AQ991" s="14" t="s">
        <v>476</v>
      </c>
      <c r="AX991" s="1">
        <v>2210150803</v>
      </c>
      <c r="AY991" s="1" t="s">
        <v>88</v>
      </c>
      <c r="AZ991" s="1" t="str">
        <f t="shared" si="281"/>
        <v>2210150803加buff</v>
      </c>
      <c r="BA991" s="1">
        <f>COUNTIFS($AZ$2:AZ991,AZ991,$AZ$2:AZ991,"&gt;&lt;")</f>
        <v>2</v>
      </c>
      <c r="BB991" t="b">
        <f>IFERROR(AND(VLOOKUP(AX991,[2]英雄技能定义!$A:$F,6,0)="普攻",AY991=$AY$2),FALSE)</f>
        <v>0</v>
      </c>
    </row>
    <row r="992" spans="19:54">
      <c r="S992" s="14" t="str">
        <f t="shared" si="273"/>
        <v>2210150804伤血1</v>
      </c>
      <c r="T992" s="14" t="str">
        <f ca="1">IF(OFFSET($BB$1,MATCH($S992,S:S,0)-1,),$BC$1,
_xlfn.TEXTJOIN(Sheet1!$D$16,1,U992:AA992))</f>
        <v>ratio=0.76+attackerParams('extreasure2'),fixed=100</v>
      </c>
      <c r="U992" s="14" t="str">
        <f t="shared" ca="1" si="274"/>
        <v>ratio=0.76+attackerParams('extreasure2')</v>
      </c>
      <c r="V992" s="14" t="str">
        <f t="shared" ca="1" si="275"/>
        <v>fixed=100</v>
      </c>
      <c r="W992" s="14" t="str">
        <f t="shared" ca="1" si="276"/>
        <v/>
      </c>
      <c r="X992" s="14" t="str">
        <f t="shared" ca="1" si="277"/>
        <v/>
      </c>
      <c r="Y992" s="14" t="str">
        <f t="shared" ca="1" si="278"/>
        <v/>
      </c>
      <c r="Z992" s="14" t="str">
        <f t="shared" ca="1" si="279"/>
        <v/>
      </c>
      <c r="AA992" s="14" t="str">
        <f t="shared" ca="1" si="280"/>
        <v/>
      </c>
      <c r="AB992" s="1">
        <f t="shared" si="282"/>
        <v>0.76</v>
      </c>
      <c r="AC992" s="1">
        <f t="shared" si="283"/>
        <v>100</v>
      </c>
      <c r="AD992" s="1" t="e">
        <f t="shared" si="284"/>
        <v>#N/A</v>
      </c>
      <c r="AE992" s="1" t="e">
        <f t="shared" si="285"/>
        <v>#N/A</v>
      </c>
      <c r="AF992" s="1" t="e">
        <f t="shared" si="286"/>
        <v>#N/A</v>
      </c>
      <c r="AG992" s="1" t="e">
        <f t="shared" si="287"/>
        <v>#N/A</v>
      </c>
      <c r="AH992" s="1" t="e">
        <f t="shared" si="288"/>
        <v>#N/A</v>
      </c>
      <c r="AI992" s="1" t="str">
        <f>TRIM(LEFT(AP992,FIND(Sheet1!$E$16,AP992)-1))</f>
        <v>ratio</v>
      </c>
      <c r="AJ992" s="1" t="str">
        <f>TRIM(LEFT(AQ992,FIND(Sheet1!$E$16,AQ992)-1))</f>
        <v>fixed</v>
      </c>
      <c r="AK992" s="1" t="e">
        <f>TRIM(LEFT(AR992,FIND(Sheet1!$E$16,AR992)-1))</f>
        <v>#VALUE!</v>
      </c>
      <c r="AL992" s="1" t="e">
        <f>TRIM(LEFT(AS992,FIND(Sheet1!$E$16,AS992)-1))</f>
        <v>#VALUE!</v>
      </c>
      <c r="AM992" s="1" t="e">
        <f>TRIM(LEFT(AT992,FIND(Sheet1!$E$16,AT992)-1))</f>
        <v>#VALUE!</v>
      </c>
      <c r="AN992" s="1" t="e">
        <f>TRIM(LEFT(AU992,FIND(Sheet1!$E$16,AU992)-1))</f>
        <v>#VALUE!</v>
      </c>
      <c r="AO992" s="1" t="e">
        <f>TRIM(LEFT(AV992,FIND(Sheet1!$E$16,AV992)-1))</f>
        <v>#VALUE!</v>
      </c>
      <c r="AP992" s="14" t="s">
        <v>477</v>
      </c>
      <c r="AQ992" s="14" t="s">
        <v>170</v>
      </c>
      <c r="AX992" s="1">
        <v>2210150804</v>
      </c>
      <c r="AY992" s="1" t="s">
        <v>86</v>
      </c>
      <c r="AZ992" s="1" t="str">
        <f t="shared" si="281"/>
        <v>2210150804伤血</v>
      </c>
      <c r="BA992" s="1">
        <f>COUNTIFS($AZ$2:AZ992,AZ992,$AZ$2:AZ992,"&gt;&lt;")</f>
        <v>1</v>
      </c>
      <c r="BB992" t="b">
        <f>IFERROR(AND(VLOOKUP(AX992,[2]英雄技能定义!$A:$F,6,0)="普攻",AY992=$AY$2),FALSE)</f>
        <v>0</v>
      </c>
    </row>
    <row r="993" spans="19:54">
      <c r="S993" s="14" t="str">
        <f t="shared" si="273"/>
        <v>2210150804受击光效1</v>
      </c>
      <c r="T993" s="14" t="str">
        <f ca="1">IF(OFFSET($BB$1,MATCH($S993,S:S,0)-1,),$BC$1,
_xlfn.TEXTJOIN(Sheet1!$D$16,1,U993:AA993))</f>
        <v>54</v>
      </c>
      <c r="U993" s="14" t="str">
        <f t="shared" ca="1" si="274"/>
        <v>54</v>
      </c>
      <c r="V993" s="14" t="str">
        <f t="shared" ca="1" si="275"/>
        <v/>
      </c>
      <c r="W993" s="14" t="str">
        <f t="shared" ca="1" si="276"/>
        <v/>
      </c>
      <c r="X993" s="14" t="str">
        <f t="shared" ca="1" si="277"/>
        <v/>
      </c>
      <c r="Y993" s="14" t="str">
        <f t="shared" ca="1" si="278"/>
        <v/>
      </c>
      <c r="Z993" s="14" t="str">
        <f t="shared" ca="1" si="279"/>
        <v/>
      </c>
      <c r="AA993" s="14" t="str">
        <f t="shared" ca="1" si="280"/>
        <v/>
      </c>
      <c r="AB993" s="1">
        <f t="shared" si="282"/>
        <v>54</v>
      </c>
      <c r="AC993" s="1" t="e">
        <f t="shared" si="283"/>
        <v>#N/A</v>
      </c>
      <c r="AD993" s="1" t="e">
        <f t="shared" si="284"/>
        <v>#N/A</v>
      </c>
      <c r="AE993" s="1" t="e">
        <f t="shared" si="285"/>
        <v>#N/A</v>
      </c>
      <c r="AF993" s="1" t="e">
        <f t="shared" si="286"/>
        <v>#N/A</v>
      </c>
      <c r="AG993" s="1" t="e">
        <f t="shared" si="287"/>
        <v>#N/A</v>
      </c>
      <c r="AH993" s="1" t="e">
        <f t="shared" si="288"/>
        <v>#N/A</v>
      </c>
      <c r="AI993" s="1" t="e">
        <f>TRIM(LEFT(AP993,FIND(Sheet1!$E$16,AP993)-1))</f>
        <v>#VALUE!</v>
      </c>
      <c r="AJ993" s="1" t="e">
        <f>TRIM(LEFT(AQ993,FIND(Sheet1!$E$16,AQ993)-1))</f>
        <v>#VALUE!</v>
      </c>
      <c r="AK993" s="1" t="e">
        <f>TRIM(LEFT(AR993,FIND(Sheet1!$E$16,AR993)-1))</f>
        <v>#VALUE!</v>
      </c>
      <c r="AL993" s="1" t="e">
        <f>TRIM(LEFT(AS993,FIND(Sheet1!$E$16,AS993)-1))</f>
        <v>#VALUE!</v>
      </c>
      <c r="AM993" s="1" t="e">
        <f>TRIM(LEFT(AT993,FIND(Sheet1!$E$16,AT993)-1))</f>
        <v>#VALUE!</v>
      </c>
      <c r="AN993" s="1" t="e">
        <f>TRIM(LEFT(AU993,FIND(Sheet1!$E$16,AU993)-1))</f>
        <v>#VALUE!</v>
      </c>
      <c r="AO993" s="1" t="e">
        <f>TRIM(LEFT(AV993,FIND(Sheet1!$E$16,AV993)-1))</f>
        <v>#VALUE!</v>
      </c>
      <c r="AP993" s="14">
        <v>54</v>
      </c>
      <c r="AX993" s="1">
        <v>2210150804</v>
      </c>
      <c r="AY993" s="1" t="s">
        <v>91</v>
      </c>
      <c r="AZ993" s="1" t="str">
        <f t="shared" si="281"/>
        <v>2210150804受击光效</v>
      </c>
      <c r="BA993" s="1">
        <f>COUNTIFS($AZ$2:AZ993,AZ993,$AZ$2:AZ993,"&gt;&lt;")</f>
        <v>1</v>
      </c>
      <c r="BB993" t="b">
        <f>IFERROR(AND(VLOOKUP(AX993,[2]英雄技能定义!$A:$F,6,0)="普攻",AY993=$AY$2),FALSE)</f>
        <v>0</v>
      </c>
    </row>
    <row r="994" spans="19:54">
      <c r="S994" s="14" t="str">
        <f t="shared" si="273"/>
        <v>2210150804加buff1</v>
      </c>
      <c r="T994" s="14" t="str">
        <f ca="1">IF(OFFSET($BB$1,MATCH($S994,S:S,0)-1,),$BC$1,
_xlfn.TEXTJOIN(Sheet1!$D$16,1,U994:AA994))</f>
        <v>duration=9+attackerParams('step10a'),effectIds={1000106,1000108}</v>
      </c>
      <c r="U994" s="14" t="str">
        <f t="shared" ca="1" si="274"/>
        <v>duration=9+attackerParams('step10a')</v>
      </c>
      <c r="V994" s="14" t="str">
        <f t="shared" ca="1" si="275"/>
        <v>effectIds={1000106</v>
      </c>
      <c r="W994" s="14" t="str">
        <f t="shared" ca="1" si="276"/>
        <v>1000108}</v>
      </c>
      <c r="X994" s="14" t="str">
        <f t="shared" ca="1" si="277"/>
        <v/>
      </c>
      <c r="Y994" s="14" t="str">
        <f t="shared" ca="1" si="278"/>
        <v/>
      </c>
      <c r="Z994" s="14" t="str">
        <f t="shared" ca="1" si="279"/>
        <v/>
      </c>
      <c r="AA994" s="14" t="str">
        <f t="shared" ca="1" si="280"/>
        <v/>
      </c>
      <c r="AB994" s="1">
        <f t="shared" si="282"/>
        <v>9</v>
      </c>
      <c r="AC994" s="1" t="e">
        <f t="shared" si="283"/>
        <v>#N/A</v>
      </c>
      <c r="AD994" s="1" t="e">
        <f t="shared" si="284"/>
        <v>#N/A</v>
      </c>
      <c r="AE994" s="1" t="e">
        <f t="shared" si="285"/>
        <v>#N/A</v>
      </c>
      <c r="AF994" s="1" t="e">
        <f t="shared" si="286"/>
        <v>#N/A</v>
      </c>
      <c r="AG994" s="1" t="e">
        <f t="shared" si="287"/>
        <v>#N/A</v>
      </c>
      <c r="AH994" s="1" t="e">
        <f t="shared" si="288"/>
        <v>#N/A</v>
      </c>
      <c r="AI994" s="1" t="str">
        <f>TRIM(LEFT(AP994,FIND(Sheet1!$E$16,AP994)-1))</f>
        <v>duration</v>
      </c>
      <c r="AJ994" s="1" t="str">
        <f>TRIM(LEFT(AQ994,FIND(Sheet1!$E$16,AQ994)-1))</f>
        <v>effectIds</v>
      </c>
      <c r="AK994" s="1" t="e">
        <f>TRIM(LEFT(AR994,FIND(Sheet1!$E$16,AR994)-1))</f>
        <v>#VALUE!</v>
      </c>
      <c r="AL994" s="1" t="e">
        <f>TRIM(LEFT(AS994,FIND(Sheet1!$E$16,AS994)-1))</f>
        <v>#VALUE!</v>
      </c>
      <c r="AM994" s="1" t="e">
        <f>TRIM(LEFT(AT994,FIND(Sheet1!$E$16,AT994)-1))</f>
        <v>#VALUE!</v>
      </c>
      <c r="AN994" s="1" t="e">
        <f>TRIM(LEFT(AU994,FIND(Sheet1!$E$16,AU994)-1))</f>
        <v>#VALUE!</v>
      </c>
      <c r="AO994" s="1" t="e">
        <f>TRIM(LEFT(AV994,FIND(Sheet1!$E$16,AV994)-1))</f>
        <v>#VALUE!</v>
      </c>
      <c r="AP994" s="14" t="s">
        <v>478</v>
      </c>
      <c r="AQ994" s="14" t="s">
        <v>479</v>
      </c>
      <c r="AR994" s="14" t="s">
        <v>480</v>
      </c>
      <c r="AX994" s="1">
        <v>2210150804</v>
      </c>
      <c r="AY994" s="1" t="s">
        <v>88</v>
      </c>
      <c r="AZ994" s="1" t="str">
        <f t="shared" si="281"/>
        <v>2210150804加buff</v>
      </c>
      <c r="BA994" s="1">
        <f>COUNTIFS($AZ$2:AZ994,AZ994,$AZ$2:AZ994,"&gt;&lt;")</f>
        <v>1</v>
      </c>
      <c r="BB994" t="b">
        <f>IFERROR(AND(VLOOKUP(AX994,[2]英雄技能定义!$A:$F,6,0)="普攻",AY994=$AY$2),FALSE)</f>
        <v>0</v>
      </c>
    </row>
    <row r="995" spans="19:54">
      <c r="S995" s="14" t="str">
        <f t="shared" si="273"/>
        <v>2210150804击退1</v>
      </c>
      <c r="T995" s="14" t="str">
        <f ca="1">IF(OFFSET($BB$1,MATCH($S995,S:S,0)-1,),$BC$1,
_xlfn.TEXTJOIN(Sheet1!$D$16,1,U995:AA995))</f>
        <v>speed=1000,duration=0.1</v>
      </c>
      <c r="U995" s="14" t="str">
        <f t="shared" ca="1" si="274"/>
        <v>speed=1000</v>
      </c>
      <c r="V995" s="14" t="str">
        <f t="shared" ca="1" si="275"/>
        <v>duration=0.1</v>
      </c>
      <c r="W995" s="14" t="str">
        <f t="shared" ca="1" si="276"/>
        <v/>
      </c>
      <c r="X995" s="14" t="str">
        <f t="shared" ca="1" si="277"/>
        <v/>
      </c>
      <c r="Y995" s="14" t="str">
        <f t="shared" ca="1" si="278"/>
        <v/>
      </c>
      <c r="Z995" s="14" t="str">
        <f t="shared" ca="1" si="279"/>
        <v/>
      </c>
      <c r="AA995" s="14" t="str">
        <f t="shared" ca="1" si="280"/>
        <v/>
      </c>
      <c r="AB995" s="1">
        <f t="shared" si="282"/>
        <v>1000</v>
      </c>
      <c r="AC995" s="1">
        <f t="shared" si="283"/>
        <v>0.1</v>
      </c>
      <c r="AD995" s="1" t="e">
        <f t="shared" si="284"/>
        <v>#N/A</v>
      </c>
      <c r="AE995" s="1" t="e">
        <f t="shared" si="285"/>
        <v>#N/A</v>
      </c>
      <c r="AF995" s="1" t="e">
        <f t="shared" si="286"/>
        <v>#N/A</v>
      </c>
      <c r="AG995" s="1" t="e">
        <f t="shared" si="287"/>
        <v>#N/A</v>
      </c>
      <c r="AH995" s="1" t="e">
        <f t="shared" si="288"/>
        <v>#N/A</v>
      </c>
      <c r="AI995" s="1" t="str">
        <f>TRIM(LEFT(AP995,FIND(Sheet1!$E$16,AP995)-1))</f>
        <v>speed</v>
      </c>
      <c r="AJ995" s="1" t="str">
        <f>TRIM(LEFT(AQ995,FIND(Sheet1!$E$16,AQ995)-1))</f>
        <v>duration</v>
      </c>
      <c r="AK995" s="1" t="e">
        <f>TRIM(LEFT(AR995,FIND(Sheet1!$E$16,AR995)-1))</f>
        <v>#VALUE!</v>
      </c>
      <c r="AL995" s="1" t="e">
        <f>TRIM(LEFT(AS995,FIND(Sheet1!$E$16,AS995)-1))</f>
        <v>#VALUE!</v>
      </c>
      <c r="AM995" s="1" t="e">
        <f>TRIM(LEFT(AT995,FIND(Sheet1!$E$16,AT995)-1))</f>
        <v>#VALUE!</v>
      </c>
      <c r="AN995" s="1" t="e">
        <f>TRIM(LEFT(AU995,FIND(Sheet1!$E$16,AU995)-1))</f>
        <v>#VALUE!</v>
      </c>
      <c r="AO995" s="1" t="e">
        <f>TRIM(LEFT(AV995,FIND(Sheet1!$E$16,AV995)-1))</f>
        <v>#VALUE!</v>
      </c>
      <c r="AP995" s="14" t="s">
        <v>182</v>
      </c>
      <c r="AQ995" s="14" t="s">
        <v>183</v>
      </c>
      <c r="AX995" s="1">
        <v>2210150804</v>
      </c>
      <c r="AY995" s="1" t="s">
        <v>47</v>
      </c>
      <c r="AZ995" s="1" t="str">
        <f t="shared" si="281"/>
        <v>2210150804击退</v>
      </c>
      <c r="BA995" s="1">
        <f>COUNTIFS($AZ$2:AZ995,AZ995,$AZ$2:AZ995,"&gt;&lt;")</f>
        <v>1</v>
      </c>
      <c r="BB995" t="b">
        <f>IFERROR(AND(VLOOKUP(AX995,[2]英雄技能定义!$A:$F,6,0)="普攻",AY995=$AY$2),FALSE)</f>
        <v>0</v>
      </c>
    </row>
    <row r="996" spans="19:54">
      <c r="S996" s="14" t="str">
        <f t="shared" si="273"/>
        <v>2210150805伤血1</v>
      </c>
      <c r="T996" s="14" t="str">
        <f ca="1">IF(OFFSET($BB$1,MATCH($S996,S:S,0)-1,),$BC$1,
_xlfn.TEXTJOIN(Sheet1!$D$16,1,U996:AA996))</f>
        <v>ratio=1.06+attackerParams('extreasure2'),fixed=100</v>
      </c>
      <c r="U996" s="14" t="str">
        <f t="shared" ca="1" si="274"/>
        <v>ratio=1.06+attackerParams('extreasure2')</v>
      </c>
      <c r="V996" s="14" t="str">
        <f t="shared" ca="1" si="275"/>
        <v>fixed=100</v>
      </c>
      <c r="W996" s="14" t="str">
        <f t="shared" ca="1" si="276"/>
        <v/>
      </c>
      <c r="X996" s="14" t="str">
        <f t="shared" ca="1" si="277"/>
        <v/>
      </c>
      <c r="Y996" s="14" t="str">
        <f t="shared" ca="1" si="278"/>
        <v/>
      </c>
      <c r="Z996" s="14" t="str">
        <f t="shared" ca="1" si="279"/>
        <v/>
      </c>
      <c r="AA996" s="14" t="str">
        <f t="shared" ca="1" si="280"/>
        <v/>
      </c>
      <c r="AB996" s="1">
        <f t="shared" si="282"/>
        <v>1.06</v>
      </c>
      <c r="AC996" s="1">
        <f t="shared" si="283"/>
        <v>100</v>
      </c>
      <c r="AD996" s="1" t="e">
        <f t="shared" si="284"/>
        <v>#N/A</v>
      </c>
      <c r="AE996" s="1" t="e">
        <f t="shared" si="285"/>
        <v>#N/A</v>
      </c>
      <c r="AF996" s="1" t="e">
        <f t="shared" si="286"/>
        <v>#N/A</v>
      </c>
      <c r="AG996" s="1" t="e">
        <f t="shared" si="287"/>
        <v>#N/A</v>
      </c>
      <c r="AH996" s="1" t="e">
        <f t="shared" si="288"/>
        <v>#N/A</v>
      </c>
      <c r="AI996" s="1" t="str">
        <f>TRIM(LEFT(AP996,FIND(Sheet1!$E$16,AP996)-1))</f>
        <v>ratio</v>
      </c>
      <c r="AJ996" s="1" t="str">
        <f>TRIM(LEFT(AQ996,FIND(Sheet1!$E$16,AQ996)-1))</f>
        <v>fixed</v>
      </c>
      <c r="AK996" s="1" t="e">
        <f>TRIM(LEFT(AR996,FIND(Sheet1!$E$16,AR996)-1))</f>
        <v>#VALUE!</v>
      </c>
      <c r="AL996" s="1" t="e">
        <f>TRIM(LEFT(AS996,FIND(Sheet1!$E$16,AS996)-1))</f>
        <v>#VALUE!</v>
      </c>
      <c r="AM996" s="1" t="e">
        <f>TRIM(LEFT(AT996,FIND(Sheet1!$E$16,AT996)-1))</f>
        <v>#VALUE!</v>
      </c>
      <c r="AN996" s="1" t="e">
        <f>TRIM(LEFT(AU996,FIND(Sheet1!$E$16,AU996)-1))</f>
        <v>#VALUE!</v>
      </c>
      <c r="AO996" s="1" t="e">
        <f>TRIM(LEFT(AV996,FIND(Sheet1!$E$16,AV996)-1))</f>
        <v>#VALUE!</v>
      </c>
      <c r="AP996" s="14" t="s">
        <v>481</v>
      </c>
      <c r="AQ996" s="14" t="s">
        <v>170</v>
      </c>
      <c r="AX996" s="1">
        <v>2210150805</v>
      </c>
      <c r="AY996" s="1" t="s">
        <v>86</v>
      </c>
      <c r="AZ996" s="1" t="str">
        <f t="shared" si="281"/>
        <v>2210150805伤血</v>
      </c>
      <c r="BA996" s="1">
        <f>COUNTIFS($AZ$2:AZ996,AZ996,$AZ$2:AZ996,"&gt;&lt;")</f>
        <v>1</v>
      </c>
      <c r="BB996" t="b">
        <f>IFERROR(AND(VLOOKUP(AX996,[2]英雄技能定义!$A:$F,6,0)="普攻",AY996=$AY$2),FALSE)</f>
        <v>0</v>
      </c>
    </row>
    <row r="997" spans="19:54">
      <c r="S997" s="14" t="str">
        <f t="shared" si="273"/>
        <v>2210150805受击光效1</v>
      </c>
      <c r="T997" s="14" t="str">
        <f ca="1">IF(OFFSET($BB$1,MATCH($S997,S:S,0)-1,),$BC$1,
_xlfn.TEXTJOIN(Sheet1!$D$16,1,U997:AA997))</f>
        <v>54</v>
      </c>
      <c r="U997" s="14" t="str">
        <f t="shared" ca="1" si="274"/>
        <v>54</v>
      </c>
      <c r="V997" s="14" t="str">
        <f t="shared" ca="1" si="275"/>
        <v/>
      </c>
      <c r="W997" s="14" t="str">
        <f t="shared" ca="1" si="276"/>
        <v/>
      </c>
      <c r="X997" s="14" t="str">
        <f t="shared" ca="1" si="277"/>
        <v/>
      </c>
      <c r="Y997" s="14" t="str">
        <f t="shared" ca="1" si="278"/>
        <v/>
      </c>
      <c r="Z997" s="14" t="str">
        <f t="shared" ca="1" si="279"/>
        <v/>
      </c>
      <c r="AA997" s="14" t="str">
        <f t="shared" ca="1" si="280"/>
        <v/>
      </c>
      <c r="AB997" s="1">
        <f t="shared" si="282"/>
        <v>54</v>
      </c>
      <c r="AC997" s="1" t="e">
        <f t="shared" si="283"/>
        <v>#N/A</v>
      </c>
      <c r="AD997" s="1" t="e">
        <f t="shared" si="284"/>
        <v>#N/A</v>
      </c>
      <c r="AE997" s="1" t="e">
        <f t="shared" si="285"/>
        <v>#N/A</v>
      </c>
      <c r="AF997" s="1" t="e">
        <f t="shared" si="286"/>
        <v>#N/A</v>
      </c>
      <c r="AG997" s="1" t="e">
        <f t="shared" si="287"/>
        <v>#N/A</v>
      </c>
      <c r="AH997" s="1" t="e">
        <f t="shared" si="288"/>
        <v>#N/A</v>
      </c>
      <c r="AI997" s="1" t="e">
        <f>TRIM(LEFT(AP997,FIND(Sheet1!$E$16,AP997)-1))</f>
        <v>#VALUE!</v>
      </c>
      <c r="AJ997" s="1" t="e">
        <f>TRIM(LEFT(AQ997,FIND(Sheet1!$E$16,AQ997)-1))</f>
        <v>#VALUE!</v>
      </c>
      <c r="AK997" s="1" t="e">
        <f>TRIM(LEFT(AR997,FIND(Sheet1!$E$16,AR997)-1))</f>
        <v>#VALUE!</v>
      </c>
      <c r="AL997" s="1" t="e">
        <f>TRIM(LEFT(AS997,FIND(Sheet1!$E$16,AS997)-1))</f>
        <v>#VALUE!</v>
      </c>
      <c r="AM997" s="1" t="e">
        <f>TRIM(LEFT(AT997,FIND(Sheet1!$E$16,AT997)-1))</f>
        <v>#VALUE!</v>
      </c>
      <c r="AN997" s="1" t="e">
        <f>TRIM(LEFT(AU997,FIND(Sheet1!$E$16,AU997)-1))</f>
        <v>#VALUE!</v>
      </c>
      <c r="AO997" s="1" t="e">
        <f>TRIM(LEFT(AV997,FIND(Sheet1!$E$16,AV997)-1))</f>
        <v>#VALUE!</v>
      </c>
      <c r="AP997" s="14">
        <v>54</v>
      </c>
      <c r="AX997" s="1">
        <v>2210150805</v>
      </c>
      <c r="AY997" s="1" t="s">
        <v>91</v>
      </c>
      <c r="AZ997" s="1" t="str">
        <f t="shared" si="281"/>
        <v>2210150805受击光效</v>
      </c>
      <c r="BA997" s="1">
        <f>COUNTIFS($AZ$2:AZ997,AZ997,$AZ$2:AZ997,"&gt;&lt;")</f>
        <v>1</v>
      </c>
      <c r="BB997" t="b">
        <f>IFERROR(AND(VLOOKUP(AX997,[2]英雄技能定义!$A:$F,6,0)="普攻",AY997=$AY$2),FALSE)</f>
        <v>0</v>
      </c>
    </row>
    <row r="998" spans="19:54">
      <c r="S998" s="14" t="str">
        <f t="shared" si="273"/>
        <v>2210150805加buff1</v>
      </c>
      <c r="T998" s="14" t="str">
        <f ca="1">IF(OFFSET($BB$1,MATCH($S998,S:S,0)-1,),$BC$1,
_xlfn.TEXTJOIN(Sheet1!$D$16,1,U998:AA998))</f>
        <v>duration=9+attackerParams('step10a'),effectIds={1000106,1000108}</v>
      </c>
      <c r="U998" s="14" t="str">
        <f t="shared" ca="1" si="274"/>
        <v>duration=9+attackerParams('step10a')</v>
      </c>
      <c r="V998" s="14" t="str">
        <f t="shared" ca="1" si="275"/>
        <v>effectIds={1000106</v>
      </c>
      <c r="W998" s="14" t="str">
        <f t="shared" ca="1" si="276"/>
        <v>1000108}</v>
      </c>
      <c r="X998" s="14" t="str">
        <f t="shared" ca="1" si="277"/>
        <v/>
      </c>
      <c r="Y998" s="14" t="str">
        <f t="shared" ca="1" si="278"/>
        <v/>
      </c>
      <c r="Z998" s="14" t="str">
        <f t="shared" ca="1" si="279"/>
        <v/>
      </c>
      <c r="AA998" s="14" t="str">
        <f t="shared" ca="1" si="280"/>
        <v/>
      </c>
      <c r="AB998" s="1">
        <f t="shared" si="282"/>
        <v>9</v>
      </c>
      <c r="AC998" s="1" t="e">
        <f t="shared" si="283"/>
        <v>#N/A</v>
      </c>
      <c r="AD998" s="1" t="e">
        <f t="shared" si="284"/>
        <v>#N/A</v>
      </c>
      <c r="AE998" s="1" t="e">
        <f t="shared" si="285"/>
        <v>#N/A</v>
      </c>
      <c r="AF998" s="1" t="e">
        <f t="shared" si="286"/>
        <v>#N/A</v>
      </c>
      <c r="AG998" s="1" t="e">
        <f t="shared" si="287"/>
        <v>#N/A</v>
      </c>
      <c r="AH998" s="1" t="e">
        <f t="shared" si="288"/>
        <v>#N/A</v>
      </c>
      <c r="AI998" s="1" t="str">
        <f>TRIM(LEFT(AP998,FIND(Sheet1!$E$16,AP998)-1))</f>
        <v>duration</v>
      </c>
      <c r="AJ998" s="1" t="str">
        <f>TRIM(LEFT(AQ998,FIND(Sheet1!$E$16,AQ998)-1))</f>
        <v>effectIds</v>
      </c>
      <c r="AK998" s="1" t="e">
        <f>TRIM(LEFT(AR998,FIND(Sheet1!$E$16,AR998)-1))</f>
        <v>#VALUE!</v>
      </c>
      <c r="AL998" s="1" t="e">
        <f>TRIM(LEFT(AS998,FIND(Sheet1!$E$16,AS998)-1))</f>
        <v>#VALUE!</v>
      </c>
      <c r="AM998" s="1" t="e">
        <f>TRIM(LEFT(AT998,FIND(Sheet1!$E$16,AT998)-1))</f>
        <v>#VALUE!</v>
      </c>
      <c r="AN998" s="1" t="e">
        <f>TRIM(LEFT(AU998,FIND(Sheet1!$E$16,AU998)-1))</f>
        <v>#VALUE!</v>
      </c>
      <c r="AO998" s="1" t="e">
        <f>TRIM(LEFT(AV998,FIND(Sheet1!$E$16,AV998)-1))</f>
        <v>#VALUE!</v>
      </c>
      <c r="AP998" s="14" t="s">
        <v>478</v>
      </c>
      <c r="AQ998" s="14" t="s">
        <v>479</v>
      </c>
      <c r="AR998" s="14" t="s">
        <v>480</v>
      </c>
      <c r="AX998" s="1">
        <v>2210150805</v>
      </c>
      <c r="AY998" s="1" t="s">
        <v>88</v>
      </c>
      <c r="AZ998" s="1" t="str">
        <f t="shared" si="281"/>
        <v>2210150805加buff</v>
      </c>
      <c r="BA998" s="1">
        <f>COUNTIFS($AZ$2:AZ998,AZ998,$AZ$2:AZ998,"&gt;&lt;")</f>
        <v>1</v>
      </c>
      <c r="BB998" t="b">
        <f>IFERROR(AND(VLOOKUP(AX998,[2]英雄技能定义!$A:$F,6,0)="普攻",AY998=$AY$2),FALSE)</f>
        <v>0</v>
      </c>
    </row>
    <row r="999" spans="19:54">
      <c r="S999" s="14" t="str">
        <f t="shared" si="273"/>
        <v>2210150805击退1</v>
      </c>
      <c r="T999" s="14" t="str">
        <f ca="1">IF(OFFSET($BB$1,MATCH($S999,S:S,0)-1,),$BC$1,
_xlfn.TEXTJOIN(Sheet1!$D$16,1,U999:AA999))</f>
        <v>speed=1000,duration=0.1</v>
      </c>
      <c r="U999" s="14" t="str">
        <f t="shared" ca="1" si="274"/>
        <v>speed=1000</v>
      </c>
      <c r="V999" s="14" t="str">
        <f t="shared" ca="1" si="275"/>
        <v>duration=0.1</v>
      </c>
      <c r="W999" s="14" t="str">
        <f t="shared" ca="1" si="276"/>
        <v/>
      </c>
      <c r="X999" s="14" t="str">
        <f t="shared" ca="1" si="277"/>
        <v/>
      </c>
      <c r="Y999" s="14" t="str">
        <f t="shared" ca="1" si="278"/>
        <v/>
      </c>
      <c r="Z999" s="14" t="str">
        <f t="shared" ca="1" si="279"/>
        <v/>
      </c>
      <c r="AA999" s="14" t="str">
        <f t="shared" ca="1" si="280"/>
        <v/>
      </c>
      <c r="AB999" s="1">
        <f t="shared" si="282"/>
        <v>1000</v>
      </c>
      <c r="AC999" s="1">
        <f t="shared" si="283"/>
        <v>0.1</v>
      </c>
      <c r="AD999" s="1" t="e">
        <f t="shared" si="284"/>
        <v>#N/A</v>
      </c>
      <c r="AE999" s="1" t="e">
        <f t="shared" si="285"/>
        <v>#N/A</v>
      </c>
      <c r="AF999" s="1" t="e">
        <f t="shared" si="286"/>
        <v>#N/A</v>
      </c>
      <c r="AG999" s="1" t="e">
        <f t="shared" si="287"/>
        <v>#N/A</v>
      </c>
      <c r="AH999" s="1" t="e">
        <f t="shared" si="288"/>
        <v>#N/A</v>
      </c>
      <c r="AI999" s="1" t="str">
        <f>TRIM(LEFT(AP999,FIND(Sheet1!$E$16,AP999)-1))</f>
        <v>speed</v>
      </c>
      <c r="AJ999" s="1" t="str">
        <f>TRIM(LEFT(AQ999,FIND(Sheet1!$E$16,AQ999)-1))</f>
        <v>duration</v>
      </c>
      <c r="AK999" s="1" t="e">
        <f>TRIM(LEFT(AR999,FIND(Sheet1!$E$16,AR999)-1))</f>
        <v>#VALUE!</v>
      </c>
      <c r="AL999" s="1" t="e">
        <f>TRIM(LEFT(AS999,FIND(Sheet1!$E$16,AS999)-1))</f>
        <v>#VALUE!</v>
      </c>
      <c r="AM999" s="1" t="e">
        <f>TRIM(LEFT(AT999,FIND(Sheet1!$E$16,AT999)-1))</f>
        <v>#VALUE!</v>
      </c>
      <c r="AN999" s="1" t="e">
        <f>TRIM(LEFT(AU999,FIND(Sheet1!$E$16,AU999)-1))</f>
        <v>#VALUE!</v>
      </c>
      <c r="AO999" s="1" t="e">
        <f>TRIM(LEFT(AV999,FIND(Sheet1!$E$16,AV999)-1))</f>
        <v>#VALUE!</v>
      </c>
      <c r="AP999" s="14" t="s">
        <v>182</v>
      </c>
      <c r="AQ999" s="14" t="s">
        <v>183</v>
      </c>
      <c r="AX999" s="1">
        <v>2210150805</v>
      </c>
      <c r="AY999" s="1" t="s">
        <v>47</v>
      </c>
      <c r="AZ999" s="1" t="str">
        <f t="shared" si="281"/>
        <v>2210150805击退</v>
      </c>
      <c r="BA999" s="1">
        <f>COUNTIFS($AZ$2:AZ999,AZ999,$AZ$2:AZ999,"&gt;&lt;")</f>
        <v>1</v>
      </c>
      <c r="BB999" t="b">
        <f>IFERROR(AND(VLOOKUP(AX999,[2]英雄技能定义!$A:$F,6,0)="普攻",AY999=$AY$2),FALSE)</f>
        <v>0</v>
      </c>
    </row>
    <row r="1000" spans="19:54">
      <c r="S1000" s="14" t="str">
        <f t="shared" si="273"/>
        <v>2200160101伤血1</v>
      </c>
      <c r="T1000" s="14" t="str">
        <f ca="1">IF(OFFSET($BB$1,MATCH($S1000,S:S,0)-1,),$BC$1,
_xlfn.TEXTJOIN(Sheet1!$D$16,1,U1000:AA1000))</f>
        <v>ratio=0.4,fixed=0</v>
      </c>
      <c r="U1000" s="14" t="str">
        <f t="shared" ca="1" si="274"/>
        <v>ratio=0.4</v>
      </c>
      <c r="V1000" s="14" t="str">
        <f t="shared" ca="1" si="275"/>
        <v>fixed=10</v>
      </c>
      <c r="W1000" s="14" t="str">
        <f t="shared" ca="1" si="276"/>
        <v/>
      </c>
      <c r="X1000" s="14" t="str">
        <f t="shared" ca="1" si="277"/>
        <v/>
      </c>
      <c r="Y1000" s="14" t="str">
        <f t="shared" ca="1" si="278"/>
        <v/>
      </c>
      <c r="Z1000" s="14" t="str">
        <f t="shared" ca="1" si="279"/>
        <v/>
      </c>
      <c r="AA1000" s="14" t="str">
        <f t="shared" ca="1" si="280"/>
        <v/>
      </c>
      <c r="AB1000" s="1">
        <f t="shared" si="282"/>
        <v>0.4</v>
      </c>
      <c r="AC1000" s="1">
        <f t="shared" si="283"/>
        <v>10</v>
      </c>
      <c r="AD1000" s="1" t="e">
        <f t="shared" si="284"/>
        <v>#N/A</v>
      </c>
      <c r="AE1000" s="1" t="e">
        <f t="shared" si="285"/>
        <v>#N/A</v>
      </c>
      <c r="AF1000" s="1" t="e">
        <f t="shared" si="286"/>
        <v>#N/A</v>
      </c>
      <c r="AG1000" s="1" t="e">
        <f t="shared" si="287"/>
        <v>#N/A</v>
      </c>
      <c r="AH1000" s="1" t="e">
        <f t="shared" si="288"/>
        <v>#N/A</v>
      </c>
      <c r="AI1000" s="1" t="str">
        <f>TRIM(LEFT(AP1000,FIND(Sheet1!$E$16,AP1000)-1))</f>
        <v>ratio</v>
      </c>
      <c r="AJ1000" s="1" t="str">
        <f>TRIM(LEFT(AQ1000,FIND(Sheet1!$E$16,AQ1000)-1))</f>
        <v>fixed</v>
      </c>
      <c r="AK1000" s="1" t="e">
        <f>TRIM(LEFT(AR1000,FIND(Sheet1!$E$16,AR1000)-1))</f>
        <v>#VALUE!</v>
      </c>
      <c r="AL1000" s="1" t="e">
        <f>TRIM(LEFT(AS1000,FIND(Sheet1!$E$16,AS1000)-1))</f>
        <v>#VALUE!</v>
      </c>
      <c r="AM1000" s="1" t="e">
        <f>TRIM(LEFT(AT1000,FIND(Sheet1!$E$16,AT1000)-1))</f>
        <v>#VALUE!</v>
      </c>
      <c r="AN1000" s="1" t="e">
        <f>TRIM(LEFT(AU1000,FIND(Sheet1!$E$16,AU1000)-1))</f>
        <v>#VALUE!</v>
      </c>
      <c r="AO1000" s="1" t="e">
        <f>TRIM(LEFT(AV1000,FIND(Sheet1!$E$16,AV1000)-1))</f>
        <v>#VALUE!</v>
      </c>
      <c r="AP1000" s="14" t="s">
        <v>167</v>
      </c>
      <c r="AQ1000" s="14" t="s">
        <v>168</v>
      </c>
      <c r="AX1000" s="1">
        <v>2200160101</v>
      </c>
      <c r="AY1000" s="1" t="s">
        <v>86</v>
      </c>
      <c r="AZ1000" s="1" t="str">
        <f t="shared" si="281"/>
        <v>2200160101伤血</v>
      </c>
      <c r="BA1000" s="1">
        <f>COUNTIFS($AZ$2:AZ1000,AZ1000,$AZ$2:AZ1000,"&gt;&lt;")</f>
        <v>1</v>
      </c>
      <c r="BB1000" t="b">
        <f>IFERROR(AND(VLOOKUP(AX1000,[2]英雄技能定义!$A:$F,6,0)="普攻",AY1000=$AY$2),FALSE)</f>
        <v>1</v>
      </c>
    </row>
    <row r="1001" spans="19:54">
      <c r="S1001" s="14" t="str">
        <f t="shared" si="273"/>
        <v>2200160101受击光效1</v>
      </c>
      <c r="T1001" s="14" t="str">
        <f ca="1">IF(OFFSET($BB$1,MATCH($S1001,S:S,0)-1,),$BC$1,
_xlfn.TEXTJOIN(Sheet1!$D$16,1,U1001:AA1001))</f>
        <v>1</v>
      </c>
      <c r="U1001" s="14" t="str">
        <f t="shared" ca="1" si="274"/>
        <v>1</v>
      </c>
      <c r="V1001" s="14" t="str">
        <f t="shared" ca="1" si="275"/>
        <v/>
      </c>
      <c r="W1001" s="14" t="str">
        <f t="shared" ca="1" si="276"/>
        <v/>
      </c>
      <c r="X1001" s="14" t="str">
        <f t="shared" ca="1" si="277"/>
        <v/>
      </c>
      <c r="Y1001" s="14" t="str">
        <f t="shared" ca="1" si="278"/>
        <v/>
      </c>
      <c r="Z1001" s="14" t="str">
        <f t="shared" ca="1" si="279"/>
        <v/>
      </c>
      <c r="AA1001" s="14" t="str">
        <f t="shared" ca="1" si="280"/>
        <v/>
      </c>
      <c r="AB1001" s="1">
        <f t="shared" si="282"/>
        <v>1</v>
      </c>
      <c r="AC1001" s="1" t="e">
        <f t="shared" si="283"/>
        <v>#N/A</v>
      </c>
      <c r="AD1001" s="1" t="e">
        <f t="shared" si="284"/>
        <v>#N/A</v>
      </c>
      <c r="AE1001" s="1" t="e">
        <f t="shared" si="285"/>
        <v>#N/A</v>
      </c>
      <c r="AF1001" s="1" t="e">
        <f t="shared" si="286"/>
        <v>#N/A</v>
      </c>
      <c r="AG1001" s="1" t="e">
        <f t="shared" si="287"/>
        <v>#N/A</v>
      </c>
      <c r="AH1001" s="1" t="e">
        <f t="shared" si="288"/>
        <v>#N/A</v>
      </c>
      <c r="AI1001" s="1" t="e">
        <f>TRIM(LEFT(AP1001,FIND(Sheet1!$E$16,AP1001)-1))</f>
        <v>#VALUE!</v>
      </c>
      <c r="AJ1001" s="1" t="e">
        <f>TRIM(LEFT(AQ1001,FIND(Sheet1!$E$16,AQ1001)-1))</f>
        <v>#VALUE!</v>
      </c>
      <c r="AK1001" s="1" t="e">
        <f>TRIM(LEFT(AR1001,FIND(Sheet1!$E$16,AR1001)-1))</f>
        <v>#VALUE!</v>
      </c>
      <c r="AL1001" s="1" t="e">
        <f>TRIM(LEFT(AS1001,FIND(Sheet1!$E$16,AS1001)-1))</f>
        <v>#VALUE!</v>
      </c>
      <c r="AM1001" s="1" t="e">
        <f>TRIM(LEFT(AT1001,FIND(Sheet1!$E$16,AT1001)-1))</f>
        <v>#VALUE!</v>
      </c>
      <c r="AN1001" s="1" t="e">
        <f>TRIM(LEFT(AU1001,FIND(Sheet1!$E$16,AU1001)-1))</f>
        <v>#VALUE!</v>
      </c>
      <c r="AO1001" s="1" t="e">
        <f>TRIM(LEFT(AV1001,FIND(Sheet1!$E$16,AV1001)-1))</f>
        <v>#VALUE!</v>
      </c>
      <c r="AP1001" s="14">
        <v>1</v>
      </c>
      <c r="AX1001" s="1">
        <v>2200160101</v>
      </c>
      <c r="AY1001" s="1" t="s">
        <v>91</v>
      </c>
      <c r="AZ1001" s="1" t="str">
        <f t="shared" si="281"/>
        <v>2200160101受击光效</v>
      </c>
      <c r="BA1001" s="1">
        <f>COUNTIFS($AZ$2:AZ1001,AZ1001,$AZ$2:AZ1001,"&gt;&lt;")</f>
        <v>1</v>
      </c>
      <c r="BB1001" t="b">
        <f>IFERROR(AND(VLOOKUP(AX1001,[2]英雄技能定义!$A:$F,6,0)="普攻",AY1001=$AY$2),FALSE)</f>
        <v>0</v>
      </c>
    </row>
    <row r="1002" spans="19:54">
      <c r="S1002" s="14" t="str">
        <f t="shared" si="273"/>
        <v>2200160101伤血2</v>
      </c>
      <c r="T1002" s="14" t="str">
        <f ca="1">IF(OFFSET($BB$1,MATCH($S1002,S:S,0)-1,),$BC$1,
_xlfn.TEXTJOIN(Sheet1!$D$16,1,U1002:AA1002))</f>
        <v>ratio=0.4,fixed=0</v>
      </c>
      <c r="U1002" s="14" t="str">
        <f t="shared" ca="1" si="274"/>
        <v>ratio=0.4+attackerParams('extreasure1a')+attackerParams('step10b')</v>
      </c>
      <c r="V1002" s="14" t="str">
        <f t="shared" ca="1" si="275"/>
        <v>fixed=10</v>
      </c>
      <c r="W1002" s="14" t="str">
        <f t="shared" ca="1" si="276"/>
        <v/>
      </c>
      <c r="X1002" s="14" t="str">
        <f t="shared" ca="1" si="277"/>
        <v/>
      </c>
      <c r="Y1002" s="14" t="str">
        <f t="shared" ca="1" si="278"/>
        <v/>
      </c>
      <c r="Z1002" s="14" t="str">
        <f t="shared" ca="1" si="279"/>
        <v/>
      </c>
      <c r="AA1002" s="14" t="str">
        <f t="shared" ca="1" si="280"/>
        <v/>
      </c>
      <c r="AB1002" s="1">
        <f t="shared" si="282"/>
        <v>0.4</v>
      </c>
      <c r="AC1002" s="1">
        <f t="shared" si="283"/>
        <v>10</v>
      </c>
      <c r="AD1002" s="1" t="e">
        <f t="shared" si="284"/>
        <v>#N/A</v>
      </c>
      <c r="AE1002" s="1" t="e">
        <f t="shared" si="285"/>
        <v>#N/A</v>
      </c>
      <c r="AF1002" s="1" t="e">
        <f t="shared" si="286"/>
        <v>#N/A</v>
      </c>
      <c r="AG1002" s="1" t="e">
        <f t="shared" si="287"/>
        <v>#N/A</v>
      </c>
      <c r="AH1002" s="1" t="e">
        <f t="shared" si="288"/>
        <v>#N/A</v>
      </c>
      <c r="AI1002" s="1" t="str">
        <f>TRIM(LEFT(AP1002,FIND(Sheet1!$E$16,AP1002)-1))</f>
        <v>ratio</v>
      </c>
      <c r="AJ1002" s="1" t="str">
        <f>TRIM(LEFT(AQ1002,FIND(Sheet1!$E$16,AQ1002)-1))</f>
        <v>fixed</v>
      </c>
      <c r="AK1002" s="1" t="e">
        <f>TRIM(LEFT(AR1002,FIND(Sheet1!$E$16,AR1002)-1))</f>
        <v>#VALUE!</v>
      </c>
      <c r="AL1002" s="1" t="e">
        <f>TRIM(LEFT(AS1002,FIND(Sheet1!$E$16,AS1002)-1))</f>
        <v>#VALUE!</v>
      </c>
      <c r="AM1002" s="1" t="e">
        <f>TRIM(LEFT(AT1002,FIND(Sheet1!$E$16,AT1002)-1))</f>
        <v>#VALUE!</v>
      </c>
      <c r="AN1002" s="1" t="e">
        <f>TRIM(LEFT(AU1002,FIND(Sheet1!$E$16,AU1002)-1))</f>
        <v>#VALUE!</v>
      </c>
      <c r="AO1002" s="1" t="e">
        <f>TRIM(LEFT(AV1002,FIND(Sheet1!$E$16,AV1002)-1))</f>
        <v>#VALUE!</v>
      </c>
      <c r="AP1002" s="14" t="s">
        <v>552</v>
      </c>
      <c r="AQ1002" s="14" t="s">
        <v>168</v>
      </c>
      <c r="AX1002" s="1">
        <v>2200160101</v>
      </c>
      <c r="AY1002" s="1" t="s">
        <v>86</v>
      </c>
      <c r="AZ1002" s="1" t="str">
        <f t="shared" si="281"/>
        <v>2200160101伤血</v>
      </c>
      <c r="BA1002" s="1">
        <f>COUNTIFS($AZ$2:AZ1002,AZ1002,$AZ$2:AZ1002,"&gt;&lt;")</f>
        <v>2</v>
      </c>
      <c r="BB1002" t="b">
        <f>IFERROR(AND(VLOOKUP(AX1002,[2]英雄技能定义!$A:$F,6,0)="普攻",AY1002=$AY$2),FALSE)</f>
        <v>1</v>
      </c>
    </row>
    <row r="1003" spans="19:54">
      <c r="S1003" s="14" t="str">
        <f t="shared" si="273"/>
        <v>2200160101受击光效2</v>
      </c>
      <c r="T1003" s="14" t="str">
        <f ca="1">IF(OFFSET($BB$1,MATCH($S1003,S:S,0)-1,),$BC$1,
_xlfn.TEXTJOIN(Sheet1!$D$16,1,U1003:AA1003))</f>
        <v>1</v>
      </c>
      <c r="U1003" s="14" t="str">
        <f t="shared" ca="1" si="274"/>
        <v>1</v>
      </c>
      <c r="V1003" s="14" t="str">
        <f t="shared" ca="1" si="275"/>
        <v/>
      </c>
      <c r="W1003" s="14" t="str">
        <f t="shared" ca="1" si="276"/>
        <v/>
      </c>
      <c r="X1003" s="14" t="str">
        <f t="shared" ca="1" si="277"/>
        <v/>
      </c>
      <c r="Y1003" s="14" t="str">
        <f t="shared" ca="1" si="278"/>
        <v/>
      </c>
      <c r="Z1003" s="14" t="str">
        <f t="shared" ca="1" si="279"/>
        <v/>
      </c>
      <c r="AA1003" s="14" t="str">
        <f t="shared" ca="1" si="280"/>
        <v/>
      </c>
      <c r="AB1003" s="1">
        <f t="shared" si="282"/>
        <v>1</v>
      </c>
      <c r="AC1003" s="1" t="e">
        <f t="shared" si="283"/>
        <v>#N/A</v>
      </c>
      <c r="AD1003" s="1" t="e">
        <f t="shared" si="284"/>
        <v>#N/A</v>
      </c>
      <c r="AE1003" s="1" t="e">
        <f t="shared" si="285"/>
        <v>#N/A</v>
      </c>
      <c r="AF1003" s="1" t="e">
        <f t="shared" si="286"/>
        <v>#N/A</v>
      </c>
      <c r="AG1003" s="1" t="e">
        <f t="shared" si="287"/>
        <v>#N/A</v>
      </c>
      <c r="AH1003" s="1" t="e">
        <f t="shared" si="288"/>
        <v>#N/A</v>
      </c>
      <c r="AI1003" s="1" t="e">
        <f>TRIM(LEFT(AP1003,FIND(Sheet1!$E$16,AP1003)-1))</f>
        <v>#VALUE!</v>
      </c>
      <c r="AJ1003" s="1" t="e">
        <f>TRIM(LEFT(AQ1003,FIND(Sheet1!$E$16,AQ1003)-1))</f>
        <v>#VALUE!</v>
      </c>
      <c r="AK1003" s="1" t="e">
        <f>TRIM(LEFT(AR1003,FIND(Sheet1!$E$16,AR1003)-1))</f>
        <v>#VALUE!</v>
      </c>
      <c r="AL1003" s="1" t="e">
        <f>TRIM(LEFT(AS1003,FIND(Sheet1!$E$16,AS1003)-1))</f>
        <v>#VALUE!</v>
      </c>
      <c r="AM1003" s="1" t="e">
        <f>TRIM(LEFT(AT1003,FIND(Sheet1!$E$16,AT1003)-1))</f>
        <v>#VALUE!</v>
      </c>
      <c r="AN1003" s="1" t="e">
        <f>TRIM(LEFT(AU1003,FIND(Sheet1!$E$16,AU1003)-1))</f>
        <v>#VALUE!</v>
      </c>
      <c r="AO1003" s="1" t="e">
        <f>TRIM(LEFT(AV1003,FIND(Sheet1!$E$16,AV1003)-1))</f>
        <v>#VALUE!</v>
      </c>
      <c r="AP1003" s="14">
        <v>1</v>
      </c>
      <c r="AX1003" s="1">
        <v>2200160101</v>
      </c>
      <c r="AY1003" s="1" t="s">
        <v>91</v>
      </c>
      <c r="AZ1003" s="1" t="str">
        <f t="shared" si="281"/>
        <v>2200160101受击光效</v>
      </c>
      <c r="BA1003" s="1">
        <f>COUNTIFS($AZ$2:AZ1003,AZ1003,$AZ$2:AZ1003,"&gt;&lt;")</f>
        <v>2</v>
      </c>
      <c r="BB1003" t="b">
        <f>IFERROR(AND(VLOOKUP(AX1003,[2]英雄技能定义!$A:$F,6,0)="普攻",AY1003=$AY$2),FALSE)</f>
        <v>0</v>
      </c>
    </row>
    <row r="1004" spans="19:54">
      <c r="S1004" s="14" t="str">
        <f t="shared" si="273"/>
        <v>2200160102伤血1</v>
      </c>
      <c r="T1004" s="14" t="str">
        <f ca="1">IF(OFFSET($BB$1,MATCH($S1004,S:S,0)-1,),$BC$1,
_xlfn.TEXTJOIN(Sheet1!$D$16,1,U1004:AA1004))</f>
        <v>ratio=1.91,fixed=100</v>
      </c>
      <c r="U1004" s="14" t="str">
        <f t="shared" ca="1" si="274"/>
        <v>ratio=1.91</v>
      </c>
      <c r="V1004" s="14" t="str">
        <f t="shared" ca="1" si="275"/>
        <v>fixed=100</v>
      </c>
      <c r="W1004" s="14" t="str">
        <f t="shared" ca="1" si="276"/>
        <v/>
      </c>
      <c r="X1004" s="14" t="str">
        <f t="shared" ca="1" si="277"/>
        <v/>
      </c>
      <c r="Y1004" s="14" t="str">
        <f t="shared" ca="1" si="278"/>
        <v/>
      </c>
      <c r="Z1004" s="14" t="str">
        <f t="shared" ca="1" si="279"/>
        <v/>
      </c>
      <c r="AA1004" s="14" t="str">
        <f t="shared" ca="1" si="280"/>
        <v/>
      </c>
      <c r="AB1004" s="1">
        <f t="shared" si="282"/>
        <v>1.91</v>
      </c>
      <c r="AC1004" s="1">
        <f t="shared" si="283"/>
        <v>100</v>
      </c>
      <c r="AD1004" s="1" t="e">
        <f t="shared" si="284"/>
        <v>#N/A</v>
      </c>
      <c r="AE1004" s="1" t="e">
        <f t="shared" si="285"/>
        <v>#N/A</v>
      </c>
      <c r="AF1004" s="1" t="e">
        <f t="shared" si="286"/>
        <v>#N/A</v>
      </c>
      <c r="AG1004" s="1" t="e">
        <f t="shared" si="287"/>
        <v>#N/A</v>
      </c>
      <c r="AH1004" s="1" t="e">
        <f t="shared" si="288"/>
        <v>#N/A</v>
      </c>
      <c r="AI1004" s="1" t="str">
        <f>TRIM(LEFT(AP1004,FIND(Sheet1!$E$16,AP1004)-1))</f>
        <v>ratio</v>
      </c>
      <c r="AJ1004" s="1" t="str">
        <f>TRIM(LEFT(AQ1004,FIND(Sheet1!$E$16,AQ1004)-1))</f>
        <v>fixed</v>
      </c>
      <c r="AK1004" s="1" t="e">
        <f>TRIM(LEFT(AR1004,FIND(Sheet1!$E$16,AR1004)-1))</f>
        <v>#VALUE!</v>
      </c>
      <c r="AL1004" s="1" t="e">
        <f>TRIM(LEFT(AS1004,FIND(Sheet1!$E$16,AS1004)-1))</f>
        <v>#VALUE!</v>
      </c>
      <c r="AM1004" s="1" t="e">
        <f>TRIM(LEFT(AT1004,FIND(Sheet1!$E$16,AT1004)-1))</f>
        <v>#VALUE!</v>
      </c>
      <c r="AN1004" s="1" t="e">
        <f>TRIM(LEFT(AU1004,FIND(Sheet1!$E$16,AU1004)-1))</f>
        <v>#VALUE!</v>
      </c>
      <c r="AO1004" s="1" t="e">
        <f>TRIM(LEFT(AV1004,FIND(Sheet1!$E$16,AV1004)-1))</f>
        <v>#VALUE!</v>
      </c>
      <c r="AP1004" s="14" t="s">
        <v>553</v>
      </c>
      <c r="AQ1004" s="14" t="s">
        <v>170</v>
      </c>
      <c r="AX1004" s="1">
        <v>2200160102</v>
      </c>
      <c r="AY1004" s="1" t="s">
        <v>86</v>
      </c>
      <c r="AZ1004" s="1" t="str">
        <f t="shared" si="281"/>
        <v>2200160102伤血</v>
      </c>
      <c r="BA1004" s="1">
        <f>COUNTIFS($AZ$2:AZ1004,AZ1004,$AZ$2:AZ1004,"&gt;&lt;")</f>
        <v>1</v>
      </c>
      <c r="BB1004" t="b">
        <f>IFERROR(AND(VLOOKUP(AX1004,[2]英雄技能定义!$A:$F,6,0)="普攻",AY1004=$AY$2),FALSE)</f>
        <v>0</v>
      </c>
    </row>
    <row r="1005" spans="19:54">
      <c r="S1005" s="14" t="str">
        <f t="shared" si="273"/>
        <v>2200160102受击光效1</v>
      </c>
      <c r="T1005" s="14" t="str">
        <f ca="1">IF(OFFSET($BB$1,MATCH($S1005,S:S,0)-1,),$BC$1,
_xlfn.TEXTJOIN(Sheet1!$D$16,1,U1005:AA1005))</f>
        <v>1</v>
      </c>
      <c r="U1005" s="14" t="str">
        <f t="shared" ca="1" si="274"/>
        <v>1</v>
      </c>
      <c r="V1005" s="14" t="str">
        <f t="shared" ca="1" si="275"/>
        <v/>
      </c>
      <c r="W1005" s="14" t="str">
        <f t="shared" ca="1" si="276"/>
        <v/>
      </c>
      <c r="X1005" s="14" t="str">
        <f t="shared" ca="1" si="277"/>
        <v/>
      </c>
      <c r="Y1005" s="14" t="str">
        <f t="shared" ca="1" si="278"/>
        <v/>
      </c>
      <c r="Z1005" s="14" t="str">
        <f t="shared" ca="1" si="279"/>
        <v/>
      </c>
      <c r="AA1005" s="14" t="str">
        <f t="shared" ca="1" si="280"/>
        <v/>
      </c>
      <c r="AB1005" s="1">
        <f t="shared" si="282"/>
        <v>1</v>
      </c>
      <c r="AC1005" s="1" t="e">
        <f t="shared" si="283"/>
        <v>#N/A</v>
      </c>
      <c r="AD1005" s="1" t="e">
        <f t="shared" si="284"/>
        <v>#N/A</v>
      </c>
      <c r="AE1005" s="1" t="e">
        <f t="shared" si="285"/>
        <v>#N/A</v>
      </c>
      <c r="AF1005" s="1" t="e">
        <f t="shared" si="286"/>
        <v>#N/A</v>
      </c>
      <c r="AG1005" s="1" t="e">
        <f t="shared" si="287"/>
        <v>#N/A</v>
      </c>
      <c r="AH1005" s="1" t="e">
        <f t="shared" si="288"/>
        <v>#N/A</v>
      </c>
      <c r="AI1005" s="1" t="e">
        <f>TRIM(LEFT(AP1005,FIND(Sheet1!$E$16,AP1005)-1))</f>
        <v>#VALUE!</v>
      </c>
      <c r="AJ1005" s="1" t="e">
        <f>TRIM(LEFT(AQ1005,FIND(Sheet1!$E$16,AQ1005)-1))</f>
        <v>#VALUE!</v>
      </c>
      <c r="AK1005" s="1" t="e">
        <f>TRIM(LEFT(AR1005,FIND(Sheet1!$E$16,AR1005)-1))</f>
        <v>#VALUE!</v>
      </c>
      <c r="AL1005" s="1" t="e">
        <f>TRIM(LEFT(AS1005,FIND(Sheet1!$E$16,AS1005)-1))</f>
        <v>#VALUE!</v>
      </c>
      <c r="AM1005" s="1" t="e">
        <f>TRIM(LEFT(AT1005,FIND(Sheet1!$E$16,AT1005)-1))</f>
        <v>#VALUE!</v>
      </c>
      <c r="AN1005" s="1" t="e">
        <f>TRIM(LEFT(AU1005,FIND(Sheet1!$E$16,AU1005)-1))</f>
        <v>#VALUE!</v>
      </c>
      <c r="AO1005" s="1" t="e">
        <f>TRIM(LEFT(AV1005,FIND(Sheet1!$E$16,AV1005)-1))</f>
        <v>#VALUE!</v>
      </c>
      <c r="AP1005" s="14">
        <v>1</v>
      </c>
      <c r="AX1005" s="1">
        <v>2200160102</v>
      </c>
      <c r="AY1005" s="1" t="s">
        <v>91</v>
      </c>
      <c r="AZ1005" s="1" t="str">
        <f t="shared" si="281"/>
        <v>2200160102受击光效</v>
      </c>
      <c r="BA1005" s="1">
        <f>COUNTIFS($AZ$2:AZ1005,AZ1005,$AZ$2:AZ1005,"&gt;&lt;")</f>
        <v>1</v>
      </c>
      <c r="BB1005" t="b">
        <f>IFERROR(AND(VLOOKUP(AX1005,[2]英雄技能定义!$A:$F,6,0)="普攻",AY1005=$AY$2),FALSE)</f>
        <v>0</v>
      </c>
    </row>
    <row r="1006" spans="19:54">
      <c r="S1006" s="14" t="str">
        <f t="shared" si="273"/>
        <v>2200160102加buff1</v>
      </c>
      <c r="T1006" s="14" t="str">
        <f ca="1">IF(OFFSET($BB$1,MATCH($S1006,S:S,0)-1,),$BC$1,
_xlfn.TEXTJOIN(Sheet1!$D$16,1,U1006:AA1006))</f>
        <v>duration=9,effectIds={1000160}</v>
      </c>
      <c r="U1006" s="14" t="str">
        <f t="shared" ca="1" si="274"/>
        <v>duration=9</v>
      </c>
      <c r="V1006" s="14" t="str">
        <f t="shared" ca="1" si="275"/>
        <v>effectIds={1000160}</v>
      </c>
      <c r="W1006" s="14" t="str">
        <f t="shared" ca="1" si="276"/>
        <v/>
      </c>
      <c r="X1006" s="14" t="str">
        <f t="shared" ca="1" si="277"/>
        <v/>
      </c>
      <c r="Y1006" s="14" t="str">
        <f t="shared" ca="1" si="278"/>
        <v/>
      </c>
      <c r="Z1006" s="14" t="str">
        <f t="shared" ca="1" si="279"/>
        <v/>
      </c>
      <c r="AA1006" s="14" t="str">
        <f t="shared" ca="1" si="280"/>
        <v/>
      </c>
      <c r="AB1006" s="1">
        <f t="shared" si="282"/>
        <v>9</v>
      </c>
      <c r="AC1006" s="1" t="e">
        <f t="shared" si="283"/>
        <v>#N/A</v>
      </c>
      <c r="AD1006" s="1" t="e">
        <f t="shared" si="284"/>
        <v>#N/A</v>
      </c>
      <c r="AE1006" s="1" t="e">
        <f t="shared" si="285"/>
        <v>#N/A</v>
      </c>
      <c r="AF1006" s="1" t="e">
        <f t="shared" si="286"/>
        <v>#N/A</v>
      </c>
      <c r="AG1006" s="1" t="e">
        <f t="shared" si="287"/>
        <v>#N/A</v>
      </c>
      <c r="AH1006" s="1" t="e">
        <f t="shared" si="288"/>
        <v>#N/A</v>
      </c>
      <c r="AI1006" s="1" t="str">
        <f>TRIM(LEFT(AP1006,FIND(Sheet1!$E$16,AP1006)-1))</f>
        <v>duration</v>
      </c>
      <c r="AJ1006" s="1" t="str">
        <f>TRIM(LEFT(AQ1006,FIND(Sheet1!$E$16,AQ1006)-1))</f>
        <v>effectIds</v>
      </c>
      <c r="AK1006" s="1" t="e">
        <f>TRIM(LEFT(AR1006,FIND(Sheet1!$E$16,AR1006)-1))</f>
        <v>#VALUE!</v>
      </c>
      <c r="AL1006" s="1" t="e">
        <f>TRIM(LEFT(AS1006,FIND(Sheet1!$E$16,AS1006)-1))</f>
        <v>#VALUE!</v>
      </c>
      <c r="AM1006" s="1" t="e">
        <f>TRIM(LEFT(AT1006,FIND(Sheet1!$E$16,AT1006)-1))</f>
        <v>#VALUE!</v>
      </c>
      <c r="AN1006" s="1" t="e">
        <f>TRIM(LEFT(AU1006,FIND(Sheet1!$E$16,AU1006)-1))</f>
        <v>#VALUE!</v>
      </c>
      <c r="AO1006" s="1" t="e">
        <f>TRIM(LEFT(AV1006,FIND(Sheet1!$E$16,AV1006)-1))</f>
        <v>#VALUE!</v>
      </c>
      <c r="AP1006" s="14" t="s">
        <v>175</v>
      </c>
      <c r="AQ1006" s="14" t="s">
        <v>554</v>
      </c>
      <c r="AX1006" s="1">
        <v>2200160102</v>
      </c>
      <c r="AY1006" s="1" t="s">
        <v>88</v>
      </c>
      <c r="AZ1006" s="1" t="str">
        <f t="shared" si="281"/>
        <v>2200160102加buff</v>
      </c>
      <c r="BA1006" s="1">
        <f>COUNTIFS($AZ$2:AZ1006,AZ1006,$AZ$2:AZ1006,"&gt;&lt;")</f>
        <v>1</v>
      </c>
      <c r="BB1006" t="b">
        <f>IFERROR(AND(VLOOKUP(AX1006,[2]英雄技能定义!$A:$F,6,0)="普攻",AY1006=$AY$2),FALSE)</f>
        <v>0</v>
      </c>
    </row>
    <row r="1007" spans="19:54">
      <c r="S1007" s="14" t="str">
        <f t="shared" si="273"/>
        <v>2200160102击退1</v>
      </c>
      <c r="T1007" s="14" t="str">
        <f ca="1">IF(OFFSET($BB$1,MATCH($S1007,S:S,0)-1,),$BC$1,
_xlfn.TEXTJOIN(Sheet1!$D$16,1,U1007:AA1007))</f>
        <v>speed=1000,duration=0.05</v>
      </c>
      <c r="U1007" s="14" t="str">
        <f t="shared" ca="1" si="274"/>
        <v>speed=1000</v>
      </c>
      <c r="V1007" s="14" t="str">
        <f t="shared" ca="1" si="275"/>
        <v>duration=0.05</v>
      </c>
      <c r="W1007" s="14" t="str">
        <f t="shared" ca="1" si="276"/>
        <v/>
      </c>
      <c r="X1007" s="14" t="str">
        <f t="shared" ca="1" si="277"/>
        <v/>
      </c>
      <c r="Y1007" s="14" t="str">
        <f t="shared" ca="1" si="278"/>
        <v/>
      </c>
      <c r="Z1007" s="14" t="str">
        <f t="shared" ca="1" si="279"/>
        <v/>
      </c>
      <c r="AA1007" s="14" t="str">
        <f t="shared" ca="1" si="280"/>
        <v/>
      </c>
      <c r="AB1007" s="1">
        <f t="shared" si="282"/>
        <v>1000</v>
      </c>
      <c r="AC1007" s="1">
        <f t="shared" si="283"/>
        <v>0.05</v>
      </c>
      <c r="AD1007" s="1" t="e">
        <f t="shared" si="284"/>
        <v>#N/A</v>
      </c>
      <c r="AE1007" s="1" t="e">
        <f t="shared" si="285"/>
        <v>#N/A</v>
      </c>
      <c r="AF1007" s="1" t="e">
        <f t="shared" si="286"/>
        <v>#N/A</v>
      </c>
      <c r="AG1007" s="1" t="e">
        <f t="shared" si="287"/>
        <v>#N/A</v>
      </c>
      <c r="AH1007" s="1" t="e">
        <f t="shared" si="288"/>
        <v>#N/A</v>
      </c>
      <c r="AI1007" s="1" t="str">
        <f>TRIM(LEFT(AP1007,FIND(Sheet1!$E$16,AP1007)-1))</f>
        <v>speed</v>
      </c>
      <c r="AJ1007" s="1" t="str">
        <f>TRIM(LEFT(AQ1007,FIND(Sheet1!$E$16,AQ1007)-1))</f>
        <v>duration</v>
      </c>
      <c r="AK1007" s="1" t="e">
        <f>TRIM(LEFT(AR1007,FIND(Sheet1!$E$16,AR1007)-1))</f>
        <v>#VALUE!</v>
      </c>
      <c r="AL1007" s="1" t="e">
        <f>TRIM(LEFT(AS1007,FIND(Sheet1!$E$16,AS1007)-1))</f>
        <v>#VALUE!</v>
      </c>
      <c r="AM1007" s="1" t="e">
        <f>TRIM(LEFT(AT1007,FIND(Sheet1!$E$16,AT1007)-1))</f>
        <v>#VALUE!</v>
      </c>
      <c r="AN1007" s="1" t="e">
        <f>TRIM(LEFT(AU1007,FIND(Sheet1!$E$16,AU1007)-1))</f>
        <v>#VALUE!</v>
      </c>
      <c r="AO1007" s="1" t="e">
        <f>TRIM(LEFT(AV1007,FIND(Sheet1!$E$16,AV1007)-1))</f>
        <v>#VALUE!</v>
      </c>
      <c r="AP1007" s="14" t="s">
        <v>182</v>
      </c>
      <c r="AQ1007" s="14" t="s">
        <v>214</v>
      </c>
      <c r="AX1007" s="1">
        <v>2200160102</v>
      </c>
      <c r="AY1007" s="1" t="s">
        <v>47</v>
      </c>
      <c r="AZ1007" s="1" t="str">
        <f t="shared" si="281"/>
        <v>2200160102击退</v>
      </c>
      <c r="BA1007" s="1">
        <f>COUNTIFS($AZ$2:AZ1007,AZ1007,$AZ$2:AZ1007,"&gt;&lt;")</f>
        <v>1</v>
      </c>
      <c r="BB1007" t="b">
        <f>IFERROR(AND(VLOOKUP(AX1007,[2]英雄技能定义!$A:$F,6,0)="普攻",AY1007=$AY$2),FALSE)</f>
        <v>0</v>
      </c>
    </row>
    <row r="1008" spans="19:54">
      <c r="S1008" s="14" t="str">
        <f t="shared" si="273"/>
        <v>2200160103伤血1</v>
      </c>
      <c r="T1008" s="14" t="str">
        <f ca="1">IF(OFFSET($BB$1,MATCH($S1008,S:S,0)-1,),$BC$1,
_xlfn.TEXTJOIN(Sheet1!$D$16,1,U1008:AA1008))</f>
        <v>ratio=1.41,fixed=100,finalAddP=defenderCurHp()/defenderProperty('生命上限')&lt;0.5 and 0.2 or 0,extCritP=defenderCurHp()/defenderProperty('生命上限')&gt;0.5 and 0.3 or 0</v>
      </c>
      <c r="U1008" s="14" t="str">
        <f t="shared" ca="1" si="274"/>
        <v>ratio=1.41</v>
      </c>
      <c r="V1008" s="14" t="str">
        <f t="shared" ca="1" si="275"/>
        <v>fixed=100</v>
      </c>
      <c r="W1008" s="14" t="str">
        <f t="shared" ca="1" si="276"/>
        <v>finalAddP=defenderCurHp()/defenderProperty('生命上限')&lt;0.5 and 0.2 or 0</v>
      </c>
      <c r="X1008" s="14" t="str">
        <f t="shared" ca="1" si="277"/>
        <v>extCritP=defenderCurHp()/defenderProperty('生命上限')&gt;0.5 and 0.3 or 0</v>
      </c>
      <c r="Y1008" s="14" t="str">
        <f t="shared" ca="1" si="278"/>
        <v/>
      </c>
      <c r="Z1008" s="14" t="str">
        <f t="shared" ca="1" si="279"/>
        <v/>
      </c>
      <c r="AA1008" s="14" t="str">
        <f t="shared" ca="1" si="280"/>
        <v/>
      </c>
      <c r="AB1008" s="1">
        <f t="shared" si="282"/>
        <v>1.41</v>
      </c>
      <c r="AC1008" s="1">
        <f t="shared" si="283"/>
        <v>100</v>
      </c>
      <c r="AD1008" s="1" t="e">
        <f t="shared" si="284"/>
        <v>#N/A</v>
      </c>
      <c r="AE1008" s="1" t="e">
        <f t="shared" si="285"/>
        <v>#N/A</v>
      </c>
      <c r="AF1008" s="1" t="e">
        <f t="shared" si="286"/>
        <v>#N/A</v>
      </c>
      <c r="AG1008" s="1" t="e">
        <f t="shared" si="287"/>
        <v>#N/A</v>
      </c>
      <c r="AH1008" s="1" t="e">
        <f t="shared" si="288"/>
        <v>#N/A</v>
      </c>
      <c r="AI1008" s="1" t="str">
        <f>TRIM(LEFT(AP1008,FIND(Sheet1!$E$16,AP1008)-1))</f>
        <v>ratio</v>
      </c>
      <c r="AJ1008" s="1" t="str">
        <f>TRIM(LEFT(AQ1008,FIND(Sheet1!$E$16,AQ1008)-1))</f>
        <v>fixed</v>
      </c>
      <c r="AK1008" s="1" t="str">
        <f>TRIM(LEFT(AR1008,FIND(Sheet1!$E$16,AR1008)-1))</f>
        <v>finalAddP</v>
      </c>
      <c r="AL1008" s="1" t="str">
        <f>TRIM(LEFT(AS1008,FIND(Sheet1!$E$16,AS1008)-1))</f>
        <v>extCritP</v>
      </c>
      <c r="AM1008" s="1" t="e">
        <f>TRIM(LEFT(AT1008,FIND(Sheet1!$E$16,AT1008)-1))</f>
        <v>#VALUE!</v>
      </c>
      <c r="AN1008" s="1" t="e">
        <f>TRIM(LEFT(AU1008,FIND(Sheet1!$E$16,AU1008)-1))</f>
        <v>#VALUE!</v>
      </c>
      <c r="AO1008" s="1" t="e">
        <f>TRIM(LEFT(AV1008,FIND(Sheet1!$E$16,AV1008)-1))</f>
        <v>#VALUE!</v>
      </c>
      <c r="AP1008" s="14" t="s">
        <v>555</v>
      </c>
      <c r="AQ1008" s="14" t="s">
        <v>170</v>
      </c>
      <c r="AR1008" s="14" t="s">
        <v>556</v>
      </c>
      <c r="AS1008" s="14" t="s">
        <v>557</v>
      </c>
      <c r="AX1008" s="1">
        <v>2200160103</v>
      </c>
      <c r="AY1008" s="1" t="s">
        <v>86</v>
      </c>
      <c r="AZ1008" s="1" t="str">
        <f t="shared" si="281"/>
        <v>2200160103伤血</v>
      </c>
      <c r="BA1008" s="1">
        <f>COUNTIFS($AZ$2:AZ1008,AZ1008,$AZ$2:AZ1008,"&gt;&lt;")</f>
        <v>1</v>
      </c>
      <c r="BB1008" t="b">
        <f>IFERROR(AND(VLOOKUP(AX1008,[2]英雄技能定义!$A:$F,6,0)="普攻",AY1008=$AY$2),FALSE)</f>
        <v>0</v>
      </c>
    </row>
    <row r="1009" spans="19:54">
      <c r="S1009" s="14" t="str">
        <f t="shared" si="273"/>
        <v>2200160103击退1</v>
      </c>
      <c r="T1009" s="14" t="str">
        <f ca="1">IF(OFFSET($BB$1,MATCH($S1009,S:S,0)-1,),$BC$1,
_xlfn.TEXTJOIN(Sheet1!$D$16,1,U1009:AA1009))</f>
        <v>speed=1000,duration=0.1</v>
      </c>
      <c r="U1009" s="14" t="str">
        <f t="shared" ca="1" si="274"/>
        <v>speed=1000</v>
      </c>
      <c r="V1009" s="14" t="str">
        <f t="shared" ca="1" si="275"/>
        <v>duration=0.1</v>
      </c>
      <c r="W1009" s="14" t="str">
        <f t="shared" ca="1" si="276"/>
        <v/>
      </c>
      <c r="X1009" s="14" t="str">
        <f t="shared" ca="1" si="277"/>
        <v/>
      </c>
      <c r="Y1009" s="14" t="str">
        <f t="shared" ca="1" si="278"/>
        <v/>
      </c>
      <c r="Z1009" s="14" t="str">
        <f t="shared" ca="1" si="279"/>
        <v/>
      </c>
      <c r="AA1009" s="14" t="str">
        <f t="shared" ca="1" si="280"/>
        <v/>
      </c>
      <c r="AB1009" s="1">
        <f t="shared" si="282"/>
        <v>1000</v>
      </c>
      <c r="AC1009" s="1">
        <f t="shared" si="283"/>
        <v>0.1</v>
      </c>
      <c r="AD1009" s="1" t="e">
        <f t="shared" si="284"/>
        <v>#N/A</v>
      </c>
      <c r="AE1009" s="1" t="e">
        <f t="shared" si="285"/>
        <v>#N/A</v>
      </c>
      <c r="AF1009" s="1" t="e">
        <f t="shared" si="286"/>
        <v>#N/A</v>
      </c>
      <c r="AG1009" s="1" t="e">
        <f t="shared" si="287"/>
        <v>#N/A</v>
      </c>
      <c r="AH1009" s="1" t="e">
        <f t="shared" si="288"/>
        <v>#N/A</v>
      </c>
      <c r="AI1009" s="1" t="str">
        <f>TRIM(LEFT(AP1009,FIND(Sheet1!$E$16,AP1009)-1))</f>
        <v>speed</v>
      </c>
      <c r="AJ1009" s="1" t="str">
        <f>TRIM(LEFT(AQ1009,FIND(Sheet1!$E$16,AQ1009)-1))</f>
        <v>duration</v>
      </c>
      <c r="AK1009" s="1" t="e">
        <f>TRIM(LEFT(AR1009,FIND(Sheet1!$E$16,AR1009)-1))</f>
        <v>#VALUE!</v>
      </c>
      <c r="AL1009" s="1" t="e">
        <f>TRIM(LEFT(AS1009,FIND(Sheet1!$E$16,AS1009)-1))</f>
        <v>#VALUE!</v>
      </c>
      <c r="AM1009" s="1" t="e">
        <f>TRIM(LEFT(AT1009,FIND(Sheet1!$E$16,AT1009)-1))</f>
        <v>#VALUE!</v>
      </c>
      <c r="AN1009" s="1" t="e">
        <f>TRIM(LEFT(AU1009,FIND(Sheet1!$E$16,AU1009)-1))</f>
        <v>#VALUE!</v>
      </c>
      <c r="AO1009" s="1" t="e">
        <f>TRIM(LEFT(AV1009,FIND(Sheet1!$E$16,AV1009)-1))</f>
        <v>#VALUE!</v>
      </c>
      <c r="AP1009" s="14" t="s">
        <v>182</v>
      </c>
      <c r="AQ1009" s="14" t="s">
        <v>183</v>
      </c>
      <c r="AX1009" s="1">
        <v>2200160103</v>
      </c>
      <c r="AY1009" s="1" t="s">
        <v>47</v>
      </c>
      <c r="AZ1009" s="1" t="str">
        <f t="shared" si="281"/>
        <v>2200160103击退</v>
      </c>
      <c r="BA1009" s="1">
        <f>COUNTIFS($AZ$2:AZ1009,AZ1009,$AZ$2:AZ1009,"&gt;&lt;")</f>
        <v>1</v>
      </c>
      <c r="BB1009" t="b">
        <f>IFERROR(AND(VLOOKUP(AX1009,[2]英雄技能定义!$A:$F,6,0)="普攻",AY1009=$AY$2),FALSE)</f>
        <v>0</v>
      </c>
    </row>
    <row r="1010" spans="19:54">
      <c r="S1010" s="14" t="str">
        <f t="shared" si="273"/>
        <v>2200160103受击光效1</v>
      </c>
      <c r="T1010" s="14" t="str">
        <f ca="1">IF(OFFSET($BB$1,MATCH($S1010,S:S,0)-1,),$BC$1,
_xlfn.TEXTJOIN(Sheet1!$D$16,1,U1010:AA1010))</f>
        <v>1</v>
      </c>
      <c r="U1010" s="14" t="str">
        <f t="shared" ca="1" si="274"/>
        <v>1</v>
      </c>
      <c r="V1010" s="14" t="str">
        <f t="shared" ca="1" si="275"/>
        <v/>
      </c>
      <c r="W1010" s="14" t="str">
        <f t="shared" ca="1" si="276"/>
        <v/>
      </c>
      <c r="X1010" s="14" t="str">
        <f t="shared" ca="1" si="277"/>
        <v/>
      </c>
      <c r="Y1010" s="14" t="str">
        <f t="shared" ca="1" si="278"/>
        <v/>
      </c>
      <c r="Z1010" s="14" t="str">
        <f t="shared" ca="1" si="279"/>
        <v/>
      </c>
      <c r="AA1010" s="14" t="str">
        <f t="shared" ca="1" si="280"/>
        <v/>
      </c>
      <c r="AB1010" s="1">
        <f t="shared" si="282"/>
        <v>1</v>
      </c>
      <c r="AC1010" s="1" t="e">
        <f t="shared" si="283"/>
        <v>#N/A</v>
      </c>
      <c r="AD1010" s="1" t="e">
        <f t="shared" si="284"/>
        <v>#N/A</v>
      </c>
      <c r="AE1010" s="1" t="e">
        <f t="shared" si="285"/>
        <v>#N/A</v>
      </c>
      <c r="AF1010" s="1" t="e">
        <f t="shared" si="286"/>
        <v>#N/A</v>
      </c>
      <c r="AG1010" s="1" t="e">
        <f t="shared" si="287"/>
        <v>#N/A</v>
      </c>
      <c r="AH1010" s="1" t="e">
        <f t="shared" si="288"/>
        <v>#N/A</v>
      </c>
      <c r="AI1010" s="1" t="e">
        <f>TRIM(LEFT(AP1010,FIND(Sheet1!$E$16,AP1010)-1))</f>
        <v>#VALUE!</v>
      </c>
      <c r="AJ1010" s="1" t="e">
        <f>TRIM(LEFT(AQ1010,FIND(Sheet1!$E$16,AQ1010)-1))</f>
        <v>#VALUE!</v>
      </c>
      <c r="AK1010" s="1" t="e">
        <f>TRIM(LEFT(AR1010,FIND(Sheet1!$E$16,AR1010)-1))</f>
        <v>#VALUE!</v>
      </c>
      <c r="AL1010" s="1" t="e">
        <f>TRIM(LEFT(AS1010,FIND(Sheet1!$E$16,AS1010)-1))</f>
        <v>#VALUE!</v>
      </c>
      <c r="AM1010" s="1" t="e">
        <f>TRIM(LEFT(AT1010,FIND(Sheet1!$E$16,AT1010)-1))</f>
        <v>#VALUE!</v>
      </c>
      <c r="AN1010" s="1" t="e">
        <f>TRIM(LEFT(AU1010,FIND(Sheet1!$E$16,AU1010)-1))</f>
        <v>#VALUE!</v>
      </c>
      <c r="AO1010" s="1" t="e">
        <f>TRIM(LEFT(AV1010,FIND(Sheet1!$E$16,AV1010)-1))</f>
        <v>#VALUE!</v>
      </c>
      <c r="AP1010" s="14">
        <v>1</v>
      </c>
      <c r="AX1010" s="1">
        <v>2200160103</v>
      </c>
      <c r="AY1010" s="1" t="s">
        <v>91</v>
      </c>
      <c r="AZ1010" s="1" t="str">
        <f t="shared" si="281"/>
        <v>2200160103受击光效</v>
      </c>
      <c r="BA1010" s="1">
        <f>COUNTIFS($AZ$2:AZ1010,AZ1010,$AZ$2:AZ1010,"&gt;&lt;")</f>
        <v>1</v>
      </c>
      <c r="BB1010" t="b">
        <f>IFERROR(AND(VLOOKUP(AX1010,[2]英雄技能定义!$A:$F,6,0)="普攻",AY1010=$AY$2),FALSE)</f>
        <v>0</v>
      </c>
    </row>
    <row r="1011" spans="19:54">
      <c r="S1011" s="14" t="str">
        <f t="shared" si="273"/>
        <v>2200160104增加额外手操主动技1</v>
      </c>
      <c r="T1011" s="14" t="str">
        <f ca="1">IF(OFFSET($BB$1,MATCH($S1011,S:S,0)-1,),$BC$1,
_xlfn.TEXTJOIN(Sheet1!$D$16,1,U1011:AA1011))</f>
        <v>skillId=0, useType='passive', autoUseTime=8</v>
      </c>
      <c r="U1011" s="14" t="str">
        <f t="shared" ca="1" si="274"/>
        <v>skillId=0</v>
      </c>
      <c r="V1011" s="14" t="str">
        <f t="shared" ca="1" si="275"/>
        <v xml:space="preserve"> useType='passive'</v>
      </c>
      <c r="W1011" s="14" t="str">
        <f t="shared" ca="1" si="276"/>
        <v xml:space="preserve"> autoUseTime=8</v>
      </c>
      <c r="X1011" s="14" t="str">
        <f t="shared" ca="1" si="277"/>
        <v/>
      </c>
      <c r="Y1011" s="14" t="str">
        <f t="shared" ca="1" si="278"/>
        <v/>
      </c>
      <c r="Z1011" s="14" t="str">
        <f t="shared" ca="1" si="279"/>
        <v/>
      </c>
      <c r="AA1011" s="14" t="str">
        <f t="shared" ca="1" si="280"/>
        <v/>
      </c>
      <c r="AB1011" s="1">
        <f t="shared" si="282"/>
        <v>0</v>
      </c>
      <c r="AC1011" s="1" t="e">
        <f t="shared" si="283"/>
        <v>#N/A</v>
      </c>
      <c r="AD1011" s="1">
        <f t="shared" si="284"/>
        <v>8</v>
      </c>
      <c r="AE1011" s="1" t="e">
        <f t="shared" si="285"/>
        <v>#N/A</v>
      </c>
      <c r="AF1011" s="1" t="e">
        <f t="shared" si="286"/>
        <v>#N/A</v>
      </c>
      <c r="AG1011" s="1" t="e">
        <f t="shared" si="287"/>
        <v>#N/A</v>
      </c>
      <c r="AH1011" s="1" t="e">
        <f t="shared" si="288"/>
        <v>#N/A</v>
      </c>
      <c r="AI1011" s="1" t="str">
        <f>TRIM(LEFT(AP1011,FIND(Sheet1!$E$16,AP1011)-1))</f>
        <v>skillId</v>
      </c>
      <c r="AJ1011" s="1" t="str">
        <f>TRIM(LEFT(AQ1011,FIND(Sheet1!$E$16,AQ1011)-1))</f>
        <v>useType</v>
      </c>
      <c r="AK1011" s="1" t="str">
        <f>TRIM(LEFT(AR1011,FIND(Sheet1!$E$16,AR1011)-1))</f>
        <v>autoUseTime</v>
      </c>
      <c r="AL1011" s="1" t="e">
        <f>TRIM(LEFT(AS1011,FIND(Sheet1!$E$16,AS1011)-1))</f>
        <v>#VALUE!</v>
      </c>
      <c r="AM1011" s="1" t="e">
        <f>TRIM(LEFT(AT1011,FIND(Sheet1!$E$16,AT1011)-1))</f>
        <v>#VALUE!</v>
      </c>
      <c r="AN1011" s="1" t="e">
        <f>TRIM(LEFT(AU1011,FIND(Sheet1!$E$16,AU1011)-1))</f>
        <v>#VALUE!</v>
      </c>
      <c r="AO1011" s="1" t="e">
        <f>TRIM(LEFT(AV1011,FIND(Sheet1!$E$16,AV1011)-1))</f>
        <v>#VALUE!</v>
      </c>
      <c r="AP1011" s="14" t="s">
        <v>558</v>
      </c>
      <c r="AQ1011" s="14" t="s">
        <v>559</v>
      </c>
      <c r="AR1011" s="14" t="s">
        <v>560</v>
      </c>
      <c r="AX1011" s="1">
        <v>2200160104</v>
      </c>
      <c r="AY1011" s="1" t="s">
        <v>97</v>
      </c>
      <c r="AZ1011" s="1" t="str">
        <f t="shared" si="281"/>
        <v>2200160104增加额外手操主动技</v>
      </c>
      <c r="BA1011" s="1">
        <f>COUNTIFS($AZ$2:AZ1011,AZ1011,$AZ$2:AZ1011,"&gt;&lt;")</f>
        <v>1</v>
      </c>
      <c r="BB1011" t="b">
        <f>IFERROR(AND(VLOOKUP(AX1011,[2]英雄技能定义!$A:$F,6,0)="普攻",AY1011=$AY$2),FALSE)</f>
        <v>0</v>
      </c>
    </row>
    <row r="1012" spans="19:54">
      <c r="S1012" s="14" t="str">
        <f t="shared" si="273"/>
        <v>2200160104伤血1</v>
      </c>
      <c r="T1012" s="14" t="str">
        <f ca="1">IF(OFFSET($BB$1,MATCH($S1012,S:S,0)-1,),$BC$1,
_xlfn.TEXTJOIN(Sheet1!$D$16,1,U1012:AA1012))</f>
        <v>ratio=(1.8+attackerParams('extreasure2')+attackerParams('step10a'))*(0.9+0.1*attackerProperty('glostenergy')),fixed=100,finalAddP=attackerProperty('glostenergy')&lt;1 and 0 or attackerParams('extreasure3a'),extCritP=attackerProperty('glostenergy')&lt;1 and 0 or attackerParams('extreasure3b')</v>
      </c>
      <c r="U1012" s="14" t="str">
        <f t="shared" ca="1" si="274"/>
        <v>ratio=(1.8+attackerParams('extreasure2')+attackerParams('step10a'))*(0.9+0.1*attackerProperty('glostenergy'))</v>
      </c>
      <c r="V1012" s="14" t="str">
        <f t="shared" ca="1" si="275"/>
        <v>fixed=100</v>
      </c>
      <c r="W1012" s="14" t="str">
        <f t="shared" ca="1" si="276"/>
        <v>finalAddP=attackerProperty('glostenergy')&lt;1 and 0 or attackerParams('extreasure3a')</v>
      </c>
      <c r="X1012" s="14" t="str">
        <f t="shared" ca="1" si="277"/>
        <v>extCritP=attackerProperty('glostenergy')&lt;1 and 0 or attackerParams('extreasure3b')</v>
      </c>
      <c r="Y1012" s="14" t="str">
        <f t="shared" ca="1" si="278"/>
        <v/>
      </c>
      <c r="Z1012" s="14" t="str">
        <f t="shared" ca="1" si="279"/>
        <v/>
      </c>
      <c r="AA1012" s="14" t="str">
        <f t="shared" ca="1" si="280"/>
        <v/>
      </c>
      <c r="AB1012" s="1">
        <f t="shared" si="282"/>
        <v>0.1</v>
      </c>
      <c r="AC1012" s="1">
        <f t="shared" si="283"/>
        <v>100</v>
      </c>
      <c r="AD1012" s="1" t="e">
        <f t="shared" si="284"/>
        <v>#N/A</v>
      </c>
      <c r="AE1012" s="1" t="e">
        <f t="shared" si="285"/>
        <v>#N/A</v>
      </c>
      <c r="AF1012" s="1" t="e">
        <f t="shared" si="286"/>
        <v>#N/A</v>
      </c>
      <c r="AG1012" s="1" t="e">
        <f t="shared" si="287"/>
        <v>#N/A</v>
      </c>
      <c r="AH1012" s="1" t="e">
        <f t="shared" si="288"/>
        <v>#N/A</v>
      </c>
      <c r="AI1012" s="1" t="str">
        <f>TRIM(LEFT(AP1012,FIND(Sheet1!$E$16,AP1012)-1))</f>
        <v>ratio</v>
      </c>
      <c r="AJ1012" s="1" t="str">
        <f>TRIM(LEFT(AQ1012,FIND(Sheet1!$E$16,AQ1012)-1))</f>
        <v>fixed</v>
      </c>
      <c r="AK1012" s="1" t="str">
        <f>TRIM(LEFT(AR1012,FIND(Sheet1!$E$16,AR1012)-1))</f>
        <v>finalAddP</v>
      </c>
      <c r="AL1012" s="1" t="str">
        <f>TRIM(LEFT(AS1012,FIND(Sheet1!$E$16,AS1012)-1))</f>
        <v>extCritP</v>
      </c>
      <c r="AM1012" s="1" t="e">
        <f>TRIM(LEFT(AT1012,FIND(Sheet1!$E$16,AT1012)-1))</f>
        <v>#VALUE!</v>
      </c>
      <c r="AN1012" s="1" t="e">
        <f>TRIM(LEFT(AU1012,FIND(Sheet1!$E$16,AU1012)-1))</f>
        <v>#VALUE!</v>
      </c>
      <c r="AO1012" s="1" t="e">
        <f>TRIM(LEFT(AV1012,FIND(Sheet1!$E$16,AV1012)-1))</f>
        <v>#VALUE!</v>
      </c>
      <c r="AP1012" s="14" t="s">
        <v>561</v>
      </c>
      <c r="AQ1012" s="14" t="s">
        <v>170</v>
      </c>
      <c r="AR1012" s="14" t="s">
        <v>562</v>
      </c>
      <c r="AS1012" s="14" t="s">
        <v>563</v>
      </c>
      <c r="AX1012" s="1">
        <v>2200160104</v>
      </c>
      <c r="AY1012" s="1" t="s">
        <v>86</v>
      </c>
      <c r="AZ1012" s="1" t="str">
        <f t="shared" si="281"/>
        <v>2200160104伤血</v>
      </c>
      <c r="BA1012" s="1">
        <f>COUNTIFS($AZ$2:AZ1012,AZ1012,$AZ$2:AZ1012,"&gt;&lt;")</f>
        <v>1</v>
      </c>
      <c r="BB1012" t="b">
        <f>IFERROR(AND(VLOOKUP(AX1012,[2]英雄技能定义!$A:$F,6,0)="普攻",AY1012=$AY$2),FALSE)</f>
        <v>0</v>
      </c>
    </row>
    <row r="1013" spans="19:54">
      <c r="S1013" s="14" t="str">
        <f t="shared" si="273"/>
        <v>2200160104受击光效1</v>
      </c>
      <c r="T1013" s="14" t="str">
        <f ca="1">IF(OFFSET($BB$1,MATCH($S1013,S:S,0)-1,),$BC$1,
_xlfn.TEXTJOIN(Sheet1!$D$16,1,U1013:AA1013))</f>
        <v>1</v>
      </c>
      <c r="U1013" s="14" t="str">
        <f t="shared" ca="1" si="274"/>
        <v>1</v>
      </c>
      <c r="V1013" s="14" t="str">
        <f t="shared" ca="1" si="275"/>
        <v/>
      </c>
      <c r="W1013" s="14" t="str">
        <f t="shared" ca="1" si="276"/>
        <v/>
      </c>
      <c r="X1013" s="14" t="str">
        <f t="shared" ca="1" si="277"/>
        <v/>
      </c>
      <c r="Y1013" s="14" t="str">
        <f t="shared" ca="1" si="278"/>
        <v/>
      </c>
      <c r="Z1013" s="14" t="str">
        <f t="shared" ca="1" si="279"/>
        <v/>
      </c>
      <c r="AA1013" s="14" t="str">
        <f t="shared" ca="1" si="280"/>
        <v/>
      </c>
      <c r="AB1013" s="1">
        <f t="shared" si="282"/>
        <v>1</v>
      </c>
      <c r="AC1013" s="1" t="e">
        <f t="shared" si="283"/>
        <v>#N/A</v>
      </c>
      <c r="AD1013" s="1" t="e">
        <f t="shared" si="284"/>
        <v>#N/A</v>
      </c>
      <c r="AE1013" s="1" t="e">
        <f t="shared" si="285"/>
        <v>#N/A</v>
      </c>
      <c r="AF1013" s="1" t="e">
        <f t="shared" si="286"/>
        <v>#N/A</v>
      </c>
      <c r="AG1013" s="1" t="e">
        <f t="shared" si="287"/>
        <v>#N/A</v>
      </c>
      <c r="AH1013" s="1" t="e">
        <f t="shared" si="288"/>
        <v>#N/A</v>
      </c>
      <c r="AI1013" s="1" t="e">
        <f>TRIM(LEFT(AP1013,FIND(Sheet1!$E$16,AP1013)-1))</f>
        <v>#VALUE!</v>
      </c>
      <c r="AJ1013" s="1" t="e">
        <f>TRIM(LEFT(AQ1013,FIND(Sheet1!$E$16,AQ1013)-1))</f>
        <v>#VALUE!</v>
      </c>
      <c r="AK1013" s="1" t="e">
        <f>TRIM(LEFT(AR1013,FIND(Sheet1!$E$16,AR1013)-1))</f>
        <v>#VALUE!</v>
      </c>
      <c r="AL1013" s="1" t="e">
        <f>TRIM(LEFT(AS1013,FIND(Sheet1!$E$16,AS1013)-1))</f>
        <v>#VALUE!</v>
      </c>
      <c r="AM1013" s="1" t="e">
        <f>TRIM(LEFT(AT1013,FIND(Sheet1!$E$16,AT1013)-1))</f>
        <v>#VALUE!</v>
      </c>
      <c r="AN1013" s="1" t="e">
        <f>TRIM(LEFT(AU1013,FIND(Sheet1!$E$16,AU1013)-1))</f>
        <v>#VALUE!</v>
      </c>
      <c r="AO1013" s="1" t="e">
        <f>TRIM(LEFT(AV1013,FIND(Sheet1!$E$16,AV1013)-1))</f>
        <v>#VALUE!</v>
      </c>
      <c r="AP1013" s="14">
        <v>1</v>
      </c>
      <c r="AX1013" s="1">
        <v>2200160104</v>
      </c>
      <c r="AY1013" s="1" t="s">
        <v>91</v>
      </c>
      <c r="AZ1013" s="1" t="str">
        <f t="shared" si="281"/>
        <v>2200160104受击光效</v>
      </c>
      <c r="BA1013" s="1">
        <f>COUNTIFS($AZ$2:AZ1013,AZ1013,$AZ$2:AZ1013,"&gt;&lt;")</f>
        <v>1</v>
      </c>
      <c r="BB1013" t="b">
        <f>IFERROR(AND(VLOOKUP(AX1013,[2]英雄技能定义!$A:$F,6,0)="普攻",AY1013=$AY$2),FALSE)</f>
        <v>0</v>
      </c>
    </row>
    <row r="1014" spans="19:54">
      <c r="S1014" s="14" t="str">
        <f t="shared" si="273"/>
        <v>2200160104击飞1</v>
      </c>
      <c r="T1014" s="14" t="str">
        <f ca="1">IF(OFFSET($BB$1,MATCH($S1014,S:S,0)-1,),$BC$1,
_xlfn.TEXTJOIN(Sheet1!$D$16,1,U1014:AA1014))</f>
        <v>speed=800,duration=0.1</v>
      </c>
      <c r="U1014" s="14" t="str">
        <f t="shared" ca="1" si="274"/>
        <v>speed=800</v>
      </c>
      <c r="V1014" s="14" t="str">
        <f t="shared" ca="1" si="275"/>
        <v>duration=0.1</v>
      </c>
      <c r="W1014" s="14" t="str">
        <f t="shared" ca="1" si="276"/>
        <v/>
      </c>
      <c r="X1014" s="14" t="str">
        <f t="shared" ca="1" si="277"/>
        <v/>
      </c>
      <c r="Y1014" s="14" t="str">
        <f t="shared" ca="1" si="278"/>
        <v/>
      </c>
      <c r="Z1014" s="14" t="str">
        <f t="shared" ca="1" si="279"/>
        <v/>
      </c>
      <c r="AA1014" s="14" t="str">
        <f t="shared" ca="1" si="280"/>
        <v/>
      </c>
      <c r="AB1014" s="1">
        <f t="shared" si="282"/>
        <v>800</v>
      </c>
      <c r="AC1014" s="1">
        <f t="shared" si="283"/>
        <v>0.1</v>
      </c>
      <c r="AD1014" s="1" t="e">
        <f t="shared" si="284"/>
        <v>#N/A</v>
      </c>
      <c r="AE1014" s="1" t="e">
        <f t="shared" si="285"/>
        <v>#N/A</v>
      </c>
      <c r="AF1014" s="1" t="e">
        <f t="shared" si="286"/>
        <v>#N/A</v>
      </c>
      <c r="AG1014" s="1" t="e">
        <f t="shared" si="287"/>
        <v>#N/A</v>
      </c>
      <c r="AH1014" s="1" t="e">
        <f t="shared" si="288"/>
        <v>#N/A</v>
      </c>
      <c r="AI1014" s="1" t="str">
        <f>TRIM(LEFT(AP1014,FIND(Sheet1!$E$16,AP1014)-1))</f>
        <v>speed</v>
      </c>
      <c r="AJ1014" s="1" t="str">
        <f>TRIM(LEFT(AQ1014,FIND(Sheet1!$E$16,AQ1014)-1))</f>
        <v>duration</v>
      </c>
      <c r="AK1014" s="1" t="e">
        <f>TRIM(LEFT(AR1014,FIND(Sheet1!$E$16,AR1014)-1))</f>
        <v>#VALUE!</v>
      </c>
      <c r="AL1014" s="1" t="e">
        <f>TRIM(LEFT(AS1014,FIND(Sheet1!$E$16,AS1014)-1))</f>
        <v>#VALUE!</v>
      </c>
      <c r="AM1014" s="1" t="e">
        <f>TRIM(LEFT(AT1014,FIND(Sheet1!$E$16,AT1014)-1))</f>
        <v>#VALUE!</v>
      </c>
      <c r="AN1014" s="1" t="e">
        <f>TRIM(LEFT(AU1014,FIND(Sheet1!$E$16,AU1014)-1))</f>
        <v>#VALUE!</v>
      </c>
      <c r="AO1014" s="1" t="e">
        <f>TRIM(LEFT(AV1014,FIND(Sheet1!$E$16,AV1014)-1))</f>
        <v>#VALUE!</v>
      </c>
      <c r="AP1014" s="14" t="s">
        <v>329</v>
      </c>
      <c r="AQ1014" s="14" t="s">
        <v>183</v>
      </c>
      <c r="AX1014" s="1">
        <v>2200160104</v>
      </c>
      <c r="AY1014" s="1" t="s">
        <v>96</v>
      </c>
      <c r="AZ1014" s="1" t="str">
        <f t="shared" si="281"/>
        <v>2200160104击飞</v>
      </c>
      <c r="BA1014" s="1">
        <f>COUNTIFS($AZ$2:AZ1014,AZ1014,$AZ$2:AZ1014,"&gt;&lt;")</f>
        <v>1</v>
      </c>
      <c r="BB1014" t="b">
        <f>IFERROR(AND(VLOOKUP(AX1014,[2]英雄技能定义!$A:$F,6,0)="普攻",AY1014=$AY$2),FALSE)</f>
        <v>0</v>
      </c>
    </row>
    <row r="1015" spans="19:54">
      <c r="S1015" s="14" t="str">
        <f t="shared" si="273"/>
        <v>2200160111加buff1</v>
      </c>
      <c r="T1015" s="14" t="str">
        <f ca="1">IF(OFFSET($BB$1,MATCH($S1015,S:S,0)-1,),$BC$1,
_xlfn.TEXTJOIN(Sheet1!$D$16,1,U1015:AA1015))</f>
        <v>duration=-1,effectIds={1000156},overlayLimit=1,lightEffects={27}</v>
      </c>
      <c r="U1015" s="14" t="str">
        <f t="shared" ca="1" si="274"/>
        <v>duration=-1</v>
      </c>
      <c r="V1015" s="14" t="str">
        <f t="shared" ca="1" si="275"/>
        <v>effectIds={1000156}</v>
      </c>
      <c r="W1015" s="14" t="str">
        <f t="shared" ca="1" si="276"/>
        <v>overlayLimit=1</v>
      </c>
      <c r="X1015" s="14" t="str">
        <f t="shared" ca="1" si="277"/>
        <v>lightEffects={27}</v>
      </c>
      <c r="Y1015" s="14" t="str">
        <f t="shared" ca="1" si="278"/>
        <v/>
      </c>
      <c r="Z1015" s="14" t="str">
        <f t="shared" ca="1" si="279"/>
        <v/>
      </c>
      <c r="AA1015" s="14" t="str">
        <f t="shared" ca="1" si="280"/>
        <v/>
      </c>
      <c r="AB1015" s="1">
        <f t="shared" si="282"/>
        <v>1</v>
      </c>
      <c r="AC1015" s="1" t="e">
        <f t="shared" si="283"/>
        <v>#N/A</v>
      </c>
      <c r="AD1015" s="1">
        <f t="shared" si="284"/>
        <v>1</v>
      </c>
      <c r="AE1015" s="1" t="e">
        <f t="shared" si="285"/>
        <v>#N/A</v>
      </c>
      <c r="AF1015" s="1" t="e">
        <f t="shared" si="286"/>
        <v>#N/A</v>
      </c>
      <c r="AG1015" s="1" t="e">
        <f t="shared" si="287"/>
        <v>#N/A</v>
      </c>
      <c r="AH1015" s="1" t="e">
        <f t="shared" si="288"/>
        <v>#N/A</v>
      </c>
      <c r="AI1015" s="1" t="str">
        <f>TRIM(LEFT(AP1015,FIND(Sheet1!$E$16,AP1015)-1))</f>
        <v>duration</v>
      </c>
      <c r="AJ1015" s="1" t="str">
        <f>TRIM(LEFT(AQ1015,FIND(Sheet1!$E$16,AQ1015)-1))</f>
        <v>effectIds</v>
      </c>
      <c r="AK1015" s="1" t="str">
        <f>TRIM(LEFT(AR1015,FIND(Sheet1!$E$16,AR1015)-1))</f>
        <v>overlayLimit</v>
      </c>
      <c r="AL1015" s="1" t="str">
        <f>TRIM(LEFT(AS1015,FIND(Sheet1!$E$16,AS1015)-1))</f>
        <v>lightEffects</v>
      </c>
      <c r="AM1015" s="1" t="e">
        <f>TRIM(LEFT(AT1015,FIND(Sheet1!$E$16,AT1015)-1))</f>
        <v>#VALUE!</v>
      </c>
      <c r="AN1015" s="1" t="e">
        <f>TRIM(LEFT(AU1015,FIND(Sheet1!$E$16,AU1015)-1))</f>
        <v>#VALUE!</v>
      </c>
      <c r="AO1015" s="1" t="e">
        <f>TRIM(LEFT(AV1015,FIND(Sheet1!$E$16,AV1015)-1))</f>
        <v>#VALUE!</v>
      </c>
      <c r="AP1015" s="14" t="s">
        <v>417</v>
      </c>
      <c r="AQ1015" s="14" t="s">
        <v>564</v>
      </c>
      <c r="AR1015" s="14" t="s">
        <v>565</v>
      </c>
      <c r="AS1015" s="14" t="s">
        <v>566</v>
      </c>
      <c r="AX1015" s="1">
        <v>2200160111</v>
      </c>
      <c r="AY1015" s="1" t="s">
        <v>88</v>
      </c>
      <c r="AZ1015" s="1" t="str">
        <f t="shared" si="281"/>
        <v>2200160111加buff</v>
      </c>
      <c r="BA1015" s="1">
        <f>COUNTIFS($AZ$2:AZ1015,AZ1015,$AZ$2:AZ1015,"&gt;&lt;")</f>
        <v>1</v>
      </c>
      <c r="BB1015" t="b">
        <f>IFERROR(AND(VLOOKUP(AX1015,[2]英雄技能定义!$A:$F,6,0)="普攻",AY1015=$AY$2),FALSE)</f>
        <v>0</v>
      </c>
    </row>
    <row r="1016" spans="19:54">
      <c r="S1016" s="14" t="str">
        <f t="shared" si="273"/>
        <v>2200160105增加额外手操主动技1</v>
      </c>
      <c r="T1016" s="14" t="str">
        <f ca="1">IF(OFFSET($BB$1,MATCH($S1016,S:S,0)-1,),$BC$1,
_xlfn.TEXTJOIN(Sheet1!$D$16,1,U1016:AA1016))</f>
        <v>skillId=0, useType='passive', autoUseTime=8</v>
      </c>
      <c r="U1016" s="14" t="str">
        <f t="shared" ca="1" si="274"/>
        <v>skillId=0</v>
      </c>
      <c r="V1016" s="14" t="str">
        <f t="shared" ca="1" si="275"/>
        <v xml:space="preserve"> useType='passive'</v>
      </c>
      <c r="W1016" s="14" t="str">
        <f t="shared" ca="1" si="276"/>
        <v xml:space="preserve"> autoUseTime=8</v>
      </c>
      <c r="X1016" s="14" t="str">
        <f t="shared" ca="1" si="277"/>
        <v/>
      </c>
      <c r="Y1016" s="14" t="str">
        <f t="shared" ca="1" si="278"/>
        <v/>
      </c>
      <c r="Z1016" s="14" t="str">
        <f t="shared" ca="1" si="279"/>
        <v/>
      </c>
      <c r="AA1016" s="14" t="str">
        <f t="shared" ca="1" si="280"/>
        <v/>
      </c>
      <c r="AB1016" s="1">
        <f t="shared" si="282"/>
        <v>0</v>
      </c>
      <c r="AC1016" s="1" t="e">
        <f t="shared" si="283"/>
        <v>#N/A</v>
      </c>
      <c r="AD1016" s="1">
        <f t="shared" si="284"/>
        <v>8</v>
      </c>
      <c r="AE1016" s="1" t="e">
        <f t="shared" si="285"/>
        <v>#N/A</v>
      </c>
      <c r="AF1016" s="1" t="e">
        <f t="shared" si="286"/>
        <v>#N/A</v>
      </c>
      <c r="AG1016" s="1" t="e">
        <f t="shared" si="287"/>
        <v>#N/A</v>
      </c>
      <c r="AH1016" s="1" t="e">
        <f t="shared" si="288"/>
        <v>#N/A</v>
      </c>
      <c r="AI1016" s="1" t="str">
        <f>TRIM(LEFT(AP1016,FIND(Sheet1!$E$16,AP1016)-1))</f>
        <v>skillId</v>
      </c>
      <c r="AJ1016" s="1" t="str">
        <f>TRIM(LEFT(AQ1016,FIND(Sheet1!$E$16,AQ1016)-1))</f>
        <v>useType</v>
      </c>
      <c r="AK1016" s="1" t="str">
        <f>TRIM(LEFT(AR1016,FIND(Sheet1!$E$16,AR1016)-1))</f>
        <v>autoUseTime</v>
      </c>
      <c r="AL1016" s="1" t="e">
        <f>TRIM(LEFT(AS1016,FIND(Sheet1!$E$16,AS1016)-1))</f>
        <v>#VALUE!</v>
      </c>
      <c r="AM1016" s="1" t="e">
        <f>TRIM(LEFT(AT1016,FIND(Sheet1!$E$16,AT1016)-1))</f>
        <v>#VALUE!</v>
      </c>
      <c r="AN1016" s="1" t="e">
        <f>TRIM(LEFT(AU1016,FIND(Sheet1!$E$16,AU1016)-1))</f>
        <v>#VALUE!</v>
      </c>
      <c r="AO1016" s="1" t="e">
        <f>TRIM(LEFT(AV1016,FIND(Sheet1!$E$16,AV1016)-1))</f>
        <v>#VALUE!</v>
      </c>
      <c r="AP1016" s="14" t="s">
        <v>558</v>
      </c>
      <c r="AQ1016" s="14" t="s">
        <v>559</v>
      </c>
      <c r="AR1016" s="14" t="s">
        <v>560</v>
      </c>
      <c r="AX1016" s="1">
        <v>2200160105</v>
      </c>
      <c r="AY1016" s="1" t="s">
        <v>97</v>
      </c>
      <c r="AZ1016" s="1" t="str">
        <f t="shared" si="281"/>
        <v>2200160105增加额外手操主动技</v>
      </c>
      <c r="BA1016" s="1">
        <f>COUNTIFS($AZ$2:AZ1016,AZ1016,$AZ$2:AZ1016,"&gt;&lt;")</f>
        <v>1</v>
      </c>
      <c r="BB1016" t="b">
        <f>IFERROR(AND(VLOOKUP(AX1016,[2]英雄技能定义!$A:$F,6,0)="普攻",AY1016=$AY$2),FALSE)</f>
        <v>0</v>
      </c>
    </row>
    <row r="1017" spans="19:54">
      <c r="S1017" s="14" t="str">
        <f t="shared" si="273"/>
        <v>2200160105伤血1</v>
      </c>
      <c r="T1017" s="14" t="str">
        <f ca="1">IF(OFFSET($BB$1,MATCH($S1017,S:S,0)-1,),$BC$1,
_xlfn.TEXTJOIN(Sheet1!$D$16,1,U1017:AA1017))</f>
        <v>ratio=(2.14+attackerParams('extreasure2')+attackerParams('step10a'))*(0.9+0.1*attackerProperty('glostenergy')),fixed=100,finalAddP=attackerProperty('glostenergy')&lt;1 and 0 or attackerParams('extreasure3a'),extCritP=attackerProperty('glostenergy')&lt;1 and 0 or attackerParams('extreasure3b')</v>
      </c>
      <c r="U1017" s="14" t="str">
        <f t="shared" ca="1" si="274"/>
        <v>ratio=(2.14+attackerParams('extreasure2')+attackerParams('step10a'))*(0.9+0.1*attackerProperty('glostenergy'))</v>
      </c>
      <c r="V1017" s="14" t="str">
        <f t="shared" ca="1" si="275"/>
        <v>fixed=100</v>
      </c>
      <c r="W1017" s="14" t="str">
        <f t="shared" ca="1" si="276"/>
        <v>finalAddP=attackerProperty('glostenergy')&lt;1 and 0 or attackerParams('extreasure3a')</v>
      </c>
      <c r="X1017" s="14" t="str">
        <f t="shared" ca="1" si="277"/>
        <v>extCritP=attackerProperty('glostenergy')&lt;1 and 0 or attackerParams('extreasure3b')</v>
      </c>
      <c r="Y1017" s="14" t="str">
        <f t="shared" ca="1" si="278"/>
        <v/>
      </c>
      <c r="Z1017" s="14" t="str">
        <f t="shared" ca="1" si="279"/>
        <v/>
      </c>
      <c r="AA1017" s="14" t="str">
        <f t="shared" ca="1" si="280"/>
        <v/>
      </c>
      <c r="AB1017" s="1">
        <f t="shared" si="282"/>
        <v>0.1</v>
      </c>
      <c r="AC1017" s="1">
        <f t="shared" si="283"/>
        <v>100</v>
      </c>
      <c r="AD1017" s="1" t="e">
        <f t="shared" si="284"/>
        <v>#N/A</v>
      </c>
      <c r="AE1017" s="1" t="e">
        <f t="shared" si="285"/>
        <v>#N/A</v>
      </c>
      <c r="AF1017" s="1" t="e">
        <f t="shared" si="286"/>
        <v>#N/A</v>
      </c>
      <c r="AG1017" s="1" t="e">
        <f t="shared" si="287"/>
        <v>#N/A</v>
      </c>
      <c r="AH1017" s="1" t="e">
        <f t="shared" si="288"/>
        <v>#N/A</v>
      </c>
      <c r="AI1017" s="1" t="str">
        <f>TRIM(LEFT(AP1017,FIND(Sheet1!$E$16,AP1017)-1))</f>
        <v>ratio</v>
      </c>
      <c r="AJ1017" s="1" t="str">
        <f>TRIM(LEFT(AQ1017,FIND(Sheet1!$E$16,AQ1017)-1))</f>
        <v>fixed</v>
      </c>
      <c r="AK1017" s="1" t="str">
        <f>TRIM(LEFT(AR1017,FIND(Sheet1!$E$16,AR1017)-1))</f>
        <v>finalAddP</v>
      </c>
      <c r="AL1017" s="1" t="str">
        <f>TRIM(LEFT(AS1017,FIND(Sheet1!$E$16,AS1017)-1))</f>
        <v>extCritP</v>
      </c>
      <c r="AM1017" s="1" t="e">
        <f>TRIM(LEFT(AT1017,FIND(Sheet1!$E$16,AT1017)-1))</f>
        <v>#VALUE!</v>
      </c>
      <c r="AN1017" s="1" t="e">
        <f>TRIM(LEFT(AU1017,FIND(Sheet1!$E$16,AU1017)-1))</f>
        <v>#VALUE!</v>
      </c>
      <c r="AO1017" s="1" t="e">
        <f>TRIM(LEFT(AV1017,FIND(Sheet1!$E$16,AV1017)-1))</f>
        <v>#VALUE!</v>
      </c>
      <c r="AP1017" s="14" t="s">
        <v>567</v>
      </c>
      <c r="AQ1017" s="14" t="s">
        <v>170</v>
      </c>
      <c r="AR1017" s="14" t="s">
        <v>562</v>
      </c>
      <c r="AS1017" s="14" t="s">
        <v>563</v>
      </c>
      <c r="AX1017" s="1">
        <v>2200160105</v>
      </c>
      <c r="AY1017" s="1" t="s">
        <v>86</v>
      </c>
      <c r="AZ1017" s="1" t="str">
        <f t="shared" si="281"/>
        <v>2200160105伤血</v>
      </c>
      <c r="BA1017" s="1">
        <f>COUNTIFS($AZ$2:AZ1017,AZ1017,$AZ$2:AZ1017,"&gt;&lt;")</f>
        <v>1</v>
      </c>
      <c r="BB1017" t="b">
        <f>IFERROR(AND(VLOOKUP(AX1017,[2]英雄技能定义!$A:$F,6,0)="普攻",AY1017=$AY$2),FALSE)</f>
        <v>0</v>
      </c>
    </row>
    <row r="1018" spans="19:54">
      <c r="S1018" s="14" t="str">
        <f t="shared" si="273"/>
        <v>2200160105受击光效1</v>
      </c>
      <c r="T1018" s="14" t="str">
        <f ca="1">IF(OFFSET($BB$1,MATCH($S1018,S:S,0)-1,),$BC$1,
_xlfn.TEXTJOIN(Sheet1!$D$16,1,U1018:AA1018))</f>
        <v>1</v>
      </c>
      <c r="U1018" s="14" t="str">
        <f t="shared" ca="1" si="274"/>
        <v>1</v>
      </c>
      <c r="V1018" s="14" t="str">
        <f t="shared" ca="1" si="275"/>
        <v/>
      </c>
      <c r="W1018" s="14" t="str">
        <f t="shared" ca="1" si="276"/>
        <v/>
      </c>
      <c r="X1018" s="14" t="str">
        <f t="shared" ca="1" si="277"/>
        <v/>
      </c>
      <c r="Y1018" s="14" t="str">
        <f t="shared" ca="1" si="278"/>
        <v/>
      </c>
      <c r="Z1018" s="14" t="str">
        <f t="shared" ca="1" si="279"/>
        <v/>
      </c>
      <c r="AA1018" s="14" t="str">
        <f t="shared" ca="1" si="280"/>
        <v/>
      </c>
      <c r="AB1018" s="1">
        <f t="shared" si="282"/>
        <v>1</v>
      </c>
      <c r="AC1018" s="1" t="e">
        <f t="shared" si="283"/>
        <v>#N/A</v>
      </c>
      <c r="AD1018" s="1" t="e">
        <f t="shared" si="284"/>
        <v>#N/A</v>
      </c>
      <c r="AE1018" s="1" t="e">
        <f t="shared" si="285"/>
        <v>#N/A</v>
      </c>
      <c r="AF1018" s="1" t="e">
        <f t="shared" si="286"/>
        <v>#N/A</v>
      </c>
      <c r="AG1018" s="1" t="e">
        <f t="shared" si="287"/>
        <v>#N/A</v>
      </c>
      <c r="AH1018" s="1" t="e">
        <f t="shared" si="288"/>
        <v>#N/A</v>
      </c>
      <c r="AI1018" s="1" t="e">
        <f>TRIM(LEFT(AP1018,FIND(Sheet1!$E$16,AP1018)-1))</f>
        <v>#VALUE!</v>
      </c>
      <c r="AJ1018" s="1" t="e">
        <f>TRIM(LEFT(AQ1018,FIND(Sheet1!$E$16,AQ1018)-1))</f>
        <v>#VALUE!</v>
      </c>
      <c r="AK1018" s="1" t="e">
        <f>TRIM(LEFT(AR1018,FIND(Sheet1!$E$16,AR1018)-1))</f>
        <v>#VALUE!</v>
      </c>
      <c r="AL1018" s="1" t="e">
        <f>TRIM(LEFT(AS1018,FIND(Sheet1!$E$16,AS1018)-1))</f>
        <v>#VALUE!</v>
      </c>
      <c r="AM1018" s="1" t="e">
        <f>TRIM(LEFT(AT1018,FIND(Sheet1!$E$16,AT1018)-1))</f>
        <v>#VALUE!</v>
      </c>
      <c r="AN1018" s="1" t="e">
        <f>TRIM(LEFT(AU1018,FIND(Sheet1!$E$16,AU1018)-1))</f>
        <v>#VALUE!</v>
      </c>
      <c r="AO1018" s="1" t="e">
        <f>TRIM(LEFT(AV1018,FIND(Sheet1!$E$16,AV1018)-1))</f>
        <v>#VALUE!</v>
      </c>
      <c r="AP1018" s="14">
        <v>1</v>
      </c>
      <c r="AX1018" s="1">
        <v>2200160105</v>
      </c>
      <c r="AY1018" s="1" t="s">
        <v>91</v>
      </c>
      <c r="AZ1018" s="1" t="str">
        <f t="shared" si="281"/>
        <v>2200160105受击光效</v>
      </c>
      <c r="BA1018" s="1">
        <f>COUNTIFS($AZ$2:AZ1018,AZ1018,$AZ$2:AZ1018,"&gt;&lt;")</f>
        <v>1</v>
      </c>
      <c r="BB1018" t="b">
        <f>IFERROR(AND(VLOOKUP(AX1018,[2]英雄技能定义!$A:$F,6,0)="普攻",AY1018=$AY$2),FALSE)</f>
        <v>0</v>
      </c>
    </row>
    <row r="1019" spans="19:54">
      <c r="S1019" s="14" t="str">
        <f t="shared" si="273"/>
        <v>2200160105击飞1</v>
      </c>
      <c r="T1019" s="14" t="str">
        <f ca="1">IF(OFFSET($BB$1,MATCH($S1019,S:S,0)-1,),$BC$1,
_xlfn.TEXTJOIN(Sheet1!$D$16,1,U1019:AA1019))</f>
        <v>speed=800,duration=0.2</v>
      </c>
      <c r="U1019" s="14" t="str">
        <f t="shared" ca="1" si="274"/>
        <v>speed=800</v>
      </c>
      <c r="V1019" s="14" t="str">
        <f t="shared" ca="1" si="275"/>
        <v>duration=0.2</v>
      </c>
      <c r="W1019" s="14" t="str">
        <f t="shared" ca="1" si="276"/>
        <v/>
      </c>
      <c r="X1019" s="14" t="str">
        <f t="shared" ca="1" si="277"/>
        <v/>
      </c>
      <c r="Y1019" s="14" t="str">
        <f t="shared" ca="1" si="278"/>
        <v/>
      </c>
      <c r="Z1019" s="14" t="str">
        <f t="shared" ca="1" si="279"/>
        <v/>
      </c>
      <c r="AA1019" s="14" t="str">
        <f t="shared" ca="1" si="280"/>
        <v/>
      </c>
      <c r="AB1019" s="1">
        <f t="shared" si="282"/>
        <v>800</v>
      </c>
      <c r="AC1019" s="1">
        <f t="shared" si="283"/>
        <v>0.2</v>
      </c>
      <c r="AD1019" s="1" t="e">
        <f t="shared" si="284"/>
        <v>#N/A</v>
      </c>
      <c r="AE1019" s="1" t="e">
        <f t="shared" si="285"/>
        <v>#N/A</v>
      </c>
      <c r="AF1019" s="1" t="e">
        <f t="shared" si="286"/>
        <v>#N/A</v>
      </c>
      <c r="AG1019" s="1" t="e">
        <f t="shared" si="287"/>
        <v>#N/A</v>
      </c>
      <c r="AH1019" s="1" t="e">
        <f t="shared" si="288"/>
        <v>#N/A</v>
      </c>
      <c r="AI1019" s="1" t="str">
        <f>TRIM(LEFT(AP1019,FIND(Sheet1!$E$16,AP1019)-1))</f>
        <v>speed</v>
      </c>
      <c r="AJ1019" s="1" t="str">
        <f>TRIM(LEFT(AQ1019,FIND(Sheet1!$E$16,AQ1019)-1))</f>
        <v>duration</v>
      </c>
      <c r="AK1019" s="1" t="e">
        <f>TRIM(LEFT(AR1019,FIND(Sheet1!$E$16,AR1019)-1))</f>
        <v>#VALUE!</v>
      </c>
      <c r="AL1019" s="1" t="e">
        <f>TRIM(LEFT(AS1019,FIND(Sheet1!$E$16,AS1019)-1))</f>
        <v>#VALUE!</v>
      </c>
      <c r="AM1019" s="1" t="e">
        <f>TRIM(LEFT(AT1019,FIND(Sheet1!$E$16,AT1019)-1))</f>
        <v>#VALUE!</v>
      </c>
      <c r="AN1019" s="1" t="e">
        <f>TRIM(LEFT(AU1019,FIND(Sheet1!$E$16,AU1019)-1))</f>
        <v>#VALUE!</v>
      </c>
      <c r="AO1019" s="1" t="e">
        <f>TRIM(LEFT(AV1019,FIND(Sheet1!$E$16,AV1019)-1))</f>
        <v>#VALUE!</v>
      </c>
      <c r="AP1019" s="14" t="s">
        <v>329</v>
      </c>
      <c r="AQ1019" s="14" t="s">
        <v>174</v>
      </c>
      <c r="AX1019" s="1">
        <v>2200160105</v>
      </c>
      <c r="AY1019" s="1" t="s">
        <v>96</v>
      </c>
      <c r="AZ1019" s="1" t="str">
        <f t="shared" si="281"/>
        <v>2200160105击飞</v>
      </c>
      <c r="BA1019" s="1">
        <f>COUNTIFS($AZ$2:AZ1019,AZ1019,$AZ$2:AZ1019,"&gt;&lt;")</f>
        <v>1</v>
      </c>
      <c r="BB1019" t="b">
        <f>IFERROR(AND(VLOOKUP(AX1019,[2]英雄技能定义!$A:$F,6,0)="普攻",AY1019=$AY$2),FALSE)</f>
        <v>0</v>
      </c>
    </row>
    <row r="1020" spans="19:54">
      <c r="S1020" s="14" t="str">
        <f t="shared" si="273"/>
        <v>2210160101伤血1</v>
      </c>
      <c r="T1020" s="14" t="str">
        <f ca="1">IF(OFFSET($BB$1,MATCH($S1020,S:S,0)-1,),$BC$1,
_xlfn.TEXTJOIN(Sheet1!$D$16,1,U1020:AA1020))</f>
        <v>ratio=0.4,fixed=0</v>
      </c>
      <c r="U1020" s="14" t="str">
        <f t="shared" ca="1" si="274"/>
        <v>ratio=0.4</v>
      </c>
      <c r="V1020" s="14" t="str">
        <f t="shared" ca="1" si="275"/>
        <v>fixed=10</v>
      </c>
      <c r="W1020" s="14" t="str">
        <f t="shared" ca="1" si="276"/>
        <v/>
      </c>
      <c r="X1020" s="14" t="str">
        <f t="shared" ca="1" si="277"/>
        <v/>
      </c>
      <c r="Y1020" s="14" t="str">
        <f t="shared" ca="1" si="278"/>
        <v/>
      </c>
      <c r="Z1020" s="14" t="str">
        <f t="shared" ca="1" si="279"/>
        <v/>
      </c>
      <c r="AA1020" s="14" t="str">
        <f t="shared" ca="1" si="280"/>
        <v/>
      </c>
      <c r="AB1020" s="1">
        <f t="shared" si="282"/>
        <v>0.4</v>
      </c>
      <c r="AC1020" s="1">
        <f t="shared" si="283"/>
        <v>10</v>
      </c>
      <c r="AD1020" s="1" t="e">
        <f t="shared" si="284"/>
        <v>#N/A</v>
      </c>
      <c r="AE1020" s="1" t="e">
        <f t="shared" si="285"/>
        <v>#N/A</v>
      </c>
      <c r="AF1020" s="1" t="e">
        <f t="shared" si="286"/>
        <v>#N/A</v>
      </c>
      <c r="AG1020" s="1" t="e">
        <f t="shared" si="287"/>
        <v>#N/A</v>
      </c>
      <c r="AH1020" s="1" t="e">
        <f t="shared" si="288"/>
        <v>#N/A</v>
      </c>
      <c r="AI1020" s="1" t="str">
        <f>TRIM(LEFT(AP1020,FIND(Sheet1!$E$16,AP1020)-1))</f>
        <v>ratio</v>
      </c>
      <c r="AJ1020" s="1" t="str">
        <f>TRIM(LEFT(AQ1020,FIND(Sheet1!$E$16,AQ1020)-1))</f>
        <v>fixed</v>
      </c>
      <c r="AK1020" s="1" t="e">
        <f>TRIM(LEFT(AR1020,FIND(Sheet1!$E$16,AR1020)-1))</f>
        <v>#VALUE!</v>
      </c>
      <c r="AL1020" s="1" t="e">
        <f>TRIM(LEFT(AS1020,FIND(Sheet1!$E$16,AS1020)-1))</f>
        <v>#VALUE!</v>
      </c>
      <c r="AM1020" s="1" t="e">
        <f>TRIM(LEFT(AT1020,FIND(Sheet1!$E$16,AT1020)-1))</f>
        <v>#VALUE!</v>
      </c>
      <c r="AN1020" s="1" t="e">
        <f>TRIM(LEFT(AU1020,FIND(Sheet1!$E$16,AU1020)-1))</f>
        <v>#VALUE!</v>
      </c>
      <c r="AO1020" s="1" t="e">
        <f>TRIM(LEFT(AV1020,FIND(Sheet1!$E$16,AV1020)-1))</f>
        <v>#VALUE!</v>
      </c>
      <c r="AP1020" s="14" t="s">
        <v>167</v>
      </c>
      <c r="AQ1020" s="14" t="s">
        <v>168</v>
      </c>
      <c r="AX1020" s="1">
        <v>2210160101</v>
      </c>
      <c r="AY1020" s="1" t="s">
        <v>86</v>
      </c>
      <c r="AZ1020" s="1" t="str">
        <f t="shared" si="281"/>
        <v>2210160101伤血</v>
      </c>
      <c r="BA1020" s="1">
        <f>COUNTIFS($AZ$2:AZ1020,AZ1020,$AZ$2:AZ1020,"&gt;&lt;")</f>
        <v>1</v>
      </c>
      <c r="BB1020" t="b">
        <f>IFERROR(AND(VLOOKUP(AX1020,[2]英雄技能定义!$A:$F,6,0)="普攻",AY1020=$AY$2),FALSE)</f>
        <v>1</v>
      </c>
    </row>
    <row r="1021" spans="19:54">
      <c r="S1021" s="14" t="str">
        <f t="shared" si="273"/>
        <v>2210160101受击光效1</v>
      </c>
      <c r="T1021" s="14" t="str">
        <f ca="1">IF(OFFSET($BB$1,MATCH($S1021,S:S,0)-1,),$BC$1,
_xlfn.TEXTJOIN(Sheet1!$D$16,1,U1021:AA1021))</f>
        <v>1</v>
      </c>
      <c r="U1021" s="14" t="str">
        <f t="shared" ca="1" si="274"/>
        <v>1</v>
      </c>
      <c r="V1021" s="14" t="str">
        <f t="shared" ca="1" si="275"/>
        <v/>
      </c>
      <c r="W1021" s="14" t="str">
        <f t="shared" ca="1" si="276"/>
        <v/>
      </c>
      <c r="X1021" s="14" t="str">
        <f t="shared" ca="1" si="277"/>
        <v/>
      </c>
      <c r="Y1021" s="14" t="str">
        <f t="shared" ca="1" si="278"/>
        <v/>
      </c>
      <c r="Z1021" s="14" t="str">
        <f t="shared" ca="1" si="279"/>
        <v/>
      </c>
      <c r="AA1021" s="14" t="str">
        <f t="shared" ca="1" si="280"/>
        <v/>
      </c>
      <c r="AB1021" s="1">
        <f t="shared" si="282"/>
        <v>1</v>
      </c>
      <c r="AC1021" s="1" t="e">
        <f t="shared" si="283"/>
        <v>#N/A</v>
      </c>
      <c r="AD1021" s="1" t="e">
        <f t="shared" si="284"/>
        <v>#N/A</v>
      </c>
      <c r="AE1021" s="1" t="e">
        <f t="shared" si="285"/>
        <v>#N/A</v>
      </c>
      <c r="AF1021" s="1" t="e">
        <f t="shared" si="286"/>
        <v>#N/A</v>
      </c>
      <c r="AG1021" s="1" t="e">
        <f t="shared" si="287"/>
        <v>#N/A</v>
      </c>
      <c r="AH1021" s="1" t="e">
        <f t="shared" si="288"/>
        <v>#N/A</v>
      </c>
      <c r="AI1021" s="1" t="e">
        <f>TRIM(LEFT(AP1021,FIND(Sheet1!$E$16,AP1021)-1))</f>
        <v>#VALUE!</v>
      </c>
      <c r="AJ1021" s="1" t="e">
        <f>TRIM(LEFT(AQ1021,FIND(Sheet1!$E$16,AQ1021)-1))</f>
        <v>#VALUE!</v>
      </c>
      <c r="AK1021" s="1" t="e">
        <f>TRIM(LEFT(AR1021,FIND(Sheet1!$E$16,AR1021)-1))</f>
        <v>#VALUE!</v>
      </c>
      <c r="AL1021" s="1" t="e">
        <f>TRIM(LEFT(AS1021,FIND(Sheet1!$E$16,AS1021)-1))</f>
        <v>#VALUE!</v>
      </c>
      <c r="AM1021" s="1" t="e">
        <f>TRIM(LEFT(AT1021,FIND(Sheet1!$E$16,AT1021)-1))</f>
        <v>#VALUE!</v>
      </c>
      <c r="AN1021" s="1" t="e">
        <f>TRIM(LEFT(AU1021,FIND(Sheet1!$E$16,AU1021)-1))</f>
        <v>#VALUE!</v>
      </c>
      <c r="AO1021" s="1" t="e">
        <f>TRIM(LEFT(AV1021,FIND(Sheet1!$E$16,AV1021)-1))</f>
        <v>#VALUE!</v>
      </c>
      <c r="AP1021" s="14">
        <v>1</v>
      </c>
      <c r="AX1021" s="1">
        <v>2210160101</v>
      </c>
      <c r="AY1021" s="1" t="s">
        <v>91</v>
      </c>
      <c r="AZ1021" s="1" t="str">
        <f t="shared" si="281"/>
        <v>2210160101受击光效</v>
      </c>
      <c r="BA1021" s="1">
        <f>COUNTIFS($AZ$2:AZ1021,AZ1021,$AZ$2:AZ1021,"&gt;&lt;")</f>
        <v>1</v>
      </c>
      <c r="BB1021" t="b">
        <f>IFERROR(AND(VLOOKUP(AX1021,[2]英雄技能定义!$A:$F,6,0)="普攻",AY1021=$AY$2),FALSE)</f>
        <v>0</v>
      </c>
    </row>
    <row r="1022" spans="19:54">
      <c r="S1022" s="14" t="str">
        <f t="shared" si="273"/>
        <v>2210160101伤血2</v>
      </c>
      <c r="T1022" s="14" t="str">
        <f ca="1">IF(OFFSET($BB$1,MATCH($S1022,S:S,0)-1,),$BC$1,
_xlfn.TEXTJOIN(Sheet1!$D$16,1,U1022:AA1022))</f>
        <v>ratio=0.4,fixed=0</v>
      </c>
      <c r="U1022" s="14" t="str">
        <f t="shared" ca="1" si="274"/>
        <v>ratio=0.4+attackerParams('extreasure1a')+attackerParams('step10b')</v>
      </c>
      <c r="V1022" s="14" t="str">
        <f t="shared" ca="1" si="275"/>
        <v>fixed=10</v>
      </c>
      <c r="W1022" s="14" t="str">
        <f t="shared" ca="1" si="276"/>
        <v/>
      </c>
      <c r="X1022" s="14" t="str">
        <f t="shared" ca="1" si="277"/>
        <v/>
      </c>
      <c r="Y1022" s="14" t="str">
        <f t="shared" ca="1" si="278"/>
        <v/>
      </c>
      <c r="Z1022" s="14" t="str">
        <f t="shared" ca="1" si="279"/>
        <v/>
      </c>
      <c r="AA1022" s="14" t="str">
        <f t="shared" ca="1" si="280"/>
        <v/>
      </c>
      <c r="AB1022" s="1">
        <f t="shared" si="282"/>
        <v>0.4</v>
      </c>
      <c r="AC1022" s="1">
        <f t="shared" si="283"/>
        <v>10</v>
      </c>
      <c r="AD1022" s="1" t="e">
        <f t="shared" si="284"/>
        <v>#N/A</v>
      </c>
      <c r="AE1022" s="1" t="e">
        <f t="shared" si="285"/>
        <v>#N/A</v>
      </c>
      <c r="AF1022" s="1" t="e">
        <f t="shared" si="286"/>
        <v>#N/A</v>
      </c>
      <c r="AG1022" s="1" t="e">
        <f t="shared" si="287"/>
        <v>#N/A</v>
      </c>
      <c r="AH1022" s="1" t="e">
        <f t="shared" si="288"/>
        <v>#N/A</v>
      </c>
      <c r="AI1022" s="1" t="str">
        <f>TRIM(LEFT(AP1022,FIND(Sheet1!$E$16,AP1022)-1))</f>
        <v>ratio</v>
      </c>
      <c r="AJ1022" s="1" t="str">
        <f>TRIM(LEFT(AQ1022,FIND(Sheet1!$E$16,AQ1022)-1))</f>
        <v>fixed</v>
      </c>
      <c r="AK1022" s="1" t="e">
        <f>TRIM(LEFT(AR1022,FIND(Sheet1!$E$16,AR1022)-1))</f>
        <v>#VALUE!</v>
      </c>
      <c r="AL1022" s="1" t="e">
        <f>TRIM(LEFT(AS1022,FIND(Sheet1!$E$16,AS1022)-1))</f>
        <v>#VALUE!</v>
      </c>
      <c r="AM1022" s="1" t="e">
        <f>TRIM(LEFT(AT1022,FIND(Sheet1!$E$16,AT1022)-1))</f>
        <v>#VALUE!</v>
      </c>
      <c r="AN1022" s="1" t="e">
        <f>TRIM(LEFT(AU1022,FIND(Sheet1!$E$16,AU1022)-1))</f>
        <v>#VALUE!</v>
      </c>
      <c r="AO1022" s="1" t="e">
        <f>TRIM(LEFT(AV1022,FIND(Sheet1!$E$16,AV1022)-1))</f>
        <v>#VALUE!</v>
      </c>
      <c r="AP1022" s="14" t="s">
        <v>552</v>
      </c>
      <c r="AQ1022" s="14" t="s">
        <v>168</v>
      </c>
      <c r="AX1022" s="1">
        <v>2210160101</v>
      </c>
      <c r="AY1022" s="1" t="s">
        <v>86</v>
      </c>
      <c r="AZ1022" s="1" t="str">
        <f t="shared" si="281"/>
        <v>2210160101伤血</v>
      </c>
      <c r="BA1022" s="1">
        <f>COUNTIFS($AZ$2:AZ1022,AZ1022,$AZ$2:AZ1022,"&gt;&lt;")</f>
        <v>2</v>
      </c>
      <c r="BB1022" t="b">
        <f>IFERROR(AND(VLOOKUP(AX1022,[2]英雄技能定义!$A:$F,6,0)="普攻",AY1022=$AY$2),FALSE)</f>
        <v>1</v>
      </c>
    </row>
    <row r="1023" spans="19:54">
      <c r="S1023" s="14" t="str">
        <f t="shared" si="273"/>
        <v>2210160101受击光效2</v>
      </c>
      <c r="T1023" s="14" t="str">
        <f ca="1">IF(OFFSET($BB$1,MATCH($S1023,S:S,0)-1,),$BC$1,
_xlfn.TEXTJOIN(Sheet1!$D$16,1,U1023:AA1023))</f>
        <v>1</v>
      </c>
      <c r="U1023" s="14" t="str">
        <f t="shared" ca="1" si="274"/>
        <v>1</v>
      </c>
      <c r="V1023" s="14" t="str">
        <f t="shared" ca="1" si="275"/>
        <v/>
      </c>
      <c r="W1023" s="14" t="str">
        <f t="shared" ca="1" si="276"/>
        <v/>
      </c>
      <c r="X1023" s="14" t="str">
        <f t="shared" ca="1" si="277"/>
        <v/>
      </c>
      <c r="Y1023" s="14" t="str">
        <f t="shared" ca="1" si="278"/>
        <v/>
      </c>
      <c r="Z1023" s="14" t="str">
        <f t="shared" ca="1" si="279"/>
        <v/>
      </c>
      <c r="AA1023" s="14" t="str">
        <f t="shared" ca="1" si="280"/>
        <v/>
      </c>
      <c r="AB1023" s="1">
        <f t="shared" si="282"/>
        <v>1</v>
      </c>
      <c r="AC1023" s="1" t="e">
        <f t="shared" si="283"/>
        <v>#N/A</v>
      </c>
      <c r="AD1023" s="1" t="e">
        <f t="shared" si="284"/>
        <v>#N/A</v>
      </c>
      <c r="AE1023" s="1" t="e">
        <f t="shared" si="285"/>
        <v>#N/A</v>
      </c>
      <c r="AF1023" s="1" t="e">
        <f t="shared" si="286"/>
        <v>#N/A</v>
      </c>
      <c r="AG1023" s="1" t="e">
        <f t="shared" si="287"/>
        <v>#N/A</v>
      </c>
      <c r="AH1023" s="1" t="e">
        <f t="shared" si="288"/>
        <v>#N/A</v>
      </c>
      <c r="AI1023" s="1" t="e">
        <f>TRIM(LEFT(AP1023,FIND(Sheet1!$E$16,AP1023)-1))</f>
        <v>#VALUE!</v>
      </c>
      <c r="AJ1023" s="1" t="e">
        <f>TRIM(LEFT(AQ1023,FIND(Sheet1!$E$16,AQ1023)-1))</f>
        <v>#VALUE!</v>
      </c>
      <c r="AK1023" s="1" t="e">
        <f>TRIM(LEFT(AR1023,FIND(Sheet1!$E$16,AR1023)-1))</f>
        <v>#VALUE!</v>
      </c>
      <c r="AL1023" s="1" t="e">
        <f>TRIM(LEFT(AS1023,FIND(Sheet1!$E$16,AS1023)-1))</f>
        <v>#VALUE!</v>
      </c>
      <c r="AM1023" s="1" t="e">
        <f>TRIM(LEFT(AT1023,FIND(Sheet1!$E$16,AT1023)-1))</f>
        <v>#VALUE!</v>
      </c>
      <c r="AN1023" s="1" t="e">
        <f>TRIM(LEFT(AU1023,FIND(Sheet1!$E$16,AU1023)-1))</f>
        <v>#VALUE!</v>
      </c>
      <c r="AO1023" s="1" t="e">
        <f>TRIM(LEFT(AV1023,FIND(Sheet1!$E$16,AV1023)-1))</f>
        <v>#VALUE!</v>
      </c>
      <c r="AP1023" s="14">
        <v>1</v>
      </c>
      <c r="AX1023" s="1">
        <v>2210160101</v>
      </c>
      <c r="AY1023" s="1" t="s">
        <v>91</v>
      </c>
      <c r="AZ1023" s="1" t="str">
        <f t="shared" si="281"/>
        <v>2210160101受击光效</v>
      </c>
      <c r="BA1023" s="1">
        <f>COUNTIFS($AZ$2:AZ1023,AZ1023,$AZ$2:AZ1023,"&gt;&lt;")</f>
        <v>2</v>
      </c>
      <c r="BB1023" t="b">
        <f>IFERROR(AND(VLOOKUP(AX1023,[2]英雄技能定义!$A:$F,6,0)="普攻",AY1023=$AY$2),FALSE)</f>
        <v>0</v>
      </c>
    </row>
    <row r="1024" spans="19:54">
      <c r="S1024" s="14" t="str">
        <f t="shared" si="273"/>
        <v>2210160102伤血1</v>
      </c>
      <c r="T1024" s="14" t="str">
        <f ca="1">IF(OFFSET($BB$1,MATCH($S1024,S:S,0)-1,),$BC$1,
_xlfn.TEXTJOIN(Sheet1!$D$16,1,U1024:AA1024))</f>
        <v>ratio=1.91,fixed=100</v>
      </c>
      <c r="U1024" s="14" t="str">
        <f t="shared" ca="1" si="274"/>
        <v>ratio=1.91</v>
      </c>
      <c r="V1024" s="14" t="str">
        <f t="shared" ca="1" si="275"/>
        <v>fixed=100</v>
      </c>
      <c r="W1024" s="14" t="str">
        <f t="shared" ca="1" si="276"/>
        <v/>
      </c>
      <c r="X1024" s="14" t="str">
        <f t="shared" ca="1" si="277"/>
        <v/>
      </c>
      <c r="Y1024" s="14" t="str">
        <f t="shared" ca="1" si="278"/>
        <v/>
      </c>
      <c r="Z1024" s="14" t="str">
        <f t="shared" ca="1" si="279"/>
        <v/>
      </c>
      <c r="AA1024" s="14" t="str">
        <f t="shared" ca="1" si="280"/>
        <v/>
      </c>
      <c r="AB1024" s="1">
        <f t="shared" si="282"/>
        <v>1.91</v>
      </c>
      <c r="AC1024" s="1">
        <f t="shared" si="283"/>
        <v>100</v>
      </c>
      <c r="AD1024" s="1" t="e">
        <f t="shared" si="284"/>
        <v>#N/A</v>
      </c>
      <c r="AE1024" s="1" t="e">
        <f t="shared" si="285"/>
        <v>#N/A</v>
      </c>
      <c r="AF1024" s="1" t="e">
        <f t="shared" si="286"/>
        <v>#N/A</v>
      </c>
      <c r="AG1024" s="1" t="e">
        <f t="shared" si="287"/>
        <v>#N/A</v>
      </c>
      <c r="AH1024" s="1" t="e">
        <f t="shared" si="288"/>
        <v>#N/A</v>
      </c>
      <c r="AI1024" s="1" t="str">
        <f>TRIM(LEFT(AP1024,FIND(Sheet1!$E$16,AP1024)-1))</f>
        <v>ratio</v>
      </c>
      <c r="AJ1024" s="1" t="str">
        <f>TRIM(LEFT(AQ1024,FIND(Sheet1!$E$16,AQ1024)-1))</f>
        <v>fixed</v>
      </c>
      <c r="AK1024" s="1" t="e">
        <f>TRIM(LEFT(AR1024,FIND(Sheet1!$E$16,AR1024)-1))</f>
        <v>#VALUE!</v>
      </c>
      <c r="AL1024" s="1" t="e">
        <f>TRIM(LEFT(AS1024,FIND(Sheet1!$E$16,AS1024)-1))</f>
        <v>#VALUE!</v>
      </c>
      <c r="AM1024" s="1" t="e">
        <f>TRIM(LEFT(AT1024,FIND(Sheet1!$E$16,AT1024)-1))</f>
        <v>#VALUE!</v>
      </c>
      <c r="AN1024" s="1" t="e">
        <f>TRIM(LEFT(AU1024,FIND(Sheet1!$E$16,AU1024)-1))</f>
        <v>#VALUE!</v>
      </c>
      <c r="AO1024" s="1" t="e">
        <f>TRIM(LEFT(AV1024,FIND(Sheet1!$E$16,AV1024)-1))</f>
        <v>#VALUE!</v>
      </c>
      <c r="AP1024" s="14" t="s">
        <v>553</v>
      </c>
      <c r="AQ1024" s="14" t="s">
        <v>170</v>
      </c>
      <c r="AX1024" s="1">
        <v>2210160102</v>
      </c>
      <c r="AY1024" s="1" t="s">
        <v>86</v>
      </c>
      <c r="AZ1024" s="1" t="str">
        <f t="shared" si="281"/>
        <v>2210160102伤血</v>
      </c>
      <c r="BA1024" s="1">
        <f>COUNTIFS($AZ$2:AZ1024,AZ1024,$AZ$2:AZ1024,"&gt;&lt;")</f>
        <v>1</v>
      </c>
      <c r="BB1024" t="b">
        <f>IFERROR(AND(VLOOKUP(AX1024,[2]英雄技能定义!$A:$F,6,0)="普攻",AY1024=$AY$2),FALSE)</f>
        <v>0</v>
      </c>
    </row>
    <row r="1025" spans="19:54">
      <c r="S1025" s="14" t="str">
        <f t="shared" si="273"/>
        <v>2210160102受击光效1</v>
      </c>
      <c r="T1025" s="14" t="str">
        <f ca="1">IF(OFFSET($BB$1,MATCH($S1025,S:S,0)-1,),$BC$1,
_xlfn.TEXTJOIN(Sheet1!$D$16,1,U1025:AA1025))</f>
        <v>1</v>
      </c>
      <c r="U1025" s="14" t="str">
        <f t="shared" ca="1" si="274"/>
        <v>1</v>
      </c>
      <c r="V1025" s="14" t="str">
        <f t="shared" ca="1" si="275"/>
        <v/>
      </c>
      <c r="W1025" s="14" t="str">
        <f t="shared" ca="1" si="276"/>
        <v/>
      </c>
      <c r="X1025" s="14" t="str">
        <f t="shared" ca="1" si="277"/>
        <v/>
      </c>
      <c r="Y1025" s="14" t="str">
        <f t="shared" ca="1" si="278"/>
        <v/>
      </c>
      <c r="Z1025" s="14" t="str">
        <f t="shared" ca="1" si="279"/>
        <v/>
      </c>
      <c r="AA1025" s="14" t="str">
        <f t="shared" ca="1" si="280"/>
        <v/>
      </c>
      <c r="AB1025" s="1">
        <f t="shared" si="282"/>
        <v>1</v>
      </c>
      <c r="AC1025" s="1" t="e">
        <f t="shared" si="283"/>
        <v>#N/A</v>
      </c>
      <c r="AD1025" s="1" t="e">
        <f t="shared" si="284"/>
        <v>#N/A</v>
      </c>
      <c r="AE1025" s="1" t="e">
        <f t="shared" si="285"/>
        <v>#N/A</v>
      </c>
      <c r="AF1025" s="1" t="e">
        <f t="shared" si="286"/>
        <v>#N/A</v>
      </c>
      <c r="AG1025" s="1" t="e">
        <f t="shared" si="287"/>
        <v>#N/A</v>
      </c>
      <c r="AH1025" s="1" t="e">
        <f t="shared" si="288"/>
        <v>#N/A</v>
      </c>
      <c r="AI1025" s="1" t="e">
        <f>TRIM(LEFT(AP1025,FIND(Sheet1!$E$16,AP1025)-1))</f>
        <v>#VALUE!</v>
      </c>
      <c r="AJ1025" s="1" t="e">
        <f>TRIM(LEFT(AQ1025,FIND(Sheet1!$E$16,AQ1025)-1))</f>
        <v>#VALUE!</v>
      </c>
      <c r="AK1025" s="1" t="e">
        <f>TRIM(LEFT(AR1025,FIND(Sheet1!$E$16,AR1025)-1))</f>
        <v>#VALUE!</v>
      </c>
      <c r="AL1025" s="1" t="e">
        <f>TRIM(LEFT(AS1025,FIND(Sheet1!$E$16,AS1025)-1))</f>
        <v>#VALUE!</v>
      </c>
      <c r="AM1025" s="1" t="e">
        <f>TRIM(LEFT(AT1025,FIND(Sheet1!$E$16,AT1025)-1))</f>
        <v>#VALUE!</v>
      </c>
      <c r="AN1025" s="1" t="e">
        <f>TRIM(LEFT(AU1025,FIND(Sheet1!$E$16,AU1025)-1))</f>
        <v>#VALUE!</v>
      </c>
      <c r="AO1025" s="1" t="e">
        <f>TRIM(LEFT(AV1025,FIND(Sheet1!$E$16,AV1025)-1))</f>
        <v>#VALUE!</v>
      </c>
      <c r="AP1025" s="14">
        <v>1</v>
      </c>
      <c r="AX1025" s="1">
        <v>2210160102</v>
      </c>
      <c r="AY1025" s="1" t="s">
        <v>91</v>
      </c>
      <c r="AZ1025" s="1" t="str">
        <f t="shared" si="281"/>
        <v>2210160102受击光效</v>
      </c>
      <c r="BA1025" s="1">
        <f>COUNTIFS($AZ$2:AZ1025,AZ1025,$AZ$2:AZ1025,"&gt;&lt;")</f>
        <v>1</v>
      </c>
      <c r="BB1025" t="b">
        <f>IFERROR(AND(VLOOKUP(AX1025,[2]英雄技能定义!$A:$F,6,0)="普攻",AY1025=$AY$2),FALSE)</f>
        <v>0</v>
      </c>
    </row>
    <row r="1026" spans="19:54">
      <c r="S1026" s="14" t="str">
        <f t="shared" ref="S1026:S1089" si="289">AZ1026&amp;BA1026</f>
        <v>2210160102加buff1</v>
      </c>
      <c r="T1026" s="14" t="str">
        <f ca="1">IF(OFFSET($BB$1,MATCH($S1026,S:S,0)-1,),$BC$1,
_xlfn.TEXTJOIN(Sheet1!$D$16,1,U1026:AA1026))</f>
        <v>duration=9,effectIds={1000160}</v>
      </c>
      <c r="U1026" s="14" t="str">
        <f t="shared" ref="U1026:U1089" ca="1" si="290">IFERROR(SUBSTITUTE(AP1026,AB1026,INDEX(OFFSET($H$1:$Q$1,MATCH($S1026,$F:$F,0)-1,0),MATCH(AI1026,$H$1:$Q$1,0))),AP1026&amp;"")</f>
        <v>duration=9</v>
      </c>
      <c r="V1026" s="14" t="str">
        <f t="shared" ref="V1026:V1089" ca="1" si="291">IFERROR(SUBSTITUTE(AQ1026,AC1026,INDEX(OFFSET($H$1:$Q$1,MATCH($S1026,$F:$F,0)-1,0),MATCH(AJ1026,$H$1:$Q$1,0))),AQ1026&amp;"")</f>
        <v>effectIds={1000160}</v>
      </c>
      <c r="W1026" s="14" t="str">
        <f t="shared" ref="W1026:W1089" ca="1" si="292">IFERROR(SUBSTITUTE(AR1026,AD1026,INDEX(OFFSET($H$1:$Q$1,MATCH($S1026,$F:$F,0)-1,0),MATCH(AK1026,$H$1:$Q$1,0))),AR1026&amp;"")</f>
        <v/>
      </c>
      <c r="X1026" s="14" t="str">
        <f t="shared" ref="X1026:X1089" ca="1" si="293">IFERROR(SUBSTITUTE(AS1026,AE1026,INDEX(OFFSET($H$1:$Q$1,MATCH($S1026,$F:$F,0)-1,0),MATCH(AL1026,$H$1:$Q$1,0))),AS1026&amp;"")</f>
        <v/>
      </c>
      <c r="Y1026" s="14" t="str">
        <f t="shared" ref="Y1026:Y1089" ca="1" si="294">IFERROR(SUBSTITUTE(AT1026,AF1026,INDEX(OFFSET($H$1:$Q$1,MATCH($S1026,$F:$F,0)-1,0),MATCH(AM1026,$H$1:$Q$1,0))),AT1026&amp;"")</f>
        <v/>
      </c>
      <c r="Z1026" s="14" t="str">
        <f t="shared" ref="Z1026:Z1089" ca="1" si="295">IFERROR(SUBSTITUTE(AU1026,AG1026,INDEX(OFFSET($H$1:$Q$1,MATCH($S1026,$F:$F,0)-1,0),MATCH(AN1026,$H$1:$Q$1,0))),AU1026&amp;"")</f>
        <v/>
      </c>
      <c r="AA1026" s="14" t="str">
        <f t="shared" ref="AA1026:AA1089" ca="1" si="296">IFERROR(SUBSTITUTE(AV1026,AH1026,INDEX(OFFSET($H$1:$Q$1,MATCH($S1026,$F:$F,0)-1,0),MATCH(AO1026,$H$1:$Q$1,0))),AV1026&amp;"")</f>
        <v/>
      </c>
      <c r="AB1026" s="1">
        <f t="shared" si="282"/>
        <v>9</v>
      </c>
      <c r="AC1026" s="1" t="e">
        <f t="shared" si="283"/>
        <v>#N/A</v>
      </c>
      <c r="AD1026" s="1" t="e">
        <f t="shared" si="284"/>
        <v>#N/A</v>
      </c>
      <c r="AE1026" s="1" t="e">
        <f t="shared" si="285"/>
        <v>#N/A</v>
      </c>
      <c r="AF1026" s="1" t="e">
        <f t="shared" si="286"/>
        <v>#N/A</v>
      </c>
      <c r="AG1026" s="1" t="e">
        <f t="shared" si="287"/>
        <v>#N/A</v>
      </c>
      <c r="AH1026" s="1" t="e">
        <f t="shared" si="288"/>
        <v>#N/A</v>
      </c>
      <c r="AI1026" s="1" t="str">
        <f>TRIM(LEFT(AP1026,FIND(Sheet1!$E$16,AP1026)-1))</f>
        <v>duration</v>
      </c>
      <c r="AJ1026" s="1" t="str">
        <f>TRIM(LEFT(AQ1026,FIND(Sheet1!$E$16,AQ1026)-1))</f>
        <v>effectIds</v>
      </c>
      <c r="AK1026" s="1" t="e">
        <f>TRIM(LEFT(AR1026,FIND(Sheet1!$E$16,AR1026)-1))</f>
        <v>#VALUE!</v>
      </c>
      <c r="AL1026" s="1" t="e">
        <f>TRIM(LEFT(AS1026,FIND(Sheet1!$E$16,AS1026)-1))</f>
        <v>#VALUE!</v>
      </c>
      <c r="AM1026" s="1" t="e">
        <f>TRIM(LEFT(AT1026,FIND(Sheet1!$E$16,AT1026)-1))</f>
        <v>#VALUE!</v>
      </c>
      <c r="AN1026" s="1" t="e">
        <f>TRIM(LEFT(AU1026,FIND(Sheet1!$E$16,AU1026)-1))</f>
        <v>#VALUE!</v>
      </c>
      <c r="AO1026" s="1" t="e">
        <f>TRIM(LEFT(AV1026,FIND(Sheet1!$E$16,AV1026)-1))</f>
        <v>#VALUE!</v>
      </c>
      <c r="AP1026" s="14" t="s">
        <v>175</v>
      </c>
      <c r="AQ1026" s="14" t="s">
        <v>554</v>
      </c>
      <c r="AX1026" s="1">
        <v>2210160102</v>
      </c>
      <c r="AY1026" s="1" t="s">
        <v>88</v>
      </c>
      <c r="AZ1026" s="1" t="str">
        <f t="shared" si="281"/>
        <v>2210160102加buff</v>
      </c>
      <c r="BA1026" s="1">
        <f>COUNTIFS($AZ$2:AZ1026,AZ1026,$AZ$2:AZ1026,"&gt;&lt;")</f>
        <v>1</v>
      </c>
      <c r="BB1026" t="b">
        <f>IFERROR(AND(VLOOKUP(AX1026,[2]英雄技能定义!$A:$F,6,0)="普攻",AY1026=$AY$2),FALSE)</f>
        <v>0</v>
      </c>
    </row>
    <row r="1027" spans="19:54">
      <c r="S1027" s="14" t="str">
        <f t="shared" si="289"/>
        <v>2210160102击退1</v>
      </c>
      <c r="T1027" s="14" t="str">
        <f ca="1">IF(OFFSET($BB$1,MATCH($S1027,S:S,0)-1,),$BC$1,
_xlfn.TEXTJOIN(Sheet1!$D$16,1,U1027:AA1027))</f>
        <v>speed=1000,duration=0.05</v>
      </c>
      <c r="U1027" s="14" t="str">
        <f t="shared" ca="1" si="290"/>
        <v>speed=1000</v>
      </c>
      <c r="V1027" s="14" t="str">
        <f t="shared" ca="1" si="291"/>
        <v>duration=0.05</v>
      </c>
      <c r="W1027" s="14" t="str">
        <f t="shared" ca="1" si="292"/>
        <v/>
      </c>
      <c r="X1027" s="14" t="str">
        <f t="shared" ca="1" si="293"/>
        <v/>
      </c>
      <c r="Y1027" s="14" t="str">
        <f t="shared" ca="1" si="294"/>
        <v/>
      </c>
      <c r="Z1027" s="14" t="str">
        <f t="shared" ca="1" si="295"/>
        <v/>
      </c>
      <c r="AA1027" s="14" t="str">
        <f t="shared" ca="1" si="296"/>
        <v/>
      </c>
      <c r="AB1027" s="1">
        <f t="shared" si="282"/>
        <v>1000</v>
      </c>
      <c r="AC1027" s="1">
        <f t="shared" si="283"/>
        <v>0.05</v>
      </c>
      <c r="AD1027" s="1" t="e">
        <f t="shared" si="284"/>
        <v>#N/A</v>
      </c>
      <c r="AE1027" s="1" t="e">
        <f t="shared" si="285"/>
        <v>#N/A</v>
      </c>
      <c r="AF1027" s="1" t="e">
        <f t="shared" si="286"/>
        <v>#N/A</v>
      </c>
      <c r="AG1027" s="1" t="e">
        <f t="shared" si="287"/>
        <v>#N/A</v>
      </c>
      <c r="AH1027" s="1" t="e">
        <f t="shared" si="288"/>
        <v>#N/A</v>
      </c>
      <c r="AI1027" s="1" t="str">
        <f>TRIM(LEFT(AP1027,FIND(Sheet1!$E$16,AP1027)-1))</f>
        <v>speed</v>
      </c>
      <c r="AJ1027" s="1" t="str">
        <f>TRIM(LEFT(AQ1027,FIND(Sheet1!$E$16,AQ1027)-1))</f>
        <v>duration</v>
      </c>
      <c r="AK1027" s="1" t="e">
        <f>TRIM(LEFT(AR1027,FIND(Sheet1!$E$16,AR1027)-1))</f>
        <v>#VALUE!</v>
      </c>
      <c r="AL1027" s="1" t="e">
        <f>TRIM(LEFT(AS1027,FIND(Sheet1!$E$16,AS1027)-1))</f>
        <v>#VALUE!</v>
      </c>
      <c r="AM1027" s="1" t="e">
        <f>TRIM(LEFT(AT1027,FIND(Sheet1!$E$16,AT1027)-1))</f>
        <v>#VALUE!</v>
      </c>
      <c r="AN1027" s="1" t="e">
        <f>TRIM(LEFT(AU1027,FIND(Sheet1!$E$16,AU1027)-1))</f>
        <v>#VALUE!</v>
      </c>
      <c r="AO1027" s="1" t="e">
        <f>TRIM(LEFT(AV1027,FIND(Sheet1!$E$16,AV1027)-1))</f>
        <v>#VALUE!</v>
      </c>
      <c r="AP1027" s="14" t="s">
        <v>182</v>
      </c>
      <c r="AQ1027" s="14" t="s">
        <v>214</v>
      </c>
      <c r="AX1027" s="1">
        <v>2210160102</v>
      </c>
      <c r="AY1027" s="1" t="s">
        <v>47</v>
      </c>
      <c r="AZ1027" s="1" t="str">
        <f t="shared" ref="AZ1027:AZ1090" si="297">AX1027&amp;AY1027</f>
        <v>2210160102击退</v>
      </c>
      <c r="BA1027" s="1">
        <f>COUNTIFS($AZ$2:AZ1027,AZ1027,$AZ$2:AZ1027,"&gt;&lt;")</f>
        <v>1</v>
      </c>
      <c r="BB1027" t="b">
        <f>IFERROR(AND(VLOOKUP(AX1027,[2]英雄技能定义!$A:$F,6,0)="普攻",AY1027=$AY$2),FALSE)</f>
        <v>0</v>
      </c>
    </row>
    <row r="1028" spans="19:54">
      <c r="S1028" s="14" t="str">
        <f t="shared" si="289"/>
        <v>2210160103伤血1</v>
      </c>
      <c r="T1028" s="14" t="str">
        <f ca="1">IF(OFFSET($BB$1,MATCH($S1028,S:S,0)-1,),$BC$1,
_xlfn.TEXTJOIN(Sheet1!$D$16,1,U1028:AA1028))</f>
        <v>ratio=1.41,fixed=100,finalAddP=defenderCurHp()/defenderProperty('生命上限')&lt;0.5 and 0.2 or 0,extCritP=defenderCurHp()/defenderProperty('生命上限')&gt;0.5 and 0.3 or 0</v>
      </c>
      <c r="U1028" s="14" t="str">
        <f t="shared" ca="1" si="290"/>
        <v>ratio=1.41</v>
      </c>
      <c r="V1028" s="14" t="str">
        <f t="shared" ca="1" si="291"/>
        <v>fixed=100</v>
      </c>
      <c r="W1028" s="14" t="str">
        <f t="shared" ca="1" si="292"/>
        <v>finalAddP=defenderCurHp()/defenderProperty('生命上限')&lt;0.5 and 0.2 or 0</v>
      </c>
      <c r="X1028" s="14" t="str">
        <f t="shared" ca="1" si="293"/>
        <v>extCritP=defenderCurHp()/defenderProperty('生命上限')&gt;0.5 and 0.3 or 0</v>
      </c>
      <c r="Y1028" s="14" t="str">
        <f t="shared" ca="1" si="294"/>
        <v/>
      </c>
      <c r="Z1028" s="14" t="str">
        <f t="shared" ca="1" si="295"/>
        <v/>
      </c>
      <c r="AA1028" s="14" t="str">
        <f t="shared" ca="1" si="296"/>
        <v/>
      </c>
      <c r="AB1028" s="1">
        <f t="shared" si="282"/>
        <v>1.41</v>
      </c>
      <c r="AC1028" s="1">
        <f t="shared" si="283"/>
        <v>100</v>
      </c>
      <c r="AD1028" s="1" t="e">
        <f t="shared" si="284"/>
        <v>#N/A</v>
      </c>
      <c r="AE1028" s="1" t="e">
        <f t="shared" si="285"/>
        <v>#N/A</v>
      </c>
      <c r="AF1028" s="1" t="e">
        <f t="shared" si="286"/>
        <v>#N/A</v>
      </c>
      <c r="AG1028" s="1" t="e">
        <f t="shared" si="287"/>
        <v>#N/A</v>
      </c>
      <c r="AH1028" s="1" t="e">
        <f t="shared" si="288"/>
        <v>#N/A</v>
      </c>
      <c r="AI1028" s="1" t="str">
        <f>TRIM(LEFT(AP1028,FIND(Sheet1!$E$16,AP1028)-1))</f>
        <v>ratio</v>
      </c>
      <c r="AJ1028" s="1" t="str">
        <f>TRIM(LEFT(AQ1028,FIND(Sheet1!$E$16,AQ1028)-1))</f>
        <v>fixed</v>
      </c>
      <c r="AK1028" s="1" t="str">
        <f>TRIM(LEFT(AR1028,FIND(Sheet1!$E$16,AR1028)-1))</f>
        <v>finalAddP</v>
      </c>
      <c r="AL1028" s="1" t="str">
        <f>TRIM(LEFT(AS1028,FIND(Sheet1!$E$16,AS1028)-1))</f>
        <v>extCritP</v>
      </c>
      <c r="AM1028" s="1" t="e">
        <f>TRIM(LEFT(AT1028,FIND(Sheet1!$E$16,AT1028)-1))</f>
        <v>#VALUE!</v>
      </c>
      <c r="AN1028" s="1" t="e">
        <f>TRIM(LEFT(AU1028,FIND(Sheet1!$E$16,AU1028)-1))</f>
        <v>#VALUE!</v>
      </c>
      <c r="AO1028" s="1" t="e">
        <f>TRIM(LEFT(AV1028,FIND(Sheet1!$E$16,AV1028)-1))</f>
        <v>#VALUE!</v>
      </c>
      <c r="AP1028" s="14" t="s">
        <v>555</v>
      </c>
      <c r="AQ1028" s="14" t="s">
        <v>170</v>
      </c>
      <c r="AR1028" s="14" t="s">
        <v>556</v>
      </c>
      <c r="AS1028" s="14" t="s">
        <v>557</v>
      </c>
      <c r="AX1028" s="1">
        <v>2210160103</v>
      </c>
      <c r="AY1028" s="1" t="s">
        <v>86</v>
      </c>
      <c r="AZ1028" s="1" t="str">
        <f t="shared" si="297"/>
        <v>2210160103伤血</v>
      </c>
      <c r="BA1028" s="1">
        <f>COUNTIFS($AZ$2:AZ1028,AZ1028,$AZ$2:AZ1028,"&gt;&lt;")</f>
        <v>1</v>
      </c>
      <c r="BB1028" t="b">
        <f>IFERROR(AND(VLOOKUP(AX1028,[2]英雄技能定义!$A:$F,6,0)="普攻",AY1028=$AY$2),FALSE)</f>
        <v>0</v>
      </c>
    </row>
    <row r="1029" spans="19:54">
      <c r="S1029" s="14" t="str">
        <f t="shared" si="289"/>
        <v>2210160103击退1</v>
      </c>
      <c r="T1029" s="14" t="str">
        <f ca="1">IF(OFFSET($BB$1,MATCH($S1029,S:S,0)-1,),$BC$1,
_xlfn.TEXTJOIN(Sheet1!$D$16,1,U1029:AA1029))</f>
        <v>speed=1000,duration=0.1</v>
      </c>
      <c r="U1029" s="14" t="str">
        <f t="shared" ca="1" si="290"/>
        <v>speed=1000</v>
      </c>
      <c r="V1029" s="14" t="str">
        <f t="shared" ca="1" si="291"/>
        <v>duration=0.1</v>
      </c>
      <c r="W1029" s="14" t="str">
        <f t="shared" ca="1" si="292"/>
        <v/>
      </c>
      <c r="X1029" s="14" t="str">
        <f t="shared" ca="1" si="293"/>
        <v/>
      </c>
      <c r="Y1029" s="14" t="str">
        <f t="shared" ca="1" si="294"/>
        <v/>
      </c>
      <c r="Z1029" s="14" t="str">
        <f t="shared" ca="1" si="295"/>
        <v/>
      </c>
      <c r="AA1029" s="14" t="str">
        <f t="shared" ca="1" si="296"/>
        <v/>
      </c>
      <c r="AB1029" s="1">
        <f t="shared" si="282"/>
        <v>1000</v>
      </c>
      <c r="AC1029" s="1">
        <f t="shared" si="283"/>
        <v>0.1</v>
      </c>
      <c r="AD1029" s="1" t="e">
        <f t="shared" si="284"/>
        <v>#N/A</v>
      </c>
      <c r="AE1029" s="1" t="e">
        <f t="shared" si="285"/>
        <v>#N/A</v>
      </c>
      <c r="AF1029" s="1" t="e">
        <f t="shared" si="286"/>
        <v>#N/A</v>
      </c>
      <c r="AG1029" s="1" t="e">
        <f t="shared" si="287"/>
        <v>#N/A</v>
      </c>
      <c r="AH1029" s="1" t="e">
        <f t="shared" si="288"/>
        <v>#N/A</v>
      </c>
      <c r="AI1029" s="1" t="str">
        <f>TRIM(LEFT(AP1029,FIND(Sheet1!$E$16,AP1029)-1))</f>
        <v>speed</v>
      </c>
      <c r="AJ1029" s="1" t="str">
        <f>TRIM(LEFT(AQ1029,FIND(Sheet1!$E$16,AQ1029)-1))</f>
        <v>duration</v>
      </c>
      <c r="AK1029" s="1" t="e">
        <f>TRIM(LEFT(AR1029,FIND(Sheet1!$E$16,AR1029)-1))</f>
        <v>#VALUE!</v>
      </c>
      <c r="AL1029" s="1" t="e">
        <f>TRIM(LEFT(AS1029,FIND(Sheet1!$E$16,AS1029)-1))</f>
        <v>#VALUE!</v>
      </c>
      <c r="AM1029" s="1" t="e">
        <f>TRIM(LEFT(AT1029,FIND(Sheet1!$E$16,AT1029)-1))</f>
        <v>#VALUE!</v>
      </c>
      <c r="AN1029" s="1" t="e">
        <f>TRIM(LEFT(AU1029,FIND(Sheet1!$E$16,AU1029)-1))</f>
        <v>#VALUE!</v>
      </c>
      <c r="AO1029" s="1" t="e">
        <f>TRIM(LEFT(AV1029,FIND(Sheet1!$E$16,AV1029)-1))</f>
        <v>#VALUE!</v>
      </c>
      <c r="AP1029" s="14" t="s">
        <v>182</v>
      </c>
      <c r="AQ1029" s="14" t="s">
        <v>183</v>
      </c>
      <c r="AX1029" s="1">
        <v>2210160103</v>
      </c>
      <c r="AY1029" s="1" t="s">
        <v>47</v>
      </c>
      <c r="AZ1029" s="1" t="str">
        <f t="shared" si="297"/>
        <v>2210160103击退</v>
      </c>
      <c r="BA1029" s="1">
        <f>COUNTIFS($AZ$2:AZ1029,AZ1029,$AZ$2:AZ1029,"&gt;&lt;")</f>
        <v>1</v>
      </c>
      <c r="BB1029" t="b">
        <f>IFERROR(AND(VLOOKUP(AX1029,[2]英雄技能定义!$A:$F,6,0)="普攻",AY1029=$AY$2),FALSE)</f>
        <v>0</v>
      </c>
    </row>
    <row r="1030" spans="19:54">
      <c r="S1030" s="14" t="str">
        <f t="shared" si="289"/>
        <v>2210160103受击光效1</v>
      </c>
      <c r="T1030" s="14" t="str">
        <f ca="1">IF(OFFSET($BB$1,MATCH($S1030,S:S,0)-1,),$BC$1,
_xlfn.TEXTJOIN(Sheet1!$D$16,1,U1030:AA1030))</f>
        <v>1</v>
      </c>
      <c r="U1030" s="14" t="str">
        <f t="shared" ca="1" si="290"/>
        <v>1</v>
      </c>
      <c r="V1030" s="14" t="str">
        <f t="shared" ca="1" si="291"/>
        <v/>
      </c>
      <c r="W1030" s="14" t="str">
        <f t="shared" ca="1" si="292"/>
        <v/>
      </c>
      <c r="X1030" s="14" t="str">
        <f t="shared" ca="1" si="293"/>
        <v/>
      </c>
      <c r="Y1030" s="14" t="str">
        <f t="shared" ca="1" si="294"/>
        <v/>
      </c>
      <c r="Z1030" s="14" t="str">
        <f t="shared" ca="1" si="295"/>
        <v/>
      </c>
      <c r="AA1030" s="14" t="str">
        <f t="shared" ca="1" si="296"/>
        <v/>
      </c>
      <c r="AB1030" s="1">
        <f t="shared" si="282"/>
        <v>1</v>
      </c>
      <c r="AC1030" s="1" t="e">
        <f t="shared" si="283"/>
        <v>#N/A</v>
      </c>
      <c r="AD1030" s="1" t="e">
        <f t="shared" si="284"/>
        <v>#N/A</v>
      </c>
      <c r="AE1030" s="1" t="e">
        <f t="shared" si="285"/>
        <v>#N/A</v>
      </c>
      <c r="AF1030" s="1" t="e">
        <f t="shared" si="286"/>
        <v>#N/A</v>
      </c>
      <c r="AG1030" s="1" t="e">
        <f t="shared" si="287"/>
        <v>#N/A</v>
      </c>
      <c r="AH1030" s="1" t="e">
        <f t="shared" si="288"/>
        <v>#N/A</v>
      </c>
      <c r="AI1030" s="1" t="e">
        <f>TRIM(LEFT(AP1030,FIND(Sheet1!$E$16,AP1030)-1))</f>
        <v>#VALUE!</v>
      </c>
      <c r="AJ1030" s="1" t="e">
        <f>TRIM(LEFT(AQ1030,FIND(Sheet1!$E$16,AQ1030)-1))</f>
        <v>#VALUE!</v>
      </c>
      <c r="AK1030" s="1" t="e">
        <f>TRIM(LEFT(AR1030,FIND(Sheet1!$E$16,AR1030)-1))</f>
        <v>#VALUE!</v>
      </c>
      <c r="AL1030" s="1" t="e">
        <f>TRIM(LEFT(AS1030,FIND(Sheet1!$E$16,AS1030)-1))</f>
        <v>#VALUE!</v>
      </c>
      <c r="AM1030" s="1" t="e">
        <f>TRIM(LEFT(AT1030,FIND(Sheet1!$E$16,AT1030)-1))</f>
        <v>#VALUE!</v>
      </c>
      <c r="AN1030" s="1" t="e">
        <f>TRIM(LEFT(AU1030,FIND(Sheet1!$E$16,AU1030)-1))</f>
        <v>#VALUE!</v>
      </c>
      <c r="AO1030" s="1" t="e">
        <f>TRIM(LEFT(AV1030,FIND(Sheet1!$E$16,AV1030)-1))</f>
        <v>#VALUE!</v>
      </c>
      <c r="AP1030" s="14">
        <v>1</v>
      </c>
      <c r="AX1030" s="1">
        <v>2210160103</v>
      </c>
      <c r="AY1030" s="1" t="s">
        <v>91</v>
      </c>
      <c r="AZ1030" s="1" t="str">
        <f t="shared" si="297"/>
        <v>2210160103受击光效</v>
      </c>
      <c r="BA1030" s="1">
        <f>COUNTIFS($AZ$2:AZ1030,AZ1030,$AZ$2:AZ1030,"&gt;&lt;")</f>
        <v>1</v>
      </c>
      <c r="BB1030" t="b">
        <f>IFERROR(AND(VLOOKUP(AX1030,[2]英雄技能定义!$A:$F,6,0)="普攻",AY1030=$AY$2),FALSE)</f>
        <v>0</v>
      </c>
    </row>
    <row r="1031" spans="19:54">
      <c r="S1031" s="14" t="str">
        <f t="shared" si="289"/>
        <v>2210160104增加额外手操主动技1</v>
      </c>
      <c r="T1031" s="14" t="str">
        <f ca="1">IF(OFFSET($BB$1,MATCH($S1031,S:S,0)-1,),$BC$1,
_xlfn.TEXTJOIN(Sheet1!$D$16,1,U1031:AA1031))</f>
        <v>skillId=0, useType='passive', autoUseTime=8</v>
      </c>
      <c r="U1031" s="14" t="str">
        <f t="shared" ca="1" si="290"/>
        <v>skillId=0</v>
      </c>
      <c r="V1031" s="14" t="str">
        <f t="shared" ca="1" si="291"/>
        <v xml:space="preserve"> useType='passive'</v>
      </c>
      <c r="W1031" s="14" t="str">
        <f t="shared" ca="1" si="292"/>
        <v xml:space="preserve"> autoUseTime=8</v>
      </c>
      <c r="X1031" s="14" t="str">
        <f t="shared" ca="1" si="293"/>
        <v/>
      </c>
      <c r="Y1031" s="14" t="str">
        <f t="shared" ca="1" si="294"/>
        <v/>
      </c>
      <c r="Z1031" s="14" t="str">
        <f t="shared" ca="1" si="295"/>
        <v/>
      </c>
      <c r="AA1031" s="14" t="str">
        <f t="shared" ca="1" si="296"/>
        <v/>
      </c>
      <c r="AB1031" s="1">
        <f t="shared" si="282"/>
        <v>0</v>
      </c>
      <c r="AC1031" s="1" t="e">
        <f t="shared" si="283"/>
        <v>#N/A</v>
      </c>
      <c r="AD1031" s="1">
        <f t="shared" si="284"/>
        <v>8</v>
      </c>
      <c r="AE1031" s="1" t="e">
        <f t="shared" si="285"/>
        <v>#N/A</v>
      </c>
      <c r="AF1031" s="1" t="e">
        <f t="shared" si="286"/>
        <v>#N/A</v>
      </c>
      <c r="AG1031" s="1" t="e">
        <f t="shared" si="287"/>
        <v>#N/A</v>
      </c>
      <c r="AH1031" s="1" t="e">
        <f t="shared" si="288"/>
        <v>#N/A</v>
      </c>
      <c r="AI1031" s="1" t="str">
        <f>TRIM(LEFT(AP1031,FIND(Sheet1!$E$16,AP1031)-1))</f>
        <v>skillId</v>
      </c>
      <c r="AJ1031" s="1" t="str">
        <f>TRIM(LEFT(AQ1031,FIND(Sheet1!$E$16,AQ1031)-1))</f>
        <v>useType</v>
      </c>
      <c r="AK1031" s="1" t="str">
        <f>TRIM(LEFT(AR1031,FIND(Sheet1!$E$16,AR1031)-1))</f>
        <v>autoUseTime</v>
      </c>
      <c r="AL1031" s="1" t="e">
        <f>TRIM(LEFT(AS1031,FIND(Sheet1!$E$16,AS1031)-1))</f>
        <v>#VALUE!</v>
      </c>
      <c r="AM1031" s="1" t="e">
        <f>TRIM(LEFT(AT1031,FIND(Sheet1!$E$16,AT1031)-1))</f>
        <v>#VALUE!</v>
      </c>
      <c r="AN1031" s="1" t="e">
        <f>TRIM(LEFT(AU1031,FIND(Sheet1!$E$16,AU1031)-1))</f>
        <v>#VALUE!</v>
      </c>
      <c r="AO1031" s="1" t="e">
        <f>TRIM(LEFT(AV1031,FIND(Sheet1!$E$16,AV1031)-1))</f>
        <v>#VALUE!</v>
      </c>
      <c r="AP1031" s="14" t="s">
        <v>558</v>
      </c>
      <c r="AQ1031" s="14" t="s">
        <v>559</v>
      </c>
      <c r="AR1031" s="14" t="s">
        <v>560</v>
      </c>
      <c r="AX1031" s="1">
        <v>2210160104</v>
      </c>
      <c r="AY1031" s="1" t="s">
        <v>97</v>
      </c>
      <c r="AZ1031" s="1" t="str">
        <f t="shared" si="297"/>
        <v>2210160104增加额外手操主动技</v>
      </c>
      <c r="BA1031" s="1">
        <f>COUNTIFS($AZ$2:AZ1031,AZ1031,$AZ$2:AZ1031,"&gt;&lt;")</f>
        <v>1</v>
      </c>
      <c r="BB1031" t="b">
        <f>IFERROR(AND(VLOOKUP(AX1031,[2]英雄技能定义!$A:$F,6,0)="普攻",AY1031=$AY$2),FALSE)</f>
        <v>0</v>
      </c>
    </row>
    <row r="1032" spans="19:54">
      <c r="S1032" s="14" t="str">
        <f t="shared" si="289"/>
        <v>2210160104伤血1</v>
      </c>
      <c r="T1032" s="14" t="str">
        <f ca="1">IF(OFFSET($BB$1,MATCH($S1032,S:S,0)-1,),$BC$1,
_xlfn.TEXTJOIN(Sheet1!$D$16,1,U1032:AA1032))</f>
        <v>ratio=(1.8+attackerParams('extreasure2')+attackerParams('step10a'))*(0.9+0.1*attackerProperty('glostenergy')),fixed=100,finalAddP=attackerProperty('glostenergy')&lt;1 and 0 or attackerParams('extreasure3a'),extCritP=attackerProperty('glostenergy')&lt;1 and 0 or attackerParams('extreasure3b')</v>
      </c>
      <c r="U1032" s="14" t="str">
        <f t="shared" ca="1" si="290"/>
        <v>ratio=(1.8+attackerParams('extreasure2')+attackerParams('step10a'))*(0.9+0.1*attackerProperty('glostenergy'))</v>
      </c>
      <c r="V1032" s="14" t="str">
        <f t="shared" ca="1" si="291"/>
        <v>fixed=100</v>
      </c>
      <c r="W1032" s="14" t="str">
        <f t="shared" ca="1" si="292"/>
        <v>finalAddP=attackerProperty('glostenergy')&lt;1 and 0 or attackerParams('extreasure3a')</v>
      </c>
      <c r="X1032" s="14" t="str">
        <f t="shared" ca="1" si="293"/>
        <v>extCritP=attackerProperty('glostenergy')&lt;1 and 0 or attackerParams('extreasure3b')</v>
      </c>
      <c r="Y1032" s="14" t="str">
        <f t="shared" ca="1" si="294"/>
        <v/>
      </c>
      <c r="Z1032" s="14" t="str">
        <f t="shared" ca="1" si="295"/>
        <v/>
      </c>
      <c r="AA1032" s="14" t="str">
        <f t="shared" ca="1" si="296"/>
        <v/>
      </c>
      <c r="AB1032" s="1">
        <f t="shared" si="282"/>
        <v>0.1</v>
      </c>
      <c r="AC1032" s="1">
        <f t="shared" si="283"/>
        <v>100</v>
      </c>
      <c r="AD1032" s="1" t="e">
        <f t="shared" si="284"/>
        <v>#N/A</v>
      </c>
      <c r="AE1032" s="1" t="e">
        <f t="shared" si="285"/>
        <v>#N/A</v>
      </c>
      <c r="AF1032" s="1" t="e">
        <f t="shared" si="286"/>
        <v>#N/A</v>
      </c>
      <c r="AG1032" s="1" t="e">
        <f t="shared" si="287"/>
        <v>#N/A</v>
      </c>
      <c r="AH1032" s="1" t="e">
        <f t="shared" si="288"/>
        <v>#N/A</v>
      </c>
      <c r="AI1032" s="1" t="str">
        <f>TRIM(LEFT(AP1032,FIND(Sheet1!$E$16,AP1032)-1))</f>
        <v>ratio</v>
      </c>
      <c r="AJ1032" s="1" t="str">
        <f>TRIM(LEFT(AQ1032,FIND(Sheet1!$E$16,AQ1032)-1))</f>
        <v>fixed</v>
      </c>
      <c r="AK1032" s="1" t="str">
        <f>TRIM(LEFT(AR1032,FIND(Sheet1!$E$16,AR1032)-1))</f>
        <v>finalAddP</v>
      </c>
      <c r="AL1032" s="1" t="str">
        <f>TRIM(LEFT(AS1032,FIND(Sheet1!$E$16,AS1032)-1))</f>
        <v>extCritP</v>
      </c>
      <c r="AM1032" s="1" t="e">
        <f>TRIM(LEFT(AT1032,FIND(Sheet1!$E$16,AT1032)-1))</f>
        <v>#VALUE!</v>
      </c>
      <c r="AN1032" s="1" t="e">
        <f>TRIM(LEFT(AU1032,FIND(Sheet1!$E$16,AU1032)-1))</f>
        <v>#VALUE!</v>
      </c>
      <c r="AO1032" s="1" t="e">
        <f>TRIM(LEFT(AV1032,FIND(Sheet1!$E$16,AV1032)-1))</f>
        <v>#VALUE!</v>
      </c>
      <c r="AP1032" s="14" t="s">
        <v>561</v>
      </c>
      <c r="AQ1032" s="14" t="s">
        <v>170</v>
      </c>
      <c r="AR1032" s="14" t="s">
        <v>562</v>
      </c>
      <c r="AS1032" s="14" t="s">
        <v>563</v>
      </c>
      <c r="AX1032" s="1">
        <v>2210160104</v>
      </c>
      <c r="AY1032" s="1" t="s">
        <v>86</v>
      </c>
      <c r="AZ1032" s="1" t="str">
        <f t="shared" si="297"/>
        <v>2210160104伤血</v>
      </c>
      <c r="BA1032" s="1">
        <f>COUNTIFS($AZ$2:AZ1032,AZ1032,$AZ$2:AZ1032,"&gt;&lt;")</f>
        <v>1</v>
      </c>
      <c r="BB1032" t="b">
        <f>IFERROR(AND(VLOOKUP(AX1032,[2]英雄技能定义!$A:$F,6,0)="普攻",AY1032=$AY$2),FALSE)</f>
        <v>0</v>
      </c>
    </row>
    <row r="1033" spans="19:54">
      <c r="S1033" s="14" t="str">
        <f t="shared" si="289"/>
        <v>2210160104受击光效1</v>
      </c>
      <c r="T1033" s="14" t="str">
        <f ca="1">IF(OFFSET($BB$1,MATCH($S1033,S:S,0)-1,),$BC$1,
_xlfn.TEXTJOIN(Sheet1!$D$16,1,U1033:AA1033))</f>
        <v>1</v>
      </c>
      <c r="U1033" s="14" t="str">
        <f t="shared" ca="1" si="290"/>
        <v>1</v>
      </c>
      <c r="V1033" s="14" t="str">
        <f t="shared" ca="1" si="291"/>
        <v/>
      </c>
      <c r="W1033" s="14" t="str">
        <f t="shared" ca="1" si="292"/>
        <v/>
      </c>
      <c r="X1033" s="14" t="str">
        <f t="shared" ca="1" si="293"/>
        <v/>
      </c>
      <c r="Y1033" s="14" t="str">
        <f t="shared" ca="1" si="294"/>
        <v/>
      </c>
      <c r="Z1033" s="14" t="str">
        <f t="shared" ca="1" si="295"/>
        <v/>
      </c>
      <c r="AA1033" s="14" t="str">
        <f t="shared" ca="1" si="296"/>
        <v/>
      </c>
      <c r="AB1033" s="1">
        <f t="shared" si="282"/>
        <v>1</v>
      </c>
      <c r="AC1033" s="1" t="e">
        <f t="shared" si="283"/>
        <v>#N/A</v>
      </c>
      <c r="AD1033" s="1" t="e">
        <f t="shared" si="284"/>
        <v>#N/A</v>
      </c>
      <c r="AE1033" s="1" t="e">
        <f t="shared" si="285"/>
        <v>#N/A</v>
      </c>
      <c r="AF1033" s="1" t="e">
        <f t="shared" si="286"/>
        <v>#N/A</v>
      </c>
      <c r="AG1033" s="1" t="e">
        <f t="shared" si="287"/>
        <v>#N/A</v>
      </c>
      <c r="AH1033" s="1" t="e">
        <f t="shared" si="288"/>
        <v>#N/A</v>
      </c>
      <c r="AI1033" s="1" t="e">
        <f>TRIM(LEFT(AP1033,FIND(Sheet1!$E$16,AP1033)-1))</f>
        <v>#VALUE!</v>
      </c>
      <c r="AJ1033" s="1" t="e">
        <f>TRIM(LEFT(AQ1033,FIND(Sheet1!$E$16,AQ1033)-1))</f>
        <v>#VALUE!</v>
      </c>
      <c r="AK1033" s="1" t="e">
        <f>TRIM(LEFT(AR1033,FIND(Sheet1!$E$16,AR1033)-1))</f>
        <v>#VALUE!</v>
      </c>
      <c r="AL1033" s="1" t="e">
        <f>TRIM(LEFT(AS1033,FIND(Sheet1!$E$16,AS1033)-1))</f>
        <v>#VALUE!</v>
      </c>
      <c r="AM1033" s="1" t="e">
        <f>TRIM(LEFT(AT1033,FIND(Sheet1!$E$16,AT1033)-1))</f>
        <v>#VALUE!</v>
      </c>
      <c r="AN1033" s="1" t="e">
        <f>TRIM(LEFT(AU1033,FIND(Sheet1!$E$16,AU1033)-1))</f>
        <v>#VALUE!</v>
      </c>
      <c r="AO1033" s="1" t="e">
        <f>TRIM(LEFT(AV1033,FIND(Sheet1!$E$16,AV1033)-1))</f>
        <v>#VALUE!</v>
      </c>
      <c r="AP1033" s="14">
        <v>1</v>
      </c>
      <c r="AX1033" s="1">
        <v>2210160104</v>
      </c>
      <c r="AY1033" s="1" t="s">
        <v>91</v>
      </c>
      <c r="AZ1033" s="1" t="str">
        <f t="shared" si="297"/>
        <v>2210160104受击光效</v>
      </c>
      <c r="BA1033" s="1">
        <f>COUNTIFS($AZ$2:AZ1033,AZ1033,$AZ$2:AZ1033,"&gt;&lt;")</f>
        <v>1</v>
      </c>
      <c r="BB1033" t="b">
        <f>IFERROR(AND(VLOOKUP(AX1033,[2]英雄技能定义!$A:$F,6,0)="普攻",AY1033=$AY$2),FALSE)</f>
        <v>0</v>
      </c>
    </row>
    <row r="1034" spans="19:54">
      <c r="S1034" s="14" t="str">
        <f t="shared" si="289"/>
        <v>2210160104击飞1</v>
      </c>
      <c r="T1034" s="14" t="str">
        <f ca="1">IF(OFFSET($BB$1,MATCH($S1034,S:S,0)-1,),$BC$1,
_xlfn.TEXTJOIN(Sheet1!$D$16,1,U1034:AA1034))</f>
        <v>speed=800,duration=0.1</v>
      </c>
      <c r="U1034" s="14" t="str">
        <f t="shared" ca="1" si="290"/>
        <v>speed=800</v>
      </c>
      <c r="V1034" s="14" t="str">
        <f t="shared" ca="1" si="291"/>
        <v>duration=0.1</v>
      </c>
      <c r="W1034" s="14" t="str">
        <f t="shared" ca="1" si="292"/>
        <v/>
      </c>
      <c r="X1034" s="14" t="str">
        <f t="shared" ca="1" si="293"/>
        <v/>
      </c>
      <c r="Y1034" s="14" t="str">
        <f t="shared" ca="1" si="294"/>
        <v/>
      </c>
      <c r="Z1034" s="14" t="str">
        <f t="shared" ca="1" si="295"/>
        <v/>
      </c>
      <c r="AA1034" s="14" t="str">
        <f t="shared" ca="1" si="296"/>
        <v/>
      </c>
      <c r="AB1034" s="1">
        <f t="shared" si="282"/>
        <v>800</v>
      </c>
      <c r="AC1034" s="1">
        <f t="shared" si="283"/>
        <v>0.1</v>
      </c>
      <c r="AD1034" s="1" t="e">
        <f t="shared" si="284"/>
        <v>#N/A</v>
      </c>
      <c r="AE1034" s="1" t="e">
        <f t="shared" si="285"/>
        <v>#N/A</v>
      </c>
      <c r="AF1034" s="1" t="e">
        <f t="shared" si="286"/>
        <v>#N/A</v>
      </c>
      <c r="AG1034" s="1" t="e">
        <f t="shared" si="287"/>
        <v>#N/A</v>
      </c>
      <c r="AH1034" s="1" t="e">
        <f t="shared" si="288"/>
        <v>#N/A</v>
      </c>
      <c r="AI1034" s="1" t="str">
        <f>TRIM(LEFT(AP1034,FIND(Sheet1!$E$16,AP1034)-1))</f>
        <v>speed</v>
      </c>
      <c r="AJ1034" s="1" t="str">
        <f>TRIM(LEFT(AQ1034,FIND(Sheet1!$E$16,AQ1034)-1))</f>
        <v>duration</v>
      </c>
      <c r="AK1034" s="1" t="e">
        <f>TRIM(LEFT(AR1034,FIND(Sheet1!$E$16,AR1034)-1))</f>
        <v>#VALUE!</v>
      </c>
      <c r="AL1034" s="1" t="e">
        <f>TRIM(LEFT(AS1034,FIND(Sheet1!$E$16,AS1034)-1))</f>
        <v>#VALUE!</v>
      </c>
      <c r="AM1034" s="1" t="e">
        <f>TRIM(LEFT(AT1034,FIND(Sheet1!$E$16,AT1034)-1))</f>
        <v>#VALUE!</v>
      </c>
      <c r="AN1034" s="1" t="e">
        <f>TRIM(LEFT(AU1034,FIND(Sheet1!$E$16,AU1034)-1))</f>
        <v>#VALUE!</v>
      </c>
      <c r="AO1034" s="1" t="e">
        <f>TRIM(LEFT(AV1034,FIND(Sheet1!$E$16,AV1034)-1))</f>
        <v>#VALUE!</v>
      </c>
      <c r="AP1034" s="14" t="s">
        <v>329</v>
      </c>
      <c r="AQ1034" s="14" t="s">
        <v>183</v>
      </c>
      <c r="AX1034" s="1">
        <v>2210160104</v>
      </c>
      <c r="AY1034" s="1" t="s">
        <v>96</v>
      </c>
      <c r="AZ1034" s="1" t="str">
        <f t="shared" si="297"/>
        <v>2210160104击飞</v>
      </c>
      <c r="BA1034" s="1">
        <f>COUNTIFS($AZ$2:AZ1034,AZ1034,$AZ$2:AZ1034,"&gt;&lt;")</f>
        <v>1</v>
      </c>
      <c r="BB1034" t="b">
        <f>IFERROR(AND(VLOOKUP(AX1034,[2]英雄技能定义!$A:$F,6,0)="普攻",AY1034=$AY$2),FALSE)</f>
        <v>0</v>
      </c>
    </row>
    <row r="1035" spans="19:54">
      <c r="S1035" s="14" t="str">
        <f t="shared" si="289"/>
        <v>2210160111加buff1</v>
      </c>
      <c r="T1035" s="14" t="str">
        <f ca="1">IF(OFFSET($BB$1,MATCH($S1035,S:S,0)-1,),$BC$1,
_xlfn.TEXTJOIN(Sheet1!$D$16,1,U1035:AA1035))</f>
        <v>duration=-1,effectIds={1000156},overlayLimit=1,lightEffects={27}</v>
      </c>
      <c r="U1035" s="14" t="str">
        <f t="shared" ca="1" si="290"/>
        <v>duration=-1</v>
      </c>
      <c r="V1035" s="14" t="str">
        <f t="shared" ca="1" si="291"/>
        <v>effectIds={1000156}</v>
      </c>
      <c r="W1035" s="14" t="str">
        <f t="shared" ca="1" si="292"/>
        <v>overlayLimit=1</v>
      </c>
      <c r="X1035" s="14" t="str">
        <f t="shared" ca="1" si="293"/>
        <v>lightEffects={27}</v>
      </c>
      <c r="Y1035" s="14" t="str">
        <f t="shared" ca="1" si="294"/>
        <v/>
      </c>
      <c r="Z1035" s="14" t="str">
        <f t="shared" ca="1" si="295"/>
        <v/>
      </c>
      <c r="AA1035" s="14" t="str">
        <f t="shared" ca="1" si="296"/>
        <v/>
      </c>
      <c r="AB1035" s="1">
        <f t="shared" si="282"/>
        <v>1</v>
      </c>
      <c r="AC1035" s="1" t="e">
        <f t="shared" si="283"/>
        <v>#N/A</v>
      </c>
      <c r="AD1035" s="1">
        <f t="shared" si="284"/>
        <v>1</v>
      </c>
      <c r="AE1035" s="1" t="e">
        <f t="shared" si="285"/>
        <v>#N/A</v>
      </c>
      <c r="AF1035" s="1" t="e">
        <f t="shared" si="286"/>
        <v>#N/A</v>
      </c>
      <c r="AG1035" s="1" t="e">
        <f t="shared" si="287"/>
        <v>#N/A</v>
      </c>
      <c r="AH1035" s="1" t="e">
        <f t="shared" si="288"/>
        <v>#N/A</v>
      </c>
      <c r="AI1035" s="1" t="str">
        <f>TRIM(LEFT(AP1035,FIND(Sheet1!$E$16,AP1035)-1))</f>
        <v>duration</v>
      </c>
      <c r="AJ1035" s="1" t="str">
        <f>TRIM(LEFT(AQ1035,FIND(Sheet1!$E$16,AQ1035)-1))</f>
        <v>effectIds</v>
      </c>
      <c r="AK1035" s="1" t="str">
        <f>TRIM(LEFT(AR1035,FIND(Sheet1!$E$16,AR1035)-1))</f>
        <v>overlayLimit</v>
      </c>
      <c r="AL1035" s="1" t="str">
        <f>TRIM(LEFT(AS1035,FIND(Sheet1!$E$16,AS1035)-1))</f>
        <v>lightEffects</v>
      </c>
      <c r="AM1035" s="1" t="e">
        <f>TRIM(LEFT(AT1035,FIND(Sheet1!$E$16,AT1035)-1))</f>
        <v>#VALUE!</v>
      </c>
      <c r="AN1035" s="1" t="e">
        <f>TRIM(LEFT(AU1035,FIND(Sheet1!$E$16,AU1035)-1))</f>
        <v>#VALUE!</v>
      </c>
      <c r="AO1035" s="1" t="e">
        <f>TRIM(LEFT(AV1035,FIND(Sheet1!$E$16,AV1035)-1))</f>
        <v>#VALUE!</v>
      </c>
      <c r="AP1035" s="14" t="s">
        <v>417</v>
      </c>
      <c r="AQ1035" s="14" t="s">
        <v>564</v>
      </c>
      <c r="AR1035" s="14" t="s">
        <v>565</v>
      </c>
      <c r="AS1035" s="14" t="s">
        <v>566</v>
      </c>
      <c r="AX1035" s="1">
        <v>2210160111</v>
      </c>
      <c r="AY1035" s="1" t="s">
        <v>88</v>
      </c>
      <c r="AZ1035" s="1" t="str">
        <f t="shared" si="297"/>
        <v>2210160111加buff</v>
      </c>
      <c r="BA1035" s="1">
        <f>COUNTIFS($AZ$2:AZ1035,AZ1035,$AZ$2:AZ1035,"&gt;&lt;")</f>
        <v>1</v>
      </c>
      <c r="BB1035" t="b">
        <f>IFERROR(AND(VLOOKUP(AX1035,[2]英雄技能定义!$A:$F,6,0)="普攻",AY1035=$AY$2),FALSE)</f>
        <v>0</v>
      </c>
    </row>
    <row r="1036" spans="19:54">
      <c r="S1036" s="14" t="str">
        <f t="shared" si="289"/>
        <v>2210160105增加额外手操主动技1</v>
      </c>
      <c r="T1036" s="14" t="str">
        <f ca="1">IF(OFFSET($BB$1,MATCH($S1036,S:S,0)-1,),$BC$1,
_xlfn.TEXTJOIN(Sheet1!$D$16,1,U1036:AA1036))</f>
        <v>skillId=0, useType='passive', autoUseTime=8</v>
      </c>
      <c r="U1036" s="14" t="str">
        <f t="shared" ca="1" si="290"/>
        <v>skillId=0</v>
      </c>
      <c r="V1036" s="14" t="str">
        <f t="shared" ca="1" si="291"/>
        <v xml:space="preserve"> useType='passive'</v>
      </c>
      <c r="W1036" s="14" t="str">
        <f t="shared" ca="1" si="292"/>
        <v xml:space="preserve"> autoUseTime=8</v>
      </c>
      <c r="X1036" s="14" t="str">
        <f t="shared" ca="1" si="293"/>
        <v/>
      </c>
      <c r="Y1036" s="14" t="str">
        <f t="shared" ca="1" si="294"/>
        <v/>
      </c>
      <c r="Z1036" s="14" t="str">
        <f t="shared" ca="1" si="295"/>
        <v/>
      </c>
      <c r="AA1036" s="14" t="str">
        <f t="shared" ca="1" si="296"/>
        <v/>
      </c>
      <c r="AB1036" s="1">
        <f t="shared" si="282"/>
        <v>0</v>
      </c>
      <c r="AC1036" s="1" t="e">
        <f t="shared" si="283"/>
        <v>#N/A</v>
      </c>
      <c r="AD1036" s="1">
        <f t="shared" si="284"/>
        <v>8</v>
      </c>
      <c r="AE1036" s="1" t="e">
        <f t="shared" si="285"/>
        <v>#N/A</v>
      </c>
      <c r="AF1036" s="1" t="e">
        <f t="shared" si="286"/>
        <v>#N/A</v>
      </c>
      <c r="AG1036" s="1" t="e">
        <f t="shared" si="287"/>
        <v>#N/A</v>
      </c>
      <c r="AH1036" s="1" t="e">
        <f t="shared" si="288"/>
        <v>#N/A</v>
      </c>
      <c r="AI1036" s="1" t="str">
        <f>TRIM(LEFT(AP1036,FIND(Sheet1!$E$16,AP1036)-1))</f>
        <v>skillId</v>
      </c>
      <c r="AJ1036" s="1" t="str">
        <f>TRIM(LEFT(AQ1036,FIND(Sheet1!$E$16,AQ1036)-1))</f>
        <v>useType</v>
      </c>
      <c r="AK1036" s="1" t="str">
        <f>TRIM(LEFT(AR1036,FIND(Sheet1!$E$16,AR1036)-1))</f>
        <v>autoUseTime</v>
      </c>
      <c r="AL1036" s="1" t="e">
        <f>TRIM(LEFT(AS1036,FIND(Sheet1!$E$16,AS1036)-1))</f>
        <v>#VALUE!</v>
      </c>
      <c r="AM1036" s="1" t="e">
        <f>TRIM(LEFT(AT1036,FIND(Sheet1!$E$16,AT1036)-1))</f>
        <v>#VALUE!</v>
      </c>
      <c r="AN1036" s="1" t="e">
        <f>TRIM(LEFT(AU1036,FIND(Sheet1!$E$16,AU1036)-1))</f>
        <v>#VALUE!</v>
      </c>
      <c r="AO1036" s="1" t="e">
        <f>TRIM(LEFT(AV1036,FIND(Sheet1!$E$16,AV1036)-1))</f>
        <v>#VALUE!</v>
      </c>
      <c r="AP1036" s="14" t="s">
        <v>558</v>
      </c>
      <c r="AQ1036" s="14" t="s">
        <v>559</v>
      </c>
      <c r="AR1036" s="14" t="s">
        <v>560</v>
      </c>
      <c r="AX1036" s="1">
        <v>2210160105</v>
      </c>
      <c r="AY1036" s="1" t="s">
        <v>97</v>
      </c>
      <c r="AZ1036" s="1" t="str">
        <f t="shared" si="297"/>
        <v>2210160105增加额外手操主动技</v>
      </c>
      <c r="BA1036" s="1">
        <f>COUNTIFS($AZ$2:AZ1036,AZ1036,$AZ$2:AZ1036,"&gt;&lt;")</f>
        <v>1</v>
      </c>
      <c r="BB1036" t="b">
        <f>IFERROR(AND(VLOOKUP(AX1036,[2]英雄技能定义!$A:$F,6,0)="普攻",AY1036=$AY$2),FALSE)</f>
        <v>0</v>
      </c>
    </row>
    <row r="1037" spans="19:54">
      <c r="S1037" s="14" t="str">
        <f t="shared" si="289"/>
        <v>2210160105伤血1</v>
      </c>
      <c r="T1037" s="14" t="str">
        <f ca="1">IF(OFFSET($BB$1,MATCH($S1037,S:S,0)-1,),$BC$1,
_xlfn.TEXTJOIN(Sheet1!$D$16,1,U1037:AA1037))</f>
        <v>ratio=(2.14+attackerParams('extreasure2')+attackerParams('step10a'))*(0.9+0.1*attackerProperty('glostenergy')),fixed=100,finalAddP=attackerProperty('glostenergy')&lt;1 and 0 or attackerParams('extreasure3a'),extCritP=attackerProperty('glostenergy')&lt;1 and 0 or attackerParams('extreasure3b')</v>
      </c>
      <c r="U1037" s="14" t="str">
        <f t="shared" ca="1" si="290"/>
        <v>ratio=(2.14+attackerParams('extreasure2')+attackerParams('step10a'))*(0.9+0.1*attackerProperty('glostenergy'))</v>
      </c>
      <c r="V1037" s="14" t="str">
        <f t="shared" ca="1" si="291"/>
        <v>fixed=100</v>
      </c>
      <c r="W1037" s="14" t="str">
        <f t="shared" ca="1" si="292"/>
        <v>finalAddP=attackerProperty('glostenergy')&lt;1 and 0 or attackerParams('extreasure3a')</v>
      </c>
      <c r="X1037" s="14" t="str">
        <f t="shared" ca="1" si="293"/>
        <v>extCritP=attackerProperty('glostenergy')&lt;1 and 0 or attackerParams('extreasure3b')</v>
      </c>
      <c r="Y1037" s="14" t="str">
        <f t="shared" ca="1" si="294"/>
        <v/>
      </c>
      <c r="Z1037" s="14" t="str">
        <f t="shared" ca="1" si="295"/>
        <v/>
      </c>
      <c r="AA1037" s="14" t="str">
        <f t="shared" ca="1" si="296"/>
        <v/>
      </c>
      <c r="AB1037" s="1">
        <f t="shared" si="282"/>
        <v>0.1</v>
      </c>
      <c r="AC1037" s="1">
        <f t="shared" si="283"/>
        <v>100</v>
      </c>
      <c r="AD1037" s="1" t="e">
        <f t="shared" si="284"/>
        <v>#N/A</v>
      </c>
      <c r="AE1037" s="1" t="e">
        <f t="shared" si="285"/>
        <v>#N/A</v>
      </c>
      <c r="AF1037" s="1" t="e">
        <f t="shared" si="286"/>
        <v>#N/A</v>
      </c>
      <c r="AG1037" s="1" t="e">
        <f t="shared" si="287"/>
        <v>#N/A</v>
      </c>
      <c r="AH1037" s="1" t="e">
        <f t="shared" si="288"/>
        <v>#N/A</v>
      </c>
      <c r="AI1037" s="1" t="str">
        <f>TRIM(LEFT(AP1037,FIND(Sheet1!$E$16,AP1037)-1))</f>
        <v>ratio</v>
      </c>
      <c r="AJ1037" s="1" t="str">
        <f>TRIM(LEFT(AQ1037,FIND(Sheet1!$E$16,AQ1037)-1))</f>
        <v>fixed</v>
      </c>
      <c r="AK1037" s="1" t="str">
        <f>TRIM(LEFT(AR1037,FIND(Sheet1!$E$16,AR1037)-1))</f>
        <v>finalAddP</v>
      </c>
      <c r="AL1037" s="1" t="str">
        <f>TRIM(LEFT(AS1037,FIND(Sheet1!$E$16,AS1037)-1))</f>
        <v>extCritP</v>
      </c>
      <c r="AM1037" s="1" t="e">
        <f>TRIM(LEFT(AT1037,FIND(Sheet1!$E$16,AT1037)-1))</f>
        <v>#VALUE!</v>
      </c>
      <c r="AN1037" s="1" t="e">
        <f>TRIM(LEFT(AU1037,FIND(Sheet1!$E$16,AU1037)-1))</f>
        <v>#VALUE!</v>
      </c>
      <c r="AO1037" s="1" t="e">
        <f>TRIM(LEFT(AV1037,FIND(Sheet1!$E$16,AV1037)-1))</f>
        <v>#VALUE!</v>
      </c>
      <c r="AP1037" s="14" t="s">
        <v>567</v>
      </c>
      <c r="AQ1037" s="14" t="s">
        <v>170</v>
      </c>
      <c r="AR1037" s="14" t="s">
        <v>562</v>
      </c>
      <c r="AS1037" s="14" t="s">
        <v>563</v>
      </c>
      <c r="AX1037" s="1">
        <v>2210160105</v>
      </c>
      <c r="AY1037" s="1" t="s">
        <v>86</v>
      </c>
      <c r="AZ1037" s="1" t="str">
        <f t="shared" si="297"/>
        <v>2210160105伤血</v>
      </c>
      <c r="BA1037" s="1">
        <f>COUNTIFS($AZ$2:AZ1037,AZ1037,$AZ$2:AZ1037,"&gt;&lt;")</f>
        <v>1</v>
      </c>
      <c r="BB1037" t="b">
        <f>IFERROR(AND(VLOOKUP(AX1037,[2]英雄技能定义!$A:$F,6,0)="普攻",AY1037=$AY$2),FALSE)</f>
        <v>0</v>
      </c>
    </row>
    <row r="1038" spans="19:54">
      <c r="S1038" s="14" t="str">
        <f t="shared" si="289"/>
        <v>2210160105受击光效1</v>
      </c>
      <c r="T1038" s="14" t="str">
        <f ca="1">IF(OFFSET($BB$1,MATCH($S1038,S:S,0)-1,),$BC$1,
_xlfn.TEXTJOIN(Sheet1!$D$16,1,U1038:AA1038))</f>
        <v>1</v>
      </c>
      <c r="U1038" s="14" t="str">
        <f t="shared" ca="1" si="290"/>
        <v>1</v>
      </c>
      <c r="V1038" s="14" t="str">
        <f t="shared" ca="1" si="291"/>
        <v/>
      </c>
      <c r="W1038" s="14" t="str">
        <f t="shared" ca="1" si="292"/>
        <v/>
      </c>
      <c r="X1038" s="14" t="str">
        <f t="shared" ca="1" si="293"/>
        <v/>
      </c>
      <c r="Y1038" s="14" t="str">
        <f t="shared" ca="1" si="294"/>
        <v/>
      </c>
      <c r="Z1038" s="14" t="str">
        <f t="shared" ca="1" si="295"/>
        <v/>
      </c>
      <c r="AA1038" s="14" t="str">
        <f t="shared" ca="1" si="296"/>
        <v/>
      </c>
      <c r="AB1038" s="1">
        <f t="shared" si="282"/>
        <v>1</v>
      </c>
      <c r="AC1038" s="1" t="e">
        <f t="shared" si="283"/>
        <v>#N/A</v>
      </c>
      <c r="AD1038" s="1" t="e">
        <f t="shared" si="284"/>
        <v>#N/A</v>
      </c>
      <c r="AE1038" s="1" t="e">
        <f t="shared" si="285"/>
        <v>#N/A</v>
      </c>
      <c r="AF1038" s="1" t="e">
        <f t="shared" si="286"/>
        <v>#N/A</v>
      </c>
      <c r="AG1038" s="1" t="e">
        <f t="shared" si="287"/>
        <v>#N/A</v>
      </c>
      <c r="AH1038" s="1" t="e">
        <f t="shared" si="288"/>
        <v>#N/A</v>
      </c>
      <c r="AI1038" s="1" t="e">
        <f>TRIM(LEFT(AP1038,FIND(Sheet1!$E$16,AP1038)-1))</f>
        <v>#VALUE!</v>
      </c>
      <c r="AJ1038" s="1" t="e">
        <f>TRIM(LEFT(AQ1038,FIND(Sheet1!$E$16,AQ1038)-1))</f>
        <v>#VALUE!</v>
      </c>
      <c r="AK1038" s="1" t="e">
        <f>TRIM(LEFT(AR1038,FIND(Sheet1!$E$16,AR1038)-1))</f>
        <v>#VALUE!</v>
      </c>
      <c r="AL1038" s="1" t="e">
        <f>TRIM(LEFT(AS1038,FIND(Sheet1!$E$16,AS1038)-1))</f>
        <v>#VALUE!</v>
      </c>
      <c r="AM1038" s="1" t="e">
        <f>TRIM(LEFT(AT1038,FIND(Sheet1!$E$16,AT1038)-1))</f>
        <v>#VALUE!</v>
      </c>
      <c r="AN1038" s="1" t="e">
        <f>TRIM(LEFT(AU1038,FIND(Sheet1!$E$16,AU1038)-1))</f>
        <v>#VALUE!</v>
      </c>
      <c r="AO1038" s="1" t="e">
        <f>TRIM(LEFT(AV1038,FIND(Sheet1!$E$16,AV1038)-1))</f>
        <v>#VALUE!</v>
      </c>
      <c r="AP1038" s="14">
        <v>1</v>
      </c>
      <c r="AX1038" s="1">
        <v>2210160105</v>
      </c>
      <c r="AY1038" s="1" t="s">
        <v>91</v>
      </c>
      <c r="AZ1038" s="1" t="str">
        <f t="shared" si="297"/>
        <v>2210160105受击光效</v>
      </c>
      <c r="BA1038" s="1">
        <f>COUNTIFS($AZ$2:AZ1038,AZ1038,$AZ$2:AZ1038,"&gt;&lt;")</f>
        <v>1</v>
      </c>
      <c r="BB1038" t="b">
        <f>IFERROR(AND(VLOOKUP(AX1038,[2]英雄技能定义!$A:$F,6,0)="普攻",AY1038=$AY$2),FALSE)</f>
        <v>0</v>
      </c>
    </row>
    <row r="1039" spans="19:54">
      <c r="S1039" s="14" t="str">
        <f t="shared" si="289"/>
        <v>2210160105击飞1</v>
      </c>
      <c r="T1039" s="14" t="str">
        <f ca="1">IF(OFFSET($BB$1,MATCH($S1039,S:S,0)-1,),$BC$1,
_xlfn.TEXTJOIN(Sheet1!$D$16,1,U1039:AA1039))</f>
        <v>speed=800,duration=0.2</v>
      </c>
      <c r="U1039" s="14" t="str">
        <f t="shared" ca="1" si="290"/>
        <v>speed=800</v>
      </c>
      <c r="V1039" s="14" t="str">
        <f t="shared" ca="1" si="291"/>
        <v>duration=0.2</v>
      </c>
      <c r="W1039" s="14" t="str">
        <f t="shared" ca="1" si="292"/>
        <v/>
      </c>
      <c r="X1039" s="14" t="str">
        <f t="shared" ca="1" si="293"/>
        <v/>
      </c>
      <c r="Y1039" s="14" t="str">
        <f t="shared" ca="1" si="294"/>
        <v/>
      </c>
      <c r="Z1039" s="14" t="str">
        <f t="shared" ca="1" si="295"/>
        <v/>
      </c>
      <c r="AA1039" s="14" t="str">
        <f t="shared" ca="1" si="296"/>
        <v/>
      </c>
      <c r="AB1039" s="1">
        <f t="shared" si="282"/>
        <v>800</v>
      </c>
      <c r="AC1039" s="1">
        <f t="shared" si="283"/>
        <v>0.2</v>
      </c>
      <c r="AD1039" s="1" t="e">
        <f t="shared" si="284"/>
        <v>#N/A</v>
      </c>
      <c r="AE1039" s="1" t="e">
        <f t="shared" si="285"/>
        <v>#N/A</v>
      </c>
      <c r="AF1039" s="1" t="e">
        <f t="shared" si="286"/>
        <v>#N/A</v>
      </c>
      <c r="AG1039" s="1" t="e">
        <f t="shared" si="287"/>
        <v>#N/A</v>
      </c>
      <c r="AH1039" s="1" t="e">
        <f t="shared" si="288"/>
        <v>#N/A</v>
      </c>
      <c r="AI1039" s="1" t="str">
        <f>TRIM(LEFT(AP1039,FIND(Sheet1!$E$16,AP1039)-1))</f>
        <v>speed</v>
      </c>
      <c r="AJ1039" s="1" t="str">
        <f>TRIM(LEFT(AQ1039,FIND(Sheet1!$E$16,AQ1039)-1))</f>
        <v>duration</v>
      </c>
      <c r="AK1039" s="1" t="e">
        <f>TRIM(LEFT(AR1039,FIND(Sheet1!$E$16,AR1039)-1))</f>
        <v>#VALUE!</v>
      </c>
      <c r="AL1039" s="1" t="e">
        <f>TRIM(LEFT(AS1039,FIND(Sheet1!$E$16,AS1039)-1))</f>
        <v>#VALUE!</v>
      </c>
      <c r="AM1039" s="1" t="e">
        <f>TRIM(LEFT(AT1039,FIND(Sheet1!$E$16,AT1039)-1))</f>
        <v>#VALUE!</v>
      </c>
      <c r="AN1039" s="1" t="e">
        <f>TRIM(LEFT(AU1039,FIND(Sheet1!$E$16,AU1039)-1))</f>
        <v>#VALUE!</v>
      </c>
      <c r="AO1039" s="1" t="e">
        <f>TRIM(LEFT(AV1039,FIND(Sheet1!$E$16,AV1039)-1))</f>
        <v>#VALUE!</v>
      </c>
      <c r="AP1039" s="14" t="s">
        <v>329</v>
      </c>
      <c r="AQ1039" s="14" t="s">
        <v>174</v>
      </c>
      <c r="AX1039" s="1">
        <v>2210160105</v>
      </c>
      <c r="AY1039" s="1" t="s">
        <v>96</v>
      </c>
      <c r="AZ1039" s="1" t="str">
        <f t="shared" si="297"/>
        <v>2210160105击飞</v>
      </c>
      <c r="BA1039" s="1">
        <f>COUNTIFS($AZ$2:AZ1039,AZ1039,$AZ$2:AZ1039,"&gt;&lt;")</f>
        <v>1</v>
      </c>
      <c r="BB1039" t="b">
        <f>IFERROR(AND(VLOOKUP(AX1039,[2]英雄技能定义!$A:$F,6,0)="普攻",AY1039=$AY$2),FALSE)</f>
        <v>0</v>
      </c>
    </row>
    <row r="1040" spans="19:54">
      <c r="S1040" s="14" t="str">
        <f t="shared" si="289"/>
        <v>2200360101伤血1</v>
      </c>
      <c r="T1040" s="14" t="str">
        <f ca="1">IF(OFFSET($BB$1,MATCH($S1040,S:S,0)-1,),$BC$1,
_xlfn.TEXTJOIN(Sheet1!$D$16,1,U1040:AA1040))</f>
        <v>ratio=0.4,fixed=0</v>
      </c>
      <c r="U1040" s="14" t="str">
        <f t="shared" ca="1" si="290"/>
        <v>ratio=0.4</v>
      </c>
      <c r="V1040" s="14" t="str">
        <f t="shared" ca="1" si="291"/>
        <v>fixed=10</v>
      </c>
      <c r="W1040" s="14" t="str">
        <f t="shared" ca="1" si="292"/>
        <v/>
      </c>
      <c r="X1040" s="14" t="str">
        <f t="shared" ca="1" si="293"/>
        <v/>
      </c>
      <c r="Y1040" s="14" t="str">
        <f t="shared" ca="1" si="294"/>
        <v/>
      </c>
      <c r="Z1040" s="14" t="str">
        <f t="shared" ca="1" si="295"/>
        <v/>
      </c>
      <c r="AA1040" s="14" t="str">
        <f t="shared" ca="1" si="296"/>
        <v/>
      </c>
      <c r="AB1040" s="1">
        <f t="shared" si="282"/>
        <v>0.4</v>
      </c>
      <c r="AC1040" s="1">
        <f t="shared" si="283"/>
        <v>10</v>
      </c>
      <c r="AD1040" s="1" t="e">
        <f t="shared" si="284"/>
        <v>#N/A</v>
      </c>
      <c r="AE1040" s="1" t="e">
        <f t="shared" si="285"/>
        <v>#N/A</v>
      </c>
      <c r="AF1040" s="1" t="e">
        <f t="shared" si="286"/>
        <v>#N/A</v>
      </c>
      <c r="AG1040" s="1" t="e">
        <f t="shared" si="287"/>
        <v>#N/A</v>
      </c>
      <c r="AH1040" s="1" t="e">
        <f t="shared" si="288"/>
        <v>#N/A</v>
      </c>
      <c r="AI1040" s="1" t="str">
        <f>TRIM(LEFT(AP1040,FIND(Sheet1!$E$16,AP1040)-1))</f>
        <v>ratio</v>
      </c>
      <c r="AJ1040" s="1" t="str">
        <f>TRIM(LEFT(AQ1040,FIND(Sheet1!$E$16,AQ1040)-1))</f>
        <v>fixed</v>
      </c>
      <c r="AK1040" s="1" t="e">
        <f>TRIM(LEFT(AR1040,FIND(Sheet1!$E$16,AR1040)-1))</f>
        <v>#VALUE!</v>
      </c>
      <c r="AL1040" s="1" t="e">
        <f>TRIM(LEFT(AS1040,FIND(Sheet1!$E$16,AS1040)-1))</f>
        <v>#VALUE!</v>
      </c>
      <c r="AM1040" s="1" t="e">
        <f>TRIM(LEFT(AT1040,FIND(Sheet1!$E$16,AT1040)-1))</f>
        <v>#VALUE!</v>
      </c>
      <c r="AN1040" s="1" t="e">
        <f>TRIM(LEFT(AU1040,FIND(Sheet1!$E$16,AU1040)-1))</f>
        <v>#VALUE!</v>
      </c>
      <c r="AO1040" s="1" t="e">
        <f>TRIM(LEFT(AV1040,FIND(Sheet1!$E$16,AV1040)-1))</f>
        <v>#VALUE!</v>
      </c>
      <c r="AP1040" s="14" t="s">
        <v>167</v>
      </c>
      <c r="AQ1040" s="14" t="s">
        <v>168</v>
      </c>
      <c r="AX1040" s="1">
        <v>2200360101</v>
      </c>
      <c r="AY1040" s="1" t="s">
        <v>86</v>
      </c>
      <c r="AZ1040" s="1" t="str">
        <f t="shared" si="297"/>
        <v>2200360101伤血</v>
      </c>
      <c r="BA1040" s="1">
        <f>COUNTIFS($AZ$2:AZ1040,AZ1040,$AZ$2:AZ1040,"&gt;&lt;")</f>
        <v>1</v>
      </c>
      <c r="BB1040" t="b">
        <f>IFERROR(AND(VLOOKUP(AX1040,[2]英雄技能定义!$A:$F,6,0)="普攻",AY1040=$AY$2),FALSE)</f>
        <v>1</v>
      </c>
    </row>
    <row r="1041" spans="19:54">
      <c r="S1041" s="14" t="str">
        <f t="shared" si="289"/>
        <v>2200360101受击光效1</v>
      </c>
      <c r="T1041" s="14" t="str">
        <f ca="1">IF(OFFSET($BB$1,MATCH($S1041,S:S,0)-1,),$BC$1,
_xlfn.TEXTJOIN(Sheet1!$D$16,1,U1041:AA1041))</f>
        <v>1</v>
      </c>
      <c r="U1041" s="14" t="str">
        <f t="shared" ca="1" si="290"/>
        <v>1</v>
      </c>
      <c r="V1041" s="14" t="str">
        <f t="shared" ca="1" si="291"/>
        <v/>
      </c>
      <c r="W1041" s="14" t="str">
        <f t="shared" ca="1" si="292"/>
        <v/>
      </c>
      <c r="X1041" s="14" t="str">
        <f t="shared" ca="1" si="293"/>
        <v/>
      </c>
      <c r="Y1041" s="14" t="str">
        <f t="shared" ca="1" si="294"/>
        <v/>
      </c>
      <c r="Z1041" s="14" t="str">
        <f t="shared" ca="1" si="295"/>
        <v/>
      </c>
      <c r="AA1041" s="14" t="str">
        <f t="shared" ca="1" si="296"/>
        <v/>
      </c>
      <c r="AB1041" s="1">
        <f t="shared" si="282"/>
        <v>1</v>
      </c>
      <c r="AC1041" s="1" t="e">
        <f t="shared" si="283"/>
        <v>#N/A</v>
      </c>
      <c r="AD1041" s="1" t="e">
        <f t="shared" si="284"/>
        <v>#N/A</v>
      </c>
      <c r="AE1041" s="1" t="e">
        <f t="shared" si="285"/>
        <v>#N/A</v>
      </c>
      <c r="AF1041" s="1" t="e">
        <f t="shared" si="286"/>
        <v>#N/A</v>
      </c>
      <c r="AG1041" s="1" t="e">
        <f t="shared" si="287"/>
        <v>#N/A</v>
      </c>
      <c r="AH1041" s="1" t="e">
        <f t="shared" si="288"/>
        <v>#N/A</v>
      </c>
      <c r="AI1041" s="1" t="e">
        <f>TRIM(LEFT(AP1041,FIND(Sheet1!$E$16,AP1041)-1))</f>
        <v>#VALUE!</v>
      </c>
      <c r="AJ1041" s="1" t="e">
        <f>TRIM(LEFT(AQ1041,FIND(Sheet1!$E$16,AQ1041)-1))</f>
        <v>#VALUE!</v>
      </c>
      <c r="AK1041" s="1" t="e">
        <f>TRIM(LEFT(AR1041,FIND(Sheet1!$E$16,AR1041)-1))</f>
        <v>#VALUE!</v>
      </c>
      <c r="AL1041" s="1" t="e">
        <f>TRIM(LEFT(AS1041,FIND(Sheet1!$E$16,AS1041)-1))</f>
        <v>#VALUE!</v>
      </c>
      <c r="AM1041" s="1" t="e">
        <f>TRIM(LEFT(AT1041,FIND(Sheet1!$E$16,AT1041)-1))</f>
        <v>#VALUE!</v>
      </c>
      <c r="AN1041" s="1" t="e">
        <f>TRIM(LEFT(AU1041,FIND(Sheet1!$E$16,AU1041)-1))</f>
        <v>#VALUE!</v>
      </c>
      <c r="AO1041" s="1" t="e">
        <f>TRIM(LEFT(AV1041,FIND(Sheet1!$E$16,AV1041)-1))</f>
        <v>#VALUE!</v>
      </c>
      <c r="AP1041" s="14">
        <v>1</v>
      </c>
      <c r="AX1041" s="1">
        <v>2200360101</v>
      </c>
      <c r="AY1041" s="1" t="s">
        <v>91</v>
      </c>
      <c r="AZ1041" s="1" t="str">
        <f t="shared" si="297"/>
        <v>2200360101受击光效</v>
      </c>
      <c r="BA1041" s="1">
        <f>COUNTIFS($AZ$2:AZ1041,AZ1041,$AZ$2:AZ1041,"&gt;&lt;")</f>
        <v>1</v>
      </c>
      <c r="BB1041" t="b">
        <f>IFERROR(AND(VLOOKUP(AX1041,[2]英雄技能定义!$A:$F,6,0)="普攻",AY1041=$AY$2),FALSE)</f>
        <v>0</v>
      </c>
    </row>
    <row r="1042" spans="19:54">
      <c r="S1042" s="14" t="str">
        <f t="shared" si="289"/>
        <v>2200360102伤血1</v>
      </c>
      <c r="T1042" s="14" t="str">
        <f ca="1">IF(OFFSET($BB$1,MATCH($S1042,S:S,0)-1,),$BC$1,
_xlfn.TEXTJOIN(Sheet1!$D$16,1,U1042:AA1042))</f>
        <v>ratio=2.54,fixed=100,extCritP=0.4</v>
      </c>
      <c r="U1042" s="14" t="str">
        <f t="shared" ca="1" si="290"/>
        <v>ratio=2.54</v>
      </c>
      <c r="V1042" s="14" t="str">
        <f t="shared" ca="1" si="291"/>
        <v>fixed=100</v>
      </c>
      <c r="W1042" s="14" t="str">
        <f t="shared" ca="1" si="292"/>
        <v>extCritP=0.4</v>
      </c>
      <c r="X1042" s="14" t="str">
        <f t="shared" ca="1" si="293"/>
        <v/>
      </c>
      <c r="Y1042" s="14" t="str">
        <f t="shared" ca="1" si="294"/>
        <v/>
      </c>
      <c r="Z1042" s="14" t="str">
        <f t="shared" ca="1" si="295"/>
        <v/>
      </c>
      <c r="AA1042" s="14" t="str">
        <f t="shared" ca="1" si="296"/>
        <v/>
      </c>
      <c r="AB1042" s="1">
        <f t="shared" si="282"/>
        <v>2.54</v>
      </c>
      <c r="AC1042" s="1">
        <f t="shared" si="283"/>
        <v>100</v>
      </c>
      <c r="AD1042" s="1">
        <f t="shared" si="284"/>
        <v>0.4</v>
      </c>
      <c r="AE1042" s="1" t="e">
        <f t="shared" si="285"/>
        <v>#N/A</v>
      </c>
      <c r="AF1042" s="1" t="e">
        <f t="shared" si="286"/>
        <v>#N/A</v>
      </c>
      <c r="AG1042" s="1" t="e">
        <f t="shared" si="287"/>
        <v>#N/A</v>
      </c>
      <c r="AH1042" s="1" t="e">
        <f t="shared" si="288"/>
        <v>#N/A</v>
      </c>
      <c r="AI1042" s="1" t="str">
        <f>TRIM(LEFT(AP1042,FIND(Sheet1!$E$16,AP1042)-1))</f>
        <v>ratio</v>
      </c>
      <c r="AJ1042" s="1" t="str">
        <f>TRIM(LEFT(AQ1042,FIND(Sheet1!$E$16,AQ1042)-1))</f>
        <v>fixed</v>
      </c>
      <c r="AK1042" s="1" t="str">
        <f>TRIM(LEFT(AR1042,FIND(Sheet1!$E$16,AR1042)-1))</f>
        <v>extCritP</v>
      </c>
      <c r="AL1042" s="1" t="e">
        <f>TRIM(LEFT(AS1042,FIND(Sheet1!$E$16,AS1042)-1))</f>
        <v>#VALUE!</v>
      </c>
      <c r="AM1042" s="1" t="e">
        <f>TRIM(LEFT(AT1042,FIND(Sheet1!$E$16,AT1042)-1))</f>
        <v>#VALUE!</v>
      </c>
      <c r="AN1042" s="1" t="e">
        <f>TRIM(LEFT(AU1042,FIND(Sheet1!$E$16,AU1042)-1))</f>
        <v>#VALUE!</v>
      </c>
      <c r="AO1042" s="1" t="e">
        <f>TRIM(LEFT(AV1042,FIND(Sheet1!$E$16,AV1042)-1))</f>
        <v>#VALUE!</v>
      </c>
      <c r="AP1042" s="14" t="s">
        <v>526</v>
      </c>
      <c r="AQ1042" s="14" t="s">
        <v>170</v>
      </c>
      <c r="AR1042" s="14" t="s">
        <v>527</v>
      </c>
      <c r="AX1042" s="1">
        <v>2200360102</v>
      </c>
      <c r="AY1042" s="1" t="s">
        <v>86</v>
      </c>
      <c r="AZ1042" s="1" t="str">
        <f t="shared" si="297"/>
        <v>2200360102伤血</v>
      </c>
      <c r="BA1042" s="1">
        <f>COUNTIFS($AZ$2:AZ1042,AZ1042,$AZ$2:AZ1042,"&gt;&lt;")</f>
        <v>1</v>
      </c>
      <c r="BB1042" t="b">
        <f>IFERROR(AND(VLOOKUP(AX1042,[2]英雄技能定义!$A:$F,6,0)="普攻",AY1042=$AY$2),FALSE)</f>
        <v>0</v>
      </c>
    </row>
    <row r="1043" spans="19:54">
      <c r="S1043" s="14" t="str">
        <f t="shared" si="289"/>
        <v>2200360102受击光效1</v>
      </c>
      <c r="T1043" s="14" t="str">
        <f ca="1">IF(OFFSET($BB$1,MATCH($S1043,S:S,0)-1,),$BC$1,
_xlfn.TEXTJOIN(Sheet1!$D$16,1,U1043:AA1043))</f>
        <v>77</v>
      </c>
      <c r="U1043" s="14" t="str">
        <f t="shared" ca="1" si="290"/>
        <v>77</v>
      </c>
      <c r="V1043" s="14" t="str">
        <f t="shared" ca="1" si="291"/>
        <v/>
      </c>
      <c r="W1043" s="14" t="str">
        <f t="shared" ca="1" si="292"/>
        <v/>
      </c>
      <c r="X1043" s="14" t="str">
        <f t="shared" ca="1" si="293"/>
        <v/>
      </c>
      <c r="Y1043" s="14" t="str">
        <f t="shared" ca="1" si="294"/>
        <v/>
      </c>
      <c r="Z1043" s="14" t="str">
        <f t="shared" ca="1" si="295"/>
        <v/>
      </c>
      <c r="AA1043" s="14" t="str">
        <f t="shared" ca="1" si="296"/>
        <v/>
      </c>
      <c r="AB1043" s="1">
        <f t="shared" si="282"/>
        <v>77</v>
      </c>
      <c r="AC1043" s="1" t="e">
        <f t="shared" si="283"/>
        <v>#N/A</v>
      </c>
      <c r="AD1043" s="1" t="e">
        <f t="shared" si="284"/>
        <v>#N/A</v>
      </c>
      <c r="AE1043" s="1" t="e">
        <f t="shared" si="285"/>
        <v>#N/A</v>
      </c>
      <c r="AF1043" s="1" t="e">
        <f t="shared" si="286"/>
        <v>#N/A</v>
      </c>
      <c r="AG1043" s="1" t="e">
        <f t="shared" si="287"/>
        <v>#N/A</v>
      </c>
      <c r="AH1043" s="1" t="e">
        <f t="shared" si="288"/>
        <v>#N/A</v>
      </c>
      <c r="AI1043" s="1" t="e">
        <f>TRIM(LEFT(AP1043,FIND(Sheet1!$E$16,AP1043)-1))</f>
        <v>#VALUE!</v>
      </c>
      <c r="AJ1043" s="1" t="e">
        <f>TRIM(LEFT(AQ1043,FIND(Sheet1!$E$16,AQ1043)-1))</f>
        <v>#VALUE!</v>
      </c>
      <c r="AK1043" s="1" t="e">
        <f>TRIM(LEFT(AR1043,FIND(Sheet1!$E$16,AR1043)-1))</f>
        <v>#VALUE!</v>
      </c>
      <c r="AL1043" s="1" t="e">
        <f>TRIM(LEFT(AS1043,FIND(Sheet1!$E$16,AS1043)-1))</f>
        <v>#VALUE!</v>
      </c>
      <c r="AM1043" s="1" t="e">
        <f>TRIM(LEFT(AT1043,FIND(Sheet1!$E$16,AT1043)-1))</f>
        <v>#VALUE!</v>
      </c>
      <c r="AN1043" s="1" t="e">
        <f>TRIM(LEFT(AU1043,FIND(Sheet1!$E$16,AU1043)-1))</f>
        <v>#VALUE!</v>
      </c>
      <c r="AO1043" s="1" t="e">
        <f>TRIM(LEFT(AV1043,FIND(Sheet1!$E$16,AV1043)-1))</f>
        <v>#VALUE!</v>
      </c>
      <c r="AP1043" s="14">
        <v>77</v>
      </c>
      <c r="AX1043" s="1">
        <v>2200360102</v>
      </c>
      <c r="AY1043" s="1" t="s">
        <v>91</v>
      </c>
      <c r="AZ1043" s="1" t="str">
        <f t="shared" si="297"/>
        <v>2200360102受击光效</v>
      </c>
      <c r="BA1043" s="1">
        <f>COUNTIFS($AZ$2:AZ1043,AZ1043,$AZ$2:AZ1043,"&gt;&lt;")</f>
        <v>1</v>
      </c>
      <c r="BB1043" t="b">
        <f>IFERROR(AND(VLOOKUP(AX1043,[2]英雄技能定义!$A:$F,6,0)="普攻",AY1043=$AY$2),FALSE)</f>
        <v>0</v>
      </c>
    </row>
    <row r="1044" spans="19:54">
      <c r="S1044" s="14" t="str">
        <f t="shared" si="289"/>
        <v>2200360102击退1</v>
      </c>
      <c r="T1044" s="14" t="str">
        <f ca="1">IF(OFFSET($BB$1,MATCH($S1044,S:S,0)-1,),$BC$1,
_xlfn.TEXTJOIN(Sheet1!$D$16,1,U1044:AA1044))</f>
        <v>speed=1000,duration=0.1</v>
      </c>
      <c r="U1044" s="14" t="str">
        <f t="shared" ca="1" si="290"/>
        <v>speed=1000</v>
      </c>
      <c r="V1044" s="14" t="str">
        <f t="shared" ca="1" si="291"/>
        <v>duration=0.1</v>
      </c>
      <c r="W1044" s="14" t="str">
        <f t="shared" ca="1" si="292"/>
        <v/>
      </c>
      <c r="X1044" s="14" t="str">
        <f t="shared" ca="1" si="293"/>
        <v/>
      </c>
      <c r="Y1044" s="14" t="str">
        <f t="shared" ca="1" si="294"/>
        <v/>
      </c>
      <c r="Z1044" s="14" t="str">
        <f t="shared" ca="1" si="295"/>
        <v/>
      </c>
      <c r="AA1044" s="14" t="str">
        <f t="shared" ca="1" si="296"/>
        <v/>
      </c>
      <c r="AB1044" s="1">
        <f t="shared" si="282"/>
        <v>1000</v>
      </c>
      <c r="AC1044" s="1">
        <f t="shared" si="283"/>
        <v>0.1</v>
      </c>
      <c r="AD1044" s="1" t="e">
        <f t="shared" si="284"/>
        <v>#N/A</v>
      </c>
      <c r="AE1044" s="1" t="e">
        <f t="shared" si="285"/>
        <v>#N/A</v>
      </c>
      <c r="AF1044" s="1" t="e">
        <f t="shared" si="286"/>
        <v>#N/A</v>
      </c>
      <c r="AG1044" s="1" t="e">
        <f t="shared" si="287"/>
        <v>#N/A</v>
      </c>
      <c r="AH1044" s="1" t="e">
        <f t="shared" si="288"/>
        <v>#N/A</v>
      </c>
      <c r="AI1044" s="1" t="str">
        <f>TRIM(LEFT(AP1044,FIND(Sheet1!$E$16,AP1044)-1))</f>
        <v>speed</v>
      </c>
      <c r="AJ1044" s="1" t="str">
        <f>TRIM(LEFT(AQ1044,FIND(Sheet1!$E$16,AQ1044)-1))</f>
        <v>duration</v>
      </c>
      <c r="AK1044" s="1" t="e">
        <f>TRIM(LEFT(AR1044,FIND(Sheet1!$E$16,AR1044)-1))</f>
        <v>#VALUE!</v>
      </c>
      <c r="AL1044" s="1" t="e">
        <f>TRIM(LEFT(AS1044,FIND(Sheet1!$E$16,AS1044)-1))</f>
        <v>#VALUE!</v>
      </c>
      <c r="AM1044" s="1" t="e">
        <f>TRIM(LEFT(AT1044,FIND(Sheet1!$E$16,AT1044)-1))</f>
        <v>#VALUE!</v>
      </c>
      <c r="AN1044" s="1" t="e">
        <f>TRIM(LEFT(AU1044,FIND(Sheet1!$E$16,AU1044)-1))</f>
        <v>#VALUE!</v>
      </c>
      <c r="AO1044" s="1" t="e">
        <f>TRIM(LEFT(AV1044,FIND(Sheet1!$E$16,AV1044)-1))</f>
        <v>#VALUE!</v>
      </c>
      <c r="AP1044" s="14" t="s">
        <v>182</v>
      </c>
      <c r="AQ1044" s="14" t="s">
        <v>183</v>
      </c>
      <c r="AX1044" s="1">
        <v>2200360102</v>
      </c>
      <c r="AY1044" s="1" t="s">
        <v>47</v>
      </c>
      <c r="AZ1044" s="1" t="str">
        <f t="shared" si="297"/>
        <v>2200360102击退</v>
      </c>
      <c r="BA1044" s="1">
        <f>COUNTIFS($AZ$2:AZ1044,AZ1044,$AZ$2:AZ1044,"&gt;&lt;")</f>
        <v>1</v>
      </c>
      <c r="BB1044" t="b">
        <f>IFERROR(AND(VLOOKUP(AX1044,[2]英雄技能定义!$A:$F,6,0)="普攻",AY1044=$AY$2),FALSE)</f>
        <v>0</v>
      </c>
    </row>
    <row r="1045" spans="19:54">
      <c r="S1045" s="14" t="str">
        <f t="shared" si="289"/>
        <v>2200360103击退1</v>
      </c>
      <c r="T1045" s="14" t="str">
        <f ca="1">IF(OFFSET($BB$1,MATCH($S1045,S:S,0)-1,),$BC$1,
_xlfn.TEXTJOIN(Sheet1!$D$16,1,U1045:AA1045))</f>
        <v>speed=1000,duration=0.1</v>
      </c>
      <c r="U1045" s="14" t="str">
        <f t="shared" ca="1" si="290"/>
        <v>speed=1000</v>
      </c>
      <c r="V1045" s="14" t="str">
        <f t="shared" ca="1" si="291"/>
        <v>duration=0.1</v>
      </c>
      <c r="W1045" s="14" t="str">
        <f t="shared" ca="1" si="292"/>
        <v/>
      </c>
      <c r="X1045" s="14" t="str">
        <f t="shared" ca="1" si="293"/>
        <v/>
      </c>
      <c r="Y1045" s="14" t="str">
        <f t="shared" ca="1" si="294"/>
        <v/>
      </c>
      <c r="Z1045" s="14" t="str">
        <f t="shared" ca="1" si="295"/>
        <v/>
      </c>
      <c r="AA1045" s="14" t="str">
        <f t="shared" ca="1" si="296"/>
        <v/>
      </c>
      <c r="AB1045" s="1">
        <f t="shared" si="282"/>
        <v>1000</v>
      </c>
      <c r="AC1045" s="1">
        <f t="shared" si="283"/>
        <v>0.1</v>
      </c>
      <c r="AD1045" s="1" t="e">
        <f t="shared" si="284"/>
        <v>#N/A</v>
      </c>
      <c r="AE1045" s="1" t="e">
        <f t="shared" si="285"/>
        <v>#N/A</v>
      </c>
      <c r="AF1045" s="1" t="e">
        <f t="shared" si="286"/>
        <v>#N/A</v>
      </c>
      <c r="AG1045" s="1" t="e">
        <f t="shared" si="287"/>
        <v>#N/A</v>
      </c>
      <c r="AH1045" s="1" t="e">
        <f t="shared" si="288"/>
        <v>#N/A</v>
      </c>
      <c r="AI1045" s="1" t="str">
        <f>TRIM(LEFT(AP1045,FIND(Sheet1!$E$16,AP1045)-1))</f>
        <v>speed</v>
      </c>
      <c r="AJ1045" s="1" t="str">
        <f>TRIM(LEFT(AQ1045,FIND(Sheet1!$E$16,AQ1045)-1))</f>
        <v>duration</v>
      </c>
      <c r="AK1045" s="1" t="e">
        <f>TRIM(LEFT(AR1045,FIND(Sheet1!$E$16,AR1045)-1))</f>
        <v>#VALUE!</v>
      </c>
      <c r="AL1045" s="1" t="e">
        <f>TRIM(LEFT(AS1045,FIND(Sheet1!$E$16,AS1045)-1))</f>
        <v>#VALUE!</v>
      </c>
      <c r="AM1045" s="1" t="e">
        <f>TRIM(LEFT(AT1045,FIND(Sheet1!$E$16,AT1045)-1))</f>
        <v>#VALUE!</v>
      </c>
      <c r="AN1045" s="1" t="e">
        <f>TRIM(LEFT(AU1045,FIND(Sheet1!$E$16,AU1045)-1))</f>
        <v>#VALUE!</v>
      </c>
      <c r="AO1045" s="1" t="e">
        <f>TRIM(LEFT(AV1045,FIND(Sheet1!$E$16,AV1045)-1))</f>
        <v>#VALUE!</v>
      </c>
      <c r="AP1045" s="14" t="s">
        <v>182</v>
      </c>
      <c r="AQ1045" s="14" t="s">
        <v>183</v>
      </c>
      <c r="AX1045" s="1">
        <v>2200360103</v>
      </c>
      <c r="AY1045" s="1" t="s">
        <v>47</v>
      </c>
      <c r="AZ1045" s="1" t="str">
        <f t="shared" si="297"/>
        <v>2200360103击退</v>
      </c>
      <c r="BA1045" s="1">
        <f>COUNTIFS($AZ$2:AZ1045,AZ1045,$AZ$2:AZ1045,"&gt;&lt;")</f>
        <v>1</v>
      </c>
      <c r="BB1045" t="b">
        <f>IFERROR(AND(VLOOKUP(AX1045,[2]英雄技能定义!$A:$F,6,0)="普攻",AY1045=$AY$2),FALSE)</f>
        <v>0</v>
      </c>
    </row>
    <row r="1046" spans="19:54">
      <c r="S1046" s="14" t="str">
        <f t="shared" si="289"/>
        <v>2200360103伤血1</v>
      </c>
      <c r="T1046" s="14" t="str">
        <f ca="1">IF(OFFSET($BB$1,MATCH($S1046,S:S,0)-1,),$BC$1,
_xlfn.TEXTJOIN(Sheet1!$D$16,1,U1046:AA1046))</f>
        <v>ratio=1.35,fixed=100</v>
      </c>
      <c r="U1046" s="14" t="str">
        <f t="shared" ca="1" si="290"/>
        <v>ratio=1.35</v>
      </c>
      <c r="V1046" s="14" t="str">
        <f t="shared" ca="1" si="291"/>
        <v>fixed=100</v>
      </c>
      <c r="W1046" s="14" t="str">
        <f t="shared" ca="1" si="292"/>
        <v/>
      </c>
      <c r="X1046" s="14" t="str">
        <f t="shared" ca="1" si="293"/>
        <v/>
      </c>
      <c r="Y1046" s="14" t="str">
        <f t="shared" ca="1" si="294"/>
        <v/>
      </c>
      <c r="Z1046" s="14" t="str">
        <f t="shared" ca="1" si="295"/>
        <v/>
      </c>
      <c r="AA1046" s="14" t="str">
        <f t="shared" ca="1" si="296"/>
        <v/>
      </c>
      <c r="AB1046" s="1">
        <f t="shared" si="282"/>
        <v>1.35</v>
      </c>
      <c r="AC1046" s="1">
        <f t="shared" si="283"/>
        <v>100</v>
      </c>
      <c r="AD1046" s="1" t="e">
        <f t="shared" si="284"/>
        <v>#N/A</v>
      </c>
      <c r="AE1046" s="1" t="e">
        <f t="shared" si="285"/>
        <v>#N/A</v>
      </c>
      <c r="AF1046" s="1" t="e">
        <f t="shared" si="286"/>
        <v>#N/A</v>
      </c>
      <c r="AG1046" s="1" t="e">
        <f t="shared" si="287"/>
        <v>#N/A</v>
      </c>
      <c r="AH1046" s="1" t="e">
        <f t="shared" si="288"/>
        <v>#N/A</v>
      </c>
      <c r="AI1046" s="1" t="str">
        <f>TRIM(LEFT(AP1046,FIND(Sheet1!$E$16,AP1046)-1))</f>
        <v>ratio</v>
      </c>
      <c r="AJ1046" s="1" t="str">
        <f>TRIM(LEFT(AQ1046,FIND(Sheet1!$E$16,AQ1046)-1))</f>
        <v>fixed</v>
      </c>
      <c r="AK1046" s="1" t="e">
        <f>TRIM(LEFT(AR1046,FIND(Sheet1!$E$16,AR1046)-1))</f>
        <v>#VALUE!</v>
      </c>
      <c r="AL1046" s="1" t="e">
        <f>TRIM(LEFT(AS1046,FIND(Sheet1!$E$16,AS1046)-1))</f>
        <v>#VALUE!</v>
      </c>
      <c r="AM1046" s="1" t="e">
        <f>TRIM(LEFT(AT1046,FIND(Sheet1!$E$16,AT1046)-1))</f>
        <v>#VALUE!</v>
      </c>
      <c r="AN1046" s="1" t="e">
        <f>TRIM(LEFT(AU1046,FIND(Sheet1!$E$16,AU1046)-1))</f>
        <v>#VALUE!</v>
      </c>
      <c r="AO1046" s="1" t="e">
        <f>TRIM(LEFT(AV1046,FIND(Sheet1!$E$16,AV1046)-1))</f>
        <v>#VALUE!</v>
      </c>
      <c r="AP1046" s="14" t="s">
        <v>422</v>
      </c>
      <c r="AQ1046" s="14" t="s">
        <v>170</v>
      </c>
      <c r="AX1046" s="1">
        <v>2200360103</v>
      </c>
      <c r="AY1046" s="1" t="s">
        <v>86</v>
      </c>
      <c r="AZ1046" s="1" t="str">
        <f t="shared" si="297"/>
        <v>2200360103伤血</v>
      </c>
      <c r="BA1046" s="1">
        <f>COUNTIFS($AZ$2:AZ1046,AZ1046,$AZ$2:AZ1046,"&gt;&lt;")</f>
        <v>1</v>
      </c>
      <c r="BB1046" t="b">
        <f>IFERROR(AND(VLOOKUP(AX1046,[2]英雄技能定义!$A:$F,6,0)="普攻",AY1046=$AY$2),FALSE)</f>
        <v>0</v>
      </c>
    </row>
    <row r="1047" spans="19:54">
      <c r="S1047" s="14" t="str">
        <f t="shared" si="289"/>
        <v>2200360103受击光效1</v>
      </c>
      <c r="T1047" s="14" t="str">
        <f ca="1">IF(OFFSET($BB$1,MATCH($S1047,S:S,0)-1,),$BC$1,
_xlfn.TEXTJOIN(Sheet1!$D$16,1,U1047:AA1047))</f>
        <v>77</v>
      </c>
      <c r="U1047" s="14" t="str">
        <f t="shared" ca="1" si="290"/>
        <v>77</v>
      </c>
      <c r="V1047" s="14" t="str">
        <f t="shared" ca="1" si="291"/>
        <v/>
      </c>
      <c r="W1047" s="14" t="str">
        <f t="shared" ca="1" si="292"/>
        <v/>
      </c>
      <c r="X1047" s="14" t="str">
        <f t="shared" ca="1" si="293"/>
        <v/>
      </c>
      <c r="Y1047" s="14" t="str">
        <f t="shared" ca="1" si="294"/>
        <v/>
      </c>
      <c r="Z1047" s="14" t="str">
        <f t="shared" ca="1" si="295"/>
        <v/>
      </c>
      <c r="AA1047" s="14" t="str">
        <f t="shared" ca="1" si="296"/>
        <v/>
      </c>
      <c r="AB1047" s="1">
        <f t="shared" si="282"/>
        <v>77</v>
      </c>
      <c r="AC1047" s="1" t="e">
        <f t="shared" si="283"/>
        <v>#N/A</v>
      </c>
      <c r="AD1047" s="1" t="e">
        <f t="shared" si="284"/>
        <v>#N/A</v>
      </c>
      <c r="AE1047" s="1" t="e">
        <f t="shared" si="285"/>
        <v>#N/A</v>
      </c>
      <c r="AF1047" s="1" t="e">
        <f t="shared" si="286"/>
        <v>#N/A</v>
      </c>
      <c r="AG1047" s="1" t="e">
        <f t="shared" si="287"/>
        <v>#N/A</v>
      </c>
      <c r="AH1047" s="1" t="e">
        <f t="shared" si="288"/>
        <v>#N/A</v>
      </c>
      <c r="AI1047" s="1" t="e">
        <f>TRIM(LEFT(AP1047,FIND(Sheet1!$E$16,AP1047)-1))</f>
        <v>#VALUE!</v>
      </c>
      <c r="AJ1047" s="1" t="e">
        <f>TRIM(LEFT(AQ1047,FIND(Sheet1!$E$16,AQ1047)-1))</f>
        <v>#VALUE!</v>
      </c>
      <c r="AK1047" s="1" t="e">
        <f>TRIM(LEFT(AR1047,FIND(Sheet1!$E$16,AR1047)-1))</f>
        <v>#VALUE!</v>
      </c>
      <c r="AL1047" s="1" t="e">
        <f>TRIM(LEFT(AS1047,FIND(Sheet1!$E$16,AS1047)-1))</f>
        <v>#VALUE!</v>
      </c>
      <c r="AM1047" s="1" t="e">
        <f>TRIM(LEFT(AT1047,FIND(Sheet1!$E$16,AT1047)-1))</f>
        <v>#VALUE!</v>
      </c>
      <c r="AN1047" s="1" t="e">
        <f>TRIM(LEFT(AU1047,FIND(Sheet1!$E$16,AU1047)-1))</f>
        <v>#VALUE!</v>
      </c>
      <c r="AO1047" s="1" t="e">
        <f>TRIM(LEFT(AV1047,FIND(Sheet1!$E$16,AV1047)-1))</f>
        <v>#VALUE!</v>
      </c>
      <c r="AP1047" s="14">
        <v>77</v>
      </c>
      <c r="AX1047" s="1">
        <v>2200360103</v>
      </c>
      <c r="AY1047" s="1" t="s">
        <v>91</v>
      </c>
      <c r="AZ1047" s="1" t="str">
        <f t="shared" si="297"/>
        <v>2200360103受击光效</v>
      </c>
      <c r="BA1047" s="1">
        <f>COUNTIFS($AZ$2:AZ1047,AZ1047,$AZ$2:AZ1047,"&gt;&lt;")</f>
        <v>1</v>
      </c>
      <c r="BB1047" t="b">
        <f>IFERROR(AND(VLOOKUP(AX1047,[2]英雄技能定义!$A:$F,6,0)="普攻",AY1047=$AY$2),FALSE)</f>
        <v>0</v>
      </c>
    </row>
    <row r="1048" spans="19:54">
      <c r="S1048" s="14" t="str">
        <f t="shared" si="289"/>
        <v>2200360103加buff1</v>
      </c>
      <c r="T1048" s="14" t="str">
        <f ca="1">IF(OFFSET($BB$1,MATCH($S1048,S:S,0)-1,),$BC$1,
_xlfn.TEXTJOIN(Sheet1!$D$16,1,U1048:AA1048))</f>
        <v>duration=9,effectIds={1000153}</v>
      </c>
      <c r="U1048" s="14" t="str">
        <f t="shared" ca="1" si="290"/>
        <v>duration=9</v>
      </c>
      <c r="V1048" s="14" t="str">
        <f t="shared" ca="1" si="291"/>
        <v>effectIds={1000153}</v>
      </c>
      <c r="W1048" s="14" t="str">
        <f t="shared" ca="1" si="292"/>
        <v/>
      </c>
      <c r="X1048" s="14" t="str">
        <f t="shared" ca="1" si="293"/>
        <v/>
      </c>
      <c r="Y1048" s="14" t="str">
        <f t="shared" ca="1" si="294"/>
        <v/>
      </c>
      <c r="Z1048" s="14" t="str">
        <f t="shared" ca="1" si="295"/>
        <v/>
      </c>
      <c r="AA1048" s="14" t="str">
        <f t="shared" ca="1" si="296"/>
        <v/>
      </c>
      <c r="AB1048" s="1">
        <f t="shared" si="282"/>
        <v>9</v>
      </c>
      <c r="AC1048" s="1" t="e">
        <f t="shared" si="283"/>
        <v>#N/A</v>
      </c>
      <c r="AD1048" s="1" t="e">
        <f t="shared" si="284"/>
        <v>#N/A</v>
      </c>
      <c r="AE1048" s="1" t="e">
        <f t="shared" si="285"/>
        <v>#N/A</v>
      </c>
      <c r="AF1048" s="1" t="e">
        <f t="shared" si="286"/>
        <v>#N/A</v>
      </c>
      <c r="AG1048" s="1" t="e">
        <f t="shared" si="287"/>
        <v>#N/A</v>
      </c>
      <c r="AH1048" s="1" t="e">
        <f t="shared" si="288"/>
        <v>#N/A</v>
      </c>
      <c r="AI1048" s="1" t="str">
        <f>TRIM(LEFT(AP1048,FIND(Sheet1!$E$16,AP1048)-1))</f>
        <v>duration</v>
      </c>
      <c r="AJ1048" s="1" t="str">
        <f>TRIM(LEFT(AQ1048,FIND(Sheet1!$E$16,AQ1048)-1))</f>
        <v>effectIds</v>
      </c>
      <c r="AK1048" s="1" t="e">
        <f>TRIM(LEFT(AR1048,FIND(Sheet1!$E$16,AR1048)-1))</f>
        <v>#VALUE!</v>
      </c>
      <c r="AL1048" s="1" t="e">
        <f>TRIM(LEFT(AS1048,FIND(Sheet1!$E$16,AS1048)-1))</f>
        <v>#VALUE!</v>
      </c>
      <c r="AM1048" s="1" t="e">
        <f>TRIM(LEFT(AT1048,FIND(Sheet1!$E$16,AT1048)-1))</f>
        <v>#VALUE!</v>
      </c>
      <c r="AN1048" s="1" t="e">
        <f>TRIM(LEFT(AU1048,FIND(Sheet1!$E$16,AU1048)-1))</f>
        <v>#VALUE!</v>
      </c>
      <c r="AO1048" s="1" t="e">
        <f>TRIM(LEFT(AV1048,FIND(Sheet1!$E$16,AV1048)-1))</f>
        <v>#VALUE!</v>
      </c>
      <c r="AP1048" s="14" t="s">
        <v>175</v>
      </c>
      <c r="AQ1048" s="14" t="s">
        <v>528</v>
      </c>
      <c r="AX1048" s="1">
        <v>2200360103</v>
      </c>
      <c r="AY1048" s="1" t="s">
        <v>88</v>
      </c>
      <c r="AZ1048" s="1" t="str">
        <f t="shared" si="297"/>
        <v>2200360103加buff</v>
      </c>
      <c r="BA1048" s="1">
        <f>COUNTIFS($AZ$2:AZ1048,AZ1048,$AZ$2:AZ1048,"&gt;&lt;")</f>
        <v>1</v>
      </c>
      <c r="BB1048" t="b">
        <f>IFERROR(AND(VLOOKUP(AX1048,[2]英雄技能定义!$A:$F,6,0)="普攻",AY1048=$AY$2),FALSE)</f>
        <v>0</v>
      </c>
    </row>
    <row r="1049" spans="19:54">
      <c r="S1049" s="14" t="str">
        <f t="shared" si="289"/>
        <v>2200360103受击光效2</v>
      </c>
      <c r="T1049" s="14" t="str">
        <f ca="1">IF(OFFSET($BB$1,MATCH($S1049,S:S,0)-1,),$BC$1,
_xlfn.TEXTJOIN(Sheet1!$D$16,1,U1049:AA1049))</f>
        <v>78,79</v>
      </c>
      <c r="U1049" s="14" t="str">
        <f t="shared" ca="1" si="290"/>
        <v>78</v>
      </c>
      <c r="V1049" s="14" t="str">
        <f t="shared" ca="1" si="291"/>
        <v>79</v>
      </c>
      <c r="W1049" s="14" t="str">
        <f t="shared" ca="1" si="292"/>
        <v/>
      </c>
      <c r="X1049" s="14" t="str">
        <f t="shared" ca="1" si="293"/>
        <v/>
      </c>
      <c r="Y1049" s="14" t="str">
        <f t="shared" ca="1" si="294"/>
        <v/>
      </c>
      <c r="Z1049" s="14" t="str">
        <f t="shared" ca="1" si="295"/>
        <v/>
      </c>
      <c r="AA1049" s="14" t="str">
        <f t="shared" ca="1" si="296"/>
        <v/>
      </c>
      <c r="AB1049" s="1">
        <f t="shared" ref="AB1049:AB1112" si="298">LOOKUP(9E+307,(--(TRIM(MID(SUBSTITUTE(SUBSTITUTE(SUBSTITUTE(SUBSTITUTE(SUBSTITUTE(AP1049,"=","+"),"*","+"),"/","+"),"-","+"),"+",REPT(" ",99)),ROW($1:$100)*99-98,99)))))</f>
        <v>78</v>
      </c>
      <c r="AC1049" s="1">
        <f t="shared" ref="AC1049:AC1112" si="299">LOOKUP(9E+307,(--(TRIM(MID(SUBSTITUTE(SUBSTITUTE(SUBSTITUTE(SUBSTITUTE(SUBSTITUTE(AQ1049,"=","+"),"*","+"),"/","+"),"-","+"),"+",REPT(" ",99)),ROW($1:$100)*99-98,99)))))</f>
        <v>79</v>
      </c>
      <c r="AD1049" s="1" t="e">
        <f t="shared" ref="AD1049:AD1112" si="300">LOOKUP(9E+307,(--(TRIM(MID(SUBSTITUTE(SUBSTITUTE(SUBSTITUTE(SUBSTITUTE(SUBSTITUTE(AR1049,"=","+"),"*","+"),"/","+"),"-","+"),"+",REPT(" ",99)),ROW($1:$100)*99-98,99)))))</f>
        <v>#N/A</v>
      </c>
      <c r="AE1049" s="1" t="e">
        <f t="shared" ref="AE1049:AE1112" si="301">LOOKUP(9E+307,(--(TRIM(MID(SUBSTITUTE(SUBSTITUTE(SUBSTITUTE(SUBSTITUTE(SUBSTITUTE(AS1049,"=","+"),"*","+"),"/","+"),"-","+"),"+",REPT(" ",99)),ROW($1:$100)*99-98,99)))))</f>
        <v>#N/A</v>
      </c>
      <c r="AF1049" s="1" t="e">
        <f t="shared" ref="AF1049:AF1112" si="302">LOOKUP(9E+307,(--(TRIM(MID(SUBSTITUTE(SUBSTITUTE(SUBSTITUTE(SUBSTITUTE(SUBSTITUTE(AT1049,"=","+"),"*","+"),"/","+"),"-","+"),"+",REPT(" ",99)),ROW($1:$100)*99-98,99)))))</f>
        <v>#N/A</v>
      </c>
      <c r="AG1049" s="1" t="e">
        <f t="shared" ref="AG1049:AG1112" si="303">LOOKUP(9E+307,(--(TRIM(MID(SUBSTITUTE(SUBSTITUTE(SUBSTITUTE(SUBSTITUTE(SUBSTITUTE(AU1049,"=","+"),"*","+"),"/","+"),"-","+"),"+",REPT(" ",99)),ROW($1:$100)*99-98,99)))))</f>
        <v>#N/A</v>
      </c>
      <c r="AH1049" s="1" t="e">
        <f t="shared" ref="AH1049:AH1112" si="304">LOOKUP(9E+307,(--(TRIM(MID(SUBSTITUTE(SUBSTITUTE(SUBSTITUTE(SUBSTITUTE(SUBSTITUTE(AV1049,"=","+"),"*","+"),"/","+"),"-","+"),"+",REPT(" ",99)),ROW($1:$100)*99-98,99)))))</f>
        <v>#N/A</v>
      </c>
      <c r="AI1049" s="1" t="e">
        <f>TRIM(LEFT(AP1049,FIND(Sheet1!$E$16,AP1049)-1))</f>
        <v>#VALUE!</v>
      </c>
      <c r="AJ1049" s="1" t="e">
        <f>TRIM(LEFT(AQ1049,FIND(Sheet1!$E$16,AQ1049)-1))</f>
        <v>#VALUE!</v>
      </c>
      <c r="AK1049" s="1" t="e">
        <f>TRIM(LEFT(AR1049,FIND(Sheet1!$E$16,AR1049)-1))</f>
        <v>#VALUE!</v>
      </c>
      <c r="AL1049" s="1" t="e">
        <f>TRIM(LEFT(AS1049,FIND(Sheet1!$E$16,AS1049)-1))</f>
        <v>#VALUE!</v>
      </c>
      <c r="AM1049" s="1" t="e">
        <f>TRIM(LEFT(AT1049,FIND(Sheet1!$E$16,AT1049)-1))</f>
        <v>#VALUE!</v>
      </c>
      <c r="AN1049" s="1" t="e">
        <f>TRIM(LEFT(AU1049,FIND(Sheet1!$E$16,AU1049)-1))</f>
        <v>#VALUE!</v>
      </c>
      <c r="AO1049" s="1" t="e">
        <f>TRIM(LEFT(AV1049,FIND(Sheet1!$E$16,AV1049)-1))</f>
        <v>#VALUE!</v>
      </c>
      <c r="AP1049" s="14">
        <v>78</v>
      </c>
      <c r="AQ1049" s="14">
        <v>79</v>
      </c>
      <c r="AX1049" s="1">
        <v>2200360103</v>
      </c>
      <c r="AY1049" s="1" t="s">
        <v>91</v>
      </c>
      <c r="AZ1049" s="1" t="str">
        <f t="shared" si="297"/>
        <v>2200360103受击光效</v>
      </c>
      <c r="BA1049" s="1">
        <f>COUNTIFS($AZ$2:AZ1049,AZ1049,$AZ$2:AZ1049,"&gt;&lt;")</f>
        <v>2</v>
      </c>
      <c r="BB1049" t="b">
        <f>IFERROR(AND(VLOOKUP(AX1049,[2]英雄技能定义!$A:$F,6,0)="普攻",AY1049=$AY$2),FALSE)</f>
        <v>0</v>
      </c>
    </row>
    <row r="1050" spans="19:54">
      <c r="S1050" s="14" t="str">
        <f t="shared" si="289"/>
        <v>2200360104加buff1</v>
      </c>
      <c r="T1050" s="14" t="str">
        <f ca="1">IF(OFFSET($BB$1,MATCH($S1050,S:S,0)-1,),$BC$1,
_xlfn.TEXTJOIN(Sheet1!$D$16,1,U1050:AA1050))</f>
        <v>duration=9+attackerParams('extreasure1a'),effectIds={1000157}</v>
      </c>
      <c r="U1050" s="14" t="str">
        <f t="shared" ca="1" si="290"/>
        <v>duration=9+attackerParams('extreasure1a')</v>
      </c>
      <c r="V1050" s="14" t="str">
        <f t="shared" ca="1" si="291"/>
        <v>effectIds={1000157}</v>
      </c>
      <c r="W1050" s="14" t="str">
        <f t="shared" ca="1" si="292"/>
        <v/>
      </c>
      <c r="X1050" s="14" t="str">
        <f t="shared" ca="1" si="293"/>
        <v/>
      </c>
      <c r="Y1050" s="14" t="str">
        <f t="shared" ca="1" si="294"/>
        <v/>
      </c>
      <c r="Z1050" s="14" t="str">
        <f t="shared" ca="1" si="295"/>
        <v/>
      </c>
      <c r="AA1050" s="14" t="str">
        <f t="shared" ca="1" si="296"/>
        <v/>
      </c>
      <c r="AB1050" s="1">
        <f t="shared" si="298"/>
        <v>9</v>
      </c>
      <c r="AC1050" s="1" t="e">
        <f t="shared" si="299"/>
        <v>#N/A</v>
      </c>
      <c r="AD1050" s="1" t="e">
        <f t="shared" si="300"/>
        <v>#N/A</v>
      </c>
      <c r="AE1050" s="1" t="e">
        <f t="shared" si="301"/>
        <v>#N/A</v>
      </c>
      <c r="AF1050" s="1" t="e">
        <f t="shared" si="302"/>
        <v>#N/A</v>
      </c>
      <c r="AG1050" s="1" t="e">
        <f t="shared" si="303"/>
        <v>#N/A</v>
      </c>
      <c r="AH1050" s="1" t="e">
        <f t="shared" si="304"/>
        <v>#N/A</v>
      </c>
      <c r="AI1050" s="1" t="str">
        <f>TRIM(LEFT(AP1050,FIND(Sheet1!$E$16,AP1050)-1))</f>
        <v>duration</v>
      </c>
      <c r="AJ1050" s="1" t="str">
        <f>TRIM(LEFT(AQ1050,FIND(Sheet1!$E$16,AQ1050)-1))</f>
        <v>effectIds</v>
      </c>
      <c r="AK1050" s="1" t="e">
        <f>TRIM(LEFT(AR1050,FIND(Sheet1!$E$16,AR1050)-1))</f>
        <v>#VALUE!</v>
      </c>
      <c r="AL1050" s="1" t="e">
        <f>TRIM(LEFT(AS1050,FIND(Sheet1!$E$16,AS1050)-1))</f>
        <v>#VALUE!</v>
      </c>
      <c r="AM1050" s="1" t="e">
        <f>TRIM(LEFT(AT1050,FIND(Sheet1!$E$16,AT1050)-1))</f>
        <v>#VALUE!</v>
      </c>
      <c r="AN1050" s="1" t="e">
        <f>TRIM(LEFT(AU1050,FIND(Sheet1!$E$16,AU1050)-1))</f>
        <v>#VALUE!</v>
      </c>
      <c r="AO1050" s="1" t="e">
        <f>TRIM(LEFT(AV1050,FIND(Sheet1!$E$16,AV1050)-1))</f>
        <v>#VALUE!</v>
      </c>
      <c r="AP1050" s="14" t="s">
        <v>529</v>
      </c>
      <c r="AQ1050" s="14" t="s">
        <v>530</v>
      </c>
      <c r="AX1050" s="1">
        <v>2200360104</v>
      </c>
      <c r="AY1050" s="1" t="s">
        <v>88</v>
      </c>
      <c r="AZ1050" s="1" t="str">
        <f t="shared" si="297"/>
        <v>2200360104加buff</v>
      </c>
      <c r="BA1050" s="1">
        <f>COUNTIFS($AZ$2:AZ1050,AZ1050,$AZ$2:AZ1050,"&gt;&lt;")</f>
        <v>1</v>
      </c>
      <c r="BB1050" t="b">
        <f>IFERROR(AND(VLOOKUP(AX1050,[2]英雄技能定义!$A:$F,6,0)="普攻",AY1050=$AY$2),FALSE)</f>
        <v>0</v>
      </c>
    </row>
    <row r="1051" spans="19:54">
      <c r="S1051" s="14" t="str">
        <f t="shared" si="289"/>
        <v>2200360104伤血1</v>
      </c>
      <c r="T1051" s="14" t="str">
        <f ca="1">IF(OFFSET($BB$1,MATCH($S1051,S:S,0)-1,),$BC$1,
_xlfn.TEXTJOIN(Sheet1!$D$16,1,U1051:AA1051))</f>
        <v>ratio=0.22+attackerParams('extreasure2')+attackerParams('step10a'),fixed=100</v>
      </c>
      <c r="U1051" s="14" t="str">
        <f t="shared" ca="1" si="290"/>
        <v>ratio=0.22+attackerParams('extreasure2')+attackerParams('step10a')</v>
      </c>
      <c r="V1051" s="14" t="str">
        <f t="shared" ca="1" si="291"/>
        <v>fixed=100</v>
      </c>
      <c r="W1051" s="14" t="str">
        <f t="shared" ca="1" si="292"/>
        <v/>
      </c>
      <c r="X1051" s="14" t="str">
        <f t="shared" ca="1" si="293"/>
        <v/>
      </c>
      <c r="Y1051" s="14" t="str">
        <f t="shared" ca="1" si="294"/>
        <v/>
      </c>
      <c r="Z1051" s="14" t="str">
        <f t="shared" ca="1" si="295"/>
        <v/>
      </c>
      <c r="AA1051" s="14" t="str">
        <f t="shared" ca="1" si="296"/>
        <v/>
      </c>
      <c r="AB1051" s="1">
        <f t="shared" si="298"/>
        <v>0.22</v>
      </c>
      <c r="AC1051" s="1">
        <f t="shared" si="299"/>
        <v>100</v>
      </c>
      <c r="AD1051" s="1" t="e">
        <f t="shared" si="300"/>
        <v>#N/A</v>
      </c>
      <c r="AE1051" s="1" t="e">
        <f t="shared" si="301"/>
        <v>#N/A</v>
      </c>
      <c r="AF1051" s="1" t="e">
        <f t="shared" si="302"/>
        <v>#N/A</v>
      </c>
      <c r="AG1051" s="1" t="e">
        <f t="shared" si="303"/>
        <v>#N/A</v>
      </c>
      <c r="AH1051" s="1" t="e">
        <f t="shared" si="304"/>
        <v>#N/A</v>
      </c>
      <c r="AI1051" s="1" t="str">
        <f>TRIM(LEFT(AP1051,FIND(Sheet1!$E$16,AP1051)-1))</f>
        <v>ratio</v>
      </c>
      <c r="AJ1051" s="1" t="str">
        <f>TRIM(LEFT(AQ1051,FIND(Sheet1!$E$16,AQ1051)-1))</f>
        <v>fixed</v>
      </c>
      <c r="AK1051" s="1" t="e">
        <f>TRIM(LEFT(AR1051,FIND(Sheet1!$E$16,AR1051)-1))</f>
        <v>#VALUE!</v>
      </c>
      <c r="AL1051" s="1" t="e">
        <f>TRIM(LEFT(AS1051,FIND(Sheet1!$E$16,AS1051)-1))</f>
        <v>#VALUE!</v>
      </c>
      <c r="AM1051" s="1" t="e">
        <f>TRIM(LEFT(AT1051,FIND(Sheet1!$E$16,AT1051)-1))</f>
        <v>#VALUE!</v>
      </c>
      <c r="AN1051" s="1" t="e">
        <f>TRIM(LEFT(AU1051,FIND(Sheet1!$E$16,AU1051)-1))</f>
        <v>#VALUE!</v>
      </c>
      <c r="AO1051" s="1" t="e">
        <f>TRIM(LEFT(AV1051,FIND(Sheet1!$E$16,AV1051)-1))</f>
        <v>#VALUE!</v>
      </c>
      <c r="AP1051" s="14" t="s">
        <v>531</v>
      </c>
      <c r="AQ1051" s="14" t="s">
        <v>170</v>
      </c>
      <c r="AX1051" s="1">
        <v>2200360104</v>
      </c>
      <c r="AY1051" s="1" t="s">
        <v>86</v>
      </c>
      <c r="AZ1051" s="1" t="str">
        <f t="shared" si="297"/>
        <v>2200360104伤血</v>
      </c>
      <c r="BA1051" s="1">
        <f>COUNTIFS($AZ$2:AZ1051,AZ1051,$AZ$2:AZ1051,"&gt;&lt;")</f>
        <v>1</v>
      </c>
      <c r="BB1051" t="b">
        <f>IFERROR(AND(VLOOKUP(AX1051,[2]英雄技能定义!$A:$F,6,0)="普攻",AY1051=$AY$2),FALSE)</f>
        <v>0</v>
      </c>
    </row>
    <row r="1052" spans="19:54">
      <c r="S1052" s="14" t="str">
        <f t="shared" si="289"/>
        <v>2200360104击退1</v>
      </c>
      <c r="T1052" s="14" t="str">
        <f ca="1">IF(OFFSET($BB$1,MATCH($S1052,S:S,0)-1,),$BC$1,
_xlfn.TEXTJOIN(Sheet1!$D$16,1,U1052:AA1052))</f>
        <v>speed=-(distanceWithFrontEnemy())-500,duration=0.1,isAccelerated=false</v>
      </c>
      <c r="U1052" s="14" t="str">
        <f t="shared" ca="1" si="290"/>
        <v>speed=-(distanceWithFrontEnemy())-500</v>
      </c>
      <c r="V1052" s="14" t="str">
        <f t="shared" ca="1" si="291"/>
        <v>duration=0.1</v>
      </c>
      <c r="W1052" s="14" t="str">
        <f t="shared" ca="1" si="292"/>
        <v>isAccelerated=false</v>
      </c>
      <c r="X1052" s="14" t="str">
        <f t="shared" ca="1" si="293"/>
        <v/>
      </c>
      <c r="Y1052" s="14" t="str">
        <f t="shared" ca="1" si="294"/>
        <v/>
      </c>
      <c r="Z1052" s="14" t="str">
        <f t="shared" ca="1" si="295"/>
        <v/>
      </c>
      <c r="AA1052" s="14" t="str">
        <f t="shared" ca="1" si="296"/>
        <v/>
      </c>
      <c r="AB1052" s="1">
        <f t="shared" si="298"/>
        <v>500</v>
      </c>
      <c r="AC1052" s="1">
        <f t="shared" si="299"/>
        <v>0.1</v>
      </c>
      <c r="AD1052" s="1" t="e">
        <f t="shared" si="300"/>
        <v>#N/A</v>
      </c>
      <c r="AE1052" s="1" t="e">
        <f t="shared" si="301"/>
        <v>#N/A</v>
      </c>
      <c r="AF1052" s="1" t="e">
        <f t="shared" si="302"/>
        <v>#N/A</v>
      </c>
      <c r="AG1052" s="1" t="e">
        <f t="shared" si="303"/>
        <v>#N/A</v>
      </c>
      <c r="AH1052" s="1" t="e">
        <f t="shared" si="304"/>
        <v>#N/A</v>
      </c>
      <c r="AI1052" s="1" t="str">
        <f>TRIM(LEFT(AP1052,FIND(Sheet1!$E$16,AP1052)-1))</f>
        <v>speed</v>
      </c>
      <c r="AJ1052" s="1" t="str">
        <f>TRIM(LEFT(AQ1052,FIND(Sheet1!$E$16,AQ1052)-1))</f>
        <v>duration</v>
      </c>
      <c r="AK1052" s="1" t="str">
        <f>TRIM(LEFT(AR1052,FIND(Sheet1!$E$16,AR1052)-1))</f>
        <v>isAccelerated</v>
      </c>
      <c r="AL1052" s="1" t="e">
        <f>TRIM(LEFT(AS1052,FIND(Sheet1!$E$16,AS1052)-1))</f>
        <v>#VALUE!</v>
      </c>
      <c r="AM1052" s="1" t="e">
        <f>TRIM(LEFT(AT1052,FIND(Sheet1!$E$16,AT1052)-1))</f>
        <v>#VALUE!</v>
      </c>
      <c r="AN1052" s="1" t="e">
        <f>TRIM(LEFT(AU1052,FIND(Sheet1!$E$16,AU1052)-1))</f>
        <v>#VALUE!</v>
      </c>
      <c r="AO1052" s="1" t="e">
        <f>TRIM(LEFT(AV1052,FIND(Sheet1!$E$16,AV1052)-1))</f>
        <v>#VALUE!</v>
      </c>
      <c r="AP1052" s="14" t="s">
        <v>532</v>
      </c>
      <c r="AQ1052" s="14" t="s">
        <v>183</v>
      </c>
      <c r="AR1052" s="14" t="s">
        <v>533</v>
      </c>
      <c r="AX1052" s="1">
        <v>2200360104</v>
      </c>
      <c r="AY1052" s="1" t="s">
        <v>47</v>
      </c>
      <c r="AZ1052" s="1" t="str">
        <f t="shared" si="297"/>
        <v>2200360104击退</v>
      </c>
      <c r="BA1052" s="1">
        <f>COUNTIFS($AZ$2:AZ1052,AZ1052,$AZ$2:AZ1052,"&gt;&lt;")</f>
        <v>1</v>
      </c>
      <c r="BB1052" t="b">
        <f>IFERROR(AND(VLOOKUP(AX1052,[2]英雄技能定义!$A:$F,6,0)="普攻",AY1052=$AY$2),FALSE)</f>
        <v>0</v>
      </c>
    </row>
    <row r="1053" spans="19:54">
      <c r="S1053" s="14" t="str">
        <f t="shared" si="289"/>
        <v>2200360104受击光效1</v>
      </c>
      <c r="T1053" s="14" t="str">
        <f ca="1">IF(OFFSET($BB$1,MATCH($S1053,S:S,0)-1,),$BC$1,
_xlfn.TEXTJOIN(Sheet1!$D$16,1,U1053:AA1053))</f>
        <v>80</v>
      </c>
      <c r="U1053" s="14" t="str">
        <f t="shared" ca="1" si="290"/>
        <v>80</v>
      </c>
      <c r="V1053" s="14" t="str">
        <f t="shared" ca="1" si="291"/>
        <v/>
      </c>
      <c r="W1053" s="14" t="str">
        <f t="shared" ca="1" si="292"/>
        <v/>
      </c>
      <c r="X1053" s="14" t="str">
        <f t="shared" ca="1" si="293"/>
        <v/>
      </c>
      <c r="Y1053" s="14" t="str">
        <f t="shared" ca="1" si="294"/>
        <v/>
      </c>
      <c r="Z1053" s="14" t="str">
        <f t="shared" ca="1" si="295"/>
        <v/>
      </c>
      <c r="AA1053" s="14" t="str">
        <f t="shared" ca="1" si="296"/>
        <v/>
      </c>
      <c r="AB1053" s="1">
        <f t="shared" si="298"/>
        <v>80</v>
      </c>
      <c r="AC1053" s="1" t="e">
        <f t="shared" si="299"/>
        <v>#N/A</v>
      </c>
      <c r="AD1053" s="1" t="e">
        <f t="shared" si="300"/>
        <v>#N/A</v>
      </c>
      <c r="AE1053" s="1" t="e">
        <f t="shared" si="301"/>
        <v>#N/A</v>
      </c>
      <c r="AF1053" s="1" t="e">
        <f t="shared" si="302"/>
        <v>#N/A</v>
      </c>
      <c r="AG1053" s="1" t="e">
        <f t="shared" si="303"/>
        <v>#N/A</v>
      </c>
      <c r="AH1053" s="1" t="e">
        <f t="shared" si="304"/>
        <v>#N/A</v>
      </c>
      <c r="AI1053" s="1" t="e">
        <f>TRIM(LEFT(AP1053,FIND(Sheet1!$E$16,AP1053)-1))</f>
        <v>#VALUE!</v>
      </c>
      <c r="AJ1053" s="1" t="e">
        <f>TRIM(LEFT(AQ1053,FIND(Sheet1!$E$16,AQ1053)-1))</f>
        <v>#VALUE!</v>
      </c>
      <c r="AK1053" s="1" t="e">
        <f>TRIM(LEFT(AR1053,FIND(Sheet1!$E$16,AR1053)-1))</f>
        <v>#VALUE!</v>
      </c>
      <c r="AL1053" s="1" t="e">
        <f>TRIM(LEFT(AS1053,FIND(Sheet1!$E$16,AS1053)-1))</f>
        <v>#VALUE!</v>
      </c>
      <c r="AM1053" s="1" t="e">
        <f>TRIM(LEFT(AT1053,FIND(Sheet1!$E$16,AT1053)-1))</f>
        <v>#VALUE!</v>
      </c>
      <c r="AN1053" s="1" t="e">
        <f>TRIM(LEFT(AU1053,FIND(Sheet1!$E$16,AU1053)-1))</f>
        <v>#VALUE!</v>
      </c>
      <c r="AO1053" s="1" t="e">
        <f>TRIM(LEFT(AV1053,FIND(Sheet1!$E$16,AV1053)-1))</f>
        <v>#VALUE!</v>
      </c>
      <c r="AP1053" s="14">
        <v>80</v>
      </c>
      <c r="AX1053" s="1">
        <v>2200360104</v>
      </c>
      <c r="AY1053" s="1" t="s">
        <v>91</v>
      </c>
      <c r="AZ1053" s="1" t="str">
        <f t="shared" si="297"/>
        <v>2200360104受击光效</v>
      </c>
      <c r="BA1053" s="1">
        <f>COUNTIFS($AZ$2:AZ1053,AZ1053,$AZ$2:AZ1053,"&gt;&lt;")</f>
        <v>1</v>
      </c>
      <c r="BB1053" t="b">
        <f>IFERROR(AND(VLOOKUP(AX1053,[2]英雄技能定义!$A:$F,6,0)="普攻",AY1053=$AY$2),FALSE)</f>
        <v>0</v>
      </c>
    </row>
    <row r="1054" spans="19:54">
      <c r="S1054" s="14" t="str">
        <f t="shared" si="289"/>
        <v>2200360104受击光效2</v>
      </c>
      <c r="T1054" s="14" t="str">
        <f ca="1">IF(OFFSET($BB$1,MATCH($S1054,S:S,0)-1,),$BC$1,
_xlfn.TEXTJOIN(Sheet1!$D$16,1,U1054:AA1054))</f>
        <v>77</v>
      </c>
      <c r="U1054" s="14" t="str">
        <f t="shared" ca="1" si="290"/>
        <v>77</v>
      </c>
      <c r="V1054" s="14" t="str">
        <f t="shared" ca="1" si="291"/>
        <v/>
      </c>
      <c r="W1054" s="14" t="str">
        <f t="shared" ca="1" si="292"/>
        <v/>
      </c>
      <c r="X1054" s="14" t="str">
        <f t="shared" ca="1" si="293"/>
        <v/>
      </c>
      <c r="Y1054" s="14" t="str">
        <f t="shared" ca="1" si="294"/>
        <v/>
      </c>
      <c r="Z1054" s="14" t="str">
        <f t="shared" ca="1" si="295"/>
        <v/>
      </c>
      <c r="AA1054" s="14" t="str">
        <f t="shared" ca="1" si="296"/>
        <v/>
      </c>
      <c r="AB1054" s="1">
        <f t="shared" si="298"/>
        <v>77</v>
      </c>
      <c r="AC1054" s="1" t="e">
        <f t="shared" si="299"/>
        <v>#N/A</v>
      </c>
      <c r="AD1054" s="1" t="e">
        <f t="shared" si="300"/>
        <v>#N/A</v>
      </c>
      <c r="AE1054" s="1" t="e">
        <f t="shared" si="301"/>
        <v>#N/A</v>
      </c>
      <c r="AF1054" s="1" t="e">
        <f t="shared" si="302"/>
        <v>#N/A</v>
      </c>
      <c r="AG1054" s="1" t="e">
        <f t="shared" si="303"/>
        <v>#N/A</v>
      </c>
      <c r="AH1054" s="1" t="e">
        <f t="shared" si="304"/>
        <v>#N/A</v>
      </c>
      <c r="AI1054" s="1" t="e">
        <f>TRIM(LEFT(AP1054,FIND(Sheet1!$E$16,AP1054)-1))</f>
        <v>#VALUE!</v>
      </c>
      <c r="AJ1054" s="1" t="e">
        <f>TRIM(LEFT(AQ1054,FIND(Sheet1!$E$16,AQ1054)-1))</f>
        <v>#VALUE!</v>
      </c>
      <c r="AK1054" s="1" t="e">
        <f>TRIM(LEFT(AR1054,FIND(Sheet1!$E$16,AR1054)-1))</f>
        <v>#VALUE!</v>
      </c>
      <c r="AL1054" s="1" t="e">
        <f>TRIM(LEFT(AS1054,FIND(Sheet1!$E$16,AS1054)-1))</f>
        <v>#VALUE!</v>
      </c>
      <c r="AM1054" s="1" t="e">
        <f>TRIM(LEFT(AT1054,FIND(Sheet1!$E$16,AT1054)-1))</f>
        <v>#VALUE!</v>
      </c>
      <c r="AN1054" s="1" t="e">
        <f>TRIM(LEFT(AU1054,FIND(Sheet1!$E$16,AU1054)-1))</f>
        <v>#VALUE!</v>
      </c>
      <c r="AO1054" s="1" t="e">
        <f>TRIM(LEFT(AV1054,FIND(Sheet1!$E$16,AV1054)-1))</f>
        <v>#VALUE!</v>
      </c>
      <c r="AP1054" s="14">
        <v>77</v>
      </c>
      <c r="AX1054" s="1">
        <v>2200360104</v>
      </c>
      <c r="AY1054" s="1" t="s">
        <v>91</v>
      </c>
      <c r="AZ1054" s="1" t="str">
        <f t="shared" si="297"/>
        <v>2200360104受击光效</v>
      </c>
      <c r="BA1054" s="1">
        <f>COUNTIFS($AZ$2:AZ1054,AZ1054,$AZ$2:AZ1054,"&gt;&lt;")</f>
        <v>2</v>
      </c>
      <c r="BB1054" t="b">
        <f>IFERROR(AND(VLOOKUP(AX1054,[2]英雄技能定义!$A:$F,6,0)="普攻",AY1054=$AY$2),FALSE)</f>
        <v>0</v>
      </c>
    </row>
    <row r="1055" spans="19:54">
      <c r="S1055" s="14" t="str">
        <f t="shared" si="289"/>
        <v>2200360104伤血2</v>
      </c>
      <c r="T1055" s="14" t="str">
        <f ca="1">IF(OFFSET($BB$1,MATCH($S1055,S:S,0)-1,),$BC$1,
_xlfn.TEXTJOIN(Sheet1!$D$16,1,U1055:AA1055))</f>
        <v>ratio=0.1,fixed=100</v>
      </c>
      <c r="U1055" s="14" t="str">
        <f t="shared" ca="1" si="290"/>
        <v>ratio=0.1</v>
      </c>
      <c r="V1055" s="14" t="str">
        <f t="shared" ca="1" si="291"/>
        <v>fixed=100</v>
      </c>
      <c r="W1055" s="14" t="str">
        <f t="shared" ca="1" si="292"/>
        <v/>
      </c>
      <c r="X1055" s="14" t="str">
        <f t="shared" ca="1" si="293"/>
        <v/>
      </c>
      <c r="Y1055" s="14" t="str">
        <f t="shared" ca="1" si="294"/>
        <v/>
      </c>
      <c r="Z1055" s="14" t="str">
        <f t="shared" ca="1" si="295"/>
        <v/>
      </c>
      <c r="AA1055" s="14" t="str">
        <f t="shared" ca="1" si="296"/>
        <v/>
      </c>
      <c r="AB1055" s="1">
        <f t="shared" si="298"/>
        <v>0.1</v>
      </c>
      <c r="AC1055" s="1">
        <f t="shared" si="299"/>
        <v>100</v>
      </c>
      <c r="AD1055" s="1" t="e">
        <f t="shared" si="300"/>
        <v>#N/A</v>
      </c>
      <c r="AE1055" s="1" t="e">
        <f t="shared" si="301"/>
        <v>#N/A</v>
      </c>
      <c r="AF1055" s="1" t="e">
        <f t="shared" si="302"/>
        <v>#N/A</v>
      </c>
      <c r="AG1055" s="1" t="e">
        <f t="shared" si="303"/>
        <v>#N/A</v>
      </c>
      <c r="AH1055" s="1" t="e">
        <f t="shared" si="304"/>
        <v>#N/A</v>
      </c>
      <c r="AI1055" s="1" t="str">
        <f>TRIM(LEFT(AP1055,FIND(Sheet1!$E$16,AP1055)-1))</f>
        <v>ratio</v>
      </c>
      <c r="AJ1055" s="1" t="str">
        <f>TRIM(LEFT(AQ1055,FIND(Sheet1!$E$16,AQ1055)-1))</f>
        <v>fixed</v>
      </c>
      <c r="AK1055" s="1" t="e">
        <f>TRIM(LEFT(AR1055,FIND(Sheet1!$E$16,AR1055)-1))</f>
        <v>#VALUE!</v>
      </c>
      <c r="AL1055" s="1" t="e">
        <f>TRIM(LEFT(AS1055,FIND(Sheet1!$E$16,AS1055)-1))</f>
        <v>#VALUE!</v>
      </c>
      <c r="AM1055" s="1" t="e">
        <f>TRIM(LEFT(AT1055,FIND(Sheet1!$E$16,AT1055)-1))</f>
        <v>#VALUE!</v>
      </c>
      <c r="AN1055" s="1" t="e">
        <f>TRIM(LEFT(AU1055,FIND(Sheet1!$E$16,AU1055)-1))</f>
        <v>#VALUE!</v>
      </c>
      <c r="AO1055" s="1" t="e">
        <f>TRIM(LEFT(AV1055,FIND(Sheet1!$E$16,AV1055)-1))</f>
        <v>#VALUE!</v>
      </c>
      <c r="AP1055" s="14" t="s">
        <v>534</v>
      </c>
      <c r="AQ1055" s="14" t="s">
        <v>170</v>
      </c>
      <c r="AX1055" s="1">
        <v>2200360104</v>
      </c>
      <c r="AY1055" s="1" t="s">
        <v>86</v>
      </c>
      <c r="AZ1055" s="1" t="str">
        <f t="shared" si="297"/>
        <v>2200360104伤血</v>
      </c>
      <c r="BA1055" s="1">
        <f>COUNTIFS($AZ$2:AZ1055,AZ1055,$AZ$2:AZ1055,"&gt;&lt;")</f>
        <v>2</v>
      </c>
      <c r="BB1055" t="b">
        <f>IFERROR(AND(VLOOKUP(AX1055,[2]英雄技能定义!$A:$F,6,0)="普攻",AY1055=$AY$2),FALSE)</f>
        <v>0</v>
      </c>
    </row>
    <row r="1056" spans="19:54">
      <c r="S1056" s="14" t="str">
        <f t="shared" si="289"/>
        <v>2200360104加buff2</v>
      </c>
      <c r="T1056" s="14" t="str">
        <f ca="1">IF(OFFSET($BB$1,MATCH($S1056,S:S,0)-1,),$BC$1,
_xlfn.TEXTJOIN(Sheet1!$D$16,1,U1056:AA1056))</f>
        <v>duration=1,effectIds={1000154}</v>
      </c>
      <c r="U1056" s="14" t="str">
        <f t="shared" ca="1" si="290"/>
        <v>duration=1</v>
      </c>
      <c r="V1056" s="14" t="str">
        <f t="shared" ca="1" si="291"/>
        <v>effectIds={1000154}</v>
      </c>
      <c r="W1056" s="14" t="str">
        <f t="shared" ca="1" si="292"/>
        <v/>
      </c>
      <c r="X1056" s="14" t="str">
        <f t="shared" ca="1" si="293"/>
        <v/>
      </c>
      <c r="Y1056" s="14" t="str">
        <f t="shared" ca="1" si="294"/>
        <v/>
      </c>
      <c r="Z1056" s="14" t="str">
        <f t="shared" ca="1" si="295"/>
        <v/>
      </c>
      <c r="AA1056" s="14" t="str">
        <f t="shared" ca="1" si="296"/>
        <v/>
      </c>
      <c r="AB1056" s="1">
        <f t="shared" si="298"/>
        <v>1</v>
      </c>
      <c r="AC1056" s="1" t="e">
        <f t="shared" si="299"/>
        <v>#N/A</v>
      </c>
      <c r="AD1056" s="1" t="e">
        <f t="shared" si="300"/>
        <v>#N/A</v>
      </c>
      <c r="AE1056" s="1" t="e">
        <f t="shared" si="301"/>
        <v>#N/A</v>
      </c>
      <c r="AF1056" s="1" t="e">
        <f t="shared" si="302"/>
        <v>#N/A</v>
      </c>
      <c r="AG1056" s="1" t="e">
        <f t="shared" si="303"/>
        <v>#N/A</v>
      </c>
      <c r="AH1056" s="1" t="e">
        <f t="shared" si="304"/>
        <v>#N/A</v>
      </c>
      <c r="AI1056" s="1" t="str">
        <f>TRIM(LEFT(AP1056,FIND(Sheet1!$E$16,AP1056)-1))</f>
        <v>duration</v>
      </c>
      <c r="AJ1056" s="1" t="str">
        <f>TRIM(LEFT(AQ1056,FIND(Sheet1!$E$16,AQ1056)-1))</f>
        <v>effectIds</v>
      </c>
      <c r="AK1056" s="1" t="e">
        <f>TRIM(LEFT(AR1056,FIND(Sheet1!$E$16,AR1056)-1))</f>
        <v>#VALUE!</v>
      </c>
      <c r="AL1056" s="1" t="e">
        <f>TRIM(LEFT(AS1056,FIND(Sheet1!$E$16,AS1056)-1))</f>
        <v>#VALUE!</v>
      </c>
      <c r="AM1056" s="1" t="e">
        <f>TRIM(LEFT(AT1056,FIND(Sheet1!$E$16,AT1056)-1))</f>
        <v>#VALUE!</v>
      </c>
      <c r="AN1056" s="1" t="e">
        <f>TRIM(LEFT(AU1056,FIND(Sheet1!$E$16,AU1056)-1))</f>
        <v>#VALUE!</v>
      </c>
      <c r="AO1056" s="1" t="e">
        <f>TRIM(LEFT(AV1056,FIND(Sheet1!$E$16,AV1056)-1))</f>
        <v>#VALUE!</v>
      </c>
      <c r="AP1056" s="14" t="s">
        <v>211</v>
      </c>
      <c r="AQ1056" s="14" t="s">
        <v>535</v>
      </c>
      <c r="AX1056" s="1">
        <v>2200360104</v>
      </c>
      <c r="AY1056" s="1" t="s">
        <v>88</v>
      </c>
      <c r="AZ1056" s="1" t="str">
        <f t="shared" si="297"/>
        <v>2200360104加buff</v>
      </c>
      <c r="BA1056" s="1">
        <f>COUNTIFS($AZ$2:AZ1056,AZ1056,$AZ$2:AZ1056,"&gt;&lt;")</f>
        <v>2</v>
      </c>
      <c r="BB1056" t="b">
        <f>IFERROR(AND(VLOOKUP(AX1056,[2]英雄技能定义!$A:$F,6,0)="普攻",AY1056=$AY$2),FALSE)</f>
        <v>0</v>
      </c>
    </row>
    <row r="1057" spans="19:54">
      <c r="S1057" s="14" t="str">
        <f t="shared" si="289"/>
        <v>2200360105加buff1</v>
      </c>
      <c r="T1057" s="14" t="str">
        <f ca="1">IF(OFFSET($BB$1,MATCH($S1057,S:S,0)-1,),$BC$1,
_xlfn.TEXTJOIN(Sheet1!$D$16,1,U1057:AA1057))</f>
        <v>duration=9+attackerParams('extreasure1a'),effectIds={1000157}</v>
      </c>
      <c r="U1057" s="14" t="str">
        <f t="shared" ca="1" si="290"/>
        <v>duration=9+attackerParams('extreasure1a')</v>
      </c>
      <c r="V1057" s="14" t="str">
        <f t="shared" ca="1" si="291"/>
        <v>effectIds={1000157}</v>
      </c>
      <c r="W1057" s="14" t="str">
        <f t="shared" ca="1" si="292"/>
        <v/>
      </c>
      <c r="X1057" s="14" t="str">
        <f t="shared" ca="1" si="293"/>
        <v/>
      </c>
      <c r="Y1057" s="14" t="str">
        <f t="shared" ca="1" si="294"/>
        <v/>
      </c>
      <c r="Z1057" s="14" t="str">
        <f t="shared" ca="1" si="295"/>
        <v/>
      </c>
      <c r="AA1057" s="14" t="str">
        <f t="shared" ca="1" si="296"/>
        <v/>
      </c>
      <c r="AB1057" s="1">
        <f t="shared" si="298"/>
        <v>9</v>
      </c>
      <c r="AC1057" s="1" t="e">
        <f t="shared" si="299"/>
        <v>#N/A</v>
      </c>
      <c r="AD1057" s="1" t="e">
        <f t="shared" si="300"/>
        <v>#N/A</v>
      </c>
      <c r="AE1057" s="1" t="e">
        <f t="shared" si="301"/>
        <v>#N/A</v>
      </c>
      <c r="AF1057" s="1" t="e">
        <f t="shared" si="302"/>
        <v>#N/A</v>
      </c>
      <c r="AG1057" s="1" t="e">
        <f t="shared" si="303"/>
        <v>#N/A</v>
      </c>
      <c r="AH1057" s="1" t="e">
        <f t="shared" si="304"/>
        <v>#N/A</v>
      </c>
      <c r="AI1057" s="1" t="str">
        <f>TRIM(LEFT(AP1057,FIND(Sheet1!$E$16,AP1057)-1))</f>
        <v>duration</v>
      </c>
      <c r="AJ1057" s="1" t="str">
        <f>TRIM(LEFT(AQ1057,FIND(Sheet1!$E$16,AQ1057)-1))</f>
        <v>effectIds</v>
      </c>
      <c r="AK1057" s="1" t="e">
        <f>TRIM(LEFT(AR1057,FIND(Sheet1!$E$16,AR1057)-1))</f>
        <v>#VALUE!</v>
      </c>
      <c r="AL1057" s="1" t="e">
        <f>TRIM(LEFT(AS1057,FIND(Sheet1!$E$16,AS1057)-1))</f>
        <v>#VALUE!</v>
      </c>
      <c r="AM1057" s="1" t="e">
        <f>TRIM(LEFT(AT1057,FIND(Sheet1!$E$16,AT1057)-1))</f>
        <v>#VALUE!</v>
      </c>
      <c r="AN1057" s="1" t="e">
        <f>TRIM(LEFT(AU1057,FIND(Sheet1!$E$16,AU1057)-1))</f>
        <v>#VALUE!</v>
      </c>
      <c r="AO1057" s="1" t="e">
        <f>TRIM(LEFT(AV1057,FIND(Sheet1!$E$16,AV1057)-1))</f>
        <v>#VALUE!</v>
      </c>
      <c r="AP1057" s="14" t="s">
        <v>529</v>
      </c>
      <c r="AQ1057" s="14" t="s">
        <v>530</v>
      </c>
      <c r="AX1057" s="1">
        <v>2200360105</v>
      </c>
      <c r="AY1057" s="1" t="s">
        <v>88</v>
      </c>
      <c r="AZ1057" s="1" t="str">
        <f t="shared" si="297"/>
        <v>2200360105加buff</v>
      </c>
      <c r="BA1057" s="1">
        <f>COUNTIFS($AZ$2:AZ1057,AZ1057,$AZ$2:AZ1057,"&gt;&lt;")</f>
        <v>1</v>
      </c>
      <c r="BB1057" t="b">
        <f>IFERROR(AND(VLOOKUP(AX1057,[2]英雄技能定义!$A:$F,6,0)="普攻",AY1057=$AY$2),FALSE)</f>
        <v>0</v>
      </c>
    </row>
    <row r="1058" spans="19:54">
      <c r="S1058" s="14" t="str">
        <f t="shared" si="289"/>
        <v>2200360105伤血1</v>
      </c>
      <c r="T1058" s="14" t="str">
        <f ca="1">IF(OFFSET($BB$1,MATCH($S1058,S:S,0)-1,),$BC$1,
_xlfn.TEXTJOIN(Sheet1!$D$16,1,U1058:AA1058))</f>
        <v>ratio=0.29+attackerParams('extreasure2')+attackerParams('step10a'),fixed=100</v>
      </c>
      <c r="U1058" s="14" t="str">
        <f t="shared" ca="1" si="290"/>
        <v>ratio=0.29+attackerParams('extreasure2')+attackerParams('step10a')</v>
      </c>
      <c r="V1058" s="14" t="str">
        <f t="shared" ca="1" si="291"/>
        <v>fixed=100</v>
      </c>
      <c r="W1058" s="14" t="str">
        <f t="shared" ca="1" si="292"/>
        <v/>
      </c>
      <c r="X1058" s="14" t="str">
        <f t="shared" ca="1" si="293"/>
        <v/>
      </c>
      <c r="Y1058" s="14" t="str">
        <f t="shared" ca="1" si="294"/>
        <v/>
      </c>
      <c r="Z1058" s="14" t="str">
        <f t="shared" ca="1" si="295"/>
        <v/>
      </c>
      <c r="AA1058" s="14" t="str">
        <f t="shared" ca="1" si="296"/>
        <v/>
      </c>
      <c r="AB1058" s="1">
        <f t="shared" si="298"/>
        <v>0.28999999999999998</v>
      </c>
      <c r="AC1058" s="1">
        <f t="shared" si="299"/>
        <v>100</v>
      </c>
      <c r="AD1058" s="1" t="e">
        <f t="shared" si="300"/>
        <v>#N/A</v>
      </c>
      <c r="AE1058" s="1" t="e">
        <f t="shared" si="301"/>
        <v>#N/A</v>
      </c>
      <c r="AF1058" s="1" t="e">
        <f t="shared" si="302"/>
        <v>#N/A</v>
      </c>
      <c r="AG1058" s="1" t="e">
        <f t="shared" si="303"/>
        <v>#N/A</v>
      </c>
      <c r="AH1058" s="1" t="e">
        <f t="shared" si="304"/>
        <v>#N/A</v>
      </c>
      <c r="AI1058" s="1" t="str">
        <f>TRIM(LEFT(AP1058,FIND(Sheet1!$E$16,AP1058)-1))</f>
        <v>ratio</v>
      </c>
      <c r="AJ1058" s="1" t="str">
        <f>TRIM(LEFT(AQ1058,FIND(Sheet1!$E$16,AQ1058)-1))</f>
        <v>fixed</v>
      </c>
      <c r="AK1058" s="1" t="e">
        <f>TRIM(LEFT(AR1058,FIND(Sheet1!$E$16,AR1058)-1))</f>
        <v>#VALUE!</v>
      </c>
      <c r="AL1058" s="1" t="e">
        <f>TRIM(LEFT(AS1058,FIND(Sheet1!$E$16,AS1058)-1))</f>
        <v>#VALUE!</v>
      </c>
      <c r="AM1058" s="1" t="e">
        <f>TRIM(LEFT(AT1058,FIND(Sheet1!$E$16,AT1058)-1))</f>
        <v>#VALUE!</v>
      </c>
      <c r="AN1058" s="1" t="e">
        <f>TRIM(LEFT(AU1058,FIND(Sheet1!$E$16,AU1058)-1))</f>
        <v>#VALUE!</v>
      </c>
      <c r="AO1058" s="1" t="e">
        <f>TRIM(LEFT(AV1058,FIND(Sheet1!$E$16,AV1058)-1))</f>
        <v>#VALUE!</v>
      </c>
      <c r="AP1058" s="14" t="s">
        <v>536</v>
      </c>
      <c r="AQ1058" s="14" t="s">
        <v>170</v>
      </c>
      <c r="AX1058" s="1">
        <v>2200360105</v>
      </c>
      <c r="AY1058" s="1" t="s">
        <v>86</v>
      </c>
      <c r="AZ1058" s="1" t="str">
        <f t="shared" si="297"/>
        <v>2200360105伤血</v>
      </c>
      <c r="BA1058" s="1">
        <f>COUNTIFS($AZ$2:AZ1058,AZ1058,$AZ$2:AZ1058,"&gt;&lt;")</f>
        <v>1</v>
      </c>
      <c r="BB1058" t="b">
        <f>IFERROR(AND(VLOOKUP(AX1058,[2]英雄技能定义!$A:$F,6,0)="普攻",AY1058=$AY$2),FALSE)</f>
        <v>0</v>
      </c>
    </row>
    <row r="1059" spans="19:54">
      <c r="S1059" s="14" t="str">
        <f t="shared" si="289"/>
        <v>2200360105击退1</v>
      </c>
      <c r="T1059" s="14" t="str">
        <f ca="1">IF(OFFSET($BB$1,MATCH($S1059,S:S,0)-1,),$BC$1,
_xlfn.TEXTJOIN(Sheet1!$D$16,1,U1059:AA1059))</f>
        <v>speed=-(distanceWithFrontEnemy())-500,duration=0.1,isAccelerated=false</v>
      </c>
      <c r="U1059" s="14" t="str">
        <f t="shared" ca="1" si="290"/>
        <v>speed=-(distanceWithFrontEnemy())-500</v>
      </c>
      <c r="V1059" s="14" t="str">
        <f t="shared" ca="1" si="291"/>
        <v>duration=0.1</v>
      </c>
      <c r="W1059" s="14" t="str">
        <f t="shared" ca="1" si="292"/>
        <v>isAccelerated=false</v>
      </c>
      <c r="X1059" s="14" t="str">
        <f t="shared" ca="1" si="293"/>
        <v/>
      </c>
      <c r="Y1059" s="14" t="str">
        <f t="shared" ca="1" si="294"/>
        <v/>
      </c>
      <c r="Z1059" s="14" t="str">
        <f t="shared" ca="1" si="295"/>
        <v/>
      </c>
      <c r="AA1059" s="14" t="str">
        <f t="shared" ca="1" si="296"/>
        <v/>
      </c>
      <c r="AB1059" s="1">
        <f t="shared" si="298"/>
        <v>500</v>
      </c>
      <c r="AC1059" s="1">
        <f t="shared" si="299"/>
        <v>0.1</v>
      </c>
      <c r="AD1059" s="1" t="e">
        <f t="shared" si="300"/>
        <v>#N/A</v>
      </c>
      <c r="AE1059" s="1" t="e">
        <f t="shared" si="301"/>
        <v>#N/A</v>
      </c>
      <c r="AF1059" s="1" t="e">
        <f t="shared" si="302"/>
        <v>#N/A</v>
      </c>
      <c r="AG1059" s="1" t="e">
        <f t="shared" si="303"/>
        <v>#N/A</v>
      </c>
      <c r="AH1059" s="1" t="e">
        <f t="shared" si="304"/>
        <v>#N/A</v>
      </c>
      <c r="AI1059" s="1" t="str">
        <f>TRIM(LEFT(AP1059,FIND(Sheet1!$E$16,AP1059)-1))</f>
        <v>speed</v>
      </c>
      <c r="AJ1059" s="1" t="str">
        <f>TRIM(LEFT(AQ1059,FIND(Sheet1!$E$16,AQ1059)-1))</f>
        <v>duration</v>
      </c>
      <c r="AK1059" s="1" t="str">
        <f>TRIM(LEFT(AR1059,FIND(Sheet1!$E$16,AR1059)-1))</f>
        <v>isAccelerated</v>
      </c>
      <c r="AL1059" s="1" t="e">
        <f>TRIM(LEFT(AS1059,FIND(Sheet1!$E$16,AS1059)-1))</f>
        <v>#VALUE!</v>
      </c>
      <c r="AM1059" s="1" t="e">
        <f>TRIM(LEFT(AT1059,FIND(Sheet1!$E$16,AT1059)-1))</f>
        <v>#VALUE!</v>
      </c>
      <c r="AN1059" s="1" t="e">
        <f>TRIM(LEFT(AU1059,FIND(Sheet1!$E$16,AU1059)-1))</f>
        <v>#VALUE!</v>
      </c>
      <c r="AO1059" s="1" t="e">
        <f>TRIM(LEFT(AV1059,FIND(Sheet1!$E$16,AV1059)-1))</f>
        <v>#VALUE!</v>
      </c>
      <c r="AP1059" s="14" t="s">
        <v>532</v>
      </c>
      <c r="AQ1059" s="14" t="s">
        <v>183</v>
      </c>
      <c r="AR1059" s="14" t="s">
        <v>533</v>
      </c>
      <c r="AX1059" s="1">
        <v>2200360105</v>
      </c>
      <c r="AY1059" s="1" t="s">
        <v>47</v>
      </c>
      <c r="AZ1059" s="1" t="str">
        <f t="shared" si="297"/>
        <v>2200360105击退</v>
      </c>
      <c r="BA1059" s="1">
        <f>COUNTIFS($AZ$2:AZ1059,AZ1059,$AZ$2:AZ1059,"&gt;&lt;")</f>
        <v>1</v>
      </c>
      <c r="BB1059" t="b">
        <f>IFERROR(AND(VLOOKUP(AX1059,[2]英雄技能定义!$A:$F,6,0)="普攻",AY1059=$AY$2),FALSE)</f>
        <v>0</v>
      </c>
    </row>
    <row r="1060" spans="19:54">
      <c r="S1060" s="14" t="str">
        <f t="shared" si="289"/>
        <v>2200360105受击光效1</v>
      </c>
      <c r="T1060" s="14" t="str">
        <f ca="1">IF(OFFSET($BB$1,MATCH($S1060,S:S,0)-1,),$BC$1,
_xlfn.TEXTJOIN(Sheet1!$D$16,1,U1060:AA1060))</f>
        <v>80</v>
      </c>
      <c r="U1060" s="14" t="str">
        <f t="shared" ca="1" si="290"/>
        <v>80</v>
      </c>
      <c r="V1060" s="14" t="str">
        <f t="shared" ca="1" si="291"/>
        <v/>
      </c>
      <c r="W1060" s="14" t="str">
        <f t="shared" ca="1" si="292"/>
        <v/>
      </c>
      <c r="X1060" s="14" t="str">
        <f t="shared" ca="1" si="293"/>
        <v/>
      </c>
      <c r="Y1060" s="14" t="str">
        <f t="shared" ca="1" si="294"/>
        <v/>
      </c>
      <c r="Z1060" s="14" t="str">
        <f t="shared" ca="1" si="295"/>
        <v/>
      </c>
      <c r="AA1060" s="14" t="str">
        <f t="shared" ca="1" si="296"/>
        <v/>
      </c>
      <c r="AB1060" s="1">
        <f t="shared" si="298"/>
        <v>80</v>
      </c>
      <c r="AC1060" s="1" t="e">
        <f t="shared" si="299"/>
        <v>#N/A</v>
      </c>
      <c r="AD1060" s="1" t="e">
        <f t="shared" si="300"/>
        <v>#N/A</v>
      </c>
      <c r="AE1060" s="1" t="e">
        <f t="shared" si="301"/>
        <v>#N/A</v>
      </c>
      <c r="AF1060" s="1" t="e">
        <f t="shared" si="302"/>
        <v>#N/A</v>
      </c>
      <c r="AG1060" s="1" t="e">
        <f t="shared" si="303"/>
        <v>#N/A</v>
      </c>
      <c r="AH1060" s="1" t="e">
        <f t="shared" si="304"/>
        <v>#N/A</v>
      </c>
      <c r="AI1060" s="1" t="e">
        <f>TRIM(LEFT(AP1060,FIND(Sheet1!$E$16,AP1060)-1))</f>
        <v>#VALUE!</v>
      </c>
      <c r="AJ1060" s="1" t="e">
        <f>TRIM(LEFT(AQ1060,FIND(Sheet1!$E$16,AQ1060)-1))</f>
        <v>#VALUE!</v>
      </c>
      <c r="AK1060" s="1" t="e">
        <f>TRIM(LEFT(AR1060,FIND(Sheet1!$E$16,AR1060)-1))</f>
        <v>#VALUE!</v>
      </c>
      <c r="AL1060" s="1" t="e">
        <f>TRIM(LEFT(AS1060,FIND(Sheet1!$E$16,AS1060)-1))</f>
        <v>#VALUE!</v>
      </c>
      <c r="AM1060" s="1" t="e">
        <f>TRIM(LEFT(AT1060,FIND(Sheet1!$E$16,AT1060)-1))</f>
        <v>#VALUE!</v>
      </c>
      <c r="AN1060" s="1" t="e">
        <f>TRIM(LEFT(AU1060,FIND(Sheet1!$E$16,AU1060)-1))</f>
        <v>#VALUE!</v>
      </c>
      <c r="AO1060" s="1" t="e">
        <f>TRIM(LEFT(AV1060,FIND(Sheet1!$E$16,AV1060)-1))</f>
        <v>#VALUE!</v>
      </c>
      <c r="AP1060" s="14">
        <v>80</v>
      </c>
      <c r="AX1060" s="1">
        <v>2200360105</v>
      </c>
      <c r="AY1060" s="1" t="s">
        <v>91</v>
      </c>
      <c r="AZ1060" s="1" t="str">
        <f t="shared" si="297"/>
        <v>2200360105受击光效</v>
      </c>
      <c r="BA1060" s="1">
        <f>COUNTIFS($AZ$2:AZ1060,AZ1060,$AZ$2:AZ1060,"&gt;&lt;")</f>
        <v>1</v>
      </c>
      <c r="BB1060" t="b">
        <f>IFERROR(AND(VLOOKUP(AX1060,[2]英雄技能定义!$A:$F,6,0)="普攻",AY1060=$AY$2),FALSE)</f>
        <v>0</v>
      </c>
    </row>
    <row r="1061" spans="19:54">
      <c r="S1061" s="14" t="str">
        <f t="shared" si="289"/>
        <v>2200360105受击光效2</v>
      </c>
      <c r="T1061" s="14" t="str">
        <f ca="1">IF(OFFSET($BB$1,MATCH($S1061,S:S,0)-1,),$BC$1,
_xlfn.TEXTJOIN(Sheet1!$D$16,1,U1061:AA1061))</f>
        <v>77</v>
      </c>
      <c r="U1061" s="14" t="str">
        <f t="shared" ca="1" si="290"/>
        <v>77</v>
      </c>
      <c r="V1061" s="14" t="str">
        <f t="shared" ca="1" si="291"/>
        <v/>
      </c>
      <c r="W1061" s="14" t="str">
        <f t="shared" ca="1" si="292"/>
        <v/>
      </c>
      <c r="X1061" s="14" t="str">
        <f t="shared" ca="1" si="293"/>
        <v/>
      </c>
      <c r="Y1061" s="14" t="str">
        <f t="shared" ca="1" si="294"/>
        <v/>
      </c>
      <c r="Z1061" s="14" t="str">
        <f t="shared" ca="1" si="295"/>
        <v/>
      </c>
      <c r="AA1061" s="14" t="str">
        <f t="shared" ca="1" si="296"/>
        <v/>
      </c>
      <c r="AB1061" s="1">
        <f t="shared" si="298"/>
        <v>77</v>
      </c>
      <c r="AC1061" s="1" t="e">
        <f t="shared" si="299"/>
        <v>#N/A</v>
      </c>
      <c r="AD1061" s="1" t="e">
        <f t="shared" si="300"/>
        <v>#N/A</v>
      </c>
      <c r="AE1061" s="1" t="e">
        <f t="shared" si="301"/>
        <v>#N/A</v>
      </c>
      <c r="AF1061" s="1" t="e">
        <f t="shared" si="302"/>
        <v>#N/A</v>
      </c>
      <c r="AG1061" s="1" t="e">
        <f t="shared" si="303"/>
        <v>#N/A</v>
      </c>
      <c r="AH1061" s="1" t="e">
        <f t="shared" si="304"/>
        <v>#N/A</v>
      </c>
      <c r="AI1061" s="1" t="e">
        <f>TRIM(LEFT(AP1061,FIND(Sheet1!$E$16,AP1061)-1))</f>
        <v>#VALUE!</v>
      </c>
      <c r="AJ1061" s="1" t="e">
        <f>TRIM(LEFT(AQ1061,FIND(Sheet1!$E$16,AQ1061)-1))</f>
        <v>#VALUE!</v>
      </c>
      <c r="AK1061" s="1" t="e">
        <f>TRIM(LEFT(AR1061,FIND(Sheet1!$E$16,AR1061)-1))</f>
        <v>#VALUE!</v>
      </c>
      <c r="AL1061" s="1" t="e">
        <f>TRIM(LEFT(AS1061,FIND(Sheet1!$E$16,AS1061)-1))</f>
        <v>#VALUE!</v>
      </c>
      <c r="AM1061" s="1" t="e">
        <f>TRIM(LEFT(AT1061,FIND(Sheet1!$E$16,AT1061)-1))</f>
        <v>#VALUE!</v>
      </c>
      <c r="AN1061" s="1" t="e">
        <f>TRIM(LEFT(AU1061,FIND(Sheet1!$E$16,AU1061)-1))</f>
        <v>#VALUE!</v>
      </c>
      <c r="AO1061" s="1" t="e">
        <f>TRIM(LEFT(AV1061,FIND(Sheet1!$E$16,AV1061)-1))</f>
        <v>#VALUE!</v>
      </c>
      <c r="AP1061" s="14">
        <v>77</v>
      </c>
      <c r="AX1061" s="1">
        <v>2200360105</v>
      </c>
      <c r="AY1061" s="1" t="s">
        <v>91</v>
      </c>
      <c r="AZ1061" s="1" t="str">
        <f t="shared" si="297"/>
        <v>2200360105受击光效</v>
      </c>
      <c r="BA1061" s="1">
        <f>COUNTIFS($AZ$2:AZ1061,AZ1061,$AZ$2:AZ1061,"&gt;&lt;")</f>
        <v>2</v>
      </c>
      <c r="BB1061" t="b">
        <f>IFERROR(AND(VLOOKUP(AX1061,[2]英雄技能定义!$A:$F,6,0)="普攻",AY1061=$AY$2),FALSE)</f>
        <v>0</v>
      </c>
    </row>
    <row r="1062" spans="19:54">
      <c r="S1062" s="14" t="str">
        <f t="shared" si="289"/>
        <v>2200360105伤血2</v>
      </c>
      <c r="T1062" s="14" t="str">
        <f ca="1">IF(OFFSET($BB$1,MATCH($S1062,S:S,0)-1,),$BC$1,
_xlfn.TEXTJOIN(Sheet1!$D$16,1,U1062:AA1062))</f>
        <v>ratio=0.1,fixed=100</v>
      </c>
      <c r="U1062" s="14" t="str">
        <f t="shared" ca="1" si="290"/>
        <v>ratio=0.1</v>
      </c>
      <c r="V1062" s="14" t="str">
        <f t="shared" ca="1" si="291"/>
        <v>fixed=100</v>
      </c>
      <c r="W1062" s="14" t="str">
        <f t="shared" ca="1" si="292"/>
        <v/>
      </c>
      <c r="X1062" s="14" t="str">
        <f t="shared" ca="1" si="293"/>
        <v/>
      </c>
      <c r="Y1062" s="14" t="str">
        <f t="shared" ca="1" si="294"/>
        <v/>
      </c>
      <c r="Z1062" s="14" t="str">
        <f t="shared" ca="1" si="295"/>
        <v/>
      </c>
      <c r="AA1062" s="14" t="str">
        <f t="shared" ca="1" si="296"/>
        <v/>
      </c>
      <c r="AB1062" s="1">
        <f t="shared" si="298"/>
        <v>0.1</v>
      </c>
      <c r="AC1062" s="1">
        <f t="shared" si="299"/>
        <v>100</v>
      </c>
      <c r="AD1062" s="1" t="e">
        <f t="shared" si="300"/>
        <v>#N/A</v>
      </c>
      <c r="AE1062" s="1" t="e">
        <f t="shared" si="301"/>
        <v>#N/A</v>
      </c>
      <c r="AF1062" s="1" t="e">
        <f t="shared" si="302"/>
        <v>#N/A</v>
      </c>
      <c r="AG1062" s="1" t="e">
        <f t="shared" si="303"/>
        <v>#N/A</v>
      </c>
      <c r="AH1062" s="1" t="e">
        <f t="shared" si="304"/>
        <v>#N/A</v>
      </c>
      <c r="AI1062" s="1" t="str">
        <f>TRIM(LEFT(AP1062,FIND(Sheet1!$E$16,AP1062)-1))</f>
        <v>ratio</v>
      </c>
      <c r="AJ1062" s="1" t="str">
        <f>TRIM(LEFT(AQ1062,FIND(Sheet1!$E$16,AQ1062)-1))</f>
        <v>fixed</v>
      </c>
      <c r="AK1062" s="1" t="e">
        <f>TRIM(LEFT(AR1062,FIND(Sheet1!$E$16,AR1062)-1))</f>
        <v>#VALUE!</v>
      </c>
      <c r="AL1062" s="1" t="e">
        <f>TRIM(LEFT(AS1062,FIND(Sheet1!$E$16,AS1062)-1))</f>
        <v>#VALUE!</v>
      </c>
      <c r="AM1062" s="1" t="e">
        <f>TRIM(LEFT(AT1062,FIND(Sheet1!$E$16,AT1062)-1))</f>
        <v>#VALUE!</v>
      </c>
      <c r="AN1062" s="1" t="e">
        <f>TRIM(LEFT(AU1062,FIND(Sheet1!$E$16,AU1062)-1))</f>
        <v>#VALUE!</v>
      </c>
      <c r="AO1062" s="1" t="e">
        <f>TRIM(LEFT(AV1062,FIND(Sheet1!$E$16,AV1062)-1))</f>
        <v>#VALUE!</v>
      </c>
      <c r="AP1062" s="14" t="s">
        <v>534</v>
      </c>
      <c r="AQ1062" s="14" t="s">
        <v>170</v>
      </c>
      <c r="AX1062" s="1">
        <v>2200360105</v>
      </c>
      <c r="AY1062" s="1" t="s">
        <v>86</v>
      </c>
      <c r="AZ1062" s="1" t="str">
        <f t="shared" si="297"/>
        <v>2200360105伤血</v>
      </c>
      <c r="BA1062" s="1">
        <f>COUNTIFS($AZ$2:AZ1062,AZ1062,$AZ$2:AZ1062,"&gt;&lt;")</f>
        <v>2</v>
      </c>
      <c r="BB1062" t="b">
        <f>IFERROR(AND(VLOOKUP(AX1062,[2]英雄技能定义!$A:$F,6,0)="普攻",AY1062=$AY$2),FALSE)</f>
        <v>0</v>
      </c>
    </row>
    <row r="1063" spans="19:54">
      <c r="S1063" s="14" t="str">
        <f t="shared" si="289"/>
        <v>2200360105加buff2</v>
      </c>
      <c r="T1063" s="14" t="str">
        <f ca="1">IF(OFFSET($BB$1,MATCH($S1063,S:S,0)-1,),$BC$1,
_xlfn.TEXTJOIN(Sheet1!$D$16,1,U1063:AA1063))</f>
        <v>duration=2,effectIds={1000154}</v>
      </c>
      <c r="U1063" s="14" t="str">
        <f t="shared" ca="1" si="290"/>
        <v>duration=2</v>
      </c>
      <c r="V1063" s="14" t="str">
        <f t="shared" ca="1" si="291"/>
        <v>effectIds={1000154}</v>
      </c>
      <c r="W1063" s="14" t="str">
        <f t="shared" ca="1" si="292"/>
        <v/>
      </c>
      <c r="X1063" s="14" t="str">
        <f t="shared" ca="1" si="293"/>
        <v/>
      </c>
      <c r="Y1063" s="14" t="str">
        <f t="shared" ca="1" si="294"/>
        <v/>
      </c>
      <c r="Z1063" s="14" t="str">
        <f t="shared" ca="1" si="295"/>
        <v/>
      </c>
      <c r="AA1063" s="14" t="str">
        <f t="shared" ca="1" si="296"/>
        <v/>
      </c>
      <c r="AB1063" s="1">
        <f t="shared" si="298"/>
        <v>2</v>
      </c>
      <c r="AC1063" s="1" t="e">
        <f t="shared" si="299"/>
        <v>#N/A</v>
      </c>
      <c r="AD1063" s="1" t="e">
        <f t="shared" si="300"/>
        <v>#N/A</v>
      </c>
      <c r="AE1063" s="1" t="e">
        <f t="shared" si="301"/>
        <v>#N/A</v>
      </c>
      <c r="AF1063" s="1" t="e">
        <f t="shared" si="302"/>
        <v>#N/A</v>
      </c>
      <c r="AG1063" s="1" t="e">
        <f t="shared" si="303"/>
        <v>#N/A</v>
      </c>
      <c r="AH1063" s="1" t="e">
        <f t="shared" si="304"/>
        <v>#N/A</v>
      </c>
      <c r="AI1063" s="1" t="str">
        <f>TRIM(LEFT(AP1063,FIND(Sheet1!$E$16,AP1063)-1))</f>
        <v>duration</v>
      </c>
      <c r="AJ1063" s="1" t="str">
        <f>TRIM(LEFT(AQ1063,FIND(Sheet1!$E$16,AQ1063)-1))</f>
        <v>effectIds</v>
      </c>
      <c r="AK1063" s="1" t="e">
        <f>TRIM(LEFT(AR1063,FIND(Sheet1!$E$16,AR1063)-1))</f>
        <v>#VALUE!</v>
      </c>
      <c r="AL1063" s="1" t="e">
        <f>TRIM(LEFT(AS1063,FIND(Sheet1!$E$16,AS1063)-1))</f>
        <v>#VALUE!</v>
      </c>
      <c r="AM1063" s="1" t="e">
        <f>TRIM(LEFT(AT1063,FIND(Sheet1!$E$16,AT1063)-1))</f>
        <v>#VALUE!</v>
      </c>
      <c r="AN1063" s="1" t="e">
        <f>TRIM(LEFT(AU1063,FIND(Sheet1!$E$16,AU1063)-1))</f>
        <v>#VALUE!</v>
      </c>
      <c r="AO1063" s="1" t="e">
        <f>TRIM(LEFT(AV1063,FIND(Sheet1!$E$16,AV1063)-1))</f>
        <v>#VALUE!</v>
      </c>
      <c r="AP1063" s="14" t="s">
        <v>249</v>
      </c>
      <c r="AQ1063" s="14" t="s">
        <v>535</v>
      </c>
      <c r="AX1063" s="1">
        <v>2200360105</v>
      </c>
      <c r="AY1063" s="1" t="s">
        <v>88</v>
      </c>
      <c r="AZ1063" s="1" t="str">
        <f t="shared" si="297"/>
        <v>2200360105加buff</v>
      </c>
      <c r="BA1063" s="1">
        <f>COUNTIFS($AZ$2:AZ1063,AZ1063,$AZ$2:AZ1063,"&gt;&lt;")</f>
        <v>2</v>
      </c>
      <c r="BB1063" t="b">
        <f>IFERROR(AND(VLOOKUP(AX1063,[2]英雄技能定义!$A:$F,6,0)="普攻",AY1063=$AY$2),FALSE)</f>
        <v>0</v>
      </c>
    </row>
    <row r="1064" spans="19:54">
      <c r="S1064" s="14" t="str">
        <f t="shared" si="289"/>
        <v>2200360111改变属性1</v>
      </c>
      <c r="T1064" s="14" t="str">
        <f ca="1">IF(OFFSET($BB$1,MATCH($S1064,S:S,0)-1,),$BC$1,
_xlfn.TEXTJOIN(Sheet1!$D$16,1,U1064:AA1064))</f>
        <v>暴击效果-0.3#暴击率+0.3</v>
      </c>
      <c r="U1064" s="14" t="str">
        <f t="shared" ca="1" si="290"/>
        <v>暴击效果-0.3#暴击率+0.3</v>
      </c>
      <c r="V1064" s="14" t="str">
        <f t="shared" ca="1" si="291"/>
        <v/>
      </c>
      <c r="W1064" s="14" t="str">
        <f t="shared" ca="1" si="292"/>
        <v/>
      </c>
      <c r="X1064" s="14" t="str">
        <f t="shared" ca="1" si="293"/>
        <v/>
      </c>
      <c r="Y1064" s="14" t="str">
        <f t="shared" ca="1" si="294"/>
        <v/>
      </c>
      <c r="Z1064" s="14" t="str">
        <f t="shared" ca="1" si="295"/>
        <v/>
      </c>
      <c r="AA1064" s="14" t="str">
        <f t="shared" ca="1" si="296"/>
        <v/>
      </c>
      <c r="AB1064" s="1">
        <f t="shared" si="298"/>
        <v>0.3</v>
      </c>
      <c r="AC1064" s="1" t="e">
        <f t="shared" si="299"/>
        <v>#N/A</v>
      </c>
      <c r="AD1064" s="1" t="e">
        <f t="shared" si="300"/>
        <v>#N/A</v>
      </c>
      <c r="AE1064" s="1" t="e">
        <f t="shared" si="301"/>
        <v>#N/A</v>
      </c>
      <c r="AF1064" s="1" t="e">
        <f t="shared" si="302"/>
        <v>#N/A</v>
      </c>
      <c r="AG1064" s="1" t="e">
        <f t="shared" si="303"/>
        <v>#N/A</v>
      </c>
      <c r="AH1064" s="1" t="e">
        <f t="shared" si="304"/>
        <v>#N/A</v>
      </c>
      <c r="AI1064" s="1" t="e">
        <f>TRIM(LEFT(AP1064,FIND(Sheet1!$E$16,AP1064)-1))</f>
        <v>#VALUE!</v>
      </c>
      <c r="AJ1064" s="1" t="e">
        <f>TRIM(LEFT(AQ1064,FIND(Sheet1!$E$16,AQ1064)-1))</f>
        <v>#VALUE!</v>
      </c>
      <c r="AK1064" s="1" t="e">
        <f>TRIM(LEFT(AR1064,FIND(Sheet1!$E$16,AR1064)-1))</f>
        <v>#VALUE!</v>
      </c>
      <c r="AL1064" s="1" t="e">
        <f>TRIM(LEFT(AS1064,FIND(Sheet1!$E$16,AS1064)-1))</f>
        <v>#VALUE!</v>
      </c>
      <c r="AM1064" s="1" t="e">
        <f>TRIM(LEFT(AT1064,FIND(Sheet1!$E$16,AT1064)-1))</f>
        <v>#VALUE!</v>
      </c>
      <c r="AN1064" s="1" t="e">
        <f>TRIM(LEFT(AU1064,FIND(Sheet1!$E$16,AU1064)-1))</f>
        <v>#VALUE!</v>
      </c>
      <c r="AO1064" s="1" t="e">
        <f>TRIM(LEFT(AV1064,FIND(Sheet1!$E$16,AV1064)-1))</f>
        <v>#VALUE!</v>
      </c>
      <c r="AP1064" s="14" t="s">
        <v>166</v>
      </c>
      <c r="AX1064" s="1">
        <v>2200360111</v>
      </c>
      <c r="AY1064" s="1" t="s">
        <v>89</v>
      </c>
      <c r="AZ1064" s="1" t="str">
        <f t="shared" si="297"/>
        <v>2200360111改变属性</v>
      </c>
      <c r="BA1064" s="1">
        <f>COUNTIFS($AZ$2:AZ1064,AZ1064,$AZ$2:AZ1064,"&gt;&lt;")</f>
        <v>1</v>
      </c>
      <c r="BB1064" t="b">
        <f>IFERROR(AND(VLOOKUP(AX1064,[2]英雄技能定义!$A:$F,6,0)="普攻",AY1064=$AY$2),FALSE)</f>
        <v>0</v>
      </c>
    </row>
    <row r="1065" spans="19:54">
      <c r="S1065" s="14" t="str">
        <f t="shared" si="289"/>
        <v>2200360111加buff1</v>
      </c>
      <c r="T1065" s="14" t="str">
        <f ca="1">IF(OFFSET($BB$1,MATCH($S1065,S:S,0)-1,),$BC$1,
_xlfn.TEXTJOIN(Sheet1!$D$16,1,U1065:AA1065))</f>
        <v>duration=-1,effectIds={1000155},overlayLimit=5</v>
      </c>
      <c r="U1065" s="14" t="str">
        <f t="shared" ca="1" si="290"/>
        <v>duration=-1</v>
      </c>
      <c r="V1065" s="14" t="str">
        <f t="shared" ca="1" si="291"/>
        <v>effectIds={1000155}</v>
      </c>
      <c r="W1065" s="14" t="str">
        <f t="shared" ca="1" si="292"/>
        <v>overlayLimit=5</v>
      </c>
      <c r="X1065" s="14" t="str">
        <f t="shared" ca="1" si="293"/>
        <v/>
      </c>
      <c r="Y1065" s="14" t="str">
        <f t="shared" ca="1" si="294"/>
        <v/>
      </c>
      <c r="Z1065" s="14" t="str">
        <f t="shared" ca="1" si="295"/>
        <v/>
      </c>
      <c r="AA1065" s="14" t="str">
        <f t="shared" ca="1" si="296"/>
        <v/>
      </c>
      <c r="AB1065" s="1">
        <f t="shared" si="298"/>
        <v>1</v>
      </c>
      <c r="AC1065" s="1" t="e">
        <f t="shared" si="299"/>
        <v>#N/A</v>
      </c>
      <c r="AD1065" s="1">
        <f t="shared" si="300"/>
        <v>5</v>
      </c>
      <c r="AE1065" s="1" t="e">
        <f t="shared" si="301"/>
        <v>#N/A</v>
      </c>
      <c r="AF1065" s="1" t="e">
        <f t="shared" si="302"/>
        <v>#N/A</v>
      </c>
      <c r="AG1065" s="1" t="e">
        <f t="shared" si="303"/>
        <v>#N/A</v>
      </c>
      <c r="AH1065" s="1" t="e">
        <f t="shared" si="304"/>
        <v>#N/A</v>
      </c>
      <c r="AI1065" s="1" t="str">
        <f>TRIM(LEFT(AP1065,FIND(Sheet1!$E$16,AP1065)-1))</f>
        <v>duration</v>
      </c>
      <c r="AJ1065" s="1" t="str">
        <f>TRIM(LEFT(AQ1065,FIND(Sheet1!$E$16,AQ1065)-1))</f>
        <v>effectIds</v>
      </c>
      <c r="AK1065" s="1" t="str">
        <f>TRIM(LEFT(AR1065,FIND(Sheet1!$E$16,AR1065)-1))</f>
        <v>overlayLimit</v>
      </c>
      <c r="AL1065" s="1" t="e">
        <f>TRIM(LEFT(AS1065,FIND(Sheet1!$E$16,AS1065)-1))</f>
        <v>#VALUE!</v>
      </c>
      <c r="AM1065" s="1" t="e">
        <f>TRIM(LEFT(AT1065,FIND(Sheet1!$E$16,AT1065)-1))</f>
        <v>#VALUE!</v>
      </c>
      <c r="AN1065" s="1" t="e">
        <f>TRIM(LEFT(AU1065,FIND(Sheet1!$E$16,AU1065)-1))</f>
        <v>#VALUE!</v>
      </c>
      <c r="AO1065" s="1" t="e">
        <f>TRIM(LEFT(AV1065,FIND(Sheet1!$E$16,AV1065)-1))</f>
        <v>#VALUE!</v>
      </c>
      <c r="AP1065" s="14" t="s">
        <v>417</v>
      </c>
      <c r="AQ1065" s="14" t="s">
        <v>537</v>
      </c>
      <c r="AR1065" s="14" t="s">
        <v>538</v>
      </c>
      <c r="AX1065" s="1">
        <v>2200360111</v>
      </c>
      <c r="AY1065" s="1" t="s">
        <v>88</v>
      </c>
      <c r="AZ1065" s="1" t="str">
        <f t="shared" si="297"/>
        <v>2200360111加buff</v>
      </c>
      <c r="BA1065" s="1">
        <f>COUNTIFS($AZ$2:AZ1065,AZ1065,$AZ$2:AZ1065,"&gt;&lt;")</f>
        <v>1</v>
      </c>
      <c r="BB1065" t="b">
        <f>IFERROR(AND(VLOOKUP(AX1065,[2]英雄技能定义!$A:$F,6,0)="普攻",AY1065=$AY$2),FALSE)</f>
        <v>0</v>
      </c>
    </row>
    <row r="1066" spans="19:54">
      <c r="S1066" s="14" t="str">
        <f t="shared" si="289"/>
        <v>2210360101伤血1</v>
      </c>
      <c r="T1066" s="14" t="str">
        <f ca="1">IF(OFFSET($BB$1,MATCH($S1066,S:S,0)-1,),$BC$1,
_xlfn.TEXTJOIN(Sheet1!$D$16,1,U1066:AA1066))</f>
        <v>ratio=0.4,fixed=0</v>
      </c>
      <c r="U1066" s="14" t="str">
        <f t="shared" ca="1" si="290"/>
        <v>ratio=0.4</v>
      </c>
      <c r="V1066" s="14" t="str">
        <f t="shared" ca="1" si="291"/>
        <v>fixed=10</v>
      </c>
      <c r="W1066" s="14" t="str">
        <f t="shared" ca="1" si="292"/>
        <v/>
      </c>
      <c r="X1066" s="14" t="str">
        <f t="shared" ca="1" si="293"/>
        <v/>
      </c>
      <c r="Y1066" s="14" t="str">
        <f t="shared" ca="1" si="294"/>
        <v/>
      </c>
      <c r="Z1066" s="14" t="str">
        <f t="shared" ca="1" si="295"/>
        <v/>
      </c>
      <c r="AA1066" s="14" t="str">
        <f t="shared" ca="1" si="296"/>
        <v/>
      </c>
      <c r="AB1066" s="1">
        <f t="shared" si="298"/>
        <v>0.4</v>
      </c>
      <c r="AC1066" s="1">
        <f t="shared" si="299"/>
        <v>10</v>
      </c>
      <c r="AD1066" s="1" t="e">
        <f t="shared" si="300"/>
        <v>#N/A</v>
      </c>
      <c r="AE1066" s="1" t="e">
        <f t="shared" si="301"/>
        <v>#N/A</v>
      </c>
      <c r="AF1066" s="1" t="e">
        <f t="shared" si="302"/>
        <v>#N/A</v>
      </c>
      <c r="AG1066" s="1" t="e">
        <f t="shared" si="303"/>
        <v>#N/A</v>
      </c>
      <c r="AH1066" s="1" t="e">
        <f t="shared" si="304"/>
        <v>#N/A</v>
      </c>
      <c r="AI1066" s="1" t="str">
        <f>TRIM(LEFT(AP1066,FIND(Sheet1!$E$16,AP1066)-1))</f>
        <v>ratio</v>
      </c>
      <c r="AJ1066" s="1" t="str">
        <f>TRIM(LEFT(AQ1066,FIND(Sheet1!$E$16,AQ1066)-1))</f>
        <v>fixed</v>
      </c>
      <c r="AK1066" s="1" t="e">
        <f>TRIM(LEFT(AR1066,FIND(Sheet1!$E$16,AR1066)-1))</f>
        <v>#VALUE!</v>
      </c>
      <c r="AL1066" s="1" t="e">
        <f>TRIM(LEFT(AS1066,FIND(Sheet1!$E$16,AS1066)-1))</f>
        <v>#VALUE!</v>
      </c>
      <c r="AM1066" s="1" t="e">
        <f>TRIM(LEFT(AT1066,FIND(Sheet1!$E$16,AT1066)-1))</f>
        <v>#VALUE!</v>
      </c>
      <c r="AN1066" s="1" t="e">
        <f>TRIM(LEFT(AU1066,FIND(Sheet1!$E$16,AU1066)-1))</f>
        <v>#VALUE!</v>
      </c>
      <c r="AO1066" s="1" t="e">
        <f>TRIM(LEFT(AV1066,FIND(Sheet1!$E$16,AV1066)-1))</f>
        <v>#VALUE!</v>
      </c>
      <c r="AP1066" s="14" t="s">
        <v>167</v>
      </c>
      <c r="AQ1066" s="14" t="s">
        <v>168</v>
      </c>
      <c r="AX1066" s="1">
        <v>2210360101</v>
      </c>
      <c r="AY1066" s="1" t="s">
        <v>86</v>
      </c>
      <c r="AZ1066" s="1" t="str">
        <f t="shared" si="297"/>
        <v>2210360101伤血</v>
      </c>
      <c r="BA1066" s="1">
        <f>COUNTIFS($AZ$2:AZ1066,AZ1066,$AZ$2:AZ1066,"&gt;&lt;")</f>
        <v>1</v>
      </c>
      <c r="BB1066" t="b">
        <f>IFERROR(AND(VLOOKUP(AX1066,[2]英雄技能定义!$A:$F,6,0)="普攻",AY1066=$AY$2),FALSE)</f>
        <v>1</v>
      </c>
    </row>
    <row r="1067" spans="19:54">
      <c r="S1067" s="14" t="str">
        <f t="shared" si="289"/>
        <v>2210360101受击光效1</v>
      </c>
      <c r="T1067" s="14" t="str">
        <f ca="1">IF(OFFSET($BB$1,MATCH($S1067,S:S,0)-1,),$BC$1,
_xlfn.TEXTJOIN(Sheet1!$D$16,1,U1067:AA1067))</f>
        <v>1</v>
      </c>
      <c r="U1067" s="14" t="str">
        <f t="shared" ca="1" si="290"/>
        <v>1</v>
      </c>
      <c r="V1067" s="14" t="str">
        <f t="shared" ca="1" si="291"/>
        <v/>
      </c>
      <c r="W1067" s="14" t="str">
        <f t="shared" ca="1" si="292"/>
        <v/>
      </c>
      <c r="X1067" s="14" t="str">
        <f t="shared" ca="1" si="293"/>
        <v/>
      </c>
      <c r="Y1067" s="14" t="str">
        <f t="shared" ca="1" si="294"/>
        <v/>
      </c>
      <c r="Z1067" s="14" t="str">
        <f t="shared" ca="1" si="295"/>
        <v/>
      </c>
      <c r="AA1067" s="14" t="str">
        <f t="shared" ca="1" si="296"/>
        <v/>
      </c>
      <c r="AB1067" s="1">
        <f t="shared" si="298"/>
        <v>1</v>
      </c>
      <c r="AC1067" s="1" t="e">
        <f t="shared" si="299"/>
        <v>#N/A</v>
      </c>
      <c r="AD1067" s="1" t="e">
        <f t="shared" si="300"/>
        <v>#N/A</v>
      </c>
      <c r="AE1067" s="1" t="e">
        <f t="shared" si="301"/>
        <v>#N/A</v>
      </c>
      <c r="AF1067" s="1" t="e">
        <f t="shared" si="302"/>
        <v>#N/A</v>
      </c>
      <c r="AG1067" s="1" t="e">
        <f t="shared" si="303"/>
        <v>#N/A</v>
      </c>
      <c r="AH1067" s="1" t="e">
        <f t="shared" si="304"/>
        <v>#N/A</v>
      </c>
      <c r="AI1067" s="1" t="e">
        <f>TRIM(LEFT(AP1067,FIND(Sheet1!$E$16,AP1067)-1))</f>
        <v>#VALUE!</v>
      </c>
      <c r="AJ1067" s="1" t="e">
        <f>TRIM(LEFT(AQ1067,FIND(Sheet1!$E$16,AQ1067)-1))</f>
        <v>#VALUE!</v>
      </c>
      <c r="AK1067" s="1" t="e">
        <f>TRIM(LEFT(AR1067,FIND(Sheet1!$E$16,AR1067)-1))</f>
        <v>#VALUE!</v>
      </c>
      <c r="AL1067" s="1" t="e">
        <f>TRIM(LEFT(AS1067,FIND(Sheet1!$E$16,AS1067)-1))</f>
        <v>#VALUE!</v>
      </c>
      <c r="AM1067" s="1" t="e">
        <f>TRIM(LEFT(AT1067,FIND(Sheet1!$E$16,AT1067)-1))</f>
        <v>#VALUE!</v>
      </c>
      <c r="AN1067" s="1" t="e">
        <f>TRIM(LEFT(AU1067,FIND(Sheet1!$E$16,AU1067)-1))</f>
        <v>#VALUE!</v>
      </c>
      <c r="AO1067" s="1" t="e">
        <f>TRIM(LEFT(AV1067,FIND(Sheet1!$E$16,AV1067)-1))</f>
        <v>#VALUE!</v>
      </c>
      <c r="AP1067" s="14">
        <v>1</v>
      </c>
      <c r="AX1067" s="1">
        <v>2210360101</v>
      </c>
      <c r="AY1067" s="1" t="s">
        <v>91</v>
      </c>
      <c r="AZ1067" s="1" t="str">
        <f t="shared" si="297"/>
        <v>2210360101受击光效</v>
      </c>
      <c r="BA1067" s="1">
        <f>COUNTIFS($AZ$2:AZ1067,AZ1067,$AZ$2:AZ1067,"&gt;&lt;")</f>
        <v>1</v>
      </c>
      <c r="BB1067" t="b">
        <f>IFERROR(AND(VLOOKUP(AX1067,[2]英雄技能定义!$A:$F,6,0)="普攻",AY1067=$AY$2),FALSE)</f>
        <v>0</v>
      </c>
    </row>
    <row r="1068" spans="19:54">
      <c r="S1068" s="14" t="str">
        <f t="shared" si="289"/>
        <v>2210360102伤血1</v>
      </c>
      <c r="T1068" s="14" t="str">
        <f ca="1">IF(OFFSET($BB$1,MATCH($S1068,S:S,0)-1,),$BC$1,
_xlfn.TEXTJOIN(Sheet1!$D$16,1,U1068:AA1068))</f>
        <v>ratio=2.54,fixed=100,extCritP=0.4</v>
      </c>
      <c r="U1068" s="14" t="str">
        <f t="shared" ca="1" si="290"/>
        <v>ratio=2.54</v>
      </c>
      <c r="V1068" s="14" t="str">
        <f t="shared" ca="1" si="291"/>
        <v>fixed=100</v>
      </c>
      <c r="W1068" s="14" t="str">
        <f t="shared" ca="1" si="292"/>
        <v>extCritP=0.4</v>
      </c>
      <c r="X1068" s="14" t="str">
        <f t="shared" ca="1" si="293"/>
        <v/>
      </c>
      <c r="Y1068" s="14" t="str">
        <f t="shared" ca="1" si="294"/>
        <v/>
      </c>
      <c r="Z1068" s="14" t="str">
        <f t="shared" ca="1" si="295"/>
        <v/>
      </c>
      <c r="AA1068" s="14" t="str">
        <f t="shared" ca="1" si="296"/>
        <v/>
      </c>
      <c r="AB1068" s="1">
        <f t="shared" si="298"/>
        <v>2.54</v>
      </c>
      <c r="AC1068" s="1">
        <f t="shared" si="299"/>
        <v>100</v>
      </c>
      <c r="AD1068" s="1">
        <f t="shared" si="300"/>
        <v>0.4</v>
      </c>
      <c r="AE1068" s="1" t="e">
        <f t="shared" si="301"/>
        <v>#N/A</v>
      </c>
      <c r="AF1068" s="1" t="e">
        <f t="shared" si="302"/>
        <v>#N/A</v>
      </c>
      <c r="AG1068" s="1" t="e">
        <f t="shared" si="303"/>
        <v>#N/A</v>
      </c>
      <c r="AH1068" s="1" t="e">
        <f t="shared" si="304"/>
        <v>#N/A</v>
      </c>
      <c r="AI1068" s="1" t="str">
        <f>TRIM(LEFT(AP1068,FIND(Sheet1!$E$16,AP1068)-1))</f>
        <v>ratio</v>
      </c>
      <c r="AJ1068" s="1" t="str">
        <f>TRIM(LEFT(AQ1068,FIND(Sheet1!$E$16,AQ1068)-1))</f>
        <v>fixed</v>
      </c>
      <c r="AK1068" s="1" t="str">
        <f>TRIM(LEFT(AR1068,FIND(Sheet1!$E$16,AR1068)-1))</f>
        <v>extCritP</v>
      </c>
      <c r="AL1068" s="1" t="e">
        <f>TRIM(LEFT(AS1068,FIND(Sheet1!$E$16,AS1068)-1))</f>
        <v>#VALUE!</v>
      </c>
      <c r="AM1068" s="1" t="e">
        <f>TRIM(LEFT(AT1068,FIND(Sheet1!$E$16,AT1068)-1))</f>
        <v>#VALUE!</v>
      </c>
      <c r="AN1068" s="1" t="e">
        <f>TRIM(LEFT(AU1068,FIND(Sheet1!$E$16,AU1068)-1))</f>
        <v>#VALUE!</v>
      </c>
      <c r="AO1068" s="1" t="e">
        <f>TRIM(LEFT(AV1068,FIND(Sheet1!$E$16,AV1068)-1))</f>
        <v>#VALUE!</v>
      </c>
      <c r="AP1068" s="14" t="s">
        <v>526</v>
      </c>
      <c r="AQ1068" s="14" t="s">
        <v>170</v>
      </c>
      <c r="AR1068" s="14" t="s">
        <v>527</v>
      </c>
      <c r="AX1068" s="1">
        <v>2210360102</v>
      </c>
      <c r="AY1068" s="1" t="s">
        <v>86</v>
      </c>
      <c r="AZ1068" s="1" t="str">
        <f t="shared" si="297"/>
        <v>2210360102伤血</v>
      </c>
      <c r="BA1068" s="1">
        <f>COUNTIFS($AZ$2:AZ1068,AZ1068,$AZ$2:AZ1068,"&gt;&lt;")</f>
        <v>1</v>
      </c>
      <c r="BB1068" t="b">
        <f>IFERROR(AND(VLOOKUP(AX1068,[2]英雄技能定义!$A:$F,6,0)="普攻",AY1068=$AY$2),FALSE)</f>
        <v>0</v>
      </c>
    </row>
    <row r="1069" spans="19:54">
      <c r="S1069" s="14" t="str">
        <f t="shared" si="289"/>
        <v>2210360102受击光效1</v>
      </c>
      <c r="T1069" s="14" t="str">
        <f ca="1">IF(OFFSET($BB$1,MATCH($S1069,S:S,0)-1,),$BC$1,
_xlfn.TEXTJOIN(Sheet1!$D$16,1,U1069:AA1069))</f>
        <v>77</v>
      </c>
      <c r="U1069" s="14" t="str">
        <f t="shared" ca="1" si="290"/>
        <v>77</v>
      </c>
      <c r="V1069" s="14" t="str">
        <f t="shared" ca="1" si="291"/>
        <v/>
      </c>
      <c r="W1069" s="14" t="str">
        <f t="shared" ca="1" si="292"/>
        <v/>
      </c>
      <c r="X1069" s="14" t="str">
        <f t="shared" ca="1" si="293"/>
        <v/>
      </c>
      <c r="Y1069" s="14" t="str">
        <f t="shared" ca="1" si="294"/>
        <v/>
      </c>
      <c r="Z1069" s="14" t="str">
        <f t="shared" ca="1" si="295"/>
        <v/>
      </c>
      <c r="AA1069" s="14" t="str">
        <f t="shared" ca="1" si="296"/>
        <v/>
      </c>
      <c r="AB1069" s="1">
        <f t="shared" si="298"/>
        <v>77</v>
      </c>
      <c r="AC1069" s="1" t="e">
        <f t="shared" si="299"/>
        <v>#N/A</v>
      </c>
      <c r="AD1069" s="1" t="e">
        <f t="shared" si="300"/>
        <v>#N/A</v>
      </c>
      <c r="AE1069" s="1" t="e">
        <f t="shared" si="301"/>
        <v>#N/A</v>
      </c>
      <c r="AF1069" s="1" t="e">
        <f t="shared" si="302"/>
        <v>#N/A</v>
      </c>
      <c r="AG1069" s="1" t="e">
        <f t="shared" si="303"/>
        <v>#N/A</v>
      </c>
      <c r="AH1069" s="1" t="e">
        <f t="shared" si="304"/>
        <v>#N/A</v>
      </c>
      <c r="AI1069" s="1" t="e">
        <f>TRIM(LEFT(AP1069,FIND(Sheet1!$E$16,AP1069)-1))</f>
        <v>#VALUE!</v>
      </c>
      <c r="AJ1069" s="1" t="e">
        <f>TRIM(LEFT(AQ1069,FIND(Sheet1!$E$16,AQ1069)-1))</f>
        <v>#VALUE!</v>
      </c>
      <c r="AK1069" s="1" t="e">
        <f>TRIM(LEFT(AR1069,FIND(Sheet1!$E$16,AR1069)-1))</f>
        <v>#VALUE!</v>
      </c>
      <c r="AL1069" s="1" t="e">
        <f>TRIM(LEFT(AS1069,FIND(Sheet1!$E$16,AS1069)-1))</f>
        <v>#VALUE!</v>
      </c>
      <c r="AM1069" s="1" t="e">
        <f>TRIM(LEFT(AT1069,FIND(Sheet1!$E$16,AT1069)-1))</f>
        <v>#VALUE!</v>
      </c>
      <c r="AN1069" s="1" t="e">
        <f>TRIM(LEFT(AU1069,FIND(Sheet1!$E$16,AU1069)-1))</f>
        <v>#VALUE!</v>
      </c>
      <c r="AO1069" s="1" t="e">
        <f>TRIM(LEFT(AV1069,FIND(Sheet1!$E$16,AV1069)-1))</f>
        <v>#VALUE!</v>
      </c>
      <c r="AP1069" s="14">
        <v>77</v>
      </c>
      <c r="AX1069" s="1">
        <v>2210360102</v>
      </c>
      <c r="AY1069" s="1" t="s">
        <v>91</v>
      </c>
      <c r="AZ1069" s="1" t="str">
        <f t="shared" si="297"/>
        <v>2210360102受击光效</v>
      </c>
      <c r="BA1069" s="1">
        <f>COUNTIFS($AZ$2:AZ1069,AZ1069,$AZ$2:AZ1069,"&gt;&lt;")</f>
        <v>1</v>
      </c>
      <c r="BB1069" t="b">
        <f>IFERROR(AND(VLOOKUP(AX1069,[2]英雄技能定义!$A:$F,6,0)="普攻",AY1069=$AY$2),FALSE)</f>
        <v>0</v>
      </c>
    </row>
    <row r="1070" spans="19:54">
      <c r="S1070" s="14" t="str">
        <f t="shared" si="289"/>
        <v>2210360102击退1</v>
      </c>
      <c r="T1070" s="14" t="str">
        <f ca="1">IF(OFFSET($BB$1,MATCH($S1070,S:S,0)-1,),$BC$1,
_xlfn.TEXTJOIN(Sheet1!$D$16,1,U1070:AA1070))</f>
        <v>speed=1000,duration=0.1</v>
      </c>
      <c r="U1070" s="14" t="str">
        <f t="shared" ca="1" si="290"/>
        <v>speed=1000</v>
      </c>
      <c r="V1070" s="14" t="str">
        <f t="shared" ca="1" si="291"/>
        <v>duration=0.1</v>
      </c>
      <c r="W1070" s="14" t="str">
        <f t="shared" ca="1" si="292"/>
        <v/>
      </c>
      <c r="X1070" s="14" t="str">
        <f t="shared" ca="1" si="293"/>
        <v/>
      </c>
      <c r="Y1070" s="14" t="str">
        <f t="shared" ca="1" si="294"/>
        <v/>
      </c>
      <c r="Z1070" s="14" t="str">
        <f t="shared" ca="1" si="295"/>
        <v/>
      </c>
      <c r="AA1070" s="14" t="str">
        <f t="shared" ca="1" si="296"/>
        <v/>
      </c>
      <c r="AB1070" s="1">
        <f t="shared" si="298"/>
        <v>1000</v>
      </c>
      <c r="AC1070" s="1">
        <f t="shared" si="299"/>
        <v>0.1</v>
      </c>
      <c r="AD1070" s="1" t="e">
        <f t="shared" si="300"/>
        <v>#N/A</v>
      </c>
      <c r="AE1070" s="1" t="e">
        <f t="shared" si="301"/>
        <v>#N/A</v>
      </c>
      <c r="AF1070" s="1" t="e">
        <f t="shared" si="302"/>
        <v>#N/A</v>
      </c>
      <c r="AG1070" s="1" t="e">
        <f t="shared" si="303"/>
        <v>#N/A</v>
      </c>
      <c r="AH1070" s="1" t="e">
        <f t="shared" si="304"/>
        <v>#N/A</v>
      </c>
      <c r="AI1070" s="1" t="str">
        <f>TRIM(LEFT(AP1070,FIND(Sheet1!$E$16,AP1070)-1))</f>
        <v>speed</v>
      </c>
      <c r="AJ1070" s="1" t="str">
        <f>TRIM(LEFT(AQ1070,FIND(Sheet1!$E$16,AQ1070)-1))</f>
        <v>duration</v>
      </c>
      <c r="AK1070" s="1" t="e">
        <f>TRIM(LEFT(AR1070,FIND(Sheet1!$E$16,AR1070)-1))</f>
        <v>#VALUE!</v>
      </c>
      <c r="AL1070" s="1" t="e">
        <f>TRIM(LEFT(AS1070,FIND(Sheet1!$E$16,AS1070)-1))</f>
        <v>#VALUE!</v>
      </c>
      <c r="AM1070" s="1" t="e">
        <f>TRIM(LEFT(AT1070,FIND(Sheet1!$E$16,AT1070)-1))</f>
        <v>#VALUE!</v>
      </c>
      <c r="AN1070" s="1" t="e">
        <f>TRIM(LEFT(AU1070,FIND(Sheet1!$E$16,AU1070)-1))</f>
        <v>#VALUE!</v>
      </c>
      <c r="AO1070" s="1" t="e">
        <f>TRIM(LEFT(AV1070,FIND(Sheet1!$E$16,AV1070)-1))</f>
        <v>#VALUE!</v>
      </c>
      <c r="AP1070" s="14" t="s">
        <v>182</v>
      </c>
      <c r="AQ1070" s="14" t="s">
        <v>183</v>
      </c>
      <c r="AX1070" s="1">
        <v>2210360102</v>
      </c>
      <c r="AY1070" s="1" t="s">
        <v>47</v>
      </c>
      <c r="AZ1070" s="1" t="str">
        <f t="shared" si="297"/>
        <v>2210360102击退</v>
      </c>
      <c r="BA1070" s="1">
        <f>COUNTIFS($AZ$2:AZ1070,AZ1070,$AZ$2:AZ1070,"&gt;&lt;")</f>
        <v>1</v>
      </c>
      <c r="BB1070" t="b">
        <f>IFERROR(AND(VLOOKUP(AX1070,[2]英雄技能定义!$A:$F,6,0)="普攻",AY1070=$AY$2),FALSE)</f>
        <v>0</v>
      </c>
    </row>
    <row r="1071" spans="19:54">
      <c r="S1071" s="14" t="str">
        <f t="shared" si="289"/>
        <v>2210360103击退1</v>
      </c>
      <c r="T1071" s="14" t="str">
        <f ca="1">IF(OFFSET($BB$1,MATCH($S1071,S:S,0)-1,),$BC$1,
_xlfn.TEXTJOIN(Sheet1!$D$16,1,U1071:AA1071))</f>
        <v>speed=1000,duration=0.1</v>
      </c>
      <c r="U1071" s="14" t="str">
        <f t="shared" ca="1" si="290"/>
        <v>speed=1000</v>
      </c>
      <c r="V1071" s="14" t="str">
        <f t="shared" ca="1" si="291"/>
        <v>duration=0.1</v>
      </c>
      <c r="W1071" s="14" t="str">
        <f t="shared" ca="1" si="292"/>
        <v/>
      </c>
      <c r="X1071" s="14" t="str">
        <f t="shared" ca="1" si="293"/>
        <v/>
      </c>
      <c r="Y1071" s="14" t="str">
        <f t="shared" ca="1" si="294"/>
        <v/>
      </c>
      <c r="Z1071" s="14" t="str">
        <f t="shared" ca="1" si="295"/>
        <v/>
      </c>
      <c r="AA1071" s="14" t="str">
        <f t="shared" ca="1" si="296"/>
        <v/>
      </c>
      <c r="AB1071" s="1">
        <f t="shared" si="298"/>
        <v>1000</v>
      </c>
      <c r="AC1071" s="1">
        <f t="shared" si="299"/>
        <v>0.1</v>
      </c>
      <c r="AD1071" s="1" t="e">
        <f t="shared" si="300"/>
        <v>#N/A</v>
      </c>
      <c r="AE1071" s="1" t="e">
        <f t="shared" si="301"/>
        <v>#N/A</v>
      </c>
      <c r="AF1071" s="1" t="e">
        <f t="shared" si="302"/>
        <v>#N/A</v>
      </c>
      <c r="AG1071" s="1" t="e">
        <f t="shared" si="303"/>
        <v>#N/A</v>
      </c>
      <c r="AH1071" s="1" t="e">
        <f t="shared" si="304"/>
        <v>#N/A</v>
      </c>
      <c r="AI1071" s="1" t="str">
        <f>TRIM(LEFT(AP1071,FIND(Sheet1!$E$16,AP1071)-1))</f>
        <v>speed</v>
      </c>
      <c r="AJ1071" s="1" t="str">
        <f>TRIM(LEFT(AQ1071,FIND(Sheet1!$E$16,AQ1071)-1))</f>
        <v>duration</v>
      </c>
      <c r="AK1071" s="1" t="e">
        <f>TRIM(LEFT(AR1071,FIND(Sheet1!$E$16,AR1071)-1))</f>
        <v>#VALUE!</v>
      </c>
      <c r="AL1071" s="1" t="e">
        <f>TRIM(LEFT(AS1071,FIND(Sheet1!$E$16,AS1071)-1))</f>
        <v>#VALUE!</v>
      </c>
      <c r="AM1071" s="1" t="e">
        <f>TRIM(LEFT(AT1071,FIND(Sheet1!$E$16,AT1071)-1))</f>
        <v>#VALUE!</v>
      </c>
      <c r="AN1071" s="1" t="e">
        <f>TRIM(LEFT(AU1071,FIND(Sheet1!$E$16,AU1071)-1))</f>
        <v>#VALUE!</v>
      </c>
      <c r="AO1071" s="1" t="e">
        <f>TRIM(LEFT(AV1071,FIND(Sheet1!$E$16,AV1071)-1))</f>
        <v>#VALUE!</v>
      </c>
      <c r="AP1071" s="14" t="s">
        <v>182</v>
      </c>
      <c r="AQ1071" s="14" t="s">
        <v>183</v>
      </c>
      <c r="AX1071" s="1">
        <v>2210360103</v>
      </c>
      <c r="AY1071" s="1" t="s">
        <v>47</v>
      </c>
      <c r="AZ1071" s="1" t="str">
        <f t="shared" si="297"/>
        <v>2210360103击退</v>
      </c>
      <c r="BA1071" s="1">
        <f>COUNTIFS($AZ$2:AZ1071,AZ1071,$AZ$2:AZ1071,"&gt;&lt;")</f>
        <v>1</v>
      </c>
      <c r="BB1071" t="b">
        <f>IFERROR(AND(VLOOKUP(AX1071,[2]英雄技能定义!$A:$F,6,0)="普攻",AY1071=$AY$2),FALSE)</f>
        <v>0</v>
      </c>
    </row>
    <row r="1072" spans="19:54">
      <c r="S1072" s="14" t="str">
        <f t="shared" si="289"/>
        <v>2210360103伤血1</v>
      </c>
      <c r="T1072" s="14" t="str">
        <f ca="1">IF(OFFSET($BB$1,MATCH($S1072,S:S,0)-1,),$BC$1,
_xlfn.TEXTJOIN(Sheet1!$D$16,1,U1072:AA1072))</f>
        <v>ratio=1.35,fixed=100</v>
      </c>
      <c r="U1072" s="14" t="str">
        <f t="shared" ca="1" si="290"/>
        <v>ratio=1.35</v>
      </c>
      <c r="V1072" s="14" t="str">
        <f t="shared" ca="1" si="291"/>
        <v>fixed=100</v>
      </c>
      <c r="W1072" s="14" t="str">
        <f t="shared" ca="1" si="292"/>
        <v/>
      </c>
      <c r="X1072" s="14" t="str">
        <f t="shared" ca="1" si="293"/>
        <v/>
      </c>
      <c r="Y1072" s="14" t="str">
        <f t="shared" ca="1" si="294"/>
        <v/>
      </c>
      <c r="Z1072" s="14" t="str">
        <f t="shared" ca="1" si="295"/>
        <v/>
      </c>
      <c r="AA1072" s="14" t="str">
        <f t="shared" ca="1" si="296"/>
        <v/>
      </c>
      <c r="AB1072" s="1">
        <f t="shared" si="298"/>
        <v>1.35</v>
      </c>
      <c r="AC1072" s="1">
        <f t="shared" si="299"/>
        <v>100</v>
      </c>
      <c r="AD1072" s="1" t="e">
        <f t="shared" si="300"/>
        <v>#N/A</v>
      </c>
      <c r="AE1072" s="1" t="e">
        <f t="shared" si="301"/>
        <v>#N/A</v>
      </c>
      <c r="AF1072" s="1" t="e">
        <f t="shared" si="302"/>
        <v>#N/A</v>
      </c>
      <c r="AG1072" s="1" t="e">
        <f t="shared" si="303"/>
        <v>#N/A</v>
      </c>
      <c r="AH1072" s="1" t="e">
        <f t="shared" si="304"/>
        <v>#N/A</v>
      </c>
      <c r="AI1072" s="1" t="str">
        <f>TRIM(LEFT(AP1072,FIND(Sheet1!$E$16,AP1072)-1))</f>
        <v>ratio</v>
      </c>
      <c r="AJ1072" s="1" t="str">
        <f>TRIM(LEFT(AQ1072,FIND(Sheet1!$E$16,AQ1072)-1))</f>
        <v>fixed</v>
      </c>
      <c r="AK1072" s="1" t="e">
        <f>TRIM(LEFT(AR1072,FIND(Sheet1!$E$16,AR1072)-1))</f>
        <v>#VALUE!</v>
      </c>
      <c r="AL1072" s="1" t="e">
        <f>TRIM(LEFT(AS1072,FIND(Sheet1!$E$16,AS1072)-1))</f>
        <v>#VALUE!</v>
      </c>
      <c r="AM1072" s="1" t="e">
        <f>TRIM(LEFT(AT1072,FIND(Sheet1!$E$16,AT1072)-1))</f>
        <v>#VALUE!</v>
      </c>
      <c r="AN1072" s="1" t="e">
        <f>TRIM(LEFT(AU1072,FIND(Sheet1!$E$16,AU1072)-1))</f>
        <v>#VALUE!</v>
      </c>
      <c r="AO1072" s="1" t="e">
        <f>TRIM(LEFT(AV1072,FIND(Sheet1!$E$16,AV1072)-1))</f>
        <v>#VALUE!</v>
      </c>
      <c r="AP1072" s="14" t="s">
        <v>422</v>
      </c>
      <c r="AQ1072" s="14" t="s">
        <v>170</v>
      </c>
      <c r="AX1072" s="1">
        <v>2210360103</v>
      </c>
      <c r="AY1072" s="1" t="s">
        <v>86</v>
      </c>
      <c r="AZ1072" s="1" t="str">
        <f t="shared" si="297"/>
        <v>2210360103伤血</v>
      </c>
      <c r="BA1072" s="1">
        <f>COUNTIFS($AZ$2:AZ1072,AZ1072,$AZ$2:AZ1072,"&gt;&lt;")</f>
        <v>1</v>
      </c>
      <c r="BB1072" t="b">
        <f>IFERROR(AND(VLOOKUP(AX1072,[2]英雄技能定义!$A:$F,6,0)="普攻",AY1072=$AY$2),FALSE)</f>
        <v>0</v>
      </c>
    </row>
    <row r="1073" spans="19:54">
      <c r="S1073" s="14" t="str">
        <f t="shared" si="289"/>
        <v>2210360103受击光效1</v>
      </c>
      <c r="T1073" s="14" t="str">
        <f ca="1">IF(OFFSET($BB$1,MATCH($S1073,S:S,0)-1,),$BC$1,
_xlfn.TEXTJOIN(Sheet1!$D$16,1,U1073:AA1073))</f>
        <v>77</v>
      </c>
      <c r="U1073" s="14" t="str">
        <f t="shared" ca="1" si="290"/>
        <v>77</v>
      </c>
      <c r="V1073" s="14" t="str">
        <f t="shared" ca="1" si="291"/>
        <v/>
      </c>
      <c r="W1073" s="14" t="str">
        <f t="shared" ca="1" si="292"/>
        <v/>
      </c>
      <c r="X1073" s="14" t="str">
        <f t="shared" ca="1" si="293"/>
        <v/>
      </c>
      <c r="Y1073" s="14" t="str">
        <f t="shared" ca="1" si="294"/>
        <v/>
      </c>
      <c r="Z1073" s="14" t="str">
        <f t="shared" ca="1" si="295"/>
        <v/>
      </c>
      <c r="AA1073" s="14" t="str">
        <f t="shared" ca="1" si="296"/>
        <v/>
      </c>
      <c r="AB1073" s="1">
        <f t="shared" si="298"/>
        <v>77</v>
      </c>
      <c r="AC1073" s="1" t="e">
        <f t="shared" si="299"/>
        <v>#N/A</v>
      </c>
      <c r="AD1073" s="1" t="e">
        <f t="shared" si="300"/>
        <v>#N/A</v>
      </c>
      <c r="AE1073" s="1" t="e">
        <f t="shared" si="301"/>
        <v>#N/A</v>
      </c>
      <c r="AF1073" s="1" t="e">
        <f t="shared" si="302"/>
        <v>#N/A</v>
      </c>
      <c r="AG1073" s="1" t="e">
        <f t="shared" si="303"/>
        <v>#N/A</v>
      </c>
      <c r="AH1073" s="1" t="e">
        <f t="shared" si="304"/>
        <v>#N/A</v>
      </c>
      <c r="AI1073" s="1" t="e">
        <f>TRIM(LEFT(AP1073,FIND(Sheet1!$E$16,AP1073)-1))</f>
        <v>#VALUE!</v>
      </c>
      <c r="AJ1073" s="1" t="e">
        <f>TRIM(LEFT(AQ1073,FIND(Sheet1!$E$16,AQ1073)-1))</f>
        <v>#VALUE!</v>
      </c>
      <c r="AK1073" s="1" t="e">
        <f>TRIM(LEFT(AR1073,FIND(Sheet1!$E$16,AR1073)-1))</f>
        <v>#VALUE!</v>
      </c>
      <c r="AL1073" s="1" t="e">
        <f>TRIM(LEFT(AS1073,FIND(Sheet1!$E$16,AS1073)-1))</f>
        <v>#VALUE!</v>
      </c>
      <c r="AM1073" s="1" t="e">
        <f>TRIM(LEFT(AT1073,FIND(Sheet1!$E$16,AT1073)-1))</f>
        <v>#VALUE!</v>
      </c>
      <c r="AN1073" s="1" t="e">
        <f>TRIM(LEFT(AU1073,FIND(Sheet1!$E$16,AU1073)-1))</f>
        <v>#VALUE!</v>
      </c>
      <c r="AO1073" s="1" t="e">
        <f>TRIM(LEFT(AV1073,FIND(Sheet1!$E$16,AV1073)-1))</f>
        <v>#VALUE!</v>
      </c>
      <c r="AP1073" s="14">
        <v>77</v>
      </c>
      <c r="AX1073" s="1">
        <v>2210360103</v>
      </c>
      <c r="AY1073" s="1" t="s">
        <v>91</v>
      </c>
      <c r="AZ1073" s="1" t="str">
        <f t="shared" si="297"/>
        <v>2210360103受击光效</v>
      </c>
      <c r="BA1073" s="1">
        <f>COUNTIFS($AZ$2:AZ1073,AZ1073,$AZ$2:AZ1073,"&gt;&lt;")</f>
        <v>1</v>
      </c>
      <c r="BB1073" t="b">
        <f>IFERROR(AND(VLOOKUP(AX1073,[2]英雄技能定义!$A:$F,6,0)="普攻",AY1073=$AY$2),FALSE)</f>
        <v>0</v>
      </c>
    </row>
    <row r="1074" spans="19:54">
      <c r="S1074" s="14" t="str">
        <f t="shared" si="289"/>
        <v>2210360103加buff1</v>
      </c>
      <c r="T1074" s="14" t="str">
        <f ca="1">IF(OFFSET($BB$1,MATCH($S1074,S:S,0)-1,),$BC$1,
_xlfn.TEXTJOIN(Sheet1!$D$16,1,U1074:AA1074))</f>
        <v>duration=9,effectIds={1000153}</v>
      </c>
      <c r="U1074" s="14" t="str">
        <f t="shared" ca="1" si="290"/>
        <v>duration=9</v>
      </c>
      <c r="V1074" s="14" t="str">
        <f t="shared" ca="1" si="291"/>
        <v>effectIds={1000153}</v>
      </c>
      <c r="W1074" s="14" t="str">
        <f t="shared" ca="1" si="292"/>
        <v/>
      </c>
      <c r="X1074" s="14" t="str">
        <f t="shared" ca="1" si="293"/>
        <v/>
      </c>
      <c r="Y1074" s="14" t="str">
        <f t="shared" ca="1" si="294"/>
        <v/>
      </c>
      <c r="Z1074" s="14" t="str">
        <f t="shared" ca="1" si="295"/>
        <v/>
      </c>
      <c r="AA1074" s="14" t="str">
        <f t="shared" ca="1" si="296"/>
        <v/>
      </c>
      <c r="AB1074" s="1">
        <f t="shared" si="298"/>
        <v>9</v>
      </c>
      <c r="AC1074" s="1" t="e">
        <f t="shared" si="299"/>
        <v>#N/A</v>
      </c>
      <c r="AD1074" s="1" t="e">
        <f t="shared" si="300"/>
        <v>#N/A</v>
      </c>
      <c r="AE1074" s="1" t="e">
        <f t="shared" si="301"/>
        <v>#N/A</v>
      </c>
      <c r="AF1074" s="1" t="e">
        <f t="shared" si="302"/>
        <v>#N/A</v>
      </c>
      <c r="AG1074" s="1" t="e">
        <f t="shared" si="303"/>
        <v>#N/A</v>
      </c>
      <c r="AH1074" s="1" t="e">
        <f t="shared" si="304"/>
        <v>#N/A</v>
      </c>
      <c r="AI1074" s="1" t="str">
        <f>TRIM(LEFT(AP1074,FIND(Sheet1!$E$16,AP1074)-1))</f>
        <v>duration</v>
      </c>
      <c r="AJ1074" s="1" t="str">
        <f>TRIM(LEFT(AQ1074,FIND(Sheet1!$E$16,AQ1074)-1))</f>
        <v>effectIds</v>
      </c>
      <c r="AK1074" s="1" t="e">
        <f>TRIM(LEFT(AR1074,FIND(Sheet1!$E$16,AR1074)-1))</f>
        <v>#VALUE!</v>
      </c>
      <c r="AL1074" s="1" t="e">
        <f>TRIM(LEFT(AS1074,FIND(Sheet1!$E$16,AS1074)-1))</f>
        <v>#VALUE!</v>
      </c>
      <c r="AM1074" s="1" t="e">
        <f>TRIM(LEFT(AT1074,FIND(Sheet1!$E$16,AT1074)-1))</f>
        <v>#VALUE!</v>
      </c>
      <c r="AN1074" s="1" t="e">
        <f>TRIM(LEFT(AU1074,FIND(Sheet1!$E$16,AU1074)-1))</f>
        <v>#VALUE!</v>
      </c>
      <c r="AO1074" s="1" t="e">
        <f>TRIM(LEFT(AV1074,FIND(Sheet1!$E$16,AV1074)-1))</f>
        <v>#VALUE!</v>
      </c>
      <c r="AP1074" s="14" t="s">
        <v>175</v>
      </c>
      <c r="AQ1074" s="14" t="s">
        <v>528</v>
      </c>
      <c r="AX1074" s="1">
        <v>2210360103</v>
      </c>
      <c r="AY1074" s="1" t="s">
        <v>88</v>
      </c>
      <c r="AZ1074" s="1" t="str">
        <f t="shared" si="297"/>
        <v>2210360103加buff</v>
      </c>
      <c r="BA1074" s="1">
        <f>COUNTIFS($AZ$2:AZ1074,AZ1074,$AZ$2:AZ1074,"&gt;&lt;")</f>
        <v>1</v>
      </c>
      <c r="BB1074" t="b">
        <f>IFERROR(AND(VLOOKUP(AX1074,[2]英雄技能定义!$A:$F,6,0)="普攻",AY1074=$AY$2),FALSE)</f>
        <v>0</v>
      </c>
    </row>
    <row r="1075" spans="19:54">
      <c r="S1075" s="14" t="str">
        <f t="shared" si="289"/>
        <v>2210360103受击光效2</v>
      </c>
      <c r="T1075" s="14" t="str">
        <f ca="1">IF(OFFSET($BB$1,MATCH($S1075,S:S,0)-1,),$BC$1,
_xlfn.TEXTJOIN(Sheet1!$D$16,1,U1075:AA1075))</f>
        <v>78,79</v>
      </c>
      <c r="U1075" s="14" t="str">
        <f t="shared" ca="1" si="290"/>
        <v>78</v>
      </c>
      <c r="V1075" s="14" t="str">
        <f t="shared" ca="1" si="291"/>
        <v>79</v>
      </c>
      <c r="W1075" s="14" t="str">
        <f t="shared" ca="1" si="292"/>
        <v/>
      </c>
      <c r="X1075" s="14" t="str">
        <f t="shared" ca="1" si="293"/>
        <v/>
      </c>
      <c r="Y1075" s="14" t="str">
        <f t="shared" ca="1" si="294"/>
        <v/>
      </c>
      <c r="Z1075" s="14" t="str">
        <f t="shared" ca="1" si="295"/>
        <v/>
      </c>
      <c r="AA1075" s="14" t="str">
        <f t="shared" ca="1" si="296"/>
        <v/>
      </c>
      <c r="AB1075" s="1">
        <f t="shared" si="298"/>
        <v>78</v>
      </c>
      <c r="AC1075" s="1">
        <f t="shared" si="299"/>
        <v>79</v>
      </c>
      <c r="AD1075" s="1" t="e">
        <f t="shared" si="300"/>
        <v>#N/A</v>
      </c>
      <c r="AE1075" s="1" t="e">
        <f t="shared" si="301"/>
        <v>#N/A</v>
      </c>
      <c r="AF1075" s="1" t="e">
        <f t="shared" si="302"/>
        <v>#N/A</v>
      </c>
      <c r="AG1075" s="1" t="e">
        <f t="shared" si="303"/>
        <v>#N/A</v>
      </c>
      <c r="AH1075" s="1" t="e">
        <f t="shared" si="304"/>
        <v>#N/A</v>
      </c>
      <c r="AI1075" s="1" t="e">
        <f>TRIM(LEFT(AP1075,FIND(Sheet1!$E$16,AP1075)-1))</f>
        <v>#VALUE!</v>
      </c>
      <c r="AJ1075" s="1" t="e">
        <f>TRIM(LEFT(AQ1075,FIND(Sheet1!$E$16,AQ1075)-1))</f>
        <v>#VALUE!</v>
      </c>
      <c r="AK1075" s="1" t="e">
        <f>TRIM(LEFT(AR1075,FIND(Sheet1!$E$16,AR1075)-1))</f>
        <v>#VALUE!</v>
      </c>
      <c r="AL1075" s="1" t="e">
        <f>TRIM(LEFT(AS1075,FIND(Sheet1!$E$16,AS1075)-1))</f>
        <v>#VALUE!</v>
      </c>
      <c r="AM1075" s="1" t="e">
        <f>TRIM(LEFT(AT1075,FIND(Sheet1!$E$16,AT1075)-1))</f>
        <v>#VALUE!</v>
      </c>
      <c r="AN1075" s="1" t="e">
        <f>TRIM(LEFT(AU1075,FIND(Sheet1!$E$16,AU1075)-1))</f>
        <v>#VALUE!</v>
      </c>
      <c r="AO1075" s="1" t="e">
        <f>TRIM(LEFT(AV1075,FIND(Sheet1!$E$16,AV1075)-1))</f>
        <v>#VALUE!</v>
      </c>
      <c r="AP1075" s="14">
        <v>78</v>
      </c>
      <c r="AQ1075" s="14">
        <v>79</v>
      </c>
      <c r="AX1075" s="1">
        <v>2210360103</v>
      </c>
      <c r="AY1075" s="1" t="s">
        <v>91</v>
      </c>
      <c r="AZ1075" s="1" t="str">
        <f t="shared" si="297"/>
        <v>2210360103受击光效</v>
      </c>
      <c r="BA1075" s="1">
        <f>COUNTIFS($AZ$2:AZ1075,AZ1075,$AZ$2:AZ1075,"&gt;&lt;")</f>
        <v>2</v>
      </c>
      <c r="BB1075" t="b">
        <f>IFERROR(AND(VLOOKUP(AX1075,[2]英雄技能定义!$A:$F,6,0)="普攻",AY1075=$AY$2),FALSE)</f>
        <v>0</v>
      </c>
    </row>
    <row r="1076" spans="19:54">
      <c r="S1076" s="14" t="str">
        <f t="shared" si="289"/>
        <v>2210360104加buff1</v>
      </c>
      <c r="T1076" s="14" t="str">
        <f ca="1">IF(OFFSET($BB$1,MATCH($S1076,S:S,0)-1,),$BC$1,
_xlfn.TEXTJOIN(Sheet1!$D$16,1,U1076:AA1076))</f>
        <v>duration=9+attackerParams('extreasure1a'),effectIds={1000157}</v>
      </c>
      <c r="U1076" s="14" t="str">
        <f t="shared" ca="1" si="290"/>
        <v>duration=9+attackerParams('extreasure1a')</v>
      </c>
      <c r="V1076" s="14" t="str">
        <f t="shared" ca="1" si="291"/>
        <v>effectIds={1000157}</v>
      </c>
      <c r="W1076" s="14" t="str">
        <f t="shared" ca="1" si="292"/>
        <v/>
      </c>
      <c r="X1076" s="14" t="str">
        <f t="shared" ca="1" si="293"/>
        <v/>
      </c>
      <c r="Y1076" s="14" t="str">
        <f t="shared" ca="1" si="294"/>
        <v/>
      </c>
      <c r="Z1076" s="14" t="str">
        <f t="shared" ca="1" si="295"/>
        <v/>
      </c>
      <c r="AA1076" s="14" t="str">
        <f t="shared" ca="1" si="296"/>
        <v/>
      </c>
      <c r="AB1076" s="1">
        <f t="shared" si="298"/>
        <v>9</v>
      </c>
      <c r="AC1076" s="1" t="e">
        <f t="shared" si="299"/>
        <v>#N/A</v>
      </c>
      <c r="AD1076" s="1" t="e">
        <f t="shared" si="300"/>
        <v>#N/A</v>
      </c>
      <c r="AE1076" s="1" t="e">
        <f t="shared" si="301"/>
        <v>#N/A</v>
      </c>
      <c r="AF1076" s="1" t="e">
        <f t="shared" si="302"/>
        <v>#N/A</v>
      </c>
      <c r="AG1076" s="1" t="e">
        <f t="shared" si="303"/>
        <v>#N/A</v>
      </c>
      <c r="AH1076" s="1" t="e">
        <f t="shared" si="304"/>
        <v>#N/A</v>
      </c>
      <c r="AI1076" s="1" t="str">
        <f>TRIM(LEFT(AP1076,FIND(Sheet1!$E$16,AP1076)-1))</f>
        <v>duration</v>
      </c>
      <c r="AJ1076" s="1" t="str">
        <f>TRIM(LEFT(AQ1076,FIND(Sheet1!$E$16,AQ1076)-1))</f>
        <v>effectIds</v>
      </c>
      <c r="AK1076" s="1" t="e">
        <f>TRIM(LEFT(AR1076,FIND(Sheet1!$E$16,AR1076)-1))</f>
        <v>#VALUE!</v>
      </c>
      <c r="AL1076" s="1" t="e">
        <f>TRIM(LEFT(AS1076,FIND(Sheet1!$E$16,AS1076)-1))</f>
        <v>#VALUE!</v>
      </c>
      <c r="AM1076" s="1" t="e">
        <f>TRIM(LEFT(AT1076,FIND(Sheet1!$E$16,AT1076)-1))</f>
        <v>#VALUE!</v>
      </c>
      <c r="AN1076" s="1" t="e">
        <f>TRIM(LEFT(AU1076,FIND(Sheet1!$E$16,AU1076)-1))</f>
        <v>#VALUE!</v>
      </c>
      <c r="AO1076" s="1" t="e">
        <f>TRIM(LEFT(AV1076,FIND(Sheet1!$E$16,AV1076)-1))</f>
        <v>#VALUE!</v>
      </c>
      <c r="AP1076" s="14" t="s">
        <v>529</v>
      </c>
      <c r="AQ1076" s="14" t="s">
        <v>530</v>
      </c>
      <c r="AX1076" s="1">
        <v>2210360104</v>
      </c>
      <c r="AY1076" s="1" t="s">
        <v>88</v>
      </c>
      <c r="AZ1076" s="1" t="str">
        <f t="shared" si="297"/>
        <v>2210360104加buff</v>
      </c>
      <c r="BA1076" s="1">
        <f>COUNTIFS($AZ$2:AZ1076,AZ1076,$AZ$2:AZ1076,"&gt;&lt;")</f>
        <v>1</v>
      </c>
      <c r="BB1076" t="b">
        <f>IFERROR(AND(VLOOKUP(AX1076,[2]英雄技能定义!$A:$F,6,0)="普攻",AY1076=$AY$2),FALSE)</f>
        <v>0</v>
      </c>
    </row>
    <row r="1077" spans="19:54">
      <c r="S1077" s="14" t="str">
        <f t="shared" si="289"/>
        <v>2210360104伤血1</v>
      </c>
      <c r="T1077" s="14" t="str">
        <f ca="1">IF(OFFSET($BB$1,MATCH($S1077,S:S,0)-1,),$BC$1,
_xlfn.TEXTJOIN(Sheet1!$D$16,1,U1077:AA1077))</f>
        <v>ratio=0.22+attackerParams('extreasure2')+attackerParams('step10a'),fixed=100</v>
      </c>
      <c r="U1077" s="14" t="str">
        <f t="shared" ca="1" si="290"/>
        <v>ratio=0.22+attackerParams('extreasure2')+attackerParams('step10a')</v>
      </c>
      <c r="V1077" s="14" t="str">
        <f t="shared" ca="1" si="291"/>
        <v>fixed=100</v>
      </c>
      <c r="W1077" s="14" t="str">
        <f t="shared" ca="1" si="292"/>
        <v/>
      </c>
      <c r="X1077" s="14" t="str">
        <f t="shared" ca="1" si="293"/>
        <v/>
      </c>
      <c r="Y1077" s="14" t="str">
        <f t="shared" ca="1" si="294"/>
        <v/>
      </c>
      <c r="Z1077" s="14" t="str">
        <f t="shared" ca="1" si="295"/>
        <v/>
      </c>
      <c r="AA1077" s="14" t="str">
        <f t="shared" ca="1" si="296"/>
        <v/>
      </c>
      <c r="AB1077" s="1">
        <f t="shared" si="298"/>
        <v>0.22</v>
      </c>
      <c r="AC1077" s="1">
        <f t="shared" si="299"/>
        <v>100</v>
      </c>
      <c r="AD1077" s="1" t="e">
        <f t="shared" si="300"/>
        <v>#N/A</v>
      </c>
      <c r="AE1077" s="1" t="e">
        <f t="shared" si="301"/>
        <v>#N/A</v>
      </c>
      <c r="AF1077" s="1" t="e">
        <f t="shared" si="302"/>
        <v>#N/A</v>
      </c>
      <c r="AG1077" s="1" t="e">
        <f t="shared" si="303"/>
        <v>#N/A</v>
      </c>
      <c r="AH1077" s="1" t="e">
        <f t="shared" si="304"/>
        <v>#N/A</v>
      </c>
      <c r="AI1077" s="1" t="str">
        <f>TRIM(LEFT(AP1077,FIND(Sheet1!$E$16,AP1077)-1))</f>
        <v>ratio</v>
      </c>
      <c r="AJ1077" s="1" t="str">
        <f>TRIM(LEFT(AQ1077,FIND(Sheet1!$E$16,AQ1077)-1))</f>
        <v>fixed</v>
      </c>
      <c r="AK1077" s="1" t="e">
        <f>TRIM(LEFT(AR1077,FIND(Sheet1!$E$16,AR1077)-1))</f>
        <v>#VALUE!</v>
      </c>
      <c r="AL1077" s="1" t="e">
        <f>TRIM(LEFT(AS1077,FIND(Sheet1!$E$16,AS1077)-1))</f>
        <v>#VALUE!</v>
      </c>
      <c r="AM1077" s="1" t="e">
        <f>TRIM(LEFT(AT1077,FIND(Sheet1!$E$16,AT1077)-1))</f>
        <v>#VALUE!</v>
      </c>
      <c r="AN1077" s="1" t="e">
        <f>TRIM(LEFT(AU1077,FIND(Sheet1!$E$16,AU1077)-1))</f>
        <v>#VALUE!</v>
      </c>
      <c r="AO1077" s="1" t="e">
        <f>TRIM(LEFT(AV1077,FIND(Sheet1!$E$16,AV1077)-1))</f>
        <v>#VALUE!</v>
      </c>
      <c r="AP1077" s="14" t="s">
        <v>531</v>
      </c>
      <c r="AQ1077" s="14" t="s">
        <v>170</v>
      </c>
      <c r="AX1077" s="1">
        <v>2210360104</v>
      </c>
      <c r="AY1077" s="1" t="s">
        <v>86</v>
      </c>
      <c r="AZ1077" s="1" t="str">
        <f t="shared" si="297"/>
        <v>2210360104伤血</v>
      </c>
      <c r="BA1077" s="1">
        <f>COUNTIFS($AZ$2:AZ1077,AZ1077,$AZ$2:AZ1077,"&gt;&lt;")</f>
        <v>1</v>
      </c>
      <c r="BB1077" t="b">
        <f>IFERROR(AND(VLOOKUP(AX1077,[2]英雄技能定义!$A:$F,6,0)="普攻",AY1077=$AY$2),FALSE)</f>
        <v>0</v>
      </c>
    </row>
    <row r="1078" spans="19:54">
      <c r="S1078" s="14" t="str">
        <f t="shared" si="289"/>
        <v>2210360104击退1</v>
      </c>
      <c r="T1078" s="14" t="str">
        <f ca="1">IF(OFFSET($BB$1,MATCH($S1078,S:S,0)-1,),$BC$1,
_xlfn.TEXTJOIN(Sheet1!$D$16,1,U1078:AA1078))</f>
        <v>speed=-(distanceWithFrontEnemy())-500,duration=0.1,isAccelerated=false</v>
      </c>
      <c r="U1078" s="14" t="str">
        <f t="shared" ca="1" si="290"/>
        <v>speed=-(distanceWithFrontEnemy())-500</v>
      </c>
      <c r="V1078" s="14" t="str">
        <f t="shared" ca="1" si="291"/>
        <v>duration=0.1</v>
      </c>
      <c r="W1078" s="14" t="str">
        <f t="shared" ca="1" si="292"/>
        <v>isAccelerated=false</v>
      </c>
      <c r="X1078" s="14" t="str">
        <f t="shared" ca="1" si="293"/>
        <v/>
      </c>
      <c r="Y1078" s="14" t="str">
        <f t="shared" ca="1" si="294"/>
        <v/>
      </c>
      <c r="Z1078" s="14" t="str">
        <f t="shared" ca="1" si="295"/>
        <v/>
      </c>
      <c r="AA1078" s="14" t="str">
        <f t="shared" ca="1" si="296"/>
        <v/>
      </c>
      <c r="AB1078" s="1">
        <f t="shared" si="298"/>
        <v>500</v>
      </c>
      <c r="AC1078" s="1">
        <f t="shared" si="299"/>
        <v>0.1</v>
      </c>
      <c r="AD1078" s="1" t="e">
        <f t="shared" si="300"/>
        <v>#N/A</v>
      </c>
      <c r="AE1078" s="1" t="e">
        <f t="shared" si="301"/>
        <v>#N/A</v>
      </c>
      <c r="AF1078" s="1" t="e">
        <f t="shared" si="302"/>
        <v>#N/A</v>
      </c>
      <c r="AG1078" s="1" t="e">
        <f t="shared" si="303"/>
        <v>#N/A</v>
      </c>
      <c r="AH1078" s="1" t="e">
        <f t="shared" si="304"/>
        <v>#N/A</v>
      </c>
      <c r="AI1078" s="1" t="str">
        <f>TRIM(LEFT(AP1078,FIND(Sheet1!$E$16,AP1078)-1))</f>
        <v>speed</v>
      </c>
      <c r="AJ1078" s="1" t="str">
        <f>TRIM(LEFT(AQ1078,FIND(Sheet1!$E$16,AQ1078)-1))</f>
        <v>duration</v>
      </c>
      <c r="AK1078" s="1" t="str">
        <f>TRIM(LEFT(AR1078,FIND(Sheet1!$E$16,AR1078)-1))</f>
        <v>isAccelerated</v>
      </c>
      <c r="AL1078" s="1" t="e">
        <f>TRIM(LEFT(AS1078,FIND(Sheet1!$E$16,AS1078)-1))</f>
        <v>#VALUE!</v>
      </c>
      <c r="AM1078" s="1" t="e">
        <f>TRIM(LEFT(AT1078,FIND(Sheet1!$E$16,AT1078)-1))</f>
        <v>#VALUE!</v>
      </c>
      <c r="AN1078" s="1" t="e">
        <f>TRIM(LEFT(AU1078,FIND(Sheet1!$E$16,AU1078)-1))</f>
        <v>#VALUE!</v>
      </c>
      <c r="AO1078" s="1" t="e">
        <f>TRIM(LEFT(AV1078,FIND(Sheet1!$E$16,AV1078)-1))</f>
        <v>#VALUE!</v>
      </c>
      <c r="AP1078" s="14" t="s">
        <v>532</v>
      </c>
      <c r="AQ1078" s="14" t="s">
        <v>183</v>
      </c>
      <c r="AR1078" s="14" t="s">
        <v>533</v>
      </c>
      <c r="AX1078" s="1">
        <v>2210360104</v>
      </c>
      <c r="AY1078" s="1" t="s">
        <v>47</v>
      </c>
      <c r="AZ1078" s="1" t="str">
        <f t="shared" si="297"/>
        <v>2210360104击退</v>
      </c>
      <c r="BA1078" s="1">
        <f>COUNTIFS($AZ$2:AZ1078,AZ1078,$AZ$2:AZ1078,"&gt;&lt;")</f>
        <v>1</v>
      </c>
      <c r="BB1078" t="b">
        <f>IFERROR(AND(VLOOKUP(AX1078,[2]英雄技能定义!$A:$F,6,0)="普攻",AY1078=$AY$2),FALSE)</f>
        <v>0</v>
      </c>
    </row>
    <row r="1079" spans="19:54">
      <c r="S1079" s="14" t="str">
        <f t="shared" si="289"/>
        <v>2210360104受击光效1</v>
      </c>
      <c r="T1079" s="14" t="str">
        <f ca="1">IF(OFFSET($BB$1,MATCH($S1079,S:S,0)-1,),$BC$1,
_xlfn.TEXTJOIN(Sheet1!$D$16,1,U1079:AA1079))</f>
        <v>80</v>
      </c>
      <c r="U1079" s="14" t="str">
        <f t="shared" ca="1" si="290"/>
        <v>80</v>
      </c>
      <c r="V1079" s="14" t="str">
        <f t="shared" ca="1" si="291"/>
        <v/>
      </c>
      <c r="W1079" s="14" t="str">
        <f t="shared" ca="1" si="292"/>
        <v/>
      </c>
      <c r="X1079" s="14" t="str">
        <f t="shared" ca="1" si="293"/>
        <v/>
      </c>
      <c r="Y1079" s="14" t="str">
        <f t="shared" ca="1" si="294"/>
        <v/>
      </c>
      <c r="Z1079" s="14" t="str">
        <f t="shared" ca="1" si="295"/>
        <v/>
      </c>
      <c r="AA1079" s="14" t="str">
        <f t="shared" ca="1" si="296"/>
        <v/>
      </c>
      <c r="AB1079" s="1">
        <f t="shared" si="298"/>
        <v>80</v>
      </c>
      <c r="AC1079" s="1" t="e">
        <f t="shared" si="299"/>
        <v>#N/A</v>
      </c>
      <c r="AD1079" s="1" t="e">
        <f t="shared" si="300"/>
        <v>#N/A</v>
      </c>
      <c r="AE1079" s="1" t="e">
        <f t="shared" si="301"/>
        <v>#N/A</v>
      </c>
      <c r="AF1079" s="1" t="e">
        <f t="shared" si="302"/>
        <v>#N/A</v>
      </c>
      <c r="AG1079" s="1" t="e">
        <f t="shared" si="303"/>
        <v>#N/A</v>
      </c>
      <c r="AH1079" s="1" t="e">
        <f t="shared" si="304"/>
        <v>#N/A</v>
      </c>
      <c r="AI1079" s="1" t="e">
        <f>TRIM(LEFT(AP1079,FIND(Sheet1!$E$16,AP1079)-1))</f>
        <v>#VALUE!</v>
      </c>
      <c r="AJ1079" s="1" t="e">
        <f>TRIM(LEFT(AQ1079,FIND(Sheet1!$E$16,AQ1079)-1))</f>
        <v>#VALUE!</v>
      </c>
      <c r="AK1079" s="1" t="e">
        <f>TRIM(LEFT(AR1079,FIND(Sheet1!$E$16,AR1079)-1))</f>
        <v>#VALUE!</v>
      </c>
      <c r="AL1079" s="1" t="e">
        <f>TRIM(LEFT(AS1079,FIND(Sheet1!$E$16,AS1079)-1))</f>
        <v>#VALUE!</v>
      </c>
      <c r="AM1079" s="1" t="e">
        <f>TRIM(LEFT(AT1079,FIND(Sheet1!$E$16,AT1079)-1))</f>
        <v>#VALUE!</v>
      </c>
      <c r="AN1079" s="1" t="e">
        <f>TRIM(LEFT(AU1079,FIND(Sheet1!$E$16,AU1079)-1))</f>
        <v>#VALUE!</v>
      </c>
      <c r="AO1079" s="1" t="e">
        <f>TRIM(LEFT(AV1079,FIND(Sheet1!$E$16,AV1079)-1))</f>
        <v>#VALUE!</v>
      </c>
      <c r="AP1079" s="14">
        <v>80</v>
      </c>
      <c r="AX1079" s="1">
        <v>2210360104</v>
      </c>
      <c r="AY1079" s="1" t="s">
        <v>91</v>
      </c>
      <c r="AZ1079" s="1" t="str">
        <f t="shared" si="297"/>
        <v>2210360104受击光效</v>
      </c>
      <c r="BA1079" s="1">
        <f>COUNTIFS($AZ$2:AZ1079,AZ1079,$AZ$2:AZ1079,"&gt;&lt;")</f>
        <v>1</v>
      </c>
      <c r="BB1079" t="b">
        <f>IFERROR(AND(VLOOKUP(AX1079,[2]英雄技能定义!$A:$F,6,0)="普攻",AY1079=$AY$2),FALSE)</f>
        <v>0</v>
      </c>
    </row>
    <row r="1080" spans="19:54">
      <c r="S1080" s="14" t="str">
        <f t="shared" si="289"/>
        <v>2210360104受击光效2</v>
      </c>
      <c r="T1080" s="14" t="str">
        <f ca="1">IF(OFFSET($BB$1,MATCH($S1080,S:S,0)-1,),$BC$1,
_xlfn.TEXTJOIN(Sheet1!$D$16,1,U1080:AA1080))</f>
        <v>77</v>
      </c>
      <c r="U1080" s="14" t="str">
        <f t="shared" ca="1" si="290"/>
        <v>77</v>
      </c>
      <c r="V1080" s="14" t="str">
        <f t="shared" ca="1" si="291"/>
        <v/>
      </c>
      <c r="W1080" s="14" t="str">
        <f t="shared" ca="1" si="292"/>
        <v/>
      </c>
      <c r="X1080" s="14" t="str">
        <f t="shared" ca="1" si="293"/>
        <v/>
      </c>
      <c r="Y1080" s="14" t="str">
        <f t="shared" ca="1" si="294"/>
        <v/>
      </c>
      <c r="Z1080" s="14" t="str">
        <f t="shared" ca="1" si="295"/>
        <v/>
      </c>
      <c r="AA1080" s="14" t="str">
        <f t="shared" ca="1" si="296"/>
        <v/>
      </c>
      <c r="AB1080" s="1">
        <f t="shared" si="298"/>
        <v>77</v>
      </c>
      <c r="AC1080" s="1" t="e">
        <f t="shared" si="299"/>
        <v>#N/A</v>
      </c>
      <c r="AD1080" s="1" t="e">
        <f t="shared" si="300"/>
        <v>#N/A</v>
      </c>
      <c r="AE1080" s="1" t="e">
        <f t="shared" si="301"/>
        <v>#N/A</v>
      </c>
      <c r="AF1080" s="1" t="e">
        <f t="shared" si="302"/>
        <v>#N/A</v>
      </c>
      <c r="AG1080" s="1" t="e">
        <f t="shared" si="303"/>
        <v>#N/A</v>
      </c>
      <c r="AH1080" s="1" t="e">
        <f t="shared" si="304"/>
        <v>#N/A</v>
      </c>
      <c r="AI1080" s="1" t="e">
        <f>TRIM(LEFT(AP1080,FIND(Sheet1!$E$16,AP1080)-1))</f>
        <v>#VALUE!</v>
      </c>
      <c r="AJ1080" s="1" t="e">
        <f>TRIM(LEFT(AQ1080,FIND(Sheet1!$E$16,AQ1080)-1))</f>
        <v>#VALUE!</v>
      </c>
      <c r="AK1080" s="1" t="e">
        <f>TRIM(LEFT(AR1080,FIND(Sheet1!$E$16,AR1080)-1))</f>
        <v>#VALUE!</v>
      </c>
      <c r="AL1080" s="1" t="e">
        <f>TRIM(LEFT(AS1080,FIND(Sheet1!$E$16,AS1080)-1))</f>
        <v>#VALUE!</v>
      </c>
      <c r="AM1080" s="1" t="e">
        <f>TRIM(LEFT(AT1080,FIND(Sheet1!$E$16,AT1080)-1))</f>
        <v>#VALUE!</v>
      </c>
      <c r="AN1080" s="1" t="e">
        <f>TRIM(LEFT(AU1080,FIND(Sheet1!$E$16,AU1080)-1))</f>
        <v>#VALUE!</v>
      </c>
      <c r="AO1080" s="1" t="e">
        <f>TRIM(LEFT(AV1080,FIND(Sheet1!$E$16,AV1080)-1))</f>
        <v>#VALUE!</v>
      </c>
      <c r="AP1080" s="14">
        <v>77</v>
      </c>
      <c r="AX1080" s="1">
        <v>2210360104</v>
      </c>
      <c r="AY1080" s="1" t="s">
        <v>91</v>
      </c>
      <c r="AZ1080" s="1" t="str">
        <f t="shared" si="297"/>
        <v>2210360104受击光效</v>
      </c>
      <c r="BA1080" s="1">
        <f>COUNTIFS($AZ$2:AZ1080,AZ1080,$AZ$2:AZ1080,"&gt;&lt;")</f>
        <v>2</v>
      </c>
      <c r="BB1080" t="b">
        <f>IFERROR(AND(VLOOKUP(AX1080,[2]英雄技能定义!$A:$F,6,0)="普攻",AY1080=$AY$2),FALSE)</f>
        <v>0</v>
      </c>
    </row>
    <row r="1081" spans="19:54">
      <c r="S1081" s="14" t="str">
        <f t="shared" si="289"/>
        <v>2210360104伤血2</v>
      </c>
      <c r="T1081" s="14" t="str">
        <f ca="1">IF(OFFSET($BB$1,MATCH($S1081,S:S,0)-1,),$BC$1,
_xlfn.TEXTJOIN(Sheet1!$D$16,1,U1081:AA1081))</f>
        <v>ratio=0.1,fixed=100</v>
      </c>
      <c r="U1081" s="14" t="str">
        <f t="shared" ca="1" si="290"/>
        <v>ratio=0.1</v>
      </c>
      <c r="V1081" s="14" t="str">
        <f t="shared" ca="1" si="291"/>
        <v>fixed=100</v>
      </c>
      <c r="W1081" s="14" t="str">
        <f t="shared" ca="1" si="292"/>
        <v/>
      </c>
      <c r="X1081" s="14" t="str">
        <f t="shared" ca="1" si="293"/>
        <v/>
      </c>
      <c r="Y1081" s="14" t="str">
        <f t="shared" ca="1" si="294"/>
        <v/>
      </c>
      <c r="Z1081" s="14" t="str">
        <f t="shared" ca="1" si="295"/>
        <v/>
      </c>
      <c r="AA1081" s="14" t="str">
        <f t="shared" ca="1" si="296"/>
        <v/>
      </c>
      <c r="AB1081" s="1">
        <f t="shared" si="298"/>
        <v>0.1</v>
      </c>
      <c r="AC1081" s="1">
        <f t="shared" si="299"/>
        <v>100</v>
      </c>
      <c r="AD1081" s="1" t="e">
        <f t="shared" si="300"/>
        <v>#N/A</v>
      </c>
      <c r="AE1081" s="1" t="e">
        <f t="shared" si="301"/>
        <v>#N/A</v>
      </c>
      <c r="AF1081" s="1" t="e">
        <f t="shared" si="302"/>
        <v>#N/A</v>
      </c>
      <c r="AG1081" s="1" t="e">
        <f t="shared" si="303"/>
        <v>#N/A</v>
      </c>
      <c r="AH1081" s="1" t="e">
        <f t="shared" si="304"/>
        <v>#N/A</v>
      </c>
      <c r="AI1081" s="1" t="str">
        <f>TRIM(LEFT(AP1081,FIND(Sheet1!$E$16,AP1081)-1))</f>
        <v>ratio</v>
      </c>
      <c r="AJ1081" s="1" t="str">
        <f>TRIM(LEFT(AQ1081,FIND(Sheet1!$E$16,AQ1081)-1))</f>
        <v>fixed</v>
      </c>
      <c r="AK1081" s="1" t="e">
        <f>TRIM(LEFT(AR1081,FIND(Sheet1!$E$16,AR1081)-1))</f>
        <v>#VALUE!</v>
      </c>
      <c r="AL1081" s="1" t="e">
        <f>TRIM(LEFT(AS1081,FIND(Sheet1!$E$16,AS1081)-1))</f>
        <v>#VALUE!</v>
      </c>
      <c r="AM1081" s="1" t="e">
        <f>TRIM(LEFT(AT1081,FIND(Sheet1!$E$16,AT1081)-1))</f>
        <v>#VALUE!</v>
      </c>
      <c r="AN1081" s="1" t="e">
        <f>TRIM(LEFT(AU1081,FIND(Sheet1!$E$16,AU1081)-1))</f>
        <v>#VALUE!</v>
      </c>
      <c r="AO1081" s="1" t="e">
        <f>TRIM(LEFT(AV1081,FIND(Sheet1!$E$16,AV1081)-1))</f>
        <v>#VALUE!</v>
      </c>
      <c r="AP1081" s="14" t="s">
        <v>534</v>
      </c>
      <c r="AQ1081" s="14" t="s">
        <v>170</v>
      </c>
      <c r="AX1081" s="1">
        <v>2210360104</v>
      </c>
      <c r="AY1081" s="1" t="s">
        <v>86</v>
      </c>
      <c r="AZ1081" s="1" t="str">
        <f t="shared" si="297"/>
        <v>2210360104伤血</v>
      </c>
      <c r="BA1081" s="1">
        <f>COUNTIFS($AZ$2:AZ1081,AZ1081,$AZ$2:AZ1081,"&gt;&lt;")</f>
        <v>2</v>
      </c>
      <c r="BB1081" t="b">
        <f>IFERROR(AND(VLOOKUP(AX1081,[2]英雄技能定义!$A:$F,6,0)="普攻",AY1081=$AY$2),FALSE)</f>
        <v>0</v>
      </c>
    </row>
    <row r="1082" spans="19:54">
      <c r="S1082" s="14" t="str">
        <f t="shared" si="289"/>
        <v>2210360104加buff2</v>
      </c>
      <c r="T1082" s="14" t="str">
        <f ca="1">IF(OFFSET($BB$1,MATCH($S1082,S:S,0)-1,),$BC$1,
_xlfn.TEXTJOIN(Sheet1!$D$16,1,U1082:AA1082))</f>
        <v>duration=1,effectIds={1000154}</v>
      </c>
      <c r="U1082" s="14" t="str">
        <f t="shared" ca="1" si="290"/>
        <v>duration=1</v>
      </c>
      <c r="V1082" s="14" t="str">
        <f t="shared" ca="1" si="291"/>
        <v>effectIds={1000154}</v>
      </c>
      <c r="W1082" s="14" t="str">
        <f t="shared" ca="1" si="292"/>
        <v/>
      </c>
      <c r="X1082" s="14" t="str">
        <f t="shared" ca="1" si="293"/>
        <v/>
      </c>
      <c r="Y1082" s="14" t="str">
        <f t="shared" ca="1" si="294"/>
        <v/>
      </c>
      <c r="Z1082" s="14" t="str">
        <f t="shared" ca="1" si="295"/>
        <v/>
      </c>
      <c r="AA1082" s="14" t="str">
        <f t="shared" ca="1" si="296"/>
        <v/>
      </c>
      <c r="AB1082" s="1">
        <f t="shared" si="298"/>
        <v>1</v>
      </c>
      <c r="AC1082" s="1" t="e">
        <f t="shared" si="299"/>
        <v>#N/A</v>
      </c>
      <c r="AD1082" s="1" t="e">
        <f t="shared" si="300"/>
        <v>#N/A</v>
      </c>
      <c r="AE1082" s="1" t="e">
        <f t="shared" si="301"/>
        <v>#N/A</v>
      </c>
      <c r="AF1082" s="1" t="e">
        <f t="shared" si="302"/>
        <v>#N/A</v>
      </c>
      <c r="AG1082" s="1" t="e">
        <f t="shared" si="303"/>
        <v>#N/A</v>
      </c>
      <c r="AH1082" s="1" t="e">
        <f t="shared" si="304"/>
        <v>#N/A</v>
      </c>
      <c r="AI1082" s="1" t="str">
        <f>TRIM(LEFT(AP1082,FIND(Sheet1!$E$16,AP1082)-1))</f>
        <v>duration</v>
      </c>
      <c r="AJ1082" s="1" t="str">
        <f>TRIM(LEFT(AQ1082,FIND(Sheet1!$E$16,AQ1082)-1))</f>
        <v>effectIds</v>
      </c>
      <c r="AK1082" s="1" t="e">
        <f>TRIM(LEFT(AR1082,FIND(Sheet1!$E$16,AR1082)-1))</f>
        <v>#VALUE!</v>
      </c>
      <c r="AL1082" s="1" t="e">
        <f>TRIM(LEFT(AS1082,FIND(Sheet1!$E$16,AS1082)-1))</f>
        <v>#VALUE!</v>
      </c>
      <c r="AM1082" s="1" t="e">
        <f>TRIM(LEFT(AT1082,FIND(Sheet1!$E$16,AT1082)-1))</f>
        <v>#VALUE!</v>
      </c>
      <c r="AN1082" s="1" t="e">
        <f>TRIM(LEFT(AU1082,FIND(Sheet1!$E$16,AU1082)-1))</f>
        <v>#VALUE!</v>
      </c>
      <c r="AO1082" s="1" t="e">
        <f>TRIM(LEFT(AV1082,FIND(Sheet1!$E$16,AV1082)-1))</f>
        <v>#VALUE!</v>
      </c>
      <c r="AP1082" s="14" t="s">
        <v>211</v>
      </c>
      <c r="AQ1082" s="14" t="s">
        <v>535</v>
      </c>
      <c r="AX1082" s="1">
        <v>2210360104</v>
      </c>
      <c r="AY1082" s="1" t="s">
        <v>88</v>
      </c>
      <c r="AZ1082" s="1" t="str">
        <f t="shared" si="297"/>
        <v>2210360104加buff</v>
      </c>
      <c r="BA1082" s="1">
        <f>COUNTIFS($AZ$2:AZ1082,AZ1082,$AZ$2:AZ1082,"&gt;&lt;")</f>
        <v>2</v>
      </c>
      <c r="BB1082" t="b">
        <f>IFERROR(AND(VLOOKUP(AX1082,[2]英雄技能定义!$A:$F,6,0)="普攻",AY1082=$AY$2),FALSE)</f>
        <v>0</v>
      </c>
    </row>
    <row r="1083" spans="19:54">
      <c r="S1083" s="14" t="str">
        <f t="shared" si="289"/>
        <v>2210360105加buff1</v>
      </c>
      <c r="T1083" s="14" t="str">
        <f ca="1">IF(OFFSET($BB$1,MATCH($S1083,S:S,0)-1,),$BC$1,
_xlfn.TEXTJOIN(Sheet1!$D$16,1,U1083:AA1083))</f>
        <v>duration=9+attackerParams('extreasure1a'),effectIds={1000157}</v>
      </c>
      <c r="U1083" s="14" t="str">
        <f t="shared" ca="1" si="290"/>
        <v>duration=9+attackerParams('extreasure1a')</v>
      </c>
      <c r="V1083" s="14" t="str">
        <f t="shared" ca="1" si="291"/>
        <v>effectIds={1000157}</v>
      </c>
      <c r="W1083" s="14" t="str">
        <f t="shared" ca="1" si="292"/>
        <v/>
      </c>
      <c r="X1083" s="14" t="str">
        <f t="shared" ca="1" si="293"/>
        <v/>
      </c>
      <c r="Y1083" s="14" t="str">
        <f t="shared" ca="1" si="294"/>
        <v/>
      </c>
      <c r="Z1083" s="14" t="str">
        <f t="shared" ca="1" si="295"/>
        <v/>
      </c>
      <c r="AA1083" s="14" t="str">
        <f t="shared" ca="1" si="296"/>
        <v/>
      </c>
      <c r="AB1083" s="1">
        <f t="shared" si="298"/>
        <v>9</v>
      </c>
      <c r="AC1083" s="1" t="e">
        <f t="shared" si="299"/>
        <v>#N/A</v>
      </c>
      <c r="AD1083" s="1" t="e">
        <f t="shared" si="300"/>
        <v>#N/A</v>
      </c>
      <c r="AE1083" s="1" t="e">
        <f t="shared" si="301"/>
        <v>#N/A</v>
      </c>
      <c r="AF1083" s="1" t="e">
        <f t="shared" si="302"/>
        <v>#N/A</v>
      </c>
      <c r="AG1083" s="1" t="e">
        <f t="shared" si="303"/>
        <v>#N/A</v>
      </c>
      <c r="AH1083" s="1" t="e">
        <f t="shared" si="304"/>
        <v>#N/A</v>
      </c>
      <c r="AI1083" s="1" t="str">
        <f>TRIM(LEFT(AP1083,FIND(Sheet1!$E$16,AP1083)-1))</f>
        <v>duration</v>
      </c>
      <c r="AJ1083" s="1" t="str">
        <f>TRIM(LEFT(AQ1083,FIND(Sheet1!$E$16,AQ1083)-1))</f>
        <v>effectIds</v>
      </c>
      <c r="AK1083" s="1" t="e">
        <f>TRIM(LEFT(AR1083,FIND(Sheet1!$E$16,AR1083)-1))</f>
        <v>#VALUE!</v>
      </c>
      <c r="AL1083" s="1" t="e">
        <f>TRIM(LEFT(AS1083,FIND(Sheet1!$E$16,AS1083)-1))</f>
        <v>#VALUE!</v>
      </c>
      <c r="AM1083" s="1" t="e">
        <f>TRIM(LEFT(AT1083,FIND(Sheet1!$E$16,AT1083)-1))</f>
        <v>#VALUE!</v>
      </c>
      <c r="AN1083" s="1" t="e">
        <f>TRIM(LEFT(AU1083,FIND(Sheet1!$E$16,AU1083)-1))</f>
        <v>#VALUE!</v>
      </c>
      <c r="AO1083" s="1" t="e">
        <f>TRIM(LEFT(AV1083,FIND(Sheet1!$E$16,AV1083)-1))</f>
        <v>#VALUE!</v>
      </c>
      <c r="AP1083" s="14" t="s">
        <v>529</v>
      </c>
      <c r="AQ1083" s="14" t="s">
        <v>530</v>
      </c>
      <c r="AX1083" s="1">
        <v>2210360105</v>
      </c>
      <c r="AY1083" s="1" t="s">
        <v>88</v>
      </c>
      <c r="AZ1083" s="1" t="str">
        <f t="shared" si="297"/>
        <v>2210360105加buff</v>
      </c>
      <c r="BA1083" s="1">
        <f>COUNTIFS($AZ$2:AZ1083,AZ1083,$AZ$2:AZ1083,"&gt;&lt;")</f>
        <v>1</v>
      </c>
      <c r="BB1083" t="b">
        <f>IFERROR(AND(VLOOKUP(AX1083,[2]英雄技能定义!$A:$F,6,0)="普攻",AY1083=$AY$2),FALSE)</f>
        <v>0</v>
      </c>
    </row>
    <row r="1084" spans="19:54">
      <c r="S1084" s="14" t="str">
        <f t="shared" si="289"/>
        <v>2210360105伤血1</v>
      </c>
      <c r="T1084" s="14" t="str">
        <f ca="1">IF(OFFSET($BB$1,MATCH($S1084,S:S,0)-1,),$BC$1,
_xlfn.TEXTJOIN(Sheet1!$D$16,1,U1084:AA1084))</f>
        <v>ratio=0.29+attackerParams('extreasure2')+attackerParams('step10a'),fixed=100</v>
      </c>
      <c r="U1084" s="14" t="str">
        <f t="shared" ca="1" si="290"/>
        <v>ratio=0.29+attackerParams('extreasure2')+attackerParams('step10a')</v>
      </c>
      <c r="V1084" s="14" t="str">
        <f t="shared" ca="1" si="291"/>
        <v>fixed=100</v>
      </c>
      <c r="W1084" s="14" t="str">
        <f t="shared" ca="1" si="292"/>
        <v/>
      </c>
      <c r="X1084" s="14" t="str">
        <f t="shared" ca="1" si="293"/>
        <v/>
      </c>
      <c r="Y1084" s="14" t="str">
        <f t="shared" ca="1" si="294"/>
        <v/>
      </c>
      <c r="Z1084" s="14" t="str">
        <f t="shared" ca="1" si="295"/>
        <v/>
      </c>
      <c r="AA1084" s="14" t="str">
        <f t="shared" ca="1" si="296"/>
        <v/>
      </c>
      <c r="AB1084" s="1">
        <f t="shared" si="298"/>
        <v>0.28999999999999998</v>
      </c>
      <c r="AC1084" s="1">
        <f t="shared" si="299"/>
        <v>100</v>
      </c>
      <c r="AD1084" s="1" t="e">
        <f t="shared" si="300"/>
        <v>#N/A</v>
      </c>
      <c r="AE1084" s="1" t="e">
        <f t="shared" si="301"/>
        <v>#N/A</v>
      </c>
      <c r="AF1084" s="1" t="e">
        <f t="shared" si="302"/>
        <v>#N/A</v>
      </c>
      <c r="AG1084" s="1" t="e">
        <f t="shared" si="303"/>
        <v>#N/A</v>
      </c>
      <c r="AH1084" s="1" t="e">
        <f t="shared" si="304"/>
        <v>#N/A</v>
      </c>
      <c r="AI1084" s="1" t="str">
        <f>TRIM(LEFT(AP1084,FIND(Sheet1!$E$16,AP1084)-1))</f>
        <v>ratio</v>
      </c>
      <c r="AJ1084" s="1" t="str">
        <f>TRIM(LEFT(AQ1084,FIND(Sheet1!$E$16,AQ1084)-1))</f>
        <v>fixed</v>
      </c>
      <c r="AK1084" s="1" t="e">
        <f>TRIM(LEFT(AR1084,FIND(Sheet1!$E$16,AR1084)-1))</f>
        <v>#VALUE!</v>
      </c>
      <c r="AL1084" s="1" t="e">
        <f>TRIM(LEFT(AS1084,FIND(Sheet1!$E$16,AS1084)-1))</f>
        <v>#VALUE!</v>
      </c>
      <c r="AM1084" s="1" t="e">
        <f>TRIM(LEFT(AT1084,FIND(Sheet1!$E$16,AT1084)-1))</f>
        <v>#VALUE!</v>
      </c>
      <c r="AN1084" s="1" t="e">
        <f>TRIM(LEFT(AU1084,FIND(Sheet1!$E$16,AU1084)-1))</f>
        <v>#VALUE!</v>
      </c>
      <c r="AO1084" s="1" t="e">
        <f>TRIM(LEFT(AV1084,FIND(Sheet1!$E$16,AV1084)-1))</f>
        <v>#VALUE!</v>
      </c>
      <c r="AP1084" s="14" t="s">
        <v>536</v>
      </c>
      <c r="AQ1084" s="14" t="s">
        <v>170</v>
      </c>
      <c r="AX1084" s="1">
        <v>2210360105</v>
      </c>
      <c r="AY1084" s="1" t="s">
        <v>86</v>
      </c>
      <c r="AZ1084" s="1" t="str">
        <f t="shared" si="297"/>
        <v>2210360105伤血</v>
      </c>
      <c r="BA1084" s="1">
        <f>COUNTIFS($AZ$2:AZ1084,AZ1084,$AZ$2:AZ1084,"&gt;&lt;")</f>
        <v>1</v>
      </c>
      <c r="BB1084" t="b">
        <f>IFERROR(AND(VLOOKUP(AX1084,[2]英雄技能定义!$A:$F,6,0)="普攻",AY1084=$AY$2),FALSE)</f>
        <v>0</v>
      </c>
    </row>
    <row r="1085" spans="19:54">
      <c r="S1085" s="14" t="str">
        <f t="shared" si="289"/>
        <v>2210360105击退1</v>
      </c>
      <c r="T1085" s="14" t="str">
        <f ca="1">IF(OFFSET($BB$1,MATCH($S1085,S:S,0)-1,),$BC$1,
_xlfn.TEXTJOIN(Sheet1!$D$16,1,U1085:AA1085))</f>
        <v>speed=-(distanceWithFrontEnemy())-500,duration=0.1,isAccelerated=false</v>
      </c>
      <c r="U1085" s="14" t="str">
        <f t="shared" ca="1" si="290"/>
        <v>speed=-(distanceWithFrontEnemy())-500</v>
      </c>
      <c r="V1085" s="14" t="str">
        <f t="shared" ca="1" si="291"/>
        <v>duration=0.1</v>
      </c>
      <c r="W1085" s="14" t="str">
        <f t="shared" ca="1" si="292"/>
        <v>isAccelerated=false</v>
      </c>
      <c r="X1085" s="14" t="str">
        <f t="shared" ca="1" si="293"/>
        <v/>
      </c>
      <c r="Y1085" s="14" t="str">
        <f t="shared" ca="1" si="294"/>
        <v/>
      </c>
      <c r="Z1085" s="14" t="str">
        <f t="shared" ca="1" si="295"/>
        <v/>
      </c>
      <c r="AA1085" s="14" t="str">
        <f t="shared" ca="1" si="296"/>
        <v/>
      </c>
      <c r="AB1085" s="1">
        <f t="shared" si="298"/>
        <v>500</v>
      </c>
      <c r="AC1085" s="1">
        <f t="shared" si="299"/>
        <v>0.1</v>
      </c>
      <c r="AD1085" s="1" t="e">
        <f t="shared" si="300"/>
        <v>#N/A</v>
      </c>
      <c r="AE1085" s="1" t="e">
        <f t="shared" si="301"/>
        <v>#N/A</v>
      </c>
      <c r="AF1085" s="1" t="e">
        <f t="shared" si="302"/>
        <v>#N/A</v>
      </c>
      <c r="AG1085" s="1" t="e">
        <f t="shared" si="303"/>
        <v>#N/A</v>
      </c>
      <c r="AH1085" s="1" t="e">
        <f t="shared" si="304"/>
        <v>#N/A</v>
      </c>
      <c r="AI1085" s="1" t="str">
        <f>TRIM(LEFT(AP1085,FIND(Sheet1!$E$16,AP1085)-1))</f>
        <v>speed</v>
      </c>
      <c r="AJ1085" s="1" t="str">
        <f>TRIM(LEFT(AQ1085,FIND(Sheet1!$E$16,AQ1085)-1))</f>
        <v>duration</v>
      </c>
      <c r="AK1085" s="1" t="str">
        <f>TRIM(LEFT(AR1085,FIND(Sheet1!$E$16,AR1085)-1))</f>
        <v>isAccelerated</v>
      </c>
      <c r="AL1085" s="1" t="e">
        <f>TRIM(LEFT(AS1085,FIND(Sheet1!$E$16,AS1085)-1))</f>
        <v>#VALUE!</v>
      </c>
      <c r="AM1085" s="1" t="e">
        <f>TRIM(LEFT(AT1085,FIND(Sheet1!$E$16,AT1085)-1))</f>
        <v>#VALUE!</v>
      </c>
      <c r="AN1085" s="1" t="e">
        <f>TRIM(LEFT(AU1085,FIND(Sheet1!$E$16,AU1085)-1))</f>
        <v>#VALUE!</v>
      </c>
      <c r="AO1085" s="1" t="e">
        <f>TRIM(LEFT(AV1085,FIND(Sheet1!$E$16,AV1085)-1))</f>
        <v>#VALUE!</v>
      </c>
      <c r="AP1085" s="14" t="s">
        <v>532</v>
      </c>
      <c r="AQ1085" s="14" t="s">
        <v>183</v>
      </c>
      <c r="AR1085" s="14" t="s">
        <v>533</v>
      </c>
      <c r="AX1085" s="1">
        <v>2210360105</v>
      </c>
      <c r="AY1085" s="1" t="s">
        <v>47</v>
      </c>
      <c r="AZ1085" s="1" t="str">
        <f t="shared" si="297"/>
        <v>2210360105击退</v>
      </c>
      <c r="BA1085" s="1">
        <f>COUNTIFS($AZ$2:AZ1085,AZ1085,$AZ$2:AZ1085,"&gt;&lt;")</f>
        <v>1</v>
      </c>
      <c r="BB1085" t="b">
        <f>IFERROR(AND(VLOOKUP(AX1085,[2]英雄技能定义!$A:$F,6,0)="普攻",AY1085=$AY$2),FALSE)</f>
        <v>0</v>
      </c>
    </row>
    <row r="1086" spans="19:54">
      <c r="S1086" s="14" t="str">
        <f t="shared" si="289"/>
        <v>2210360105受击光效1</v>
      </c>
      <c r="T1086" s="14" t="str">
        <f ca="1">IF(OFFSET($BB$1,MATCH($S1086,S:S,0)-1,),$BC$1,
_xlfn.TEXTJOIN(Sheet1!$D$16,1,U1086:AA1086))</f>
        <v>80</v>
      </c>
      <c r="U1086" s="14" t="str">
        <f t="shared" ca="1" si="290"/>
        <v>80</v>
      </c>
      <c r="V1086" s="14" t="str">
        <f t="shared" ca="1" si="291"/>
        <v/>
      </c>
      <c r="W1086" s="14" t="str">
        <f t="shared" ca="1" si="292"/>
        <v/>
      </c>
      <c r="X1086" s="14" t="str">
        <f t="shared" ca="1" si="293"/>
        <v/>
      </c>
      <c r="Y1086" s="14" t="str">
        <f t="shared" ca="1" si="294"/>
        <v/>
      </c>
      <c r="Z1086" s="14" t="str">
        <f t="shared" ca="1" si="295"/>
        <v/>
      </c>
      <c r="AA1086" s="14" t="str">
        <f t="shared" ca="1" si="296"/>
        <v/>
      </c>
      <c r="AB1086" s="1">
        <f t="shared" si="298"/>
        <v>80</v>
      </c>
      <c r="AC1086" s="1" t="e">
        <f t="shared" si="299"/>
        <v>#N/A</v>
      </c>
      <c r="AD1086" s="1" t="e">
        <f t="shared" si="300"/>
        <v>#N/A</v>
      </c>
      <c r="AE1086" s="1" t="e">
        <f t="shared" si="301"/>
        <v>#N/A</v>
      </c>
      <c r="AF1086" s="1" t="e">
        <f t="shared" si="302"/>
        <v>#N/A</v>
      </c>
      <c r="AG1086" s="1" t="e">
        <f t="shared" si="303"/>
        <v>#N/A</v>
      </c>
      <c r="AH1086" s="1" t="e">
        <f t="shared" si="304"/>
        <v>#N/A</v>
      </c>
      <c r="AI1086" s="1" t="e">
        <f>TRIM(LEFT(AP1086,FIND(Sheet1!$E$16,AP1086)-1))</f>
        <v>#VALUE!</v>
      </c>
      <c r="AJ1086" s="1" t="e">
        <f>TRIM(LEFT(AQ1086,FIND(Sheet1!$E$16,AQ1086)-1))</f>
        <v>#VALUE!</v>
      </c>
      <c r="AK1086" s="1" t="e">
        <f>TRIM(LEFT(AR1086,FIND(Sheet1!$E$16,AR1086)-1))</f>
        <v>#VALUE!</v>
      </c>
      <c r="AL1086" s="1" t="e">
        <f>TRIM(LEFT(AS1086,FIND(Sheet1!$E$16,AS1086)-1))</f>
        <v>#VALUE!</v>
      </c>
      <c r="AM1086" s="1" t="e">
        <f>TRIM(LEFT(AT1086,FIND(Sheet1!$E$16,AT1086)-1))</f>
        <v>#VALUE!</v>
      </c>
      <c r="AN1086" s="1" t="e">
        <f>TRIM(LEFT(AU1086,FIND(Sheet1!$E$16,AU1086)-1))</f>
        <v>#VALUE!</v>
      </c>
      <c r="AO1086" s="1" t="e">
        <f>TRIM(LEFT(AV1086,FIND(Sheet1!$E$16,AV1086)-1))</f>
        <v>#VALUE!</v>
      </c>
      <c r="AP1086" s="14">
        <v>80</v>
      </c>
      <c r="AX1086" s="1">
        <v>2210360105</v>
      </c>
      <c r="AY1086" s="1" t="s">
        <v>91</v>
      </c>
      <c r="AZ1086" s="1" t="str">
        <f t="shared" si="297"/>
        <v>2210360105受击光效</v>
      </c>
      <c r="BA1086" s="1">
        <f>COUNTIFS($AZ$2:AZ1086,AZ1086,$AZ$2:AZ1086,"&gt;&lt;")</f>
        <v>1</v>
      </c>
      <c r="BB1086" t="b">
        <f>IFERROR(AND(VLOOKUP(AX1086,[2]英雄技能定义!$A:$F,6,0)="普攻",AY1086=$AY$2),FALSE)</f>
        <v>0</v>
      </c>
    </row>
    <row r="1087" spans="19:54">
      <c r="S1087" s="14" t="str">
        <f t="shared" si="289"/>
        <v>2210360105受击光效2</v>
      </c>
      <c r="T1087" s="14" t="str">
        <f ca="1">IF(OFFSET($BB$1,MATCH($S1087,S:S,0)-1,),$BC$1,
_xlfn.TEXTJOIN(Sheet1!$D$16,1,U1087:AA1087))</f>
        <v>77</v>
      </c>
      <c r="U1087" s="14" t="str">
        <f t="shared" ca="1" si="290"/>
        <v>77</v>
      </c>
      <c r="V1087" s="14" t="str">
        <f t="shared" ca="1" si="291"/>
        <v/>
      </c>
      <c r="W1087" s="14" t="str">
        <f t="shared" ca="1" si="292"/>
        <v/>
      </c>
      <c r="X1087" s="14" t="str">
        <f t="shared" ca="1" si="293"/>
        <v/>
      </c>
      <c r="Y1087" s="14" t="str">
        <f t="shared" ca="1" si="294"/>
        <v/>
      </c>
      <c r="Z1087" s="14" t="str">
        <f t="shared" ca="1" si="295"/>
        <v/>
      </c>
      <c r="AA1087" s="14" t="str">
        <f t="shared" ca="1" si="296"/>
        <v/>
      </c>
      <c r="AB1087" s="1">
        <f t="shared" si="298"/>
        <v>77</v>
      </c>
      <c r="AC1087" s="1" t="e">
        <f t="shared" si="299"/>
        <v>#N/A</v>
      </c>
      <c r="AD1087" s="1" t="e">
        <f t="shared" si="300"/>
        <v>#N/A</v>
      </c>
      <c r="AE1087" s="1" t="e">
        <f t="shared" si="301"/>
        <v>#N/A</v>
      </c>
      <c r="AF1087" s="1" t="e">
        <f t="shared" si="302"/>
        <v>#N/A</v>
      </c>
      <c r="AG1087" s="1" t="e">
        <f t="shared" si="303"/>
        <v>#N/A</v>
      </c>
      <c r="AH1087" s="1" t="e">
        <f t="shared" si="304"/>
        <v>#N/A</v>
      </c>
      <c r="AI1087" s="1" t="e">
        <f>TRIM(LEFT(AP1087,FIND(Sheet1!$E$16,AP1087)-1))</f>
        <v>#VALUE!</v>
      </c>
      <c r="AJ1087" s="1" t="e">
        <f>TRIM(LEFT(AQ1087,FIND(Sheet1!$E$16,AQ1087)-1))</f>
        <v>#VALUE!</v>
      </c>
      <c r="AK1087" s="1" t="e">
        <f>TRIM(LEFT(AR1087,FIND(Sheet1!$E$16,AR1087)-1))</f>
        <v>#VALUE!</v>
      </c>
      <c r="AL1087" s="1" t="e">
        <f>TRIM(LEFT(AS1087,FIND(Sheet1!$E$16,AS1087)-1))</f>
        <v>#VALUE!</v>
      </c>
      <c r="AM1087" s="1" t="e">
        <f>TRIM(LEFT(AT1087,FIND(Sheet1!$E$16,AT1087)-1))</f>
        <v>#VALUE!</v>
      </c>
      <c r="AN1087" s="1" t="e">
        <f>TRIM(LEFT(AU1087,FIND(Sheet1!$E$16,AU1087)-1))</f>
        <v>#VALUE!</v>
      </c>
      <c r="AO1087" s="1" t="e">
        <f>TRIM(LEFT(AV1087,FIND(Sheet1!$E$16,AV1087)-1))</f>
        <v>#VALUE!</v>
      </c>
      <c r="AP1087" s="14">
        <v>77</v>
      </c>
      <c r="AX1087" s="1">
        <v>2210360105</v>
      </c>
      <c r="AY1087" s="1" t="s">
        <v>91</v>
      </c>
      <c r="AZ1087" s="1" t="str">
        <f t="shared" si="297"/>
        <v>2210360105受击光效</v>
      </c>
      <c r="BA1087" s="1">
        <f>COUNTIFS($AZ$2:AZ1087,AZ1087,$AZ$2:AZ1087,"&gt;&lt;")</f>
        <v>2</v>
      </c>
      <c r="BB1087" t="b">
        <f>IFERROR(AND(VLOOKUP(AX1087,[2]英雄技能定义!$A:$F,6,0)="普攻",AY1087=$AY$2),FALSE)</f>
        <v>0</v>
      </c>
    </row>
    <row r="1088" spans="19:54">
      <c r="S1088" s="14" t="str">
        <f t="shared" si="289"/>
        <v>2210360105伤血2</v>
      </c>
      <c r="T1088" s="14" t="str">
        <f ca="1">IF(OFFSET($BB$1,MATCH($S1088,S:S,0)-1,),$BC$1,
_xlfn.TEXTJOIN(Sheet1!$D$16,1,U1088:AA1088))</f>
        <v>ratio=0.1,fixed=100</v>
      </c>
      <c r="U1088" s="14" t="str">
        <f t="shared" ca="1" si="290"/>
        <v>ratio=0.1</v>
      </c>
      <c r="V1088" s="14" t="str">
        <f t="shared" ca="1" si="291"/>
        <v>fixed=100</v>
      </c>
      <c r="W1088" s="14" t="str">
        <f t="shared" ca="1" si="292"/>
        <v/>
      </c>
      <c r="X1088" s="14" t="str">
        <f t="shared" ca="1" si="293"/>
        <v/>
      </c>
      <c r="Y1088" s="14" t="str">
        <f t="shared" ca="1" si="294"/>
        <v/>
      </c>
      <c r="Z1088" s="14" t="str">
        <f t="shared" ca="1" si="295"/>
        <v/>
      </c>
      <c r="AA1088" s="14" t="str">
        <f t="shared" ca="1" si="296"/>
        <v/>
      </c>
      <c r="AB1088" s="1">
        <f t="shared" si="298"/>
        <v>0.1</v>
      </c>
      <c r="AC1088" s="1">
        <f t="shared" si="299"/>
        <v>100</v>
      </c>
      <c r="AD1088" s="1" t="e">
        <f t="shared" si="300"/>
        <v>#N/A</v>
      </c>
      <c r="AE1088" s="1" t="e">
        <f t="shared" si="301"/>
        <v>#N/A</v>
      </c>
      <c r="AF1088" s="1" t="e">
        <f t="shared" si="302"/>
        <v>#N/A</v>
      </c>
      <c r="AG1088" s="1" t="e">
        <f t="shared" si="303"/>
        <v>#N/A</v>
      </c>
      <c r="AH1088" s="1" t="e">
        <f t="shared" si="304"/>
        <v>#N/A</v>
      </c>
      <c r="AI1088" s="1" t="str">
        <f>TRIM(LEFT(AP1088,FIND(Sheet1!$E$16,AP1088)-1))</f>
        <v>ratio</v>
      </c>
      <c r="AJ1088" s="1" t="str">
        <f>TRIM(LEFT(AQ1088,FIND(Sheet1!$E$16,AQ1088)-1))</f>
        <v>fixed</v>
      </c>
      <c r="AK1088" s="1" t="e">
        <f>TRIM(LEFT(AR1088,FIND(Sheet1!$E$16,AR1088)-1))</f>
        <v>#VALUE!</v>
      </c>
      <c r="AL1088" s="1" t="e">
        <f>TRIM(LEFT(AS1088,FIND(Sheet1!$E$16,AS1088)-1))</f>
        <v>#VALUE!</v>
      </c>
      <c r="AM1088" s="1" t="e">
        <f>TRIM(LEFT(AT1088,FIND(Sheet1!$E$16,AT1088)-1))</f>
        <v>#VALUE!</v>
      </c>
      <c r="AN1088" s="1" t="e">
        <f>TRIM(LEFT(AU1088,FIND(Sheet1!$E$16,AU1088)-1))</f>
        <v>#VALUE!</v>
      </c>
      <c r="AO1088" s="1" t="e">
        <f>TRIM(LEFT(AV1088,FIND(Sheet1!$E$16,AV1088)-1))</f>
        <v>#VALUE!</v>
      </c>
      <c r="AP1088" s="14" t="s">
        <v>534</v>
      </c>
      <c r="AQ1088" s="14" t="s">
        <v>170</v>
      </c>
      <c r="AX1088" s="1">
        <v>2210360105</v>
      </c>
      <c r="AY1088" s="1" t="s">
        <v>86</v>
      </c>
      <c r="AZ1088" s="1" t="str">
        <f t="shared" si="297"/>
        <v>2210360105伤血</v>
      </c>
      <c r="BA1088" s="1">
        <f>COUNTIFS($AZ$2:AZ1088,AZ1088,$AZ$2:AZ1088,"&gt;&lt;")</f>
        <v>2</v>
      </c>
      <c r="BB1088" t="b">
        <f>IFERROR(AND(VLOOKUP(AX1088,[2]英雄技能定义!$A:$F,6,0)="普攻",AY1088=$AY$2),FALSE)</f>
        <v>0</v>
      </c>
    </row>
    <row r="1089" spans="19:54">
      <c r="S1089" s="14" t="str">
        <f t="shared" si="289"/>
        <v>2210360105加buff2</v>
      </c>
      <c r="T1089" s="14" t="str">
        <f ca="1">IF(OFFSET($BB$1,MATCH($S1089,S:S,0)-1,),$BC$1,
_xlfn.TEXTJOIN(Sheet1!$D$16,1,U1089:AA1089))</f>
        <v>duration=2,effectIds={1000154}</v>
      </c>
      <c r="U1089" s="14" t="str">
        <f t="shared" ca="1" si="290"/>
        <v>duration=2</v>
      </c>
      <c r="V1089" s="14" t="str">
        <f t="shared" ca="1" si="291"/>
        <v>effectIds={1000154}</v>
      </c>
      <c r="W1089" s="14" t="str">
        <f t="shared" ca="1" si="292"/>
        <v/>
      </c>
      <c r="X1089" s="14" t="str">
        <f t="shared" ca="1" si="293"/>
        <v/>
      </c>
      <c r="Y1089" s="14" t="str">
        <f t="shared" ca="1" si="294"/>
        <v/>
      </c>
      <c r="Z1089" s="14" t="str">
        <f t="shared" ca="1" si="295"/>
        <v/>
      </c>
      <c r="AA1089" s="14" t="str">
        <f t="shared" ca="1" si="296"/>
        <v/>
      </c>
      <c r="AB1089" s="1">
        <f t="shared" si="298"/>
        <v>2</v>
      </c>
      <c r="AC1089" s="1" t="e">
        <f t="shared" si="299"/>
        <v>#N/A</v>
      </c>
      <c r="AD1089" s="1" t="e">
        <f t="shared" si="300"/>
        <v>#N/A</v>
      </c>
      <c r="AE1089" s="1" t="e">
        <f t="shared" si="301"/>
        <v>#N/A</v>
      </c>
      <c r="AF1089" s="1" t="e">
        <f t="shared" si="302"/>
        <v>#N/A</v>
      </c>
      <c r="AG1089" s="1" t="e">
        <f t="shared" si="303"/>
        <v>#N/A</v>
      </c>
      <c r="AH1089" s="1" t="e">
        <f t="shared" si="304"/>
        <v>#N/A</v>
      </c>
      <c r="AI1089" s="1" t="str">
        <f>TRIM(LEFT(AP1089,FIND(Sheet1!$E$16,AP1089)-1))</f>
        <v>duration</v>
      </c>
      <c r="AJ1089" s="1" t="str">
        <f>TRIM(LEFT(AQ1089,FIND(Sheet1!$E$16,AQ1089)-1))</f>
        <v>effectIds</v>
      </c>
      <c r="AK1089" s="1" t="e">
        <f>TRIM(LEFT(AR1089,FIND(Sheet1!$E$16,AR1089)-1))</f>
        <v>#VALUE!</v>
      </c>
      <c r="AL1089" s="1" t="e">
        <f>TRIM(LEFT(AS1089,FIND(Sheet1!$E$16,AS1089)-1))</f>
        <v>#VALUE!</v>
      </c>
      <c r="AM1089" s="1" t="e">
        <f>TRIM(LEFT(AT1089,FIND(Sheet1!$E$16,AT1089)-1))</f>
        <v>#VALUE!</v>
      </c>
      <c r="AN1089" s="1" t="e">
        <f>TRIM(LEFT(AU1089,FIND(Sheet1!$E$16,AU1089)-1))</f>
        <v>#VALUE!</v>
      </c>
      <c r="AO1089" s="1" t="e">
        <f>TRIM(LEFT(AV1089,FIND(Sheet1!$E$16,AV1089)-1))</f>
        <v>#VALUE!</v>
      </c>
      <c r="AP1089" s="14" t="s">
        <v>249</v>
      </c>
      <c r="AQ1089" s="14" t="s">
        <v>535</v>
      </c>
      <c r="AX1089" s="1">
        <v>2210360105</v>
      </c>
      <c r="AY1089" s="1" t="s">
        <v>88</v>
      </c>
      <c r="AZ1089" s="1" t="str">
        <f t="shared" si="297"/>
        <v>2210360105加buff</v>
      </c>
      <c r="BA1089" s="1">
        <f>COUNTIFS($AZ$2:AZ1089,AZ1089,$AZ$2:AZ1089,"&gt;&lt;")</f>
        <v>2</v>
      </c>
      <c r="BB1089" t="b">
        <f>IFERROR(AND(VLOOKUP(AX1089,[2]英雄技能定义!$A:$F,6,0)="普攻",AY1089=$AY$2),FALSE)</f>
        <v>0</v>
      </c>
    </row>
    <row r="1090" spans="19:54">
      <c r="S1090" s="14" t="str">
        <f t="shared" ref="S1090:S1153" si="305">AZ1090&amp;BA1090</f>
        <v>2210360111改变属性1</v>
      </c>
      <c r="T1090" s="14" t="str">
        <f ca="1">IF(OFFSET($BB$1,MATCH($S1090,S:S,0)-1,),$BC$1,
_xlfn.TEXTJOIN(Sheet1!$D$16,1,U1090:AA1090))</f>
        <v>暴击效果-0.3#暴击率+0.3</v>
      </c>
      <c r="U1090" s="14" t="str">
        <f t="shared" ref="U1090:U1153" ca="1" si="306">IFERROR(SUBSTITUTE(AP1090,AB1090,INDEX(OFFSET($H$1:$Q$1,MATCH($S1090,$F:$F,0)-1,0),MATCH(AI1090,$H$1:$Q$1,0))),AP1090&amp;"")</f>
        <v>暴击效果-0.3#暴击率+0.3</v>
      </c>
      <c r="V1090" s="14" t="str">
        <f t="shared" ref="V1090:V1153" ca="1" si="307">IFERROR(SUBSTITUTE(AQ1090,AC1090,INDEX(OFFSET($H$1:$Q$1,MATCH($S1090,$F:$F,0)-1,0),MATCH(AJ1090,$H$1:$Q$1,0))),AQ1090&amp;"")</f>
        <v/>
      </c>
      <c r="W1090" s="14" t="str">
        <f t="shared" ref="W1090:W1153" ca="1" si="308">IFERROR(SUBSTITUTE(AR1090,AD1090,INDEX(OFFSET($H$1:$Q$1,MATCH($S1090,$F:$F,0)-1,0),MATCH(AK1090,$H$1:$Q$1,0))),AR1090&amp;"")</f>
        <v/>
      </c>
      <c r="X1090" s="14" t="str">
        <f t="shared" ref="X1090:X1153" ca="1" si="309">IFERROR(SUBSTITUTE(AS1090,AE1090,INDEX(OFFSET($H$1:$Q$1,MATCH($S1090,$F:$F,0)-1,0),MATCH(AL1090,$H$1:$Q$1,0))),AS1090&amp;"")</f>
        <v/>
      </c>
      <c r="Y1090" s="14" t="str">
        <f t="shared" ref="Y1090:Y1153" ca="1" si="310">IFERROR(SUBSTITUTE(AT1090,AF1090,INDEX(OFFSET($H$1:$Q$1,MATCH($S1090,$F:$F,0)-1,0),MATCH(AM1090,$H$1:$Q$1,0))),AT1090&amp;"")</f>
        <v/>
      </c>
      <c r="Z1090" s="14" t="str">
        <f t="shared" ref="Z1090:Z1153" ca="1" si="311">IFERROR(SUBSTITUTE(AU1090,AG1090,INDEX(OFFSET($H$1:$Q$1,MATCH($S1090,$F:$F,0)-1,0),MATCH(AN1090,$H$1:$Q$1,0))),AU1090&amp;"")</f>
        <v/>
      </c>
      <c r="AA1090" s="14" t="str">
        <f t="shared" ref="AA1090:AA1153" ca="1" si="312">IFERROR(SUBSTITUTE(AV1090,AH1090,INDEX(OFFSET($H$1:$Q$1,MATCH($S1090,$F:$F,0)-1,0),MATCH(AO1090,$H$1:$Q$1,0))),AV1090&amp;"")</f>
        <v/>
      </c>
      <c r="AB1090" s="1">
        <f t="shared" si="298"/>
        <v>0.3</v>
      </c>
      <c r="AC1090" s="1" t="e">
        <f t="shared" si="299"/>
        <v>#N/A</v>
      </c>
      <c r="AD1090" s="1" t="e">
        <f t="shared" si="300"/>
        <v>#N/A</v>
      </c>
      <c r="AE1090" s="1" t="e">
        <f t="shared" si="301"/>
        <v>#N/A</v>
      </c>
      <c r="AF1090" s="1" t="e">
        <f t="shared" si="302"/>
        <v>#N/A</v>
      </c>
      <c r="AG1090" s="1" t="e">
        <f t="shared" si="303"/>
        <v>#N/A</v>
      </c>
      <c r="AH1090" s="1" t="e">
        <f t="shared" si="304"/>
        <v>#N/A</v>
      </c>
      <c r="AI1090" s="1" t="e">
        <f>TRIM(LEFT(AP1090,FIND(Sheet1!$E$16,AP1090)-1))</f>
        <v>#VALUE!</v>
      </c>
      <c r="AJ1090" s="1" t="e">
        <f>TRIM(LEFT(AQ1090,FIND(Sheet1!$E$16,AQ1090)-1))</f>
        <v>#VALUE!</v>
      </c>
      <c r="AK1090" s="1" t="e">
        <f>TRIM(LEFT(AR1090,FIND(Sheet1!$E$16,AR1090)-1))</f>
        <v>#VALUE!</v>
      </c>
      <c r="AL1090" s="1" t="e">
        <f>TRIM(LEFT(AS1090,FIND(Sheet1!$E$16,AS1090)-1))</f>
        <v>#VALUE!</v>
      </c>
      <c r="AM1090" s="1" t="e">
        <f>TRIM(LEFT(AT1090,FIND(Sheet1!$E$16,AT1090)-1))</f>
        <v>#VALUE!</v>
      </c>
      <c r="AN1090" s="1" t="e">
        <f>TRIM(LEFT(AU1090,FIND(Sheet1!$E$16,AU1090)-1))</f>
        <v>#VALUE!</v>
      </c>
      <c r="AO1090" s="1" t="e">
        <f>TRIM(LEFT(AV1090,FIND(Sheet1!$E$16,AV1090)-1))</f>
        <v>#VALUE!</v>
      </c>
      <c r="AP1090" s="14" t="s">
        <v>166</v>
      </c>
      <c r="AX1090" s="1">
        <v>2210360111</v>
      </c>
      <c r="AY1090" s="1" t="s">
        <v>89</v>
      </c>
      <c r="AZ1090" s="1" t="str">
        <f t="shared" si="297"/>
        <v>2210360111改变属性</v>
      </c>
      <c r="BA1090" s="1">
        <f>COUNTIFS($AZ$2:AZ1090,AZ1090,$AZ$2:AZ1090,"&gt;&lt;")</f>
        <v>1</v>
      </c>
      <c r="BB1090" t="b">
        <f>IFERROR(AND(VLOOKUP(AX1090,[2]英雄技能定义!$A:$F,6,0)="普攻",AY1090=$AY$2),FALSE)</f>
        <v>0</v>
      </c>
    </row>
    <row r="1091" spans="19:54">
      <c r="S1091" s="14" t="str">
        <f t="shared" si="305"/>
        <v>2210360111加buff1</v>
      </c>
      <c r="T1091" s="14" t="str">
        <f ca="1">IF(OFFSET($BB$1,MATCH($S1091,S:S,0)-1,),$BC$1,
_xlfn.TEXTJOIN(Sheet1!$D$16,1,U1091:AA1091))</f>
        <v>duration=-1,effectIds={1000155},overlayLimit=5</v>
      </c>
      <c r="U1091" s="14" t="str">
        <f t="shared" ca="1" si="306"/>
        <v>duration=-1</v>
      </c>
      <c r="V1091" s="14" t="str">
        <f t="shared" ca="1" si="307"/>
        <v>effectIds={1000155}</v>
      </c>
      <c r="W1091" s="14" t="str">
        <f t="shared" ca="1" si="308"/>
        <v>overlayLimit=5</v>
      </c>
      <c r="X1091" s="14" t="str">
        <f t="shared" ca="1" si="309"/>
        <v/>
      </c>
      <c r="Y1091" s="14" t="str">
        <f t="shared" ca="1" si="310"/>
        <v/>
      </c>
      <c r="Z1091" s="14" t="str">
        <f t="shared" ca="1" si="311"/>
        <v/>
      </c>
      <c r="AA1091" s="14" t="str">
        <f t="shared" ca="1" si="312"/>
        <v/>
      </c>
      <c r="AB1091" s="1">
        <f t="shared" si="298"/>
        <v>1</v>
      </c>
      <c r="AC1091" s="1" t="e">
        <f t="shared" si="299"/>
        <v>#N/A</v>
      </c>
      <c r="AD1091" s="1">
        <f t="shared" si="300"/>
        <v>5</v>
      </c>
      <c r="AE1091" s="1" t="e">
        <f t="shared" si="301"/>
        <v>#N/A</v>
      </c>
      <c r="AF1091" s="1" t="e">
        <f t="shared" si="302"/>
        <v>#N/A</v>
      </c>
      <c r="AG1091" s="1" t="e">
        <f t="shared" si="303"/>
        <v>#N/A</v>
      </c>
      <c r="AH1091" s="1" t="e">
        <f t="shared" si="304"/>
        <v>#N/A</v>
      </c>
      <c r="AI1091" s="1" t="str">
        <f>TRIM(LEFT(AP1091,FIND(Sheet1!$E$16,AP1091)-1))</f>
        <v>duration</v>
      </c>
      <c r="AJ1091" s="1" t="str">
        <f>TRIM(LEFT(AQ1091,FIND(Sheet1!$E$16,AQ1091)-1))</f>
        <v>effectIds</v>
      </c>
      <c r="AK1091" s="1" t="str">
        <f>TRIM(LEFT(AR1091,FIND(Sheet1!$E$16,AR1091)-1))</f>
        <v>overlayLimit</v>
      </c>
      <c r="AL1091" s="1" t="e">
        <f>TRIM(LEFT(AS1091,FIND(Sheet1!$E$16,AS1091)-1))</f>
        <v>#VALUE!</v>
      </c>
      <c r="AM1091" s="1" t="e">
        <f>TRIM(LEFT(AT1091,FIND(Sheet1!$E$16,AT1091)-1))</f>
        <v>#VALUE!</v>
      </c>
      <c r="AN1091" s="1" t="e">
        <f>TRIM(LEFT(AU1091,FIND(Sheet1!$E$16,AU1091)-1))</f>
        <v>#VALUE!</v>
      </c>
      <c r="AO1091" s="1" t="e">
        <f>TRIM(LEFT(AV1091,FIND(Sheet1!$E$16,AV1091)-1))</f>
        <v>#VALUE!</v>
      </c>
      <c r="AP1091" s="14" t="s">
        <v>417</v>
      </c>
      <c r="AQ1091" s="14" t="s">
        <v>537</v>
      </c>
      <c r="AR1091" s="14" t="s">
        <v>538</v>
      </c>
      <c r="AX1091" s="1">
        <v>2210360111</v>
      </c>
      <c r="AY1091" s="1" t="s">
        <v>88</v>
      </c>
      <c r="AZ1091" s="1" t="str">
        <f t="shared" ref="AZ1091:AZ1154" si="313">AX1091&amp;AY1091</f>
        <v>2210360111加buff</v>
      </c>
      <c r="BA1091" s="1">
        <f>COUNTIFS($AZ$2:AZ1091,AZ1091,$AZ$2:AZ1091,"&gt;&lt;")</f>
        <v>1</v>
      </c>
      <c r="BB1091" t="b">
        <f>IFERROR(AND(VLOOKUP(AX1091,[2]英雄技能定义!$A:$F,6,0)="普攻",AY1091=$AY$2),FALSE)</f>
        <v>0</v>
      </c>
    </row>
    <row r="1092" spans="19:54">
      <c r="S1092" s="14" t="str">
        <f t="shared" si="305"/>
        <v>2200260101伤血1</v>
      </c>
      <c r="T1092" s="14" t="str">
        <f ca="1">IF(OFFSET($BB$1,MATCH($S1092,S:S,0)-1,),$BC$1,
_xlfn.TEXTJOIN(Sheet1!$D$16,1,U1092:AA1092))</f>
        <v>ratio=0.4,fixed=0</v>
      </c>
      <c r="U1092" s="14" t="str">
        <f t="shared" ca="1" si="306"/>
        <v>ratio=0.4</v>
      </c>
      <c r="V1092" s="14" t="str">
        <f t="shared" ca="1" si="307"/>
        <v>fixed=10</v>
      </c>
      <c r="W1092" s="14" t="str">
        <f t="shared" ca="1" si="308"/>
        <v/>
      </c>
      <c r="X1092" s="14" t="str">
        <f t="shared" ca="1" si="309"/>
        <v/>
      </c>
      <c r="Y1092" s="14" t="str">
        <f t="shared" ca="1" si="310"/>
        <v/>
      </c>
      <c r="Z1092" s="14" t="str">
        <f t="shared" ca="1" si="311"/>
        <v/>
      </c>
      <c r="AA1092" s="14" t="str">
        <f t="shared" ca="1" si="312"/>
        <v/>
      </c>
      <c r="AB1092" s="1">
        <f t="shared" si="298"/>
        <v>0.4</v>
      </c>
      <c r="AC1092" s="1">
        <f t="shared" si="299"/>
        <v>10</v>
      </c>
      <c r="AD1092" s="1" t="e">
        <f t="shared" si="300"/>
        <v>#N/A</v>
      </c>
      <c r="AE1092" s="1" t="e">
        <f t="shared" si="301"/>
        <v>#N/A</v>
      </c>
      <c r="AF1092" s="1" t="e">
        <f t="shared" si="302"/>
        <v>#N/A</v>
      </c>
      <c r="AG1092" s="1" t="e">
        <f t="shared" si="303"/>
        <v>#N/A</v>
      </c>
      <c r="AH1092" s="1" t="e">
        <f t="shared" si="304"/>
        <v>#N/A</v>
      </c>
      <c r="AI1092" s="1" t="str">
        <f>TRIM(LEFT(AP1092,FIND(Sheet1!$E$16,AP1092)-1))</f>
        <v>ratio</v>
      </c>
      <c r="AJ1092" s="1" t="str">
        <f>TRIM(LEFT(AQ1092,FIND(Sheet1!$E$16,AQ1092)-1))</f>
        <v>fixed</v>
      </c>
      <c r="AK1092" s="1" t="e">
        <f>TRIM(LEFT(AR1092,FIND(Sheet1!$E$16,AR1092)-1))</f>
        <v>#VALUE!</v>
      </c>
      <c r="AL1092" s="1" t="e">
        <f>TRIM(LEFT(AS1092,FIND(Sheet1!$E$16,AS1092)-1))</f>
        <v>#VALUE!</v>
      </c>
      <c r="AM1092" s="1" t="e">
        <f>TRIM(LEFT(AT1092,FIND(Sheet1!$E$16,AT1092)-1))</f>
        <v>#VALUE!</v>
      </c>
      <c r="AN1092" s="1" t="e">
        <f>TRIM(LEFT(AU1092,FIND(Sheet1!$E$16,AU1092)-1))</f>
        <v>#VALUE!</v>
      </c>
      <c r="AO1092" s="1" t="e">
        <f>TRIM(LEFT(AV1092,FIND(Sheet1!$E$16,AV1092)-1))</f>
        <v>#VALUE!</v>
      </c>
      <c r="AP1092" s="14" t="s">
        <v>167</v>
      </c>
      <c r="AQ1092" s="14" t="s">
        <v>168</v>
      </c>
      <c r="AX1092" s="1">
        <v>2200260101</v>
      </c>
      <c r="AY1092" s="1" t="s">
        <v>86</v>
      </c>
      <c r="AZ1092" s="1" t="str">
        <f t="shared" si="313"/>
        <v>2200260101伤血</v>
      </c>
      <c r="BA1092" s="1">
        <f>COUNTIFS($AZ$2:AZ1092,AZ1092,$AZ$2:AZ1092,"&gt;&lt;")</f>
        <v>1</v>
      </c>
      <c r="BB1092" t="b">
        <f>IFERROR(AND(VLOOKUP(AX1092,[2]英雄技能定义!$A:$F,6,0)="普攻",AY1092=$AY$2),FALSE)</f>
        <v>1</v>
      </c>
    </row>
    <row r="1093" spans="19:54">
      <c r="S1093" s="14" t="str">
        <f t="shared" si="305"/>
        <v>2200260101受击光效1</v>
      </c>
      <c r="T1093" s="14" t="str">
        <f ca="1">IF(OFFSET($BB$1,MATCH($S1093,S:S,0)-1,),$BC$1,
_xlfn.TEXTJOIN(Sheet1!$D$16,1,U1093:AA1093))</f>
        <v>1</v>
      </c>
      <c r="U1093" s="14" t="str">
        <f t="shared" ca="1" si="306"/>
        <v>1</v>
      </c>
      <c r="V1093" s="14" t="str">
        <f t="shared" ca="1" si="307"/>
        <v/>
      </c>
      <c r="W1093" s="14" t="str">
        <f t="shared" ca="1" si="308"/>
        <v/>
      </c>
      <c r="X1093" s="14" t="str">
        <f t="shared" ca="1" si="309"/>
        <v/>
      </c>
      <c r="Y1093" s="14" t="str">
        <f t="shared" ca="1" si="310"/>
        <v/>
      </c>
      <c r="Z1093" s="14" t="str">
        <f t="shared" ca="1" si="311"/>
        <v/>
      </c>
      <c r="AA1093" s="14" t="str">
        <f t="shared" ca="1" si="312"/>
        <v/>
      </c>
      <c r="AB1093" s="1">
        <f t="shared" si="298"/>
        <v>1</v>
      </c>
      <c r="AC1093" s="1" t="e">
        <f t="shared" si="299"/>
        <v>#N/A</v>
      </c>
      <c r="AD1093" s="1" t="e">
        <f t="shared" si="300"/>
        <v>#N/A</v>
      </c>
      <c r="AE1093" s="1" t="e">
        <f t="shared" si="301"/>
        <v>#N/A</v>
      </c>
      <c r="AF1093" s="1" t="e">
        <f t="shared" si="302"/>
        <v>#N/A</v>
      </c>
      <c r="AG1093" s="1" t="e">
        <f t="shared" si="303"/>
        <v>#N/A</v>
      </c>
      <c r="AH1093" s="1" t="e">
        <f t="shared" si="304"/>
        <v>#N/A</v>
      </c>
      <c r="AI1093" s="1" t="e">
        <f>TRIM(LEFT(AP1093,FIND(Sheet1!$E$16,AP1093)-1))</f>
        <v>#VALUE!</v>
      </c>
      <c r="AJ1093" s="1" t="e">
        <f>TRIM(LEFT(AQ1093,FIND(Sheet1!$E$16,AQ1093)-1))</f>
        <v>#VALUE!</v>
      </c>
      <c r="AK1093" s="1" t="e">
        <f>TRIM(LEFT(AR1093,FIND(Sheet1!$E$16,AR1093)-1))</f>
        <v>#VALUE!</v>
      </c>
      <c r="AL1093" s="1" t="e">
        <f>TRIM(LEFT(AS1093,FIND(Sheet1!$E$16,AS1093)-1))</f>
        <v>#VALUE!</v>
      </c>
      <c r="AM1093" s="1" t="e">
        <f>TRIM(LEFT(AT1093,FIND(Sheet1!$E$16,AT1093)-1))</f>
        <v>#VALUE!</v>
      </c>
      <c r="AN1093" s="1" t="e">
        <f>TRIM(LEFT(AU1093,FIND(Sheet1!$E$16,AU1093)-1))</f>
        <v>#VALUE!</v>
      </c>
      <c r="AO1093" s="1" t="e">
        <f>TRIM(LEFT(AV1093,FIND(Sheet1!$E$16,AV1093)-1))</f>
        <v>#VALUE!</v>
      </c>
      <c r="AP1093" s="14">
        <v>1</v>
      </c>
      <c r="AX1093" s="1">
        <v>2200260101</v>
      </c>
      <c r="AY1093" s="1" t="s">
        <v>91</v>
      </c>
      <c r="AZ1093" s="1" t="str">
        <f t="shared" si="313"/>
        <v>2200260101受击光效</v>
      </c>
      <c r="BA1093" s="1">
        <f>COUNTIFS($AZ$2:AZ1093,AZ1093,$AZ$2:AZ1093,"&gt;&lt;")</f>
        <v>1</v>
      </c>
      <c r="BB1093" t="b">
        <f>IFERROR(AND(VLOOKUP(AX1093,[2]英雄技能定义!$A:$F,6,0)="普攻",AY1093=$AY$2),FALSE)</f>
        <v>0</v>
      </c>
    </row>
    <row r="1094" spans="19:54">
      <c r="S1094" s="14" t="str">
        <f t="shared" si="305"/>
        <v>2200260101伤血2</v>
      </c>
      <c r="T1094" s="14" t="str">
        <f ca="1">IF(OFFSET($BB$1,MATCH($S1094,S:S,0)-1,),$BC$1,
_xlfn.TEXTJOIN(Sheet1!$D$16,1,U1094:AA1094))</f>
        <v>ratio=0.4,fixed=0</v>
      </c>
      <c r="U1094" s="14" t="str">
        <f t="shared" ca="1" si="306"/>
        <v>ratio=0.42</v>
      </c>
      <c r="V1094" s="14" t="str">
        <f t="shared" ca="1" si="307"/>
        <v>fixed=10</v>
      </c>
      <c r="W1094" s="14" t="str">
        <f t="shared" ca="1" si="308"/>
        <v/>
      </c>
      <c r="X1094" s="14" t="str">
        <f t="shared" ca="1" si="309"/>
        <v/>
      </c>
      <c r="Y1094" s="14" t="str">
        <f t="shared" ca="1" si="310"/>
        <v/>
      </c>
      <c r="Z1094" s="14" t="str">
        <f t="shared" ca="1" si="311"/>
        <v/>
      </c>
      <c r="AA1094" s="14" t="str">
        <f t="shared" ca="1" si="312"/>
        <v/>
      </c>
      <c r="AB1094" s="1">
        <f t="shared" si="298"/>
        <v>0.42</v>
      </c>
      <c r="AC1094" s="1">
        <f t="shared" si="299"/>
        <v>10</v>
      </c>
      <c r="AD1094" s="1" t="e">
        <f t="shared" si="300"/>
        <v>#N/A</v>
      </c>
      <c r="AE1094" s="1" t="e">
        <f t="shared" si="301"/>
        <v>#N/A</v>
      </c>
      <c r="AF1094" s="1" t="e">
        <f t="shared" si="302"/>
        <v>#N/A</v>
      </c>
      <c r="AG1094" s="1" t="e">
        <f t="shared" si="303"/>
        <v>#N/A</v>
      </c>
      <c r="AH1094" s="1" t="e">
        <f t="shared" si="304"/>
        <v>#N/A</v>
      </c>
      <c r="AI1094" s="1" t="str">
        <f>TRIM(LEFT(AP1094,FIND(Sheet1!$E$16,AP1094)-1))</f>
        <v>ratio</v>
      </c>
      <c r="AJ1094" s="1" t="str">
        <f>TRIM(LEFT(AQ1094,FIND(Sheet1!$E$16,AQ1094)-1))</f>
        <v>fixed</v>
      </c>
      <c r="AK1094" s="1" t="e">
        <f>TRIM(LEFT(AR1094,FIND(Sheet1!$E$16,AR1094)-1))</f>
        <v>#VALUE!</v>
      </c>
      <c r="AL1094" s="1" t="e">
        <f>TRIM(LEFT(AS1094,FIND(Sheet1!$E$16,AS1094)-1))</f>
        <v>#VALUE!</v>
      </c>
      <c r="AM1094" s="1" t="e">
        <f>TRIM(LEFT(AT1094,FIND(Sheet1!$E$16,AT1094)-1))</f>
        <v>#VALUE!</v>
      </c>
      <c r="AN1094" s="1" t="e">
        <f>TRIM(LEFT(AU1094,FIND(Sheet1!$E$16,AU1094)-1))</f>
        <v>#VALUE!</v>
      </c>
      <c r="AO1094" s="1" t="e">
        <f>TRIM(LEFT(AV1094,FIND(Sheet1!$E$16,AV1094)-1))</f>
        <v>#VALUE!</v>
      </c>
      <c r="AP1094" s="14" t="s">
        <v>451</v>
      </c>
      <c r="AQ1094" s="14" t="s">
        <v>168</v>
      </c>
      <c r="AX1094" s="1">
        <v>2200260101</v>
      </c>
      <c r="AY1094" s="1" t="s">
        <v>86</v>
      </c>
      <c r="AZ1094" s="1" t="str">
        <f t="shared" si="313"/>
        <v>2200260101伤血</v>
      </c>
      <c r="BA1094" s="1">
        <f>COUNTIFS($AZ$2:AZ1094,AZ1094,$AZ$2:AZ1094,"&gt;&lt;")</f>
        <v>2</v>
      </c>
      <c r="BB1094" t="b">
        <f>IFERROR(AND(VLOOKUP(AX1094,[2]英雄技能定义!$A:$F,6,0)="普攻",AY1094=$AY$2),FALSE)</f>
        <v>1</v>
      </c>
    </row>
    <row r="1095" spans="19:54">
      <c r="S1095" s="14" t="str">
        <f t="shared" si="305"/>
        <v>2200260101受击光效2</v>
      </c>
      <c r="T1095" s="14" t="str">
        <f ca="1">IF(OFFSET($BB$1,MATCH($S1095,S:S,0)-1,),$BC$1,
_xlfn.TEXTJOIN(Sheet1!$D$16,1,U1095:AA1095))</f>
        <v>72</v>
      </c>
      <c r="U1095" s="14" t="str">
        <f t="shared" ca="1" si="306"/>
        <v>72</v>
      </c>
      <c r="V1095" s="14" t="str">
        <f t="shared" ca="1" si="307"/>
        <v/>
      </c>
      <c r="W1095" s="14" t="str">
        <f t="shared" ca="1" si="308"/>
        <v/>
      </c>
      <c r="X1095" s="14" t="str">
        <f t="shared" ca="1" si="309"/>
        <v/>
      </c>
      <c r="Y1095" s="14" t="str">
        <f t="shared" ca="1" si="310"/>
        <v/>
      </c>
      <c r="Z1095" s="14" t="str">
        <f t="shared" ca="1" si="311"/>
        <v/>
      </c>
      <c r="AA1095" s="14" t="str">
        <f t="shared" ca="1" si="312"/>
        <v/>
      </c>
      <c r="AB1095" s="1">
        <f t="shared" si="298"/>
        <v>72</v>
      </c>
      <c r="AC1095" s="1" t="e">
        <f t="shared" si="299"/>
        <v>#N/A</v>
      </c>
      <c r="AD1095" s="1" t="e">
        <f t="shared" si="300"/>
        <v>#N/A</v>
      </c>
      <c r="AE1095" s="1" t="e">
        <f t="shared" si="301"/>
        <v>#N/A</v>
      </c>
      <c r="AF1095" s="1" t="e">
        <f t="shared" si="302"/>
        <v>#N/A</v>
      </c>
      <c r="AG1095" s="1" t="e">
        <f t="shared" si="303"/>
        <v>#N/A</v>
      </c>
      <c r="AH1095" s="1" t="e">
        <f t="shared" si="304"/>
        <v>#N/A</v>
      </c>
      <c r="AI1095" s="1" t="e">
        <f>TRIM(LEFT(AP1095,FIND(Sheet1!$E$16,AP1095)-1))</f>
        <v>#VALUE!</v>
      </c>
      <c r="AJ1095" s="1" t="e">
        <f>TRIM(LEFT(AQ1095,FIND(Sheet1!$E$16,AQ1095)-1))</f>
        <v>#VALUE!</v>
      </c>
      <c r="AK1095" s="1" t="e">
        <f>TRIM(LEFT(AR1095,FIND(Sheet1!$E$16,AR1095)-1))</f>
        <v>#VALUE!</v>
      </c>
      <c r="AL1095" s="1" t="e">
        <f>TRIM(LEFT(AS1095,FIND(Sheet1!$E$16,AS1095)-1))</f>
        <v>#VALUE!</v>
      </c>
      <c r="AM1095" s="1" t="e">
        <f>TRIM(LEFT(AT1095,FIND(Sheet1!$E$16,AT1095)-1))</f>
        <v>#VALUE!</v>
      </c>
      <c r="AN1095" s="1" t="e">
        <f>TRIM(LEFT(AU1095,FIND(Sheet1!$E$16,AU1095)-1))</f>
        <v>#VALUE!</v>
      </c>
      <c r="AO1095" s="1" t="e">
        <f>TRIM(LEFT(AV1095,FIND(Sheet1!$E$16,AV1095)-1))</f>
        <v>#VALUE!</v>
      </c>
      <c r="AP1095" s="14">
        <v>72</v>
      </c>
      <c r="AX1095" s="1">
        <v>2200260101</v>
      </c>
      <c r="AY1095" s="1" t="s">
        <v>91</v>
      </c>
      <c r="AZ1095" s="1" t="str">
        <f t="shared" si="313"/>
        <v>2200260101受击光效</v>
      </c>
      <c r="BA1095" s="1">
        <f>COUNTIFS($AZ$2:AZ1095,AZ1095,$AZ$2:AZ1095,"&gt;&lt;")</f>
        <v>2</v>
      </c>
      <c r="BB1095" t="b">
        <f>IFERROR(AND(VLOOKUP(AX1095,[2]英雄技能定义!$A:$F,6,0)="普攻",AY1095=$AY$2),FALSE)</f>
        <v>0</v>
      </c>
    </row>
    <row r="1096" spans="19:54">
      <c r="S1096" s="14" t="str">
        <f t="shared" si="305"/>
        <v>2200260102伤血1</v>
      </c>
      <c r="T1096" s="14" t="str">
        <f ca="1">IF(OFFSET($BB$1,MATCH($S1096,S:S,0)-1,),$BC$1,
_xlfn.TEXTJOIN(Sheet1!$D$16,1,U1096:AA1096))</f>
        <v>ratio=2.76,fixed=100,extCritP=0.2</v>
      </c>
      <c r="U1096" s="14" t="str">
        <f t="shared" ca="1" si="306"/>
        <v>ratio=2.76</v>
      </c>
      <c r="V1096" s="14" t="str">
        <f t="shared" ca="1" si="307"/>
        <v>fixed=100</v>
      </c>
      <c r="W1096" s="14" t="str">
        <f t="shared" ca="1" si="308"/>
        <v>extCritP=0.2</v>
      </c>
      <c r="X1096" s="14" t="str">
        <f t="shared" ca="1" si="309"/>
        <v/>
      </c>
      <c r="Y1096" s="14" t="str">
        <f t="shared" ca="1" si="310"/>
        <v/>
      </c>
      <c r="Z1096" s="14" t="str">
        <f t="shared" ca="1" si="311"/>
        <v/>
      </c>
      <c r="AA1096" s="14" t="str">
        <f t="shared" ca="1" si="312"/>
        <v/>
      </c>
      <c r="AB1096" s="1">
        <f t="shared" si="298"/>
        <v>2.76</v>
      </c>
      <c r="AC1096" s="1">
        <f t="shared" si="299"/>
        <v>100</v>
      </c>
      <c r="AD1096" s="1">
        <f t="shared" si="300"/>
        <v>0.2</v>
      </c>
      <c r="AE1096" s="1" t="e">
        <f t="shared" si="301"/>
        <v>#N/A</v>
      </c>
      <c r="AF1096" s="1" t="e">
        <f t="shared" si="302"/>
        <v>#N/A</v>
      </c>
      <c r="AG1096" s="1" t="e">
        <f t="shared" si="303"/>
        <v>#N/A</v>
      </c>
      <c r="AH1096" s="1" t="e">
        <f t="shared" si="304"/>
        <v>#N/A</v>
      </c>
      <c r="AI1096" s="1" t="str">
        <f>TRIM(LEFT(AP1096,FIND(Sheet1!$E$16,AP1096)-1))</f>
        <v>ratio</v>
      </c>
      <c r="AJ1096" s="1" t="str">
        <f>TRIM(LEFT(AQ1096,FIND(Sheet1!$E$16,AQ1096)-1))</f>
        <v>fixed</v>
      </c>
      <c r="AK1096" s="1" t="str">
        <f>TRIM(LEFT(AR1096,FIND(Sheet1!$E$16,AR1096)-1))</f>
        <v>extCritP</v>
      </c>
      <c r="AL1096" s="1" t="e">
        <f>TRIM(LEFT(AS1096,FIND(Sheet1!$E$16,AS1096)-1))</f>
        <v>#VALUE!</v>
      </c>
      <c r="AM1096" s="1" t="e">
        <f>TRIM(LEFT(AT1096,FIND(Sheet1!$E$16,AT1096)-1))</f>
        <v>#VALUE!</v>
      </c>
      <c r="AN1096" s="1" t="e">
        <f>TRIM(LEFT(AU1096,FIND(Sheet1!$E$16,AU1096)-1))</f>
        <v>#VALUE!</v>
      </c>
      <c r="AO1096" s="1" t="e">
        <f>TRIM(LEFT(AV1096,FIND(Sheet1!$E$16,AV1096)-1))</f>
        <v>#VALUE!</v>
      </c>
      <c r="AP1096" s="14" t="s">
        <v>517</v>
      </c>
      <c r="AQ1096" s="14" t="s">
        <v>170</v>
      </c>
      <c r="AR1096" s="14" t="s">
        <v>518</v>
      </c>
      <c r="AX1096" s="1">
        <v>2200260102</v>
      </c>
      <c r="AY1096" s="1" t="s">
        <v>86</v>
      </c>
      <c r="AZ1096" s="1" t="str">
        <f t="shared" si="313"/>
        <v>2200260102伤血</v>
      </c>
      <c r="BA1096" s="1">
        <f>COUNTIFS($AZ$2:AZ1096,AZ1096,$AZ$2:AZ1096,"&gt;&lt;")</f>
        <v>1</v>
      </c>
      <c r="BB1096" t="b">
        <f>IFERROR(AND(VLOOKUP(AX1096,[2]英雄技能定义!$A:$F,6,0)="普攻",AY1096=$AY$2),FALSE)</f>
        <v>0</v>
      </c>
    </row>
    <row r="1097" spans="19:54">
      <c r="S1097" s="14" t="str">
        <f t="shared" si="305"/>
        <v>2200260102受击光效1</v>
      </c>
      <c r="T1097" s="14" t="str">
        <f ca="1">IF(OFFSET($BB$1,MATCH($S1097,S:S,0)-1,),$BC$1,
_xlfn.TEXTJOIN(Sheet1!$D$16,1,U1097:AA1097))</f>
        <v>1</v>
      </c>
      <c r="U1097" s="14" t="str">
        <f t="shared" ca="1" si="306"/>
        <v>1</v>
      </c>
      <c r="V1097" s="14" t="str">
        <f t="shared" ca="1" si="307"/>
        <v/>
      </c>
      <c r="W1097" s="14" t="str">
        <f t="shared" ca="1" si="308"/>
        <v/>
      </c>
      <c r="X1097" s="14" t="str">
        <f t="shared" ca="1" si="309"/>
        <v/>
      </c>
      <c r="Y1097" s="14" t="str">
        <f t="shared" ca="1" si="310"/>
        <v/>
      </c>
      <c r="Z1097" s="14" t="str">
        <f t="shared" ca="1" si="311"/>
        <v/>
      </c>
      <c r="AA1097" s="14" t="str">
        <f t="shared" ca="1" si="312"/>
        <v/>
      </c>
      <c r="AB1097" s="1">
        <f t="shared" si="298"/>
        <v>1</v>
      </c>
      <c r="AC1097" s="1" t="e">
        <f t="shared" si="299"/>
        <v>#N/A</v>
      </c>
      <c r="AD1097" s="1" t="e">
        <f t="shared" si="300"/>
        <v>#N/A</v>
      </c>
      <c r="AE1097" s="1" t="e">
        <f t="shared" si="301"/>
        <v>#N/A</v>
      </c>
      <c r="AF1097" s="1" t="e">
        <f t="shared" si="302"/>
        <v>#N/A</v>
      </c>
      <c r="AG1097" s="1" t="e">
        <f t="shared" si="303"/>
        <v>#N/A</v>
      </c>
      <c r="AH1097" s="1" t="e">
        <f t="shared" si="304"/>
        <v>#N/A</v>
      </c>
      <c r="AI1097" s="1" t="e">
        <f>TRIM(LEFT(AP1097,FIND(Sheet1!$E$16,AP1097)-1))</f>
        <v>#VALUE!</v>
      </c>
      <c r="AJ1097" s="1" t="e">
        <f>TRIM(LEFT(AQ1097,FIND(Sheet1!$E$16,AQ1097)-1))</f>
        <v>#VALUE!</v>
      </c>
      <c r="AK1097" s="1" t="e">
        <f>TRIM(LEFT(AR1097,FIND(Sheet1!$E$16,AR1097)-1))</f>
        <v>#VALUE!</v>
      </c>
      <c r="AL1097" s="1" t="e">
        <f>TRIM(LEFT(AS1097,FIND(Sheet1!$E$16,AS1097)-1))</f>
        <v>#VALUE!</v>
      </c>
      <c r="AM1097" s="1" t="e">
        <f>TRIM(LEFT(AT1097,FIND(Sheet1!$E$16,AT1097)-1))</f>
        <v>#VALUE!</v>
      </c>
      <c r="AN1097" s="1" t="e">
        <f>TRIM(LEFT(AU1097,FIND(Sheet1!$E$16,AU1097)-1))</f>
        <v>#VALUE!</v>
      </c>
      <c r="AO1097" s="1" t="e">
        <f>TRIM(LEFT(AV1097,FIND(Sheet1!$E$16,AV1097)-1))</f>
        <v>#VALUE!</v>
      </c>
      <c r="AP1097" s="14">
        <v>1</v>
      </c>
      <c r="AX1097" s="1">
        <v>2200260102</v>
      </c>
      <c r="AY1097" s="1" t="s">
        <v>91</v>
      </c>
      <c r="AZ1097" s="1" t="str">
        <f t="shared" si="313"/>
        <v>2200260102受击光效</v>
      </c>
      <c r="BA1097" s="1">
        <f>COUNTIFS($AZ$2:AZ1097,AZ1097,$AZ$2:AZ1097,"&gt;&lt;")</f>
        <v>1</v>
      </c>
      <c r="BB1097" t="b">
        <f>IFERROR(AND(VLOOKUP(AX1097,[2]英雄技能定义!$A:$F,6,0)="普攻",AY1097=$AY$2),FALSE)</f>
        <v>0</v>
      </c>
    </row>
    <row r="1098" spans="19:54">
      <c r="S1098" s="14" t="str">
        <f t="shared" si="305"/>
        <v>2200260103伤血1</v>
      </c>
      <c r="T1098" s="14" t="str">
        <f ca="1">IF(OFFSET($BB$1,MATCH($S1098,S:S,0)-1,),$BC$1,
_xlfn.TEXTJOIN(Sheet1!$D$16,1,U1098:AA1098))</f>
        <v>ratio=1.37*(randomNum()*0.6+0.8),fixed=100,finalAddP=(1-defenderCurHp()/defenderProperty('生命上限'))/2</v>
      </c>
      <c r="U1098" s="14" t="str">
        <f t="shared" ca="1" si="306"/>
        <v>ratio=1.37*(randomNum()*0.6+0.8)</v>
      </c>
      <c r="V1098" s="14" t="str">
        <f t="shared" ca="1" si="307"/>
        <v>fixed=100</v>
      </c>
      <c r="W1098" s="14" t="str">
        <f t="shared" ca="1" si="308"/>
        <v>finalAddP=(1-defenderCurHp()/defenderProperty('生命上限'))/2</v>
      </c>
      <c r="X1098" s="14" t="str">
        <f t="shared" ca="1" si="309"/>
        <v/>
      </c>
      <c r="Y1098" s="14" t="str">
        <f t="shared" ca="1" si="310"/>
        <v/>
      </c>
      <c r="Z1098" s="14" t="str">
        <f t="shared" ca="1" si="311"/>
        <v/>
      </c>
      <c r="AA1098" s="14" t="str">
        <f t="shared" ca="1" si="312"/>
        <v/>
      </c>
      <c r="AB1098" s="1">
        <f t="shared" si="298"/>
        <v>0.6</v>
      </c>
      <c r="AC1098" s="1">
        <f t="shared" si="299"/>
        <v>100</v>
      </c>
      <c r="AD1098" s="1">
        <f t="shared" si="300"/>
        <v>2</v>
      </c>
      <c r="AE1098" s="1" t="e">
        <f t="shared" si="301"/>
        <v>#N/A</v>
      </c>
      <c r="AF1098" s="1" t="e">
        <f t="shared" si="302"/>
        <v>#N/A</v>
      </c>
      <c r="AG1098" s="1" t="e">
        <f t="shared" si="303"/>
        <v>#N/A</v>
      </c>
      <c r="AH1098" s="1" t="e">
        <f t="shared" si="304"/>
        <v>#N/A</v>
      </c>
      <c r="AI1098" s="1" t="str">
        <f>TRIM(LEFT(AP1098,FIND(Sheet1!$E$16,AP1098)-1))</f>
        <v>ratio</v>
      </c>
      <c r="AJ1098" s="1" t="str">
        <f>TRIM(LEFT(AQ1098,FIND(Sheet1!$E$16,AQ1098)-1))</f>
        <v>fixed</v>
      </c>
      <c r="AK1098" s="1" t="str">
        <f>TRIM(LEFT(AR1098,FIND(Sheet1!$E$16,AR1098)-1))</f>
        <v>finalAddP</v>
      </c>
      <c r="AL1098" s="1" t="e">
        <f>TRIM(LEFT(AS1098,FIND(Sheet1!$E$16,AS1098)-1))</f>
        <v>#VALUE!</v>
      </c>
      <c r="AM1098" s="1" t="e">
        <f>TRIM(LEFT(AT1098,FIND(Sheet1!$E$16,AT1098)-1))</f>
        <v>#VALUE!</v>
      </c>
      <c r="AN1098" s="1" t="e">
        <f>TRIM(LEFT(AU1098,FIND(Sheet1!$E$16,AU1098)-1))</f>
        <v>#VALUE!</v>
      </c>
      <c r="AO1098" s="1" t="e">
        <f>TRIM(LEFT(AV1098,FIND(Sheet1!$E$16,AV1098)-1))</f>
        <v>#VALUE!</v>
      </c>
      <c r="AP1098" s="14" t="s">
        <v>519</v>
      </c>
      <c r="AQ1098" s="14" t="s">
        <v>170</v>
      </c>
      <c r="AR1098" s="14" t="s">
        <v>520</v>
      </c>
      <c r="AX1098" s="1">
        <v>2200260103</v>
      </c>
      <c r="AY1098" s="1" t="s">
        <v>86</v>
      </c>
      <c r="AZ1098" s="1" t="str">
        <f t="shared" si="313"/>
        <v>2200260103伤血</v>
      </c>
      <c r="BA1098" s="1">
        <f>COUNTIFS($AZ$2:AZ1098,AZ1098,$AZ$2:AZ1098,"&gt;&lt;")</f>
        <v>1</v>
      </c>
      <c r="BB1098" t="b">
        <f>IFERROR(AND(VLOOKUP(AX1098,[2]英雄技能定义!$A:$F,6,0)="普攻",AY1098=$AY$2),FALSE)</f>
        <v>0</v>
      </c>
    </row>
    <row r="1099" spans="19:54">
      <c r="S1099" s="14" t="str">
        <f t="shared" si="305"/>
        <v>2200260103受击光效1</v>
      </c>
      <c r="T1099" s="14" t="str">
        <f ca="1">IF(OFFSET($BB$1,MATCH($S1099,S:S,0)-1,),$BC$1,
_xlfn.TEXTJOIN(Sheet1!$D$16,1,U1099:AA1099))</f>
        <v>1</v>
      </c>
      <c r="U1099" s="14" t="str">
        <f t="shared" ca="1" si="306"/>
        <v>1</v>
      </c>
      <c r="V1099" s="14" t="str">
        <f t="shared" ca="1" si="307"/>
        <v/>
      </c>
      <c r="W1099" s="14" t="str">
        <f t="shared" ca="1" si="308"/>
        <v/>
      </c>
      <c r="X1099" s="14" t="str">
        <f t="shared" ca="1" si="309"/>
        <v/>
      </c>
      <c r="Y1099" s="14" t="str">
        <f t="shared" ca="1" si="310"/>
        <v/>
      </c>
      <c r="Z1099" s="14" t="str">
        <f t="shared" ca="1" si="311"/>
        <v/>
      </c>
      <c r="AA1099" s="14" t="str">
        <f t="shared" ca="1" si="312"/>
        <v/>
      </c>
      <c r="AB1099" s="1">
        <f t="shared" si="298"/>
        <v>1</v>
      </c>
      <c r="AC1099" s="1" t="e">
        <f t="shared" si="299"/>
        <v>#N/A</v>
      </c>
      <c r="AD1099" s="1" t="e">
        <f t="shared" si="300"/>
        <v>#N/A</v>
      </c>
      <c r="AE1099" s="1" t="e">
        <f t="shared" si="301"/>
        <v>#N/A</v>
      </c>
      <c r="AF1099" s="1" t="e">
        <f t="shared" si="302"/>
        <v>#N/A</v>
      </c>
      <c r="AG1099" s="1" t="e">
        <f t="shared" si="303"/>
        <v>#N/A</v>
      </c>
      <c r="AH1099" s="1" t="e">
        <f t="shared" si="304"/>
        <v>#N/A</v>
      </c>
      <c r="AI1099" s="1" t="e">
        <f>TRIM(LEFT(AP1099,FIND(Sheet1!$E$16,AP1099)-1))</f>
        <v>#VALUE!</v>
      </c>
      <c r="AJ1099" s="1" t="e">
        <f>TRIM(LEFT(AQ1099,FIND(Sheet1!$E$16,AQ1099)-1))</f>
        <v>#VALUE!</v>
      </c>
      <c r="AK1099" s="1" t="e">
        <f>TRIM(LEFT(AR1099,FIND(Sheet1!$E$16,AR1099)-1))</f>
        <v>#VALUE!</v>
      </c>
      <c r="AL1099" s="1" t="e">
        <f>TRIM(LEFT(AS1099,FIND(Sheet1!$E$16,AS1099)-1))</f>
        <v>#VALUE!</v>
      </c>
      <c r="AM1099" s="1" t="e">
        <f>TRIM(LEFT(AT1099,FIND(Sheet1!$E$16,AT1099)-1))</f>
        <v>#VALUE!</v>
      </c>
      <c r="AN1099" s="1" t="e">
        <f>TRIM(LEFT(AU1099,FIND(Sheet1!$E$16,AU1099)-1))</f>
        <v>#VALUE!</v>
      </c>
      <c r="AO1099" s="1" t="e">
        <f>TRIM(LEFT(AV1099,FIND(Sheet1!$E$16,AV1099)-1))</f>
        <v>#VALUE!</v>
      </c>
      <c r="AP1099" s="14">
        <v>1</v>
      </c>
      <c r="AX1099" s="1">
        <v>2200260103</v>
      </c>
      <c r="AY1099" s="1" t="s">
        <v>91</v>
      </c>
      <c r="AZ1099" s="1" t="str">
        <f t="shared" si="313"/>
        <v>2200260103受击光效</v>
      </c>
      <c r="BA1099" s="1">
        <f>COUNTIFS($AZ$2:AZ1099,AZ1099,$AZ$2:AZ1099,"&gt;&lt;")</f>
        <v>1</v>
      </c>
      <c r="BB1099" t="b">
        <f>IFERROR(AND(VLOOKUP(AX1099,[2]英雄技能定义!$A:$F,6,0)="普攻",AY1099=$AY$2),FALSE)</f>
        <v>0</v>
      </c>
    </row>
    <row r="1100" spans="19:54">
      <c r="S1100" s="14" t="str">
        <f t="shared" si="305"/>
        <v>2200260103击飞1</v>
      </c>
      <c r="T1100" s="14" t="str">
        <f ca="1">IF(OFFSET($BB$1,MATCH($S1100,S:S,0)-1,),$BC$1,
_xlfn.TEXTJOIN(Sheet1!$D$16,1,U1100:AA1100))</f>
        <v>speed=800,duration=0.1</v>
      </c>
      <c r="U1100" s="14" t="str">
        <f t="shared" ca="1" si="306"/>
        <v>speed=800</v>
      </c>
      <c r="V1100" s="14" t="str">
        <f t="shared" ca="1" si="307"/>
        <v>duration=0.1</v>
      </c>
      <c r="W1100" s="14" t="str">
        <f t="shared" ca="1" si="308"/>
        <v/>
      </c>
      <c r="X1100" s="14" t="str">
        <f t="shared" ca="1" si="309"/>
        <v/>
      </c>
      <c r="Y1100" s="14" t="str">
        <f t="shared" ca="1" si="310"/>
        <v/>
      </c>
      <c r="Z1100" s="14" t="str">
        <f t="shared" ca="1" si="311"/>
        <v/>
      </c>
      <c r="AA1100" s="14" t="str">
        <f t="shared" ca="1" si="312"/>
        <v/>
      </c>
      <c r="AB1100" s="1">
        <f t="shared" si="298"/>
        <v>800</v>
      </c>
      <c r="AC1100" s="1">
        <f t="shared" si="299"/>
        <v>0.1</v>
      </c>
      <c r="AD1100" s="1" t="e">
        <f t="shared" si="300"/>
        <v>#N/A</v>
      </c>
      <c r="AE1100" s="1" t="e">
        <f t="shared" si="301"/>
        <v>#N/A</v>
      </c>
      <c r="AF1100" s="1" t="e">
        <f t="shared" si="302"/>
        <v>#N/A</v>
      </c>
      <c r="AG1100" s="1" t="e">
        <f t="shared" si="303"/>
        <v>#N/A</v>
      </c>
      <c r="AH1100" s="1" t="e">
        <f t="shared" si="304"/>
        <v>#N/A</v>
      </c>
      <c r="AI1100" s="1" t="str">
        <f>TRIM(LEFT(AP1100,FIND(Sheet1!$E$16,AP1100)-1))</f>
        <v>speed</v>
      </c>
      <c r="AJ1100" s="1" t="str">
        <f>TRIM(LEFT(AQ1100,FIND(Sheet1!$E$16,AQ1100)-1))</f>
        <v>duration</v>
      </c>
      <c r="AK1100" s="1" t="e">
        <f>TRIM(LEFT(AR1100,FIND(Sheet1!$E$16,AR1100)-1))</f>
        <v>#VALUE!</v>
      </c>
      <c r="AL1100" s="1" t="e">
        <f>TRIM(LEFT(AS1100,FIND(Sheet1!$E$16,AS1100)-1))</f>
        <v>#VALUE!</v>
      </c>
      <c r="AM1100" s="1" t="e">
        <f>TRIM(LEFT(AT1100,FIND(Sheet1!$E$16,AT1100)-1))</f>
        <v>#VALUE!</v>
      </c>
      <c r="AN1100" s="1" t="e">
        <f>TRIM(LEFT(AU1100,FIND(Sheet1!$E$16,AU1100)-1))</f>
        <v>#VALUE!</v>
      </c>
      <c r="AO1100" s="1" t="e">
        <f>TRIM(LEFT(AV1100,FIND(Sheet1!$E$16,AV1100)-1))</f>
        <v>#VALUE!</v>
      </c>
      <c r="AP1100" s="14" t="s">
        <v>329</v>
      </c>
      <c r="AQ1100" s="14" t="s">
        <v>183</v>
      </c>
      <c r="AX1100" s="1">
        <v>2200260103</v>
      </c>
      <c r="AY1100" s="1" t="s">
        <v>96</v>
      </c>
      <c r="AZ1100" s="1" t="str">
        <f t="shared" si="313"/>
        <v>2200260103击飞</v>
      </c>
      <c r="BA1100" s="1">
        <f>COUNTIFS($AZ$2:AZ1100,AZ1100,$AZ$2:AZ1100,"&gt;&lt;")</f>
        <v>1</v>
      </c>
      <c r="BB1100" t="b">
        <f>IFERROR(AND(VLOOKUP(AX1100,[2]英雄技能定义!$A:$F,6,0)="普攻",AY1100=$AY$2),FALSE)</f>
        <v>0</v>
      </c>
    </row>
    <row r="1101" spans="19:54">
      <c r="S1101" s="14" t="str">
        <f t="shared" si="305"/>
        <v>2200260104伤血1</v>
      </c>
      <c r="T1101" s="14" t="str">
        <f ca="1">IF(OFFSET($BB$1,MATCH($S1101,S:S,0)-1,),$BC$1,
_xlfn.TEXTJOIN(Sheet1!$D$16,1,U1101:AA1101))</f>
        <v>ratio=1.1+attackerParams('extreasure2')+attackerParams('step10a'),fixed=100,extCritP=0.3</v>
      </c>
      <c r="U1101" s="14" t="str">
        <f t="shared" ca="1" si="306"/>
        <v>ratio=1.1+attackerParams('extreasure2')+attackerParams('step10a')</v>
      </c>
      <c r="V1101" s="14" t="str">
        <f t="shared" ca="1" si="307"/>
        <v>fixed=100</v>
      </c>
      <c r="W1101" s="14" t="str">
        <f t="shared" ca="1" si="308"/>
        <v>extCritP=0.3</v>
      </c>
      <c r="X1101" s="14" t="str">
        <f t="shared" ca="1" si="309"/>
        <v/>
      </c>
      <c r="Y1101" s="14" t="str">
        <f t="shared" ca="1" si="310"/>
        <v/>
      </c>
      <c r="Z1101" s="14" t="str">
        <f t="shared" ca="1" si="311"/>
        <v/>
      </c>
      <c r="AA1101" s="14" t="str">
        <f t="shared" ca="1" si="312"/>
        <v/>
      </c>
      <c r="AB1101" s="1">
        <f t="shared" si="298"/>
        <v>1.1000000000000001</v>
      </c>
      <c r="AC1101" s="1">
        <f t="shared" si="299"/>
        <v>100</v>
      </c>
      <c r="AD1101" s="1">
        <f t="shared" si="300"/>
        <v>0.3</v>
      </c>
      <c r="AE1101" s="1" t="e">
        <f t="shared" si="301"/>
        <v>#N/A</v>
      </c>
      <c r="AF1101" s="1" t="e">
        <f t="shared" si="302"/>
        <v>#N/A</v>
      </c>
      <c r="AG1101" s="1" t="e">
        <f t="shared" si="303"/>
        <v>#N/A</v>
      </c>
      <c r="AH1101" s="1" t="e">
        <f t="shared" si="304"/>
        <v>#N/A</v>
      </c>
      <c r="AI1101" s="1" t="str">
        <f>TRIM(LEFT(AP1101,FIND(Sheet1!$E$16,AP1101)-1))</f>
        <v>ratio</v>
      </c>
      <c r="AJ1101" s="1" t="str">
        <f>TRIM(LEFT(AQ1101,FIND(Sheet1!$E$16,AQ1101)-1))</f>
        <v>fixed</v>
      </c>
      <c r="AK1101" s="1" t="str">
        <f>TRIM(LEFT(AR1101,FIND(Sheet1!$E$16,AR1101)-1))</f>
        <v>extCritP</v>
      </c>
      <c r="AL1101" s="1" t="e">
        <f>TRIM(LEFT(AS1101,FIND(Sheet1!$E$16,AS1101)-1))</f>
        <v>#VALUE!</v>
      </c>
      <c r="AM1101" s="1" t="e">
        <f>TRIM(LEFT(AT1101,FIND(Sheet1!$E$16,AT1101)-1))</f>
        <v>#VALUE!</v>
      </c>
      <c r="AN1101" s="1" t="e">
        <f>TRIM(LEFT(AU1101,FIND(Sheet1!$E$16,AU1101)-1))</f>
        <v>#VALUE!</v>
      </c>
      <c r="AO1101" s="1" t="e">
        <f>TRIM(LEFT(AV1101,FIND(Sheet1!$E$16,AV1101)-1))</f>
        <v>#VALUE!</v>
      </c>
      <c r="AP1101" s="14" t="s">
        <v>521</v>
      </c>
      <c r="AQ1101" s="14" t="s">
        <v>170</v>
      </c>
      <c r="AR1101" s="14" t="s">
        <v>510</v>
      </c>
      <c r="AX1101" s="1">
        <v>2200260104</v>
      </c>
      <c r="AY1101" s="1" t="s">
        <v>86</v>
      </c>
      <c r="AZ1101" s="1" t="str">
        <f t="shared" si="313"/>
        <v>2200260104伤血</v>
      </c>
      <c r="BA1101" s="1">
        <f>COUNTIFS($AZ$2:AZ1101,AZ1101,$AZ$2:AZ1101,"&gt;&lt;")</f>
        <v>1</v>
      </c>
      <c r="BB1101" t="b">
        <f>IFERROR(AND(VLOOKUP(AX1101,[2]英雄技能定义!$A:$F,6,0)="普攻",AY1101=$AY$2),FALSE)</f>
        <v>0</v>
      </c>
    </row>
    <row r="1102" spans="19:54">
      <c r="S1102" s="14" t="str">
        <f t="shared" si="305"/>
        <v>2200260104受击光效1</v>
      </c>
      <c r="T1102" s="14" t="str">
        <f ca="1">IF(OFFSET($BB$1,MATCH($S1102,S:S,0)-1,),$BC$1,
_xlfn.TEXTJOIN(Sheet1!$D$16,1,U1102:AA1102))</f>
        <v>1</v>
      </c>
      <c r="U1102" s="14" t="str">
        <f t="shared" ca="1" si="306"/>
        <v>1</v>
      </c>
      <c r="V1102" s="14" t="str">
        <f t="shared" ca="1" si="307"/>
        <v/>
      </c>
      <c r="W1102" s="14" t="str">
        <f t="shared" ca="1" si="308"/>
        <v/>
      </c>
      <c r="X1102" s="14" t="str">
        <f t="shared" ca="1" si="309"/>
        <v/>
      </c>
      <c r="Y1102" s="14" t="str">
        <f t="shared" ca="1" si="310"/>
        <v/>
      </c>
      <c r="Z1102" s="14" t="str">
        <f t="shared" ca="1" si="311"/>
        <v/>
      </c>
      <c r="AA1102" s="14" t="str">
        <f t="shared" ca="1" si="312"/>
        <v/>
      </c>
      <c r="AB1102" s="1">
        <f t="shared" si="298"/>
        <v>1</v>
      </c>
      <c r="AC1102" s="1" t="e">
        <f t="shared" si="299"/>
        <v>#N/A</v>
      </c>
      <c r="AD1102" s="1" t="e">
        <f t="shared" si="300"/>
        <v>#N/A</v>
      </c>
      <c r="AE1102" s="1" t="e">
        <f t="shared" si="301"/>
        <v>#N/A</v>
      </c>
      <c r="AF1102" s="1" t="e">
        <f t="shared" si="302"/>
        <v>#N/A</v>
      </c>
      <c r="AG1102" s="1" t="e">
        <f t="shared" si="303"/>
        <v>#N/A</v>
      </c>
      <c r="AH1102" s="1" t="e">
        <f t="shared" si="304"/>
        <v>#N/A</v>
      </c>
      <c r="AI1102" s="1" t="e">
        <f>TRIM(LEFT(AP1102,FIND(Sheet1!$E$16,AP1102)-1))</f>
        <v>#VALUE!</v>
      </c>
      <c r="AJ1102" s="1" t="e">
        <f>TRIM(LEFT(AQ1102,FIND(Sheet1!$E$16,AQ1102)-1))</f>
        <v>#VALUE!</v>
      </c>
      <c r="AK1102" s="1" t="e">
        <f>TRIM(LEFT(AR1102,FIND(Sheet1!$E$16,AR1102)-1))</f>
        <v>#VALUE!</v>
      </c>
      <c r="AL1102" s="1" t="e">
        <f>TRIM(LEFT(AS1102,FIND(Sheet1!$E$16,AS1102)-1))</f>
        <v>#VALUE!</v>
      </c>
      <c r="AM1102" s="1" t="e">
        <f>TRIM(LEFT(AT1102,FIND(Sheet1!$E$16,AT1102)-1))</f>
        <v>#VALUE!</v>
      </c>
      <c r="AN1102" s="1" t="e">
        <f>TRIM(LEFT(AU1102,FIND(Sheet1!$E$16,AU1102)-1))</f>
        <v>#VALUE!</v>
      </c>
      <c r="AO1102" s="1" t="e">
        <f>TRIM(LEFT(AV1102,FIND(Sheet1!$E$16,AV1102)-1))</f>
        <v>#VALUE!</v>
      </c>
      <c r="AP1102" s="14">
        <v>1</v>
      </c>
      <c r="AX1102" s="1">
        <v>2200260104</v>
      </c>
      <c r="AY1102" s="1" t="s">
        <v>91</v>
      </c>
      <c r="AZ1102" s="1" t="str">
        <f t="shared" si="313"/>
        <v>2200260104受击光效</v>
      </c>
      <c r="BA1102" s="1">
        <f>COUNTIFS($AZ$2:AZ1102,AZ1102,$AZ$2:AZ1102,"&gt;&lt;")</f>
        <v>1</v>
      </c>
      <c r="BB1102" t="b">
        <f>IFERROR(AND(VLOOKUP(AX1102,[2]英雄技能定义!$A:$F,6,0)="普攻",AY1102=$AY$2),FALSE)</f>
        <v>0</v>
      </c>
    </row>
    <row r="1103" spans="19:54">
      <c r="S1103" s="14" t="str">
        <f t="shared" si="305"/>
        <v>2200260104加buff1</v>
      </c>
      <c r="T1103" s="14" t="str">
        <f ca="1">IF(OFFSET($BB$1,MATCH($S1103,S:S,0)-1,),$BC$1,
_xlfn.TEXTJOIN(Sheet1!$D$16,1,U1103:AA1103))</f>
        <v>duration=9+attackerParams('extreasure1c'),effectIds={1000152}</v>
      </c>
      <c r="U1103" s="14" t="str">
        <f t="shared" ca="1" si="306"/>
        <v>duration=9+attackerParams('extreasure1c')</v>
      </c>
      <c r="V1103" s="14" t="str">
        <f t="shared" ca="1" si="307"/>
        <v>effectIds={1000152}</v>
      </c>
      <c r="W1103" s="14" t="str">
        <f t="shared" ca="1" si="308"/>
        <v/>
      </c>
      <c r="X1103" s="14" t="str">
        <f t="shared" ca="1" si="309"/>
        <v/>
      </c>
      <c r="Y1103" s="14" t="str">
        <f t="shared" ca="1" si="310"/>
        <v/>
      </c>
      <c r="Z1103" s="14" t="str">
        <f t="shared" ca="1" si="311"/>
        <v/>
      </c>
      <c r="AA1103" s="14" t="str">
        <f t="shared" ca="1" si="312"/>
        <v/>
      </c>
      <c r="AB1103" s="1">
        <f t="shared" si="298"/>
        <v>9</v>
      </c>
      <c r="AC1103" s="1" t="e">
        <f t="shared" si="299"/>
        <v>#N/A</v>
      </c>
      <c r="AD1103" s="1" t="e">
        <f t="shared" si="300"/>
        <v>#N/A</v>
      </c>
      <c r="AE1103" s="1" t="e">
        <f t="shared" si="301"/>
        <v>#N/A</v>
      </c>
      <c r="AF1103" s="1" t="e">
        <f t="shared" si="302"/>
        <v>#N/A</v>
      </c>
      <c r="AG1103" s="1" t="e">
        <f t="shared" si="303"/>
        <v>#N/A</v>
      </c>
      <c r="AH1103" s="1" t="e">
        <f t="shared" si="304"/>
        <v>#N/A</v>
      </c>
      <c r="AI1103" s="1" t="str">
        <f>TRIM(LEFT(AP1103,FIND(Sheet1!$E$16,AP1103)-1))</f>
        <v>duration</v>
      </c>
      <c r="AJ1103" s="1" t="str">
        <f>TRIM(LEFT(AQ1103,FIND(Sheet1!$E$16,AQ1103)-1))</f>
        <v>effectIds</v>
      </c>
      <c r="AK1103" s="1" t="e">
        <f>TRIM(LEFT(AR1103,FIND(Sheet1!$E$16,AR1103)-1))</f>
        <v>#VALUE!</v>
      </c>
      <c r="AL1103" s="1" t="e">
        <f>TRIM(LEFT(AS1103,FIND(Sheet1!$E$16,AS1103)-1))</f>
        <v>#VALUE!</v>
      </c>
      <c r="AM1103" s="1" t="e">
        <f>TRIM(LEFT(AT1103,FIND(Sheet1!$E$16,AT1103)-1))</f>
        <v>#VALUE!</v>
      </c>
      <c r="AN1103" s="1" t="e">
        <f>TRIM(LEFT(AU1103,FIND(Sheet1!$E$16,AU1103)-1))</f>
        <v>#VALUE!</v>
      </c>
      <c r="AO1103" s="1" t="e">
        <f>TRIM(LEFT(AV1103,FIND(Sheet1!$E$16,AV1103)-1))</f>
        <v>#VALUE!</v>
      </c>
      <c r="AP1103" s="14" t="s">
        <v>522</v>
      </c>
      <c r="AQ1103" s="14" t="s">
        <v>523</v>
      </c>
      <c r="AX1103" s="1">
        <v>2200260104</v>
      </c>
      <c r="AY1103" s="1" t="s">
        <v>88</v>
      </c>
      <c r="AZ1103" s="1" t="str">
        <f t="shared" si="313"/>
        <v>2200260104加buff</v>
      </c>
      <c r="BA1103" s="1">
        <f>COUNTIFS($AZ$2:AZ1103,AZ1103,$AZ$2:AZ1103,"&gt;&lt;")</f>
        <v>1</v>
      </c>
      <c r="BB1103" t="b">
        <f>IFERROR(AND(VLOOKUP(AX1103,[2]英雄技能定义!$A:$F,6,0)="普攻",AY1103=$AY$2),FALSE)</f>
        <v>0</v>
      </c>
    </row>
    <row r="1104" spans="19:54">
      <c r="S1104" s="14" t="str">
        <f t="shared" si="305"/>
        <v>2200260104伤血2</v>
      </c>
      <c r="T1104" s="14" t="str">
        <f ca="1">IF(OFFSET($BB$1,MATCH($S1104,S:S,0)-1,),$BC$1,
_xlfn.TEXTJOIN(Sheet1!$D$16,1,U1104:AA1104))</f>
        <v>ratio=0.18,fixed=100</v>
      </c>
      <c r="U1104" s="14" t="str">
        <f t="shared" ca="1" si="306"/>
        <v>ratio=0.18</v>
      </c>
      <c r="V1104" s="14" t="str">
        <f t="shared" ca="1" si="307"/>
        <v>fixed=100</v>
      </c>
      <c r="W1104" s="14" t="str">
        <f t="shared" ca="1" si="308"/>
        <v/>
      </c>
      <c r="X1104" s="14" t="str">
        <f t="shared" ca="1" si="309"/>
        <v/>
      </c>
      <c r="Y1104" s="14" t="str">
        <f t="shared" ca="1" si="310"/>
        <v/>
      </c>
      <c r="Z1104" s="14" t="str">
        <f t="shared" ca="1" si="311"/>
        <v/>
      </c>
      <c r="AA1104" s="14" t="str">
        <f t="shared" ca="1" si="312"/>
        <v/>
      </c>
      <c r="AB1104" s="1">
        <f t="shared" si="298"/>
        <v>0.18</v>
      </c>
      <c r="AC1104" s="1">
        <f t="shared" si="299"/>
        <v>100</v>
      </c>
      <c r="AD1104" s="1" t="e">
        <f t="shared" si="300"/>
        <v>#N/A</v>
      </c>
      <c r="AE1104" s="1" t="e">
        <f t="shared" si="301"/>
        <v>#N/A</v>
      </c>
      <c r="AF1104" s="1" t="e">
        <f t="shared" si="302"/>
        <v>#N/A</v>
      </c>
      <c r="AG1104" s="1" t="e">
        <f t="shared" si="303"/>
        <v>#N/A</v>
      </c>
      <c r="AH1104" s="1" t="e">
        <f t="shared" si="304"/>
        <v>#N/A</v>
      </c>
      <c r="AI1104" s="1" t="str">
        <f>TRIM(LEFT(AP1104,FIND(Sheet1!$E$16,AP1104)-1))</f>
        <v>ratio</v>
      </c>
      <c r="AJ1104" s="1" t="str">
        <f>TRIM(LEFT(AQ1104,FIND(Sheet1!$E$16,AQ1104)-1))</f>
        <v>fixed</v>
      </c>
      <c r="AK1104" s="1" t="e">
        <f>TRIM(LEFT(AR1104,FIND(Sheet1!$E$16,AR1104)-1))</f>
        <v>#VALUE!</v>
      </c>
      <c r="AL1104" s="1" t="e">
        <f>TRIM(LEFT(AS1104,FIND(Sheet1!$E$16,AS1104)-1))</f>
        <v>#VALUE!</v>
      </c>
      <c r="AM1104" s="1" t="e">
        <f>TRIM(LEFT(AT1104,FIND(Sheet1!$E$16,AT1104)-1))</f>
        <v>#VALUE!</v>
      </c>
      <c r="AN1104" s="1" t="e">
        <f>TRIM(LEFT(AU1104,FIND(Sheet1!$E$16,AU1104)-1))</f>
        <v>#VALUE!</v>
      </c>
      <c r="AO1104" s="1" t="e">
        <f>TRIM(LEFT(AV1104,FIND(Sheet1!$E$16,AV1104)-1))</f>
        <v>#VALUE!</v>
      </c>
      <c r="AP1104" s="14" t="s">
        <v>524</v>
      </c>
      <c r="AQ1104" s="14" t="s">
        <v>170</v>
      </c>
      <c r="AX1104" s="1">
        <v>2200260104</v>
      </c>
      <c r="AY1104" s="1" t="s">
        <v>86</v>
      </c>
      <c r="AZ1104" s="1" t="str">
        <f t="shared" si="313"/>
        <v>2200260104伤血</v>
      </c>
      <c r="BA1104" s="1">
        <f>COUNTIFS($AZ$2:AZ1104,AZ1104,$AZ$2:AZ1104,"&gt;&lt;")</f>
        <v>2</v>
      </c>
      <c r="BB1104" t="b">
        <f>IFERROR(AND(VLOOKUP(AX1104,[2]英雄技能定义!$A:$F,6,0)="普攻",AY1104=$AY$2),FALSE)</f>
        <v>0</v>
      </c>
    </row>
    <row r="1105" spans="19:54">
      <c r="S1105" s="14" t="str">
        <f t="shared" si="305"/>
        <v>2200260104击飞1</v>
      </c>
      <c r="T1105" s="14" t="str">
        <f ca="1">IF(OFFSET($BB$1,MATCH($S1105,S:S,0)-1,),$BC$1,
_xlfn.TEXTJOIN(Sheet1!$D$16,1,U1105:AA1105))</f>
        <v>speed=800,duration=0.2</v>
      </c>
      <c r="U1105" s="14" t="str">
        <f t="shared" ca="1" si="306"/>
        <v>speed=800</v>
      </c>
      <c r="V1105" s="14" t="str">
        <f t="shared" ca="1" si="307"/>
        <v>duration=0.2</v>
      </c>
      <c r="W1105" s="14" t="str">
        <f t="shared" ca="1" si="308"/>
        <v/>
      </c>
      <c r="X1105" s="14" t="str">
        <f t="shared" ca="1" si="309"/>
        <v/>
      </c>
      <c r="Y1105" s="14" t="str">
        <f t="shared" ca="1" si="310"/>
        <v/>
      </c>
      <c r="Z1105" s="14" t="str">
        <f t="shared" ca="1" si="311"/>
        <v/>
      </c>
      <c r="AA1105" s="14" t="str">
        <f t="shared" ca="1" si="312"/>
        <v/>
      </c>
      <c r="AB1105" s="1">
        <f t="shared" si="298"/>
        <v>800</v>
      </c>
      <c r="AC1105" s="1">
        <f t="shared" si="299"/>
        <v>0.2</v>
      </c>
      <c r="AD1105" s="1" t="e">
        <f t="shared" si="300"/>
        <v>#N/A</v>
      </c>
      <c r="AE1105" s="1" t="e">
        <f t="shared" si="301"/>
        <v>#N/A</v>
      </c>
      <c r="AF1105" s="1" t="e">
        <f t="shared" si="302"/>
        <v>#N/A</v>
      </c>
      <c r="AG1105" s="1" t="e">
        <f t="shared" si="303"/>
        <v>#N/A</v>
      </c>
      <c r="AH1105" s="1" t="e">
        <f t="shared" si="304"/>
        <v>#N/A</v>
      </c>
      <c r="AI1105" s="1" t="str">
        <f>TRIM(LEFT(AP1105,FIND(Sheet1!$E$16,AP1105)-1))</f>
        <v>speed</v>
      </c>
      <c r="AJ1105" s="1" t="str">
        <f>TRIM(LEFT(AQ1105,FIND(Sheet1!$E$16,AQ1105)-1))</f>
        <v>duration</v>
      </c>
      <c r="AK1105" s="1" t="e">
        <f>TRIM(LEFT(AR1105,FIND(Sheet1!$E$16,AR1105)-1))</f>
        <v>#VALUE!</v>
      </c>
      <c r="AL1105" s="1" t="e">
        <f>TRIM(LEFT(AS1105,FIND(Sheet1!$E$16,AS1105)-1))</f>
        <v>#VALUE!</v>
      </c>
      <c r="AM1105" s="1" t="e">
        <f>TRIM(LEFT(AT1105,FIND(Sheet1!$E$16,AT1105)-1))</f>
        <v>#VALUE!</v>
      </c>
      <c r="AN1105" s="1" t="e">
        <f>TRIM(LEFT(AU1105,FIND(Sheet1!$E$16,AU1105)-1))</f>
        <v>#VALUE!</v>
      </c>
      <c r="AO1105" s="1" t="e">
        <f>TRIM(LEFT(AV1105,FIND(Sheet1!$E$16,AV1105)-1))</f>
        <v>#VALUE!</v>
      </c>
      <c r="AP1105" s="14" t="s">
        <v>329</v>
      </c>
      <c r="AQ1105" s="14" t="s">
        <v>174</v>
      </c>
      <c r="AX1105" s="1">
        <v>2200260104</v>
      </c>
      <c r="AY1105" s="1" t="s">
        <v>96</v>
      </c>
      <c r="AZ1105" s="1" t="str">
        <f t="shared" si="313"/>
        <v>2200260104击飞</v>
      </c>
      <c r="BA1105" s="1">
        <f>COUNTIFS($AZ$2:AZ1105,AZ1105,$AZ$2:AZ1105,"&gt;&lt;")</f>
        <v>1</v>
      </c>
      <c r="BB1105" t="b">
        <f>IFERROR(AND(VLOOKUP(AX1105,[2]英雄技能定义!$A:$F,6,0)="普攻",AY1105=$AY$2),FALSE)</f>
        <v>0</v>
      </c>
    </row>
    <row r="1106" spans="19:54">
      <c r="S1106" s="14" t="str">
        <f t="shared" si="305"/>
        <v>2200260105伤血1</v>
      </c>
      <c r="T1106" s="14" t="str">
        <f ca="1">IF(OFFSET($BB$1,MATCH($S1106,S:S,0)-1,),$BC$1,
_xlfn.TEXTJOIN(Sheet1!$D$16,1,U1106:AA1106))</f>
        <v>ratio=1.43+attackerParams('extreasure2')+attackerParams('step10a'),fixed=100,extCritP=0.3</v>
      </c>
      <c r="U1106" s="14" t="str">
        <f t="shared" ca="1" si="306"/>
        <v>ratio=1.43+attackerParams('extreasure2')+attackerParams('step10a')</v>
      </c>
      <c r="V1106" s="14" t="str">
        <f t="shared" ca="1" si="307"/>
        <v>fixed=100</v>
      </c>
      <c r="W1106" s="14" t="str">
        <f t="shared" ca="1" si="308"/>
        <v>extCritP=0.3</v>
      </c>
      <c r="X1106" s="14" t="str">
        <f t="shared" ca="1" si="309"/>
        <v/>
      </c>
      <c r="Y1106" s="14" t="str">
        <f t="shared" ca="1" si="310"/>
        <v/>
      </c>
      <c r="Z1106" s="14" t="str">
        <f t="shared" ca="1" si="311"/>
        <v/>
      </c>
      <c r="AA1106" s="14" t="str">
        <f t="shared" ca="1" si="312"/>
        <v/>
      </c>
      <c r="AB1106" s="1">
        <f t="shared" si="298"/>
        <v>1.43</v>
      </c>
      <c r="AC1106" s="1">
        <f t="shared" si="299"/>
        <v>100</v>
      </c>
      <c r="AD1106" s="1">
        <f t="shared" si="300"/>
        <v>0.3</v>
      </c>
      <c r="AE1106" s="1" t="e">
        <f t="shared" si="301"/>
        <v>#N/A</v>
      </c>
      <c r="AF1106" s="1" t="e">
        <f t="shared" si="302"/>
        <v>#N/A</v>
      </c>
      <c r="AG1106" s="1" t="e">
        <f t="shared" si="303"/>
        <v>#N/A</v>
      </c>
      <c r="AH1106" s="1" t="e">
        <f t="shared" si="304"/>
        <v>#N/A</v>
      </c>
      <c r="AI1106" s="1" t="str">
        <f>TRIM(LEFT(AP1106,FIND(Sheet1!$E$16,AP1106)-1))</f>
        <v>ratio</v>
      </c>
      <c r="AJ1106" s="1" t="str">
        <f>TRIM(LEFT(AQ1106,FIND(Sheet1!$E$16,AQ1106)-1))</f>
        <v>fixed</v>
      </c>
      <c r="AK1106" s="1" t="str">
        <f>TRIM(LEFT(AR1106,FIND(Sheet1!$E$16,AR1106)-1))</f>
        <v>extCritP</v>
      </c>
      <c r="AL1106" s="1" t="e">
        <f>TRIM(LEFT(AS1106,FIND(Sheet1!$E$16,AS1106)-1))</f>
        <v>#VALUE!</v>
      </c>
      <c r="AM1106" s="1" t="e">
        <f>TRIM(LEFT(AT1106,FIND(Sheet1!$E$16,AT1106)-1))</f>
        <v>#VALUE!</v>
      </c>
      <c r="AN1106" s="1" t="e">
        <f>TRIM(LEFT(AU1106,FIND(Sheet1!$E$16,AU1106)-1))</f>
        <v>#VALUE!</v>
      </c>
      <c r="AO1106" s="1" t="e">
        <f>TRIM(LEFT(AV1106,FIND(Sheet1!$E$16,AV1106)-1))</f>
        <v>#VALUE!</v>
      </c>
      <c r="AP1106" s="14" t="s">
        <v>525</v>
      </c>
      <c r="AQ1106" s="14" t="s">
        <v>170</v>
      </c>
      <c r="AR1106" s="14" t="s">
        <v>510</v>
      </c>
      <c r="AX1106" s="1">
        <v>2200260105</v>
      </c>
      <c r="AY1106" s="1" t="s">
        <v>86</v>
      </c>
      <c r="AZ1106" s="1" t="str">
        <f t="shared" si="313"/>
        <v>2200260105伤血</v>
      </c>
      <c r="BA1106" s="1">
        <f>COUNTIFS($AZ$2:AZ1106,AZ1106,$AZ$2:AZ1106,"&gt;&lt;")</f>
        <v>1</v>
      </c>
      <c r="BB1106" t="b">
        <f>IFERROR(AND(VLOOKUP(AX1106,[2]英雄技能定义!$A:$F,6,0)="普攻",AY1106=$AY$2),FALSE)</f>
        <v>0</v>
      </c>
    </row>
    <row r="1107" spans="19:54">
      <c r="S1107" s="14" t="str">
        <f t="shared" si="305"/>
        <v>2200260105受击光效1</v>
      </c>
      <c r="T1107" s="14" t="str">
        <f ca="1">IF(OFFSET($BB$1,MATCH($S1107,S:S,0)-1,),$BC$1,
_xlfn.TEXTJOIN(Sheet1!$D$16,1,U1107:AA1107))</f>
        <v>1</v>
      </c>
      <c r="U1107" s="14" t="str">
        <f t="shared" ca="1" si="306"/>
        <v>1</v>
      </c>
      <c r="V1107" s="14" t="str">
        <f t="shared" ca="1" si="307"/>
        <v/>
      </c>
      <c r="W1107" s="14" t="str">
        <f t="shared" ca="1" si="308"/>
        <v/>
      </c>
      <c r="X1107" s="14" t="str">
        <f t="shared" ca="1" si="309"/>
        <v/>
      </c>
      <c r="Y1107" s="14" t="str">
        <f t="shared" ca="1" si="310"/>
        <v/>
      </c>
      <c r="Z1107" s="14" t="str">
        <f t="shared" ca="1" si="311"/>
        <v/>
      </c>
      <c r="AA1107" s="14" t="str">
        <f t="shared" ca="1" si="312"/>
        <v/>
      </c>
      <c r="AB1107" s="1">
        <f t="shared" si="298"/>
        <v>1</v>
      </c>
      <c r="AC1107" s="1" t="e">
        <f t="shared" si="299"/>
        <v>#N/A</v>
      </c>
      <c r="AD1107" s="1" t="e">
        <f t="shared" si="300"/>
        <v>#N/A</v>
      </c>
      <c r="AE1107" s="1" t="e">
        <f t="shared" si="301"/>
        <v>#N/A</v>
      </c>
      <c r="AF1107" s="1" t="e">
        <f t="shared" si="302"/>
        <v>#N/A</v>
      </c>
      <c r="AG1107" s="1" t="e">
        <f t="shared" si="303"/>
        <v>#N/A</v>
      </c>
      <c r="AH1107" s="1" t="e">
        <f t="shared" si="304"/>
        <v>#N/A</v>
      </c>
      <c r="AI1107" s="1" t="e">
        <f>TRIM(LEFT(AP1107,FIND(Sheet1!$E$16,AP1107)-1))</f>
        <v>#VALUE!</v>
      </c>
      <c r="AJ1107" s="1" t="e">
        <f>TRIM(LEFT(AQ1107,FIND(Sheet1!$E$16,AQ1107)-1))</f>
        <v>#VALUE!</v>
      </c>
      <c r="AK1107" s="1" t="e">
        <f>TRIM(LEFT(AR1107,FIND(Sheet1!$E$16,AR1107)-1))</f>
        <v>#VALUE!</v>
      </c>
      <c r="AL1107" s="1" t="e">
        <f>TRIM(LEFT(AS1107,FIND(Sheet1!$E$16,AS1107)-1))</f>
        <v>#VALUE!</v>
      </c>
      <c r="AM1107" s="1" t="e">
        <f>TRIM(LEFT(AT1107,FIND(Sheet1!$E$16,AT1107)-1))</f>
        <v>#VALUE!</v>
      </c>
      <c r="AN1107" s="1" t="e">
        <f>TRIM(LEFT(AU1107,FIND(Sheet1!$E$16,AU1107)-1))</f>
        <v>#VALUE!</v>
      </c>
      <c r="AO1107" s="1" t="e">
        <f>TRIM(LEFT(AV1107,FIND(Sheet1!$E$16,AV1107)-1))</f>
        <v>#VALUE!</v>
      </c>
      <c r="AP1107" s="14">
        <v>1</v>
      </c>
      <c r="AX1107" s="1">
        <v>2200260105</v>
      </c>
      <c r="AY1107" s="1" t="s">
        <v>91</v>
      </c>
      <c r="AZ1107" s="1" t="str">
        <f t="shared" si="313"/>
        <v>2200260105受击光效</v>
      </c>
      <c r="BA1107" s="1">
        <f>COUNTIFS($AZ$2:AZ1107,AZ1107,$AZ$2:AZ1107,"&gt;&lt;")</f>
        <v>1</v>
      </c>
      <c r="BB1107" t="b">
        <f>IFERROR(AND(VLOOKUP(AX1107,[2]英雄技能定义!$A:$F,6,0)="普攻",AY1107=$AY$2),FALSE)</f>
        <v>0</v>
      </c>
    </row>
    <row r="1108" spans="19:54">
      <c r="S1108" s="14" t="str">
        <f t="shared" si="305"/>
        <v>2200260105加buff1</v>
      </c>
      <c r="T1108" s="14" t="str">
        <f ca="1">IF(OFFSET($BB$1,MATCH($S1108,S:S,0)-1,),$BC$1,
_xlfn.TEXTJOIN(Sheet1!$D$16,1,U1108:AA1108))</f>
        <v>duration=9+attackerParams('extreasure1c'),effectIds={1000152}</v>
      </c>
      <c r="U1108" s="14" t="str">
        <f t="shared" ca="1" si="306"/>
        <v>duration=9+attackerParams('extreasure1c')</v>
      </c>
      <c r="V1108" s="14" t="str">
        <f t="shared" ca="1" si="307"/>
        <v>effectIds={1000152}</v>
      </c>
      <c r="W1108" s="14" t="str">
        <f t="shared" ca="1" si="308"/>
        <v/>
      </c>
      <c r="X1108" s="14" t="str">
        <f t="shared" ca="1" si="309"/>
        <v/>
      </c>
      <c r="Y1108" s="14" t="str">
        <f t="shared" ca="1" si="310"/>
        <v/>
      </c>
      <c r="Z1108" s="14" t="str">
        <f t="shared" ca="1" si="311"/>
        <v/>
      </c>
      <c r="AA1108" s="14" t="str">
        <f t="shared" ca="1" si="312"/>
        <v/>
      </c>
      <c r="AB1108" s="1">
        <f t="shared" si="298"/>
        <v>9</v>
      </c>
      <c r="AC1108" s="1" t="e">
        <f t="shared" si="299"/>
        <v>#N/A</v>
      </c>
      <c r="AD1108" s="1" t="e">
        <f t="shared" si="300"/>
        <v>#N/A</v>
      </c>
      <c r="AE1108" s="1" t="e">
        <f t="shared" si="301"/>
        <v>#N/A</v>
      </c>
      <c r="AF1108" s="1" t="e">
        <f t="shared" si="302"/>
        <v>#N/A</v>
      </c>
      <c r="AG1108" s="1" t="e">
        <f t="shared" si="303"/>
        <v>#N/A</v>
      </c>
      <c r="AH1108" s="1" t="e">
        <f t="shared" si="304"/>
        <v>#N/A</v>
      </c>
      <c r="AI1108" s="1" t="str">
        <f>TRIM(LEFT(AP1108,FIND(Sheet1!$E$16,AP1108)-1))</f>
        <v>duration</v>
      </c>
      <c r="AJ1108" s="1" t="str">
        <f>TRIM(LEFT(AQ1108,FIND(Sheet1!$E$16,AQ1108)-1))</f>
        <v>effectIds</v>
      </c>
      <c r="AK1108" s="1" t="e">
        <f>TRIM(LEFT(AR1108,FIND(Sheet1!$E$16,AR1108)-1))</f>
        <v>#VALUE!</v>
      </c>
      <c r="AL1108" s="1" t="e">
        <f>TRIM(LEFT(AS1108,FIND(Sheet1!$E$16,AS1108)-1))</f>
        <v>#VALUE!</v>
      </c>
      <c r="AM1108" s="1" t="e">
        <f>TRIM(LEFT(AT1108,FIND(Sheet1!$E$16,AT1108)-1))</f>
        <v>#VALUE!</v>
      </c>
      <c r="AN1108" s="1" t="e">
        <f>TRIM(LEFT(AU1108,FIND(Sheet1!$E$16,AU1108)-1))</f>
        <v>#VALUE!</v>
      </c>
      <c r="AO1108" s="1" t="e">
        <f>TRIM(LEFT(AV1108,FIND(Sheet1!$E$16,AV1108)-1))</f>
        <v>#VALUE!</v>
      </c>
      <c r="AP1108" s="14" t="s">
        <v>522</v>
      </c>
      <c r="AQ1108" s="14" t="s">
        <v>523</v>
      </c>
      <c r="AX1108" s="1">
        <v>2200260105</v>
      </c>
      <c r="AY1108" s="1" t="s">
        <v>88</v>
      </c>
      <c r="AZ1108" s="1" t="str">
        <f t="shared" si="313"/>
        <v>2200260105加buff</v>
      </c>
      <c r="BA1108" s="1">
        <f>COUNTIFS($AZ$2:AZ1108,AZ1108,$AZ$2:AZ1108,"&gt;&lt;")</f>
        <v>1</v>
      </c>
      <c r="BB1108" t="b">
        <f>IFERROR(AND(VLOOKUP(AX1108,[2]英雄技能定义!$A:$F,6,0)="普攻",AY1108=$AY$2),FALSE)</f>
        <v>0</v>
      </c>
    </row>
    <row r="1109" spans="19:54">
      <c r="S1109" s="14" t="str">
        <f t="shared" si="305"/>
        <v>2200260105伤血2</v>
      </c>
      <c r="T1109" s="14" t="str">
        <f ca="1">IF(OFFSET($BB$1,MATCH($S1109,S:S,0)-1,),$BC$1,
_xlfn.TEXTJOIN(Sheet1!$D$16,1,U1109:AA1109))</f>
        <v>ratio=0.18,fixed=100</v>
      </c>
      <c r="U1109" s="14" t="str">
        <f t="shared" ca="1" si="306"/>
        <v>ratio=0.18</v>
      </c>
      <c r="V1109" s="14" t="str">
        <f t="shared" ca="1" si="307"/>
        <v>fixed=100</v>
      </c>
      <c r="W1109" s="14" t="str">
        <f t="shared" ca="1" si="308"/>
        <v/>
      </c>
      <c r="X1109" s="14" t="str">
        <f t="shared" ca="1" si="309"/>
        <v/>
      </c>
      <c r="Y1109" s="14" t="str">
        <f t="shared" ca="1" si="310"/>
        <v/>
      </c>
      <c r="Z1109" s="14" t="str">
        <f t="shared" ca="1" si="311"/>
        <v/>
      </c>
      <c r="AA1109" s="14" t="str">
        <f t="shared" ca="1" si="312"/>
        <v/>
      </c>
      <c r="AB1109" s="1">
        <f t="shared" si="298"/>
        <v>0.18</v>
      </c>
      <c r="AC1109" s="1">
        <f t="shared" si="299"/>
        <v>100</v>
      </c>
      <c r="AD1109" s="1" t="e">
        <f t="shared" si="300"/>
        <v>#N/A</v>
      </c>
      <c r="AE1109" s="1" t="e">
        <f t="shared" si="301"/>
        <v>#N/A</v>
      </c>
      <c r="AF1109" s="1" t="e">
        <f t="shared" si="302"/>
        <v>#N/A</v>
      </c>
      <c r="AG1109" s="1" t="e">
        <f t="shared" si="303"/>
        <v>#N/A</v>
      </c>
      <c r="AH1109" s="1" t="e">
        <f t="shared" si="304"/>
        <v>#N/A</v>
      </c>
      <c r="AI1109" s="1" t="str">
        <f>TRIM(LEFT(AP1109,FIND(Sheet1!$E$16,AP1109)-1))</f>
        <v>ratio</v>
      </c>
      <c r="AJ1109" s="1" t="str">
        <f>TRIM(LEFT(AQ1109,FIND(Sheet1!$E$16,AQ1109)-1))</f>
        <v>fixed</v>
      </c>
      <c r="AK1109" s="1" t="e">
        <f>TRIM(LEFT(AR1109,FIND(Sheet1!$E$16,AR1109)-1))</f>
        <v>#VALUE!</v>
      </c>
      <c r="AL1109" s="1" t="e">
        <f>TRIM(LEFT(AS1109,FIND(Sheet1!$E$16,AS1109)-1))</f>
        <v>#VALUE!</v>
      </c>
      <c r="AM1109" s="1" t="e">
        <f>TRIM(LEFT(AT1109,FIND(Sheet1!$E$16,AT1109)-1))</f>
        <v>#VALUE!</v>
      </c>
      <c r="AN1109" s="1" t="e">
        <f>TRIM(LEFT(AU1109,FIND(Sheet1!$E$16,AU1109)-1))</f>
        <v>#VALUE!</v>
      </c>
      <c r="AO1109" s="1" t="e">
        <f>TRIM(LEFT(AV1109,FIND(Sheet1!$E$16,AV1109)-1))</f>
        <v>#VALUE!</v>
      </c>
      <c r="AP1109" s="14" t="s">
        <v>524</v>
      </c>
      <c r="AQ1109" s="14" t="s">
        <v>170</v>
      </c>
      <c r="AX1109" s="1">
        <v>2200260105</v>
      </c>
      <c r="AY1109" s="1" t="s">
        <v>86</v>
      </c>
      <c r="AZ1109" s="1" t="str">
        <f t="shared" si="313"/>
        <v>2200260105伤血</v>
      </c>
      <c r="BA1109" s="1">
        <f>COUNTIFS($AZ$2:AZ1109,AZ1109,$AZ$2:AZ1109,"&gt;&lt;")</f>
        <v>2</v>
      </c>
      <c r="BB1109" t="b">
        <f>IFERROR(AND(VLOOKUP(AX1109,[2]英雄技能定义!$A:$F,6,0)="普攻",AY1109=$AY$2),FALSE)</f>
        <v>0</v>
      </c>
    </row>
    <row r="1110" spans="19:54">
      <c r="S1110" s="14" t="str">
        <f t="shared" si="305"/>
        <v>2200260105击飞1</v>
      </c>
      <c r="T1110" s="14" t="str">
        <f ca="1">IF(OFFSET($BB$1,MATCH($S1110,S:S,0)-1,),$BC$1,
_xlfn.TEXTJOIN(Sheet1!$D$16,1,U1110:AA1110))</f>
        <v>speed=800,duration=0.2</v>
      </c>
      <c r="U1110" s="14" t="str">
        <f t="shared" ca="1" si="306"/>
        <v>speed=800</v>
      </c>
      <c r="V1110" s="14" t="str">
        <f t="shared" ca="1" si="307"/>
        <v>duration=0.2</v>
      </c>
      <c r="W1110" s="14" t="str">
        <f t="shared" ca="1" si="308"/>
        <v/>
      </c>
      <c r="X1110" s="14" t="str">
        <f t="shared" ca="1" si="309"/>
        <v/>
      </c>
      <c r="Y1110" s="14" t="str">
        <f t="shared" ca="1" si="310"/>
        <v/>
      </c>
      <c r="Z1110" s="14" t="str">
        <f t="shared" ca="1" si="311"/>
        <v/>
      </c>
      <c r="AA1110" s="14" t="str">
        <f t="shared" ca="1" si="312"/>
        <v/>
      </c>
      <c r="AB1110" s="1">
        <f t="shared" si="298"/>
        <v>800</v>
      </c>
      <c r="AC1110" s="1">
        <f t="shared" si="299"/>
        <v>0.2</v>
      </c>
      <c r="AD1110" s="1" t="e">
        <f t="shared" si="300"/>
        <v>#N/A</v>
      </c>
      <c r="AE1110" s="1" t="e">
        <f t="shared" si="301"/>
        <v>#N/A</v>
      </c>
      <c r="AF1110" s="1" t="e">
        <f t="shared" si="302"/>
        <v>#N/A</v>
      </c>
      <c r="AG1110" s="1" t="e">
        <f t="shared" si="303"/>
        <v>#N/A</v>
      </c>
      <c r="AH1110" s="1" t="e">
        <f t="shared" si="304"/>
        <v>#N/A</v>
      </c>
      <c r="AI1110" s="1" t="str">
        <f>TRIM(LEFT(AP1110,FIND(Sheet1!$E$16,AP1110)-1))</f>
        <v>speed</v>
      </c>
      <c r="AJ1110" s="1" t="str">
        <f>TRIM(LEFT(AQ1110,FIND(Sheet1!$E$16,AQ1110)-1))</f>
        <v>duration</v>
      </c>
      <c r="AK1110" s="1" t="e">
        <f>TRIM(LEFT(AR1110,FIND(Sheet1!$E$16,AR1110)-1))</f>
        <v>#VALUE!</v>
      </c>
      <c r="AL1110" s="1" t="e">
        <f>TRIM(LEFT(AS1110,FIND(Sheet1!$E$16,AS1110)-1))</f>
        <v>#VALUE!</v>
      </c>
      <c r="AM1110" s="1" t="e">
        <f>TRIM(LEFT(AT1110,FIND(Sheet1!$E$16,AT1110)-1))</f>
        <v>#VALUE!</v>
      </c>
      <c r="AN1110" s="1" t="e">
        <f>TRIM(LEFT(AU1110,FIND(Sheet1!$E$16,AU1110)-1))</f>
        <v>#VALUE!</v>
      </c>
      <c r="AO1110" s="1" t="e">
        <f>TRIM(LEFT(AV1110,FIND(Sheet1!$E$16,AV1110)-1))</f>
        <v>#VALUE!</v>
      </c>
      <c r="AP1110" s="14" t="s">
        <v>329</v>
      </c>
      <c r="AQ1110" s="14" t="s">
        <v>174</v>
      </c>
      <c r="AX1110" s="1">
        <v>2200260105</v>
      </c>
      <c r="AY1110" s="1" t="s">
        <v>96</v>
      </c>
      <c r="AZ1110" s="1" t="str">
        <f t="shared" si="313"/>
        <v>2200260105击飞</v>
      </c>
      <c r="BA1110" s="1">
        <f>COUNTIFS($AZ$2:AZ1110,AZ1110,$AZ$2:AZ1110,"&gt;&lt;")</f>
        <v>1</v>
      </c>
      <c r="BB1110" t="b">
        <f>IFERROR(AND(VLOOKUP(AX1110,[2]英雄技能定义!$A:$F,6,0)="普攻",AY1110=$AY$2),FALSE)</f>
        <v>0</v>
      </c>
    </row>
    <row r="1111" spans="19:54">
      <c r="S1111" s="14" t="str">
        <f t="shared" si="305"/>
        <v>2210260101伤血1</v>
      </c>
      <c r="T1111" s="14" t="str">
        <f ca="1">IF(OFFSET($BB$1,MATCH($S1111,S:S,0)-1,),$BC$1,
_xlfn.TEXTJOIN(Sheet1!$D$16,1,U1111:AA1111))</f>
        <v>ratio=0.4,fixed=0</v>
      </c>
      <c r="U1111" s="14" t="str">
        <f t="shared" ca="1" si="306"/>
        <v>ratio=0.4</v>
      </c>
      <c r="V1111" s="14" t="str">
        <f t="shared" ca="1" si="307"/>
        <v>fixed=10</v>
      </c>
      <c r="W1111" s="14" t="str">
        <f t="shared" ca="1" si="308"/>
        <v/>
      </c>
      <c r="X1111" s="14" t="str">
        <f t="shared" ca="1" si="309"/>
        <v/>
      </c>
      <c r="Y1111" s="14" t="str">
        <f t="shared" ca="1" si="310"/>
        <v/>
      </c>
      <c r="Z1111" s="14" t="str">
        <f t="shared" ca="1" si="311"/>
        <v/>
      </c>
      <c r="AA1111" s="14" t="str">
        <f t="shared" ca="1" si="312"/>
        <v/>
      </c>
      <c r="AB1111" s="1">
        <f t="shared" si="298"/>
        <v>0.4</v>
      </c>
      <c r="AC1111" s="1">
        <f t="shared" si="299"/>
        <v>10</v>
      </c>
      <c r="AD1111" s="1" t="e">
        <f t="shared" si="300"/>
        <v>#N/A</v>
      </c>
      <c r="AE1111" s="1" t="e">
        <f t="shared" si="301"/>
        <v>#N/A</v>
      </c>
      <c r="AF1111" s="1" t="e">
        <f t="shared" si="302"/>
        <v>#N/A</v>
      </c>
      <c r="AG1111" s="1" t="e">
        <f t="shared" si="303"/>
        <v>#N/A</v>
      </c>
      <c r="AH1111" s="1" t="e">
        <f t="shared" si="304"/>
        <v>#N/A</v>
      </c>
      <c r="AI1111" s="1" t="str">
        <f>TRIM(LEFT(AP1111,FIND(Sheet1!$E$16,AP1111)-1))</f>
        <v>ratio</v>
      </c>
      <c r="AJ1111" s="1" t="str">
        <f>TRIM(LEFT(AQ1111,FIND(Sheet1!$E$16,AQ1111)-1))</f>
        <v>fixed</v>
      </c>
      <c r="AK1111" s="1" t="e">
        <f>TRIM(LEFT(AR1111,FIND(Sheet1!$E$16,AR1111)-1))</f>
        <v>#VALUE!</v>
      </c>
      <c r="AL1111" s="1" t="e">
        <f>TRIM(LEFT(AS1111,FIND(Sheet1!$E$16,AS1111)-1))</f>
        <v>#VALUE!</v>
      </c>
      <c r="AM1111" s="1" t="e">
        <f>TRIM(LEFT(AT1111,FIND(Sheet1!$E$16,AT1111)-1))</f>
        <v>#VALUE!</v>
      </c>
      <c r="AN1111" s="1" t="e">
        <f>TRIM(LEFT(AU1111,FIND(Sheet1!$E$16,AU1111)-1))</f>
        <v>#VALUE!</v>
      </c>
      <c r="AO1111" s="1" t="e">
        <f>TRIM(LEFT(AV1111,FIND(Sheet1!$E$16,AV1111)-1))</f>
        <v>#VALUE!</v>
      </c>
      <c r="AP1111" s="14" t="s">
        <v>167</v>
      </c>
      <c r="AQ1111" s="14" t="s">
        <v>168</v>
      </c>
      <c r="AX1111" s="1">
        <v>2210260101</v>
      </c>
      <c r="AY1111" s="1" t="s">
        <v>86</v>
      </c>
      <c r="AZ1111" s="1" t="str">
        <f t="shared" si="313"/>
        <v>2210260101伤血</v>
      </c>
      <c r="BA1111" s="1">
        <f>COUNTIFS($AZ$2:AZ1111,AZ1111,$AZ$2:AZ1111,"&gt;&lt;")</f>
        <v>1</v>
      </c>
      <c r="BB1111" t="b">
        <f>IFERROR(AND(VLOOKUP(AX1111,[2]英雄技能定义!$A:$F,6,0)="普攻",AY1111=$AY$2),FALSE)</f>
        <v>1</v>
      </c>
    </row>
    <row r="1112" spans="19:54">
      <c r="S1112" s="14" t="str">
        <f t="shared" si="305"/>
        <v>2210260101受击光效1</v>
      </c>
      <c r="T1112" s="14" t="str">
        <f ca="1">IF(OFFSET($BB$1,MATCH($S1112,S:S,0)-1,),$BC$1,
_xlfn.TEXTJOIN(Sheet1!$D$16,1,U1112:AA1112))</f>
        <v>1</v>
      </c>
      <c r="U1112" s="14" t="str">
        <f t="shared" ca="1" si="306"/>
        <v>1</v>
      </c>
      <c r="V1112" s="14" t="str">
        <f t="shared" ca="1" si="307"/>
        <v/>
      </c>
      <c r="W1112" s="14" t="str">
        <f t="shared" ca="1" si="308"/>
        <v/>
      </c>
      <c r="X1112" s="14" t="str">
        <f t="shared" ca="1" si="309"/>
        <v/>
      </c>
      <c r="Y1112" s="14" t="str">
        <f t="shared" ca="1" si="310"/>
        <v/>
      </c>
      <c r="Z1112" s="14" t="str">
        <f t="shared" ca="1" si="311"/>
        <v/>
      </c>
      <c r="AA1112" s="14" t="str">
        <f t="shared" ca="1" si="312"/>
        <v/>
      </c>
      <c r="AB1112" s="1">
        <f t="shared" si="298"/>
        <v>1</v>
      </c>
      <c r="AC1112" s="1" t="e">
        <f t="shared" si="299"/>
        <v>#N/A</v>
      </c>
      <c r="AD1112" s="1" t="e">
        <f t="shared" si="300"/>
        <v>#N/A</v>
      </c>
      <c r="AE1112" s="1" t="e">
        <f t="shared" si="301"/>
        <v>#N/A</v>
      </c>
      <c r="AF1112" s="1" t="e">
        <f t="shared" si="302"/>
        <v>#N/A</v>
      </c>
      <c r="AG1112" s="1" t="e">
        <f t="shared" si="303"/>
        <v>#N/A</v>
      </c>
      <c r="AH1112" s="1" t="e">
        <f t="shared" si="304"/>
        <v>#N/A</v>
      </c>
      <c r="AI1112" s="1" t="e">
        <f>TRIM(LEFT(AP1112,FIND(Sheet1!$E$16,AP1112)-1))</f>
        <v>#VALUE!</v>
      </c>
      <c r="AJ1112" s="1" t="e">
        <f>TRIM(LEFT(AQ1112,FIND(Sheet1!$E$16,AQ1112)-1))</f>
        <v>#VALUE!</v>
      </c>
      <c r="AK1112" s="1" t="e">
        <f>TRIM(LEFT(AR1112,FIND(Sheet1!$E$16,AR1112)-1))</f>
        <v>#VALUE!</v>
      </c>
      <c r="AL1112" s="1" t="e">
        <f>TRIM(LEFT(AS1112,FIND(Sheet1!$E$16,AS1112)-1))</f>
        <v>#VALUE!</v>
      </c>
      <c r="AM1112" s="1" t="e">
        <f>TRIM(LEFT(AT1112,FIND(Sheet1!$E$16,AT1112)-1))</f>
        <v>#VALUE!</v>
      </c>
      <c r="AN1112" s="1" t="e">
        <f>TRIM(LEFT(AU1112,FIND(Sheet1!$E$16,AU1112)-1))</f>
        <v>#VALUE!</v>
      </c>
      <c r="AO1112" s="1" t="e">
        <f>TRIM(LEFT(AV1112,FIND(Sheet1!$E$16,AV1112)-1))</f>
        <v>#VALUE!</v>
      </c>
      <c r="AP1112" s="14">
        <v>1</v>
      </c>
      <c r="AX1112" s="1">
        <v>2210260101</v>
      </c>
      <c r="AY1112" s="1" t="s">
        <v>91</v>
      </c>
      <c r="AZ1112" s="1" t="str">
        <f t="shared" si="313"/>
        <v>2210260101受击光效</v>
      </c>
      <c r="BA1112" s="1">
        <f>COUNTIFS($AZ$2:AZ1112,AZ1112,$AZ$2:AZ1112,"&gt;&lt;")</f>
        <v>1</v>
      </c>
      <c r="BB1112" t="b">
        <f>IFERROR(AND(VLOOKUP(AX1112,[2]英雄技能定义!$A:$F,6,0)="普攻",AY1112=$AY$2),FALSE)</f>
        <v>0</v>
      </c>
    </row>
    <row r="1113" spans="19:54">
      <c r="S1113" s="14" t="str">
        <f t="shared" si="305"/>
        <v>2210260101伤血2</v>
      </c>
      <c r="T1113" s="14" t="str">
        <f ca="1">IF(OFFSET($BB$1,MATCH($S1113,S:S,0)-1,),$BC$1,
_xlfn.TEXTJOIN(Sheet1!$D$16,1,U1113:AA1113))</f>
        <v>ratio=0.4,fixed=0</v>
      </c>
      <c r="U1113" s="14" t="str">
        <f t="shared" ca="1" si="306"/>
        <v>ratio=0.42</v>
      </c>
      <c r="V1113" s="14" t="str">
        <f t="shared" ca="1" si="307"/>
        <v>fixed=10</v>
      </c>
      <c r="W1113" s="14" t="str">
        <f t="shared" ca="1" si="308"/>
        <v/>
      </c>
      <c r="X1113" s="14" t="str">
        <f t="shared" ca="1" si="309"/>
        <v/>
      </c>
      <c r="Y1113" s="14" t="str">
        <f t="shared" ca="1" si="310"/>
        <v/>
      </c>
      <c r="Z1113" s="14" t="str">
        <f t="shared" ca="1" si="311"/>
        <v/>
      </c>
      <c r="AA1113" s="14" t="str">
        <f t="shared" ca="1" si="312"/>
        <v/>
      </c>
      <c r="AB1113" s="1">
        <f t="shared" ref="AB1113:AB1176" si="314">LOOKUP(9E+307,(--(TRIM(MID(SUBSTITUTE(SUBSTITUTE(SUBSTITUTE(SUBSTITUTE(SUBSTITUTE(AP1113,"=","+"),"*","+"),"/","+"),"-","+"),"+",REPT(" ",99)),ROW($1:$100)*99-98,99)))))</f>
        <v>0.42</v>
      </c>
      <c r="AC1113" s="1">
        <f t="shared" ref="AC1113:AC1176" si="315">LOOKUP(9E+307,(--(TRIM(MID(SUBSTITUTE(SUBSTITUTE(SUBSTITUTE(SUBSTITUTE(SUBSTITUTE(AQ1113,"=","+"),"*","+"),"/","+"),"-","+"),"+",REPT(" ",99)),ROW($1:$100)*99-98,99)))))</f>
        <v>10</v>
      </c>
      <c r="AD1113" s="1" t="e">
        <f t="shared" ref="AD1113:AD1176" si="316">LOOKUP(9E+307,(--(TRIM(MID(SUBSTITUTE(SUBSTITUTE(SUBSTITUTE(SUBSTITUTE(SUBSTITUTE(AR1113,"=","+"),"*","+"),"/","+"),"-","+"),"+",REPT(" ",99)),ROW($1:$100)*99-98,99)))))</f>
        <v>#N/A</v>
      </c>
      <c r="AE1113" s="1" t="e">
        <f t="shared" ref="AE1113:AE1176" si="317">LOOKUP(9E+307,(--(TRIM(MID(SUBSTITUTE(SUBSTITUTE(SUBSTITUTE(SUBSTITUTE(SUBSTITUTE(AS1113,"=","+"),"*","+"),"/","+"),"-","+"),"+",REPT(" ",99)),ROW($1:$100)*99-98,99)))))</f>
        <v>#N/A</v>
      </c>
      <c r="AF1113" s="1" t="e">
        <f t="shared" ref="AF1113:AF1176" si="318">LOOKUP(9E+307,(--(TRIM(MID(SUBSTITUTE(SUBSTITUTE(SUBSTITUTE(SUBSTITUTE(SUBSTITUTE(AT1113,"=","+"),"*","+"),"/","+"),"-","+"),"+",REPT(" ",99)),ROW($1:$100)*99-98,99)))))</f>
        <v>#N/A</v>
      </c>
      <c r="AG1113" s="1" t="e">
        <f t="shared" ref="AG1113:AG1176" si="319">LOOKUP(9E+307,(--(TRIM(MID(SUBSTITUTE(SUBSTITUTE(SUBSTITUTE(SUBSTITUTE(SUBSTITUTE(AU1113,"=","+"),"*","+"),"/","+"),"-","+"),"+",REPT(" ",99)),ROW($1:$100)*99-98,99)))))</f>
        <v>#N/A</v>
      </c>
      <c r="AH1113" s="1" t="e">
        <f t="shared" ref="AH1113:AH1176" si="320">LOOKUP(9E+307,(--(TRIM(MID(SUBSTITUTE(SUBSTITUTE(SUBSTITUTE(SUBSTITUTE(SUBSTITUTE(AV1113,"=","+"),"*","+"),"/","+"),"-","+"),"+",REPT(" ",99)),ROW($1:$100)*99-98,99)))))</f>
        <v>#N/A</v>
      </c>
      <c r="AI1113" s="1" t="str">
        <f>TRIM(LEFT(AP1113,FIND(Sheet1!$E$16,AP1113)-1))</f>
        <v>ratio</v>
      </c>
      <c r="AJ1113" s="1" t="str">
        <f>TRIM(LEFT(AQ1113,FIND(Sheet1!$E$16,AQ1113)-1))</f>
        <v>fixed</v>
      </c>
      <c r="AK1113" s="1" t="e">
        <f>TRIM(LEFT(AR1113,FIND(Sheet1!$E$16,AR1113)-1))</f>
        <v>#VALUE!</v>
      </c>
      <c r="AL1113" s="1" t="e">
        <f>TRIM(LEFT(AS1113,FIND(Sheet1!$E$16,AS1113)-1))</f>
        <v>#VALUE!</v>
      </c>
      <c r="AM1113" s="1" t="e">
        <f>TRIM(LEFT(AT1113,FIND(Sheet1!$E$16,AT1113)-1))</f>
        <v>#VALUE!</v>
      </c>
      <c r="AN1113" s="1" t="e">
        <f>TRIM(LEFT(AU1113,FIND(Sheet1!$E$16,AU1113)-1))</f>
        <v>#VALUE!</v>
      </c>
      <c r="AO1113" s="1" t="e">
        <f>TRIM(LEFT(AV1113,FIND(Sheet1!$E$16,AV1113)-1))</f>
        <v>#VALUE!</v>
      </c>
      <c r="AP1113" s="14" t="s">
        <v>451</v>
      </c>
      <c r="AQ1113" s="14" t="s">
        <v>168</v>
      </c>
      <c r="AX1113" s="1">
        <v>2210260101</v>
      </c>
      <c r="AY1113" s="1" t="s">
        <v>86</v>
      </c>
      <c r="AZ1113" s="1" t="str">
        <f t="shared" si="313"/>
        <v>2210260101伤血</v>
      </c>
      <c r="BA1113" s="1">
        <f>COUNTIFS($AZ$2:AZ1113,AZ1113,$AZ$2:AZ1113,"&gt;&lt;")</f>
        <v>2</v>
      </c>
      <c r="BB1113" t="b">
        <f>IFERROR(AND(VLOOKUP(AX1113,[2]英雄技能定义!$A:$F,6,0)="普攻",AY1113=$AY$2),FALSE)</f>
        <v>1</v>
      </c>
    </row>
    <row r="1114" spans="19:54">
      <c r="S1114" s="14" t="str">
        <f t="shared" si="305"/>
        <v>2210260101受击光效2</v>
      </c>
      <c r="T1114" s="14" t="str">
        <f ca="1">IF(OFFSET($BB$1,MATCH($S1114,S:S,0)-1,),$BC$1,
_xlfn.TEXTJOIN(Sheet1!$D$16,1,U1114:AA1114))</f>
        <v>72</v>
      </c>
      <c r="U1114" s="14" t="str">
        <f t="shared" ca="1" si="306"/>
        <v>72</v>
      </c>
      <c r="V1114" s="14" t="str">
        <f t="shared" ca="1" si="307"/>
        <v/>
      </c>
      <c r="W1114" s="14" t="str">
        <f t="shared" ca="1" si="308"/>
        <v/>
      </c>
      <c r="X1114" s="14" t="str">
        <f t="shared" ca="1" si="309"/>
        <v/>
      </c>
      <c r="Y1114" s="14" t="str">
        <f t="shared" ca="1" si="310"/>
        <v/>
      </c>
      <c r="Z1114" s="14" t="str">
        <f t="shared" ca="1" si="311"/>
        <v/>
      </c>
      <c r="AA1114" s="14" t="str">
        <f t="shared" ca="1" si="312"/>
        <v/>
      </c>
      <c r="AB1114" s="1">
        <f t="shared" si="314"/>
        <v>72</v>
      </c>
      <c r="AC1114" s="1" t="e">
        <f t="shared" si="315"/>
        <v>#N/A</v>
      </c>
      <c r="AD1114" s="1" t="e">
        <f t="shared" si="316"/>
        <v>#N/A</v>
      </c>
      <c r="AE1114" s="1" t="e">
        <f t="shared" si="317"/>
        <v>#N/A</v>
      </c>
      <c r="AF1114" s="1" t="e">
        <f t="shared" si="318"/>
        <v>#N/A</v>
      </c>
      <c r="AG1114" s="1" t="e">
        <f t="shared" si="319"/>
        <v>#N/A</v>
      </c>
      <c r="AH1114" s="1" t="e">
        <f t="shared" si="320"/>
        <v>#N/A</v>
      </c>
      <c r="AI1114" s="1" t="e">
        <f>TRIM(LEFT(AP1114,FIND(Sheet1!$E$16,AP1114)-1))</f>
        <v>#VALUE!</v>
      </c>
      <c r="AJ1114" s="1" t="e">
        <f>TRIM(LEFT(AQ1114,FIND(Sheet1!$E$16,AQ1114)-1))</f>
        <v>#VALUE!</v>
      </c>
      <c r="AK1114" s="1" t="e">
        <f>TRIM(LEFT(AR1114,FIND(Sheet1!$E$16,AR1114)-1))</f>
        <v>#VALUE!</v>
      </c>
      <c r="AL1114" s="1" t="e">
        <f>TRIM(LEFT(AS1114,FIND(Sheet1!$E$16,AS1114)-1))</f>
        <v>#VALUE!</v>
      </c>
      <c r="AM1114" s="1" t="e">
        <f>TRIM(LEFT(AT1114,FIND(Sheet1!$E$16,AT1114)-1))</f>
        <v>#VALUE!</v>
      </c>
      <c r="AN1114" s="1" t="e">
        <f>TRIM(LEFT(AU1114,FIND(Sheet1!$E$16,AU1114)-1))</f>
        <v>#VALUE!</v>
      </c>
      <c r="AO1114" s="1" t="e">
        <f>TRIM(LEFT(AV1114,FIND(Sheet1!$E$16,AV1114)-1))</f>
        <v>#VALUE!</v>
      </c>
      <c r="AP1114" s="14">
        <v>72</v>
      </c>
      <c r="AX1114" s="1">
        <v>2210260101</v>
      </c>
      <c r="AY1114" s="1" t="s">
        <v>91</v>
      </c>
      <c r="AZ1114" s="1" t="str">
        <f t="shared" si="313"/>
        <v>2210260101受击光效</v>
      </c>
      <c r="BA1114" s="1">
        <f>COUNTIFS($AZ$2:AZ1114,AZ1114,$AZ$2:AZ1114,"&gt;&lt;")</f>
        <v>2</v>
      </c>
      <c r="BB1114" t="b">
        <f>IFERROR(AND(VLOOKUP(AX1114,[2]英雄技能定义!$A:$F,6,0)="普攻",AY1114=$AY$2),FALSE)</f>
        <v>0</v>
      </c>
    </row>
    <row r="1115" spans="19:54">
      <c r="S1115" s="14" t="str">
        <f t="shared" si="305"/>
        <v>2210260102伤血1</v>
      </c>
      <c r="T1115" s="14" t="str">
        <f ca="1">IF(OFFSET($BB$1,MATCH($S1115,S:S,0)-1,),$BC$1,
_xlfn.TEXTJOIN(Sheet1!$D$16,1,U1115:AA1115))</f>
        <v>ratio=2.76,fixed=100,extCritP=0.2</v>
      </c>
      <c r="U1115" s="14" t="str">
        <f t="shared" ca="1" si="306"/>
        <v>ratio=2.76</v>
      </c>
      <c r="V1115" s="14" t="str">
        <f t="shared" ca="1" si="307"/>
        <v>fixed=100</v>
      </c>
      <c r="W1115" s="14" t="str">
        <f t="shared" ca="1" si="308"/>
        <v>extCritP=0.2</v>
      </c>
      <c r="X1115" s="14" t="str">
        <f t="shared" ca="1" si="309"/>
        <v/>
      </c>
      <c r="Y1115" s="14" t="str">
        <f t="shared" ca="1" si="310"/>
        <v/>
      </c>
      <c r="Z1115" s="14" t="str">
        <f t="shared" ca="1" si="311"/>
        <v/>
      </c>
      <c r="AA1115" s="14" t="str">
        <f t="shared" ca="1" si="312"/>
        <v/>
      </c>
      <c r="AB1115" s="1">
        <f t="shared" si="314"/>
        <v>2.76</v>
      </c>
      <c r="AC1115" s="1">
        <f t="shared" si="315"/>
        <v>100</v>
      </c>
      <c r="AD1115" s="1">
        <f t="shared" si="316"/>
        <v>0.2</v>
      </c>
      <c r="AE1115" s="1" t="e">
        <f t="shared" si="317"/>
        <v>#N/A</v>
      </c>
      <c r="AF1115" s="1" t="e">
        <f t="shared" si="318"/>
        <v>#N/A</v>
      </c>
      <c r="AG1115" s="1" t="e">
        <f t="shared" si="319"/>
        <v>#N/A</v>
      </c>
      <c r="AH1115" s="1" t="e">
        <f t="shared" si="320"/>
        <v>#N/A</v>
      </c>
      <c r="AI1115" s="1" t="str">
        <f>TRIM(LEFT(AP1115,FIND(Sheet1!$E$16,AP1115)-1))</f>
        <v>ratio</v>
      </c>
      <c r="AJ1115" s="1" t="str">
        <f>TRIM(LEFT(AQ1115,FIND(Sheet1!$E$16,AQ1115)-1))</f>
        <v>fixed</v>
      </c>
      <c r="AK1115" s="1" t="str">
        <f>TRIM(LEFT(AR1115,FIND(Sheet1!$E$16,AR1115)-1))</f>
        <v>extCritP</v>
      </c>
      <c r="AL1115" s="1" t="e">
        <f>TRIM(LEFT(AS1115,FIND(Sheet1!$E$16,AS1115)-1))</f>
        <v>#VALUE!</v>
      </c>
      <c r="AM1115" s="1" t="e">
        <f>TRIM(LEFT(AT1115,FIND(Sheet1!$E$16,AT1115)-1))</f>
        <v>#VALUE!</v>
      </c>
      <c r="AN1115" s="1" t="e">
        <f>TRIM(LEFT(AU1115,FIND(Sheet1!$E$16,AU1115)-1))</f>
        <v>#VALUE!</v>
      </c>
      <c r="AO1115" s="1" t="e">
        <f>TRIM(LEFT(AV1115,FIND(Sheet1!$E$16,AV1115)-1))</f>
        <v>#VALUE!</v>
      </c>
      <c r="AP1115" s="14" t="s">
        <v>517</v>
      </c>
      <c r="AQ1115" s="14" t="s">
        <v>170</v>
      </c>
      <c r="AR1115" s="14" t="s">
        <v>518</v>
      </c>
      <c r="AX1115" s="1">
        <v>2210260102</v>
      </c>
      <c r="AY1115" s="1" t="s">
        <v>86</v>
      </c>
      <c r="AZ1115" s="1" t="str">
        <f t="shared" si="313"/>
        <v>2210260102伤血</v>
      </c>
      <c r="BA1115" s="1">
        <f>COUNTIFS($AZ$2:AZ1115,AZ1115,$AZ$2:AZ1115,"&gt;&lt;")</f>
        <v>1</v>
      </c>
      <c r="BB1115" t="b">
        <f>IFERROR(AND(VLOOKUP(AX1115,[2]英雄技能定义!$A:$F,6,0)="普攻",AY1115=$AY$2),FALSE)</f>
        <v>0</v>
      </c>
    </row>
    <row r="1116" spans="19:54">
      <c r="S1116" s="14" t="str">
        <f t="shared" si="305"/>
        <v>2210260102受击光效1</v>
      </c>
      <c r="T1116" s="14" t="str">
        <f ca="1">IF(OFFSET($BB$1,MATCH($S1116,S:S,0)-1,),$BC$1,
_xlfn.TEXTJOIN(Sheet1!$D$16,1,U1116:AA1116))</f>
        <v>1</v>
      </c>
      <c r="U1116" s="14" t="str">
        <f t="shared" ca="1" si="306"/>
        <v>1</v>
      </c>
      <c r="V1116" s="14" t="str">
        <f t="shared" ca="1" si="307"/>
        <v/>
      </c>
      <c r="W1116" s="14" t="str">
        <f t="shared" ca="1" si="308"/>
        <v/>
      </c>
      <c r="X1116" s="14" t="str">
        <f t="shared" ca="1" si="309"/>
        <v/>
      </c>
      <c r="Y1116" s="14" t="str">
        <f t="shared" ca="1" si="310"/>
        <v/>
      </c>
      <c r="Z1116" s="14" t="str">
        <f t="shared" ca="1" si="311"/>
        <v/>
      </c>
      <c r="AA1116" s="14" t="str">
        <f t="shared" ca="1" si="312"/>
        <v/>
      </c>
      <c r="AB1116" s="1">
        <f t="shared" si="314"/>
        <v>1</v>
      </c>
      <c r="AC1116" s="1" t="e">
        <f t="shared" si="315"/>
        <v>#N/A</v>
      </c>
      <c r="AD1116" s="1" t="e">
        <f t="shared" si="316"/>
        <v>#N/A</v>
      </c>
      <c r="AE1116" s="1" t="e">
        <f t="shared" si="317"/>
        <v>#N/A</v>
      </c>
      <c r="AF1116" s="1" t="e">
        <f t="shared" si="318"/>
        <v>#N/A</v>
      </c>
      <c r="AG1116" s="1" t="e">
        <f t="shared" si="319"/>
        <v>#N/A</v>
      </c>
      <c r="AH1116" s="1" t="e">
        <f t="shared" si="320"/>
        <v>#N/A</v>
      </c>
      <c r="AI1116" s="1" t="e">
        <f>TRIM(LEFT(AP1116,FIND(Sheet1!$E$16,AP1116)-1))</f>
        <v>#VALUE!</v>
      </c>
      <c r="AJ1116" s="1" t="e">
        <f>TRIM(LEFT(AQ1116,FIND(Sheet1!$E$16,AQ1116)-1))</f>
        <v>#VALUE!</v>
      </c>
      <c r="AK1116" s="1" t="e">
        <f>TRIM(LEFT(AR1116,FIND(Sheet1!$E$16,AR1116)-1))</f>
        <v>#VALUE!</v>
      </c>
      <c r="AL1116" s="1" t="e">
        <f>TRIM(LEFT(AS1116,FIND(Sheet1!$E$16,AS1116)-1))</f>
        <v>#VALUE!</v>
      </c>
      <c r="AM1116" s="1" t="e">
        <f>TRIM(LEFT(AT1116,FIND(Sheet1!$E$16,AT1116)-1))</f>
        <v>#VALUE!</v>
      </c>
      <c r="AN1116" s="1" t="e">
        <f>TRIM(LEFT(AU1116,FIND(Sheet1!$E$16,AU1116)-1))</f>
        <v>#VALUE!</v>
      </c>
      <c r="AO1116" s="1" t="e">
        <f>TRIM(LEFT(AV1116,FIND(Sheet1!$E$16,AV1116)-1))</f>
        <v>#VALUE!</v>
      </c>
      <c r="AP1116" s="14">
        <v>1</v>
      </c>
      <c r="AX1116" s="1">
        <v>2210260102</v>
      </c>
      <c r="AY1116" s="1" t="s">
        <v>91</v>
      </c>
      <c r="AZ1116" s="1" t="str">
        <f t="shared" si="313"/>
        <v>2210260102受击光效</v>
      </c>
      <c r="BA1116" s="1">
        <f>COUNTIFS($AZ$2:AZ1116,AZ1116,$AZ$2:AZ1116,"&gt;&lt;")</f>
        <v>1</v>
      </c>
      <c r="BB1116" t="b">
        <f>IFERROR(AND(VLOOKUP(AX1116,[2]英雄技能定义!$A:$F,6,0)="普攻",AY1116=$AY$2),FALSE)</f>
        <v>0</v>
      </c>
    </row>
    <row r="1117" spans="19:54">
      <c r="S1117" s="14" t="str">
        <f t="shared" si="305"/>
        <v>2210260103伤血1</v>
      </c>
      <c r="T1117" s="14" t="str">
        <f ca="1">IF(OFFSET($BB$1,MATCH($S1117,S:S,0)-1,),$BC$1,
_xlfn.TEXTJOIN(Sheet1!$D$16,1,U1117:AA1117))</f>
        <v>ratio=1.37*(randomNum()*0.6+0.8),fixed=100,finalAddP=(1-defenderCurHp()/defenderProperty('生命上限'))/2</v>
      </c>
      <c r="U1117" s="14" t="str">
        <f t="shared" ca="1" si="306"/>
        <v>ratio=1.37*(randomNum()*0.6+0.8)</v>
      </c>
      <c r="V1117" s="14" t="str">
        <f t="shared" ca="1" si="307"/>
        <v>fixed=100</v>
      </c>
      <c r="W1117" s="14" t="str">
        <f t="shared" ca="1" si="308"/>
        <v>finalAddP=(1-defenderCurHp()/defenderProperty('生命上限'))/2</v>
      </c>
      <c r="X1117" s="14" t="str">
        <f t="shared" ca="1" si="309"/>
        <v/>
      </c>
      <c r="Y1117" s="14" t="str">
        <f t="shared" ca="1" si="310"/>
        <v/>
      </c>
      <c r="Z1117" s="14" t="str">
        <f t="shared" ca="1" si="311"/>
        <v/>
      </c>
      <c r="AA1117" s="14" t="str">
        <f t="shared" ca="1" si="312"/>
        <v/>
      </c>
      <c r="AB1117" s="1">
        <f t="shared" si="314"/>
        <v>0.6</v>
      </c>
      <c r="AC1117" s="1">
        <f t="shared" si="315"/>
        <v>100</v>
      </c>
      <c r="AD1117" s="1">
        <f t="shared" si="316"/>
        <v>2</v>
      </c>
      <c r="AE1117" s="1" t="e">
        <f t="shared" si="317"/>
        <v>#N/A</v>
      </c>
      <c r="AF1117" s="1" t="e">
        <f t="shared" si="318"/>
        <v>#N/A</v>
      </c>
      <c r="AG1117" s="1" t="e">
        <f t="shared" si="319"/>
        <v>#N/A</v>
      </c>
      <c r="AH1117" s="1" t="e">
        <f t="shared" si="320"/>
        <v>#N/A</v>
      </c>
      <c r="AI1117" s="1" t="str">
        <f>TRIM(LEFT(AP1117,FIND(Sheet1!$E$16,AP1117)-1))</f>
        <v>ratio</v>
      </c>
      <c r="AJ1117" s="1" t="str">
        <f>TRIM(LEFT(AQ1117,FIND(Sheet1!$E$16,AQ1117)-1))</f>
        <v>fixed</v>
      </c>
      <c r="AK1117" s="1" t="str">
        <f>TRIM(LEFT(AR1117,FIND(Sheet1!$E$16,AR1117)-1))</f>
        <v>finalAddP</v>
      </c>
      <c r="AL1117" s="1" t="e">
        <f>TRIM(LEFT(AS1117,FIND(Sheet1!$E$16,AS1117)-1))</f>
        <v>#VALUE!</v>
      </c>
      <c r="AM1117" s="1" t="e">
        <f>TRIM(LEFT(AT1117,FIND(Sheet1!$E$16,AT1117)-1))</f>
        <v>#VALUE!</v>
      </c>
      <c r="AN1117" s="1" t="e">
        <f>TRIM(LEFT(AU1117,FIND(Sheet1!$E$16,AU1117)-1))</f>
        <v>#VALUE!</v>
      </c>
      <c r="AO1117" s="1" t="e">
        <f>TRIM(LEFT(AV1117,FIND(Sheet1!$E$16,AV1117)-1))</f>
        <v>#VALUE!</v>
      </c>
      <c r="AP1117" s="14" t="s">
        <v>519</v>
      </c>
      <c r="AQ1117" s="14" t="s">
        <v>170</v>
      </c>
      <c r="AR1117" s="14" t="s">
        <v>520</v>
      </c>
      <c r="AX1117" s="1">
        <v>2210260103</v>
      </c>
      <c r="AY1117" s="1" t="s">
        <v>86</v>
      </c>
      <c r="AZ1117" s="1" t="str">
        <f t="shared" si="313"/>
        <v>2210260103伤血</v>
      </c>
      <c r="BA1117" s="1">
        <f>COUNTIFS($AZ$2:AZ1117,AZ1117,$AZ$2:AZ1117,"&gt;&lt;")</f>
        <v>1</v>
      </c>
      <c r="BB1117" t="b">
        <f>IFERROR(AND(VLOOKUP(AX1117,[2]英雄技能定义!$A:$F,6,0)="普攻",AY1117=$AY$2),FALSE)</f>
        <v>0</v>
      </c>
    </row>
    <row r="1118" spans="19:54">
      <c r="S1118" s="14" t="str">
        <f t="shared" si="305"/>
        <v>2210260103受击光效1</v>
      </c>
      <c r="T1118" s="14" t="str">
        <f ca="1">IF(OFFSET($BB$1,MATCH($S1118,S:S,0)-1,),$BC$1,
_xlfn.TEXTJOIN(Sheet1!$D$16,1,U1118:AA1118))</f>
        <v>1</v>
      </c>
      <c r="U1118" s="14" t="str">
        <f t="shared" ca="1" si="306"/>
        <v>1</v>
      </c>
      <c r="V1118" s="14" t="str">
        <f t="shared" ca="1" si="307"/>
        <v/>
      </c>
      <c r="W1118" s="14" t="str">
        <f t="shared" ca="1" si="308"/>
        <v/>
      </c>
      <c r="X1118" s="14" t="str">
        <f t="shared" ca="1" si="309"/>
        <v/>
      </c>
      <c r="Y1118" s="14" t="str">
        <f t="shared" ca="1" si="310"/>
        <v/>
      </c>
      <c r="Z1118" s="14" t="str">
        <f t="shared" ca="1" si="311"/>
        <v/>
      </c>
      <c r="AA1118" s="14" t="str">
        <f t="shared" ca="1" si="312"/>
        <v/>
      </c>
      <c r="AB1118" s="1">
        <f t="shared" si="314"/>
        <v>1</v>
      </c>
      <c r="AC1118" s="1" t="e">
        <f t="shared" si="315"/>
        <v>#N/A</v>
      </c>
      <c r="AD1118" s="1" t="e">
        <f t="shared" si="316"/>
        <v>#N/A</v>
      </c>
      <c r="AE1118" s="1" t="e">
        <f t="shared" si="317"/>
        <v>#N/A</v>
      </c>
      <c r="AF1118" s="1" t="e">
        <f t="shared" si="318"/>
        <v>#N/A</v>
      </c>
      <c r="AG1118" s="1" t="e">
        <f t="shared" si="319"/>
        <v>#N/A</v>
      </c>
      <c r="AH1118" s="1" t="e">
        <f t="shared" si="320"/>
        <v>#N/A</v>
      </c>
      <c r="AI1118" s="1" t="e">
        <f>TRIM(LEFT(AP1118,FIND(Sheet1!$E$16,AP1118)-1))</f>
        <v>#VALUE!</v>
      </c>
      <c r="AJ1118" s="1" t="e">
        <f>TRIM(LEFT(AQ1118,FIND(Sheet1!$E$16,AQ1118)-1))</f>
        <v>#VALUE!</v>
      </c>
      <c r="AK1118" s="1" t="e">
        <f>TRIM(LEFT(AR1118,FIND(Sheet1!$E$16,AR1118)-1))</f>
        <v>#VALUE!</v>
      </c>
      <c r="AL1118" s="1" t="e">
        <f>TRIM(LEFT(AS1118,FIND(Sheet1!$E$16,AS1118)-1))</f>
        <v>#VALUE!</v>
      </c>
      <c r="AM1118" s="1" t="e">
        <f>TRIM(LEFT(AT1118,FIND(Sheet1!$E$16,AT1118)-1))</f>
        <v>#VALUE!</v>
      </c>
      <c r="AN1118" s="1" t="e">
        <f>TRIM(LEFT(AU1118,FIND(Sheet1!$E$16,AU1118)-1))</f>
        <v>#VALUE!</v>
      </c>
      <c r="AO1118" s="1" t="e">
        <f>TRIM(LEFT(AV1118,FIND(Sheet1!$E$16,AV1118)-1))</f>
        <v>#VALUE!</v>
      </c>
      <c r="AP1118" s="14">
        <v>1</v>
      </c>
      <c r="AX1118" s="1">
        <v>2210260103</v>
      </c>
      <c r="AY1118" s="1" t="s">
        <v>91</v>
      </c>
      <c r="AZ1118" s="1" t="str">
        <f t="shared" si="313"/>
        <v>2210260103受击光效</v>
      </c>
      <c r="BA1118" s="1">
        <f>COUNTIFS($AZ$2:AZ1118,AZ1118,$AZ$2:AZ1118,"&gt;&lt;")</f>
        <v>1</v>
      </c>
      <c r="BB1118" t="b">
        <f>IFERROR(AND(VLOOKUP(AX1118,[2]英雄技能定义!$A:$F,6,0)="普攻",AY1118=$AY$2),FALSE)</f>
        <v>0</v>
      </c>
    </row>
    <row r="1119" spans="19:54">
      <c r="S1119" s="14" t="str">
        <f t="shared" si="305"/>
        <v>2210260103击飞1</v>
      </c>
      <c r="T1119" s="14" t="str">
        <f ca="1">IF(OFFSET($BB$1,MATCH($S1119,S:S,0)-1,),$BC$1,
_xlfn.TEXTJOIN(Sheet1!$D$16,1,U1119:AA1119))</f>
        <v>speed=800,duration=0.1</v>
      </c>
      <c r="U1119" s="14" t="str">
        <f t="shared" ca="1" si="306"/>
        <v>speed=800</v>
      </c>
      <c r="V1119" s="14" t="str">
        <f t="shared" ca="1" si="307"/>
        <v>duration=0.1</v>
      </c>
      <c r="W1119" s="14" t="str">
        <f t="shared" ca="1" si="308"/>
        <v/>
      </c>
      <c r="X1119" s="14" t="str">
        <f t="shared" ca="1" si="309"/>
        <v/>
      </c>
      <c r="Y1119" s="14" t="str">
        <f t="shared" ca="1" si="310"/>
        <v/>
      </c>
      <c r="Z1119" s="14" t="str">
        <f t="shared" ca="1" si="311"/>
        <v/>
      </c>
      <c r="AA1119" s="14" t="str">
        <f t="shared" ca="1" si="312"/>
        <v/>
      </c>
      <c r="AB1119" s="1">
        <f t="shared" si="314"/>
        <v>800</v>
      </c>
      <c r="AC1119" s="1">
        <f t="shared" si="315"/>
        <v>0.1</v>
      </c>
      <c r="AD1119" s="1" t="e">
        <f t="shared" si="316"/>
        <v>#N/A</v>
      </c>
      <c r="AE1119" s="1" t="e">
        <f t="shared" si="317"/>
        <v>#N/A</v>
      </c>
      <c r="AF1119" s="1" t="e">
        <f t="shared" si="318"/>
        <v>#N/A</v>
      </c>
      <c r="AG1119" s="1" t="e">
        <f t="shared" si="319"/>
        <v>#N/A</v>
      </c>
      <c r="AH1119" s="1" t="e">
        <f t="shared" si="320"/>
        <v>#N/A</v>
      </c>
      <c r="AI1119" s="1" t="str">
        <f>TRIM(LEFT(AP1119,FIND(Sheet1!$E$16,AP1119)-1))</f>
        <v>speed</v>
      </c>
      <c r="AJ1119" s="1" t="str">
        <f>TRIM(LEFT(AQ1119,FIND(Sheet1!$E$16,AQ1119)-1))</f>
        <v>duration</v>
      </c>
      <c r="AK1119" s="1" t="e">
        <f>TRIM(LEFT(AR1119,FIND(Sheet1!$E$16,AR1119)-1))</f>
        <v>#VALUE!</v>
      </c>
      <c r="AL1119" s="1" t="e">
        <f>TRIM(LEFT(AS1119,FIND(Sheet1!$E$16,AS1119)-1))</f>
        <v>#VALUE!</v>
      </c>
      <c r="AM1119" s="1" t="e">
        <f>TRIM(LEFT(AT1119,FIND(Sheet1!$E$16,AT1119)-1))</f>
        <v>#VALUE!</v>
      </c>
      <c r="AN1119" s="1" t="e">
        <f>TRIM(LEFT(AU1119,FIND(Sheet1!$E$16,AU1119)-1))</f>
        <v>#VALUE!</v>
      </c>
      <c r="AO1119" s="1" t="e">
        <f>TRIM(LEFT(AV1119,FIND(Sheet1!$E$16,AV1119)-1))</f>
        <v>#VALUE!</v>
      </c>
      <c r="AP1119" s="14" t="s">
        <v>329</v>
      </c>
      <c r="AQ1119" s="14" t="s">
        <v>183</v>
      </c>
      <c r="AX1119" s="1">
        <v>2210260103</v>
      </c>
      <c r="AY1119" s="1" t="s">
        <v>96</v>
      </c>
      <c r="AZ1119" s="1" t="str">
        <f t="shared" si="313"/>
        <v>2210260103击飞</v>
      </c>
      <c r="BA1119" s="1">
        <f>COUNTIFS($AZ$2:AZ1119,AZ1119,$AZ$2:AZ1119,"&gt;&lt;")</f>
        <v>1</v>
      </c>
      <c r="BB1119" t="b">
        <f>IFERROR(AND(VLOOKUP(AX1119,[2]英雄技能定义!$A:$F,6,0)="普攻",AY1119=$AY$2),FALSE)</f>
        <v>0</v>
      </c>
    </row>
    <row r="1120" spans="19:54">
      <c r="S1120" s="14" t="str">
        <f t="shared" si="305"/>
        <v>2210260104伤血1</v>
      </c>
      <c r="T1120" s="14" t="str">
        <f ca="1">IF(OFFSET($BB$1,MATCH($S1120,S:S,0)-1,),$BC$1,
_xlfn.TEXTJOIN(Sheet1!$D$16,1,U1120:AA1120))</f>
        <v>ratio=1.1+attackerParams('extreasure2')+attackerParams('step10a'),fixed=100,extCritP=0.3</v>
      </c>
      <c r="U1120" s="14" t="str">
        <f t="shared" ca="1" si="306"/>
        <v>ratio=1.1+attackerParams('extreasure2')+attackerParams('step10a')</v>
      </c>
      <c r="V1120" s="14" t="str">
        <f t="shared" ca="1" si="307"/>
        <v>fixed=100</v>
      </c>
      <c r="W1120" s="14" t="str">
        <f t="shared" ca="1" si="308"/>
        <v>extCritP=0.3</v>
      </c>
      <c r="X1120" s="14" t="str">
        <f t="shared" ca="1" si="309"/>
        <v/>
      </c>
      <c r="Y1120" s="14" t="str">
        <f t="shared" ca="1" si="310"/>
        <v/>
      </c>
      <c r="Z1120" s="14" t="str">
        <f t="shared" ca="1" si="311"/>
        <v/>
      </c>
      <c r="AA1120" s="14" t="str">
        <f t="shared" ca="1" si="312"/>
        <v/>
      </c>
      <c r="AB1120" s="1">
        <f t="shared" si="314"/>
        <v>1.1000000000000001</v>
      </c>
      <c r="AC1120" s="1">
        <f t="shared" si="315"/>
        <v>100</v>
      </c>
      <c r="AD1120" s="1">
        <f t="shared" si="316"/>
        <v>0.3</v>
      </c>
      <c r="AE1120" s="1" t="e">
        <f t="shared" si="317"/>
        <v>#N/A</v>
      </c>
      <c r="AF1120" s="1" t="e">
        <f t="shared" si="318"/>
        <v>#N/A</v>
      </c>
      <c r="AG1120" s="1" t="e">
        <f t="shared" si="319"/>
        <v>#N/A</v>
      </c>
      <c r="AH1120" s="1" t="e">
        <f t="shared" si="320"/>
        <v>#N/A</v>
      </c>
      <c r="AI1120" s="1" t="str">
        <f>TRIM(LEFT(AP1120,FIND(Sheet1!$E$16,AP1120)-1))</f>
        <v>ratio</v>
      </c>
      <c r="AJ1120" s="1" t="str">
        <f>TRIM(LEFT(AQ1120,FIND(Sheet1!$E$16,AQ1120)-1))</f>
        <v>fixed</v>
      </c>
      <c r="AK1120" s="1" t="str">
        <f>TRIM(LEFT(AR1120,FIND(Sheet1!$E$16,AR1120)-1))</f>
        <v>extCritP</v>
      </c>
      <c r="AL1120" s="1" t="e">
        <f>TRIM(LEFT(AS1120,FIND(Sheet1!$E$16,AS1120)-1))</f>
        <v>#VALUE!</v>
      </c>
      <c r="AM1120" s="1" t="e">
        <f>TRIM(LEFT(AT1120,FIND(Sheet1!$E$16,AT1120)-1))</f>
        <v>#VALUE!</v>
      </c>
      <c r="AN1120" s="1" t="e">
        <f>TRIM(LEFT(AU1120,FIND(Sheet1!$E$16,AU1120)-1))</f>
        <v>#VALUE!</v>
      </c>
      <c r="AO1120" s="1" t="e">
        <f>TRIM(LEFT(AV1120,FIND(Sheet1!$E$16,AV1120)-1))</f>
        <v>#VALUE!</v>
      </c>
      <c r="AP1120" s="14" t="s">
        <v>521</v>
      </c>
      <c r="AQ1120" s="14" t="s">
        <v>170</v>
      </c>
      <c r="AR1120" s="14" t="s">
        <v>510</v>
      </c>
      <c r="AX1120" s="1">
        <v>2210260104</v>
      </c>
      <c r="AY1120" s="1" t="s">
        <v>86</v>
      </c>
      <c r="AZ1120" s="1" t="str">
        <f t="shared" si="313"/>
        <v>2210260104伤血</v>
      </c>
      <c r="BA1120" s="1">
        <f>COUNTIFS($AZ$2:AZ1120,AZ1120,$AZ$2:AZ1120,"&gt;&lt;")</f>
        <v>1</v>
      </c>
      <c r="BB1120" t="b">
        <f>IFERROR(AND(VLOOKUP(AX1120,[2]英雄技能定义!$A:$F,6,0)="普攻",AY1120=$AY$2),FALSE)</f>
        <v>0</v>
      </c>
    </row>
    <row r="1121" spans="19:54">
      <c r="S1121" s="14" t="str">
        <f t="shared" si="305"/>
        <v>2210260104受击光效1</v>
      </c>
      <c r="T1121" s="14" t="str">
        <f ca="1">IF(OFFSET($BB$1,MATCH($S1121,S:S,0)-1,),$BC$1,
_xlfn.TEXTJOIN(Sheet1!$D$16,1,U1121:AA1121))</f>
        <v>1</v>
      </c>
      <c r="U1121" s="14" t="str">
        <f t="shared" ca="1" si="306"/>
        <v>1</v>
      </c>
      <c r="V1121" s="14" t="str">
        <f t="shared" ca="1" si="307"/>
        <v/>
      </c>
      <c r="W1121" s="14" t="str">
        <f t="shared" ca="1" si="308"/>
        <v/>
      </c>
      <c r="X1121" s="14" t="str">
        <f t="shared" ca="1" si="309"/>
        <v/>
      </c>
      <c r="Y1121" s="14" t="str">
        <f t="shared" ca="1" si="310"/>
        <v/>
      </c>
      <c r="Z1121" s="14" t="str">
        <f t="shared" ca="1" si="311"/>
        <v/>
      </c>
      <c r="AA1121" s="14" t="str">
        <f t="shared" ca="1" si="312"/>
        <v/>
      </c>
      <c r="AB1121" s="1">
        <f t="shared" si="314"/>
        <v>1</v>
      </c>
      <c r="AC1121" s="1" t="e">
        <f t="shared" si="315"/>
        <v>#N/A</v>
      </c>
      <c r="AD1121" s="1" t="e">
        <f t="shared" si="316"/>
        <v>#N/A</v>
      </c>
      <c r="AE1121" s="1" t="e">
        <f t="shared" si="317"/>
        <v>#N/A</v>
      </c>
      <c r="AF1121" s="1" t="e">
        <f t="shared" si="318"/>
        <v>#N/A</v>
      </c>
      <c r="AG1121" s="1" t="e">
        <f t="shared" si="319"/>
        <v>#N/A</v>
      </c>
      <c r="AH1121" s="1" t="e">
        <f t="shared" si="320"/>
        <v>#N/A</v>
      </c>
      <c r="AI1121" s="1" t="e">
        <f>TRIM(LEFT(AP1121,FIND(Sheet1!$E$16,AP1121)-1))</f>
        <v>#VALUE!</v>
      </c>
      <c r="AJ1121" s="1" t="e">
        <f>TRIM(LEFT(AQ1121,FIND(Sheet1!$E$16,AQ1121)-1))</f>
        <v>#VALUE!</v>
      </c>
      <c r="AK1121" s="1" t="e">
        <f>TRIM(LEFT(AR1121,FIND(Sheet1!$E$16,AR1121)-1))</f>
        <v>#VALUE!</v>
      </c>
      <c r="AL1121" s="1" t="e">
        <f>TRIM(LEFT(AS1121,FIND(Sheet1!$E$16,AS1121)-1))</f>
        <v>#VALUE!</v>
      </c>
      <c r="AM1121" s="1" t="e">
        <f>TRIM(LEFT(AT1121,FIND(Sheet1!$E$16,AT1121)-1))</f>
        <v>#VALUE!</v>
      </c>
      <c r="AN1121" s="1" t="e">
        <f>TRIM(LEFT(AU1121,FIND(Sheet1!$E$16,AU1121)-1))</f>
        <v>#VALUE!</v>
      </c>
      <c r="AO1121" s="1" t="e">
        <f>TRIM(LEFT(AV1121,FIND(Sheet1!$E$16,AV1121)-1))</f>
        <v>#VALUE!</v>
      </c>
      <c r="AP1121" s="14">
        <v>1</v>
      </c>
      <c r="AX1121" s="1">
        <v>2210260104</v>
      </c>
      <c r="AY1121" s="1" t="s">
        <v>91</v>
      </c>
      <c r="AZ1121" s="1" t="str">
        <f t="shared" si="313"/>
        <v>2210260104受击光效</v>
      </c>
      <c r="BA1121" s="1">
        <f>COUNTIFS($AZ$2:AZ1121,AZ1121,$AZ$2:AZ1121,"&gt;&lt;")</f>
        <v>1</v>
      </c>
      <c r="BB1121" t="b">
        <f>IFERROR(AND(VLOOKUP(AX1121,[2]英雄技能定义!$A:$F,6,0)="普攻",AY1121=$AY$2),FALSE)</f>
        <v>0</v>
      </c>
    </row>
    <row r="1122" spans="19:54">
      <c r="S1122" s="14" t="str">
        <f t="shared" si="305"/>
        <v>2210260104加buff1</v>
      </c>
      <c r="T1122" s="14" t="str">
        <f ca="1">IF(OFFSET($BB$1,MATCH($S1122,S:S,0)-1,),$BC$1,
_xlfn.TEXTJOIN(Sheet1!$D$16,1,U1122:AA1122))</f>
        <v>duration=9+attackerParams('extreasure1c'),effectIds={1000152}</v>
      </c>
      <c r="U1122" s="14" t="str">
        <f t="shared" ca="1" si="306"/>
        <v>duration=9+attackerParams('extreasure1c')</v>
      </c>
      <c r="V1122" s="14" t="str">
        <f t="shared" ca="1" si="307"/>
        <v>effectIds={1000152}</v>
      </c>
      <c r="W1122" s="14" t="str">
        <f t="shared" ca="1" si="308"/>
        <v/>
      </c>
      <c r="X1122" s="14" t="str">
        <f t="shared" ca="1" si="309"/>
        <v/>
      </c>
      <c r="Y1122" s="14" t="str">
        <f t="shared" ca="1" si="310"/>
        <v/>
      </c>
      <c r="Z1122" s="14" t="str">
        <f t="shared" ca="1" si="311"/>
        <v/>
      </c>
      <c r="AA1122" s="14" t="str">
        <f t="shared" ca="1" si="312"/>
        <v/>
      </c>
      <c r="AB1122" s="1">
        <f t="shared" si="314"/>
        <v>9</v>
      </c>
      <c r="AC1122" s="1" t="e">
        <f t="shared" si="315"/>
        <v>#N/A</v>
      </c>
      <c r="AD1122" s="1" t="e">
        <f t="shared" si="316"/>
        <v>#N/A</v>
      </c>
      <c r="AE1122" s="1" t="e">
        <f t="shared" si="317"/>
        <v>#N/A</v>
      </c>
      <c r="AF1122" s="1" t="e">
        <f t="shared" si="318"/>
        <v>#N/A</v>
      </c>
      <c r="AG1122" s="1" t="e">
        <f t="shared" si="319"/>
        <v>#N/A</v>
      </c>
      <c r="AH1122" s="1" t="e">
        <f t="shared" si="320"/>
        <v>#N/A</v>
      </c>
      <c r="AI1122" s="1" t="str">
        <f>TRIM(LEFT(AP1122,FIND(Sheet1!$E$16,AP1122)-1))</f>
        <v>duration</v>
      </c>
      <c r="AJ1122" s="1" t="str">
        <f>TRIM(LEFT(AQ1122,FIND(Sheet1!$E$16,AQ1122)-1))</f>
        <v>effectIds</v>
      </c>
      <c r="AK1122" s="1" t="e">
        <f>TRIM(LEFT(AR1122,FIND(Sheet1!$E$16,AR1122)-1))</f>
        <v>#VALUE!</v>
      </c>
      <c r="AL1122" s="1" t="e">
        <f>TRIM(LEFT(AS1122,FIND(Sheet1!$E$16,AS1122)-1))</f>
        <v>#VALUE!</v>
      </c>
      <c r="AM1122" s="1" t="e">
        <f>TRIM(LEFT(AT1122,FIND(Sheet1!$E$16,AT1122)-1))</f>
        <v>#VALUE!</v>
      </c>
      <c r="AN1122" s="1" t="e">
        <f>TRIM(LEFT(AU1122,FIND(Sheet1!$E$16,AU1122)-1))</f>
        <v>#VALUE!</v>
      </c>
      <c r="AO1122" s="1" t="e">
        <f>TRIM(LEFT(AV1122,FIND(Sheet1!$E$16,AV1122)-1))</f>
        <v>#VALUE!</v>
      </c>
      <c r="AP1122" s="14" t="s">
        <v>522</v>
      </c>
      <c r="AQ1122" s="14" t="s">
        <v>523</v>
      </c>
      <c r="AX1122" s="1">
        <v>2210260104</v>
      </c>
      <c r="AY1122" s="1" t="s">
        <v>88</v>
      </c>
      <c r="AZ1122" s="1" t="str">
        <f t="shared" si="313"/>
        <v>2210260104加buff</v>
      </c>
      <c r="BA1122" s="1">
        <f>COUNTIFS($AZ$2:AZ1122,AZ1122,$AZ$2:AZ1122,"&gt;&lt;")</f>
        <v>1</v>
      </c>
      <c r="BB1122" t="b">
        <f>IFERROR(AND(VLOOKUP(AX1122,[2]英雄技能定义!$A:$F,6,0)="普攻",AY1122=$AY$2),FALSE)</f>
        <v>0</v>
      </c>
    </row>
    <row r="1123" spans="19:54">
      <c r="S1123" s="14" t="str">
        <f t="shared" si="305"/>
        <v>2210260104伤血2</v>
      </c>
      <c r="T1123" s="14" t="str">
        <f ca="1">IF(OFFSET($BB$1,MATCH($S1123,S:S,0)-1,),$BC$1,
_xlfn.TEXTJOIN(Sheet1!$D$16,1,U1123:AA1123))</f>
        <v>ratio=0.18,fixed=100</v>
      </c>
      <c r="U1123" s="14" t="str">
        <f t="shared" ca="1" si="306"/>
        <v>ratio=0.18</v>
      </c>
      <c r="V1123" s="14" t="str">
        <f t="shared" ca="1" si="307"/>
        <v>fixed=100</v>
      </c>
      <c r="W1123" s="14" t="str">
        <f t="shared" ca="1" si="308"/>
        <v/>
      </c>
      <c r="X1123" s="14" t="str">
        <f t="shared" ca="1" si="309"/>
        <v/>
      </c>
      <c r="Y1123" s="14" t="str">
        <f t="shared" ca="1" si="310"/>
        <v/>
      </c>
      <c r="Z1123" s="14" t="str">
        <f t="shared" ca="1" si="311"/>
        <v/>
      </c>
      <c r="AA1123" s="14" t="str">
        <f t="shared" ca="1" si="312"/>
        <v/>
      </c>
      <c r="AB1123" s="1">
        <f t="shared" si="314"/>
        <v>0.18</v>
      </c>
      <c r="AC1123" s="1">
        <f t="shared" si="315"/>
        <v>100</v>
      </c>
      <c r="AD1123" s="1" t="e">
        <f t="shared" si="316"/>
        <v>#N/A</v>
      </c>
      <c r="AE1123" s="1" t="e">
        <f t="shared" si="317"/>
        <v>#N/A</v>
      </c>
      <c r="AF1123" s="1" t="e">
        <f t="shared" si="318"/>
        <v>#N/A</v>
      </c>
      <c r="AG1123" s="1" t="e">
        <f t="shared" si="319"/>
        <v>#N/A</v>
      </c>
      <c r="AH1123" s="1" t="e">
        <f t="shared" si="320"/>
        <v>#N/A</v>
      </c>
      <c r="AI1123" s="1" t="str">
        <f>TRIM(LEFT(AP1123,FIND(Sheet1!$E$16,AP1123)-1))</f>
        <v>ratio</v>
      </c>
      <c r="AJ1123" s="1" t="str">
        <f>TRIM(LEFT(AQ1123,FIND(Sheet1!$E$16,AQ1123)-1))</f>
        <v>fixed</v>
      </c>
      <c r="AK1123" s="1" t="e">
        <f>TRIM(LEFT(AR1123,FIND(Sheet1!$E$16,AR1123)-1))</f>
        <v>#VALUE!</v>
      </c>
      <c r="AL1123" s="1" t="e">
        <f>TRIM(LEFT(AS1123,FIND(Sheet1!$E$16,AS1123)-1))</f>
        <v>#VALUE!</v>
      </c>
      <c r="AM1123" s="1" t="e">
        <f>TRIM(LEFT(AT1123,FIND(Sheet1!$E$16,AT1123)-1))</f>
        <v>#VALUE!</v>
      </c>
      <c r="AN1123" s="1" t="e">
        <f>TRIM(LEFT(AU1123,FIND(Sheet1!$E$16,AU1123)-1))</f>
        <v>#VALUE!</v>
      </c>
      <c r="AO1123" s="1" t="e">
        <f>TRIM(LEFT(AV1123,FIND(Sheet1!$E$16,AV1123)-1))</f>
        <v>#VALUE!</v>
      </c>
      <c r="AP1123" s="14" t="s">
        <v>524</v>
      </c>
      <c r="AQ1123" s="14" t="s">
        <v>170</v>
      </c>
      <c r="AX1123" s="1">
        <v>2210260104</v>
      </c>
      <c r="AY1123" s="1" t="s">
        <v>86</v>
      </c>
      <c r="AZ1123" s="1" t="str">
        <f t="shared" si="313"/>
        <v>2210260104伤血</v>
      </c>
      <c r="BA1123" s="1">
        <f>COUNTIFS($AZ$2:AZ1123,AZ1123,$AZ$2:AZ1123,"&gt;&lt;")</f>
        <v>2</v>
      </c>
      <c r="BB1123" t="b">
        <f>IFERROR(AND(VLOOKUP(AX1123,[2]英雄技能定义!$A:$F,6,0)="普攻",AY1123=$AY$2),FALSE)</f>
        <v>0</v>
      </c>
    </row>
    <row r="1124" spans="19:54">
      <c r="S1124" s="14" t="str">
        <f t="shared" si="305"/>
        <v>2210260104击飞1</v>
      </c>
      <c r="T1124" s="14" t="str">
        <f ca="1">IF(OFFSET($BB$1,MATCH($S1124,S:S,0)-1,),$BC$1,
_xlfn.TEXTJOIN(Sheet1!$D$16,1,U1124:AA1124))</f>
        <v>speed=800,duration=0.2</v>
      </c>
      <c r="U1124" s="14" t="str">
        <f t="shared" ca="1" si="306"/>
        <v>speed=800</v>
      </c>
      <c r="V1124" s="14" t="str">
        <f t="shared" ca="1" si="307"/>
        <v>duration=0.2</v>
      </c>
      <c r="W1124" s="14" t="str">
        <f t="shared" ca="1" si="308"/>
        <v/>
      </c>
      <c r="X1124" s="14" t="str">
        <f t="shared" ca="1" si="309"/>
        <v/>
      </c>
      <c r="Y1124" s="14" t="str">
        <f t="shared" ca="1" si="310"/>
        <v/>
      </c>
      <c r="Z1124" s="14" t="str">
        <f t="shared" ca="1" si="311"/>
        <v/>
      </c>
      <c r="AA1124" s="14" t="str">
        <f t="shared" ca="1" si="312"/>
        <v/>
      </c>
      <c r="AB1124" s="1">
        <f t="shared" si="314"/>
        <v>800</v>
      </c>
      <c r="AC1124" s="1">
        <f t="shared" si="315"/>
        <v>0.2</v>
      </c>
      <c r="AD1124" s="1" t="e">
        <f t="shared" si="316"/>
        <v>#N/A</v>
      </c>
      <c r="AE1124" s="1" t="e">
        <f t="shared" si="317"/>
        <v>#N/A</v>
      </c>
      <c r="AF1124" s="1" t="e">
        <f t="shared" si="318"/>
        <v>#N/A</v>
      </c>
      <c r="AG1124" s="1" t="e">
        <f t="shared" si="319"/>
        <v>#N/A</v>
      </c>
      <c r="AH1124" s="1" t="e">
        <f t="shared" si="320"/>
        <v>#N/A</v>
      </c>
      <c r="AI1124" s="1" t="str">
        <f>TRIM(LEFT(AP1124,FIND(Sheet1!$E$16,AP1124)-1))</f>
        <v>speed</v>
      </c>
      <c r="AJ1124" s="1" t="str">
        <f>TRIM(LEFT(AQ1124,FIND(Sheet1!$E$16,AQ1124)-1))</f>
        <v>duration</v>
      </c>
      <c r="AK1124" s="1" t="e">
        <f>TRIM(LEFT(AR1124,FIND(Sheet1!$E$16,AR1124)-1))</f>
        <v>#VALUE!</v>
      </c>
      <c r="AL1124" s="1" t="e">
        <f>TRIM(LEFT(AS1124,FIND(Sheet1!$E$16,AS1124)-1))</f>
        <v>#VALUE!</v>
      </c>
      <c r="AM1124" s="1" t="e">
        <f>TRIM(LEFT(AT1124,FIND(Sheet1!$E$16,AT1124)-1))</f>
        <v>#VALUE!</v>
      </c>
      <c r="AN1124" s="1" t="e">
        <f>TRIM(LEFT(AU1124,FIND(Sheet1!$E$16,AU1124)-1))</f>
        <v>#VALUE!</v>
      </c>
      <c r="AO1124" s="1" t="e">
        <f>TRIM(LEFT(AV1124,FIND(Sheet1!$E$16,AV1124)-1))</f>
        <v>#VALUE!</v>
      </c>
      <c r="AP1124" s="14" t="s">
        <v>329</v>
      </c>
      <c r="AQ1124" s="14" t="s">
        <v>174</v>
      </c>
      <c r="AX1124" s="1">
        <v>2210260104</v>
      </c>
      <c r="AY1124" s="1" t="s">
        <v>96</v>
      </c>
      <c r="AZ1124" s="1" t="str">
        <f t="shared" si="313"/>
        <v>2210260104击飞</v>
      </c>
      <c r="BA1124" s="1">
        <f>COUNTIFS($AZ$2:AZ1124,AZ1124,$AZ$2:AZ1124,"&gt;&lt;")</f>
        <v>1</v>
      </c>
      <c r="BB1124" t="b">
        <f>IFERROR(AND(VLOOKUP(AX1124,[2]英雄技能定义!$A:$F,6,0)="普攻",AY1124=$AY$2),FALSE)</f>
        <v>0</v>
      </c>
    </row>
    <row r="1125" spans="19:54">
      <c r="S1125" s="14" t="str">
        <f t="shared" si="305"/>
        <v>2210260105伤血1</v>
      </c>
      <c r="T1125" s="14" t="str">
        <f ca="1">IF(OFFSET($BB$1,MATCH($S1125,S:S,0)-1,),$BC$1,
_xlfn.TEXTJOIN(Sheet1!$D$16,1,U1125:AA1125))</f>
        <v>ratio=1.43+attackerParams('extreasure2')+attackerParams('step10a'),fixed=100,extCritP=0.3</v>
      </c>
      <c r="U1125" s="14" t="str">
        <f t="shared" ca="1" si="306"/>
        <v>ratio=1.43+attackerParams('extreasure2')+attackerParams('step10a')</v>
      </c>
      <c r="V1125" s="14" t="str">
        <f t="shared" ca="1" si="307"/>
        <v>fixed=100</v>
      </c>
      <c r="W1125" s="14" t="str">
        <f t="shared" ca="1" si="308"/>
        <v>extCritP=0.3</v>
      </c>
      <c r="X1125" s="14" t="str">
        <f t="shared" ca="1" si="309"/>
        <v/>
      </c>
      <c r="Y1125" s="14" t="str">
        <f t="shared" ca="1" si="310"/>
        <v/>
      </c>
      <c r="Z1125" s="14" t="str">
        <f t="shared" ca="1" si="311"/>
        <v/>
      </c>
      <c r="AA1125" s="14" t="str">
        <f t="shared" ca="1" si="312"/>
        <v/>
      </c>
      <c r="AB1125" s="1">
        <f t="shared" si="314"/>
        <v>1.43</v>
      </c>
      <c r="AC1125" s="1">
        <f t="shared" si="315"/>
        <v>100</v>
      </c>
      <c r="AD1125" s="1">
        <f t="shared" si="316"/>
        <v>0.3</v>
      </c>
      <c r="AE1125" s="1" t="e">
        <f t="shared" si="317"/>
        <v>#N/A</v>
      </c>
      <c r="AF1125" s="1" t="e">
        <f t="shared" si="318"/>
        <v>#N/A</v>
      </c>
      <c r="AG1125" s="1" t="e">
        <f t="shared" si="319"/>
        <v>#N/A</v>
      </c>
      <c r="AH1125" s="1" t="e">
        <f t="shared" si="320"/>
        <v>#N/A</v>
      </c>
      <c r="AI1125" s="1" t="str">
        <f>TRIM(LEFT(AP1125,FIND(Sheet1!$E$16,AP1125)-1))</f>
        <v>ratio</v>
      </c>
      <c r="AJ1125" s="1" t="str">
        <f>TRIM(LEFT(AQ1125,FIND(Sheet1!$E$16,AQ1125)-1))</f>
        <v>fixed</v>
      </c>
      <c r="AK1125" s="1" t="str">
        <f>TRIM(LEFT(AR1125,FIND(Sheet1!$E$16,AR1125)-1))</f>
        <v>extCritP</v>
      </c>
      <c r="AL1125" s="1" t="e">
        <f>TRIM(LEFT(AS1125,FIND(Sheet1!$E$16,AS1125)-1))</f>
        <v>#VALUE!</v>
      </c>
      <c r="AM1125" s="1" t="e">
        <f>TRIM(LEFT(AT1125,FIND(Sheet1!$E$16,AT1125)-1))</f>
        <v>#VALUE!</v>
      </c>
      <c r="AN1125" s="1" t="e">
        <f>TRIM(LEFT(AU1125,FIND(Sheet1!$E$16,AU1125)-1))</f>
        <v>#VALUE!</v>
      </c>
      <c r="AO1125" s="1" t="e">
        <f>TRIM(LEFT(AV1125,FIND(Sheet1!$E$16,AV1125)-1))</f>
        <v>#VALUE!</v>
      </c>
      <c r="AP1125" s="14" t="s">
        <v>525</v>
      </c>
      <c r="AQ1125" s="14" t="s">
        <v>170</v>
      </c>
      <c r="AR1125" s="14" t="s">
        <v>510</v>
      </c>
      <c r="AX1125" s="1">
        <v>2210260105</v>
      </c>
      <c r="AY1125" s="1" t="s">
        <v>86</v>
      </c>
      <c r="AZ1125" s="1" t="str">
        <f t="shared" si="313"/>
        <v>2210260105伤血</v>
      </c>
      <c r="BA1125" s="1">
        <f>COUNTIFS($AZ$2:AZ1125,AZ1125,$AZ$2:AZ1125,"&gt;&lt;")</f>
        <v>1</v>
      </c>
      <c r="BB1125" t="b">
        <f>IFERROR(AND(VLOOKUP(AX1125,[2]英雄技能定义!$A:$F,6,0)="普攻",AY1125=$AY$2),FALSE)</f>
        <v>0</v>
      </c>
    </row>
    <row r="1126" spans="19:54">
      <c r="S1126" s="14" t="str">
        <f t="shared" si="305"/>
        <v>2210260105受击光效1</v>
      </c>
      <c r="T1126" s="14" t="str">
        <f ca="1">IF(OFFSET($BB$1,MATCH($S1126,S:S,0)-1,),$BC$1,
_xlfn.TEXTJOIN(Sheet1!$D$16,1,U1126:AA1126))</f>
        <v>1</v>
      </c>
      <c r="U1126" s="14" t="str">
        <f t="shared" ca="1" si="306"/>
        <v>1</v>
      </c>
      <c r="V1126" s="14" t="str">
        <f t="shared" ca="1" si="307"/>
        <v/>
      </c>
      <c r="W1126" s="14" t="str">
        <f t="shared" ca="1" si="308"/>
        <v/>
      </c>
      <c r="X1126" s="14" t="str">
        <f t="shared" ca="1" si="309"/>
        <v/>
      </c>
      <c r="Y1126" s="14" t="str">
        <f t="shared" ca="1" si="310"/>
        <v/>
      </c>
      <c r="Z1126" s="14" t="str">
        <f t="shared" ca="1" si="311"/>
        <v/>
      </c>
      <c r="AA1126" s="14" t="str">
        <f t="shared" ca="1" si="312"/>
        <v/>
      </c>
      <c r="AB1126" s="1">
        <f t="shared" si="314"/>
        <v>1</v>
      </c>
      <c r="AC1126" s="1" t="e">
        <f t="shared" si="315"/>
        <v>#N/A</v>
      </c>
      <c r="AD1126" s="1" t="e">
        <f t="shared" si="316"/>
        <v>#N/A</v>
      </c>
      <c r="AE1126" s="1" t="e">
        <f t="shared" si="317"/>
        <v>#N/A</v>
      </c>
      <c r="AF1126" s="1" t="e">
        <f t="shared" si="318"/>
        <v>#N/A</v>
      </c>
      <c r="AG1126" s="1" t="e">
        <f t="shared" si="319"/>
        <v>#N/A</v>
      </c>
      <c r="AH1126" s="1" t="e">
        <f t="shared" si="320"/>
        <v>#N/A</v>
      </c>
      <c r="AI1126" s="1" t="e">
        <f>TRIM(LEFT(AP1126,FIND(Sheet1!$E$16,AP1126)-1))</f>
        <v>#VALUE!</v>
      </c>
      <c r="AJ1126" s="1" t="e">
        <f>TRIM(LEFT(AQ1126,FIND(Sheet1!$E$16,AQ1126)-1))</f>
        <v>#VALUE!</v>
      </c>
      <c r="AK1126" s="1" t="e">
        <f>TRIM(LEFT(AR1126,FIND(Sheet1!$E$16,AR1126)-1))</f>
        <v>#VALUE!</v>
      </c>
      <c r="AL1126" s="1" t="e">
        <f>TRIM(LEFT(AS1126,FIND(Sheet1!$E$16,AS1126)-1))</f>
        <v>#VALUE!</v>
      </c>
      <c r="AM1126" s="1" t="e">
        <f>TRIM(LEFT(AT1126,FIND(Sheet1!$E$16,AT1126)-1))</f>
        <v>#VALUE!</v>
      </c>
      <c r="AN1126" s="1" t="e">
        <f>TRIM(LEFT(AU1126,FIND(Sheet1!$E$16,AU1126)-1))</f>
        <v>#VALUE!</v>
      </c>
      <c r="AO1126" s="1" t="e">
        <f>TRIM(LEFT(AV1126,FIND(Sheet1!$E$16,AV1126)-1))</f>
        <v>#VALUE!</v>
      </c>
      <c r="AP1126" s="14">
        <v>1</v>
      </c>
      <c r="AX1126" s="1">
        <v>2210260105</v>
      </c>
      <c r="AY1126" s="1" t="s">
        <v>91</v>
      </c>
      <c r="AZ1126" s="1" t="str">
        <f t="shared" si="313"/>
        <v>2210260105受击光效</v>
      </c>
      <c r="BA1126" s="1">
        <f>COUNTIFS($AZ$2:AZ1126,AZ1126,$AZ$2:AZ1126,"&gt;&lt;")</f>
        <v>1</v>
      </c>
      <c r="BB1126" t="b">
        <f>IFERROR(AND(VLOOKUP(AX1126,[2]英雄技能定义!$A:$F,6,0)="普攻",AY1126=$AY$2),FALSE)</f>
        <v>0</v>
      </c>
    </row>
    <row r="1127" spans="19:54">
      <c r="S1127" s="14" t="str">
        <f t="shared" si="305"/>
        <v>2210260105加buff1</v>
      </c>
      <c r="T1127" s="14" t="str">
        <f ca="1">IF(OFFSET($BB$1,MATCH($S1127,S:S,0)-1,),$BC$1,
_xlfn.TEXTJOIN(Sheet1!$D$16,1,U1127:AA1127))</f>
        <v>duration=9+attackerParams('extreasure1c'),effectIds={1000152}</v>
      </c>
      <c r="U1127" s="14" t="str">
        <f t="shared" ca="1" si="306"/>
        <v>duration=9+attackerParams('extreasure1c')</v>
      </c>
      <c r="V1127" s="14" t="str">
        <f t="shared" ca="1" si="307"/>
        <v>effectIds={1000152}</v>
      </c>
      <c r="W1127" s="14" t="str">
        <f t="shared" ca="1" si="308"/>
        <v/>
      </c>
      <c r="X1127" s="14" t="str">
        <f t="shared" ca="1" si="309"/>
        <v/>
      </c>
      <c r="Y1127" s="14" t="str">
        <f t="shared" ca="1" si="310"/>
        <v/>
      </c>
      <c r="Z1127" s="14" t="str">
        <f t="shared" ca="1" si="311"/>
        <v/>
      </c>
      <c r="AA1127" s="14" t="str">
        <f t="shared" ca="1" si="312"/>
        <v/>
      </c>
      <c r="AB1127" s="1">
        <f t="shared" si="314"/>
        <v>9</v>
      </c>
      <c r="AC1127" s="1" t="e">
        <f t="shared" si="315"/>
        <v>#N/A</v>
      </c>
      <c r="AD1127" s="1" t="e">
        <f t="shared" si="316"/>
        <v>#N/A</v>
      </c>
      <c r="AE1127" s="1" t="e">
        <f t="shared" si="317"/>
        <v>#N/A</v>
      </c>
      <c r="AF1127" s="1" t="e">
        <f t="shared" si="318"/>
        <v>#N/A</v>
      </c>
      <c r="AG1127" s="1" t="e">
        <f t="shared" si="319"/>
        <v>#N/A</v>
      </c>
      <c r="AH1127" s="1" t="e">
        <f t="shared" si="320"/>
        <v>#N/A</v>
      </c>
      <c r="AI1127" s="1" t="str">
        <f>TRIM(LEFT(AP1127,FIND(Sheet1!$E$16,AP1127)-1))</f>
        <v>duration</v>
      </c>
      <c r="AJ1127" s="1" t="str">
        <f>TRIM(LEFT(AQ1127,FIND(Sheet1!$E$16,AQ1127)-1))</f>
        <v>effectIds</v>
      </c>
      <c r="AK1127" s="1" t="e">
        <f>TRIM(LEFT(AR1127,FIND(Sheet1!$E$16,AR1127)-1))</f>
        <v>#VALUE!</v>
      </c>
      <c r="AL1127" s="1" t="e">
        <f>TRIM(LEFT(AS1127,FIND(Sheet1!$E$16,AS1127)-1))</f>
        <v>#VALUE!</v>
      </c>
      <c r="AM1127" s="1" t="e">
        <f>TRIM(LEFT(AT1127,FIND(Sheet1!$E$16,AT1127)-1))</f>
        <v>#VALUE!</v>
      </c>
      <c r="AN1127" s="1" t="e">
        <f>TRIM(LEFT(AU1127,FIND(Sheet1!$E$16,AU1127)-1))</f>
        <v>#VALUE!</v>
      </c>
      <c r="AO1127" s="1" t="e">
        <f>TRIM(LEFT(AV1127,FIND(Sheet1!$E$16,AV1127)-1))</f>
        <v>#VALUE!</v>
      </c>
      <c r="AP1127" s="14" t="s">
        <v>522</v>
      </c>
      <c r="AQ1127" s="14" t="s">
        <v>523</v>
      </c>
      <c r="AX1127" s="1">
        <v>2210260105</v>
      </c>
      <c r="AY1127" s="1" t="s">
        <v>88</v>
      </c>
      <c r="AZ1127" s="1" t="str">
        <f t="shared" si="313"/>
        <v>2210260105加buff</v>
      </c>
      <c r="BA1127" s="1">
        <f>COUNTIFS($AZ$2:AZ1127,AZ1127,$AZ$2:AZ1127,"&gt;&lt;")</f>
        <v>1</v>
      </c>
      <c r="BB1127" t="b">
        <f>IFERROR(AND(VLOOKUP(AX1127,[2]英雄技能定义!$A:$F,6,0)="普攻",AY1127=$AY$2),FALSE)</f>
        <v>0</v>
      </c>
    </row>
    <row r="1128" spans="19:54">
      <c r="S1128" s="14" t="str">
        <f t="shared" si="305"/>
        <v>2210260105伤血2</v>
      </c>
      <c r="T1128" s="14" t="str">
        <f ca="1">IF(OFFSET($BB$1,MATCH($S1128,S:S,0)-1,),$BC$1,
_xlfn.TEXTJOIN(Sheet1!$D$16,1,U1128:AA1128))</f>
        <v>ratio=0.18,fixed=100</v>
      </c>
      <c r="U1128" s="14" t="str">
        <f t="shared" ca="1" si="306"/>
        <v>ratio=0.18</v>
      </c>
      <c r="V1128" s="14" t="str">
        <f t="shared" ca="1" si="307"/>
        <v>fixed=100</v>
      </c>
      <c r="W1128" s="14" t="str">
        <f t="shared" ca="1" si="308"/>
        <v/>
      </c>
      <c r="X1128" s="14" t="str">
        <f t="shared" ca="1" si="309"/>
        <v/>
      </c>
      <c r="Y1128" s="14" t="str">
        <f t="shared" ca="1" si="310"/>
        <v/>
      </c>
      <c r="Z1128" s="14" t="str">
        <f t="shared" ca="1" si="311"/>
        <v/>
      </c>
      <c r="AA1128" s="14" t="str">
        <f t="shared" ca="1" si="312"/>
        <v/>
      </c>
      <c r="AB1128" s="1">
        <f t="shared" si="314"/>
        <v>0.18</v>
      </c>
      <c r="AC1128" s="1">
        <f t="shared" si="315"/>
        <v>100</v>
      </c>
      <c r="AD1128" s="1" t="e">
        <f t="shared" si="316"/>
        <v>#N/A</v>
      </c>
      <c r="AE1128" s="1" t="e">
        <f t="shared" si="317"/>
        <v>#N/A</v>
      </c>
      <c r="AF1128" s="1" t="e">
        <f t="shared" si="318"/>
        <v>#N/A</v>
      </c>
      <c r="AG1128" s="1" t="e">
        <f t="shared" si="319"/>
        <v>#N/A</v>
      </c>
      <c r="AH1128" s="1" t="e">
        <f t="shared" si="320"/>
        <v>#N/A</v>
      </c>
      <c r="AI1128" s="1" t="str">
        <f>TRIM(LEFT(AP1128,FIND(Sheet1!$E$16,AP1128)-1))</f>
        <v>ratio</v>
      </c>
      <c r="AJ1128" s="1" t="str">
        <f>TRIM(LEFT(AQ1128,FIND(Sheet1!$E$16,AQ1128)-1))</f>
        <v>fixed</v>
      </c>
      <c r="AK1128" s="1" t="e">
        <f>TRIM(LEFT(AR1128,FIND(Sheet1!$E$16,AR1128)-1))</f>
        <v>#VALUE!</v>
      </c>
      <c r="AL1128" s="1" t="e">
        <f>TRIM(LEFT(AS1128,FIND(Sheet1!$E$16,AS1128)-1))</f>
        <v>#VALUE!</v>
      </c>
      <c r="AM1128" s="1" t="e">
        <f>TRIM(LEFT(AT1128,FIND(Sheet1!$E$16,AT1128)-1))</f>
        <v>#VALUE!</v>
      </c>
      <c r="AN1128" s="1" t="e">
        <f>TRIM(LEFT(AU1128,FIND(Sheet1!$E$16,AU1128)-1))</f>
        <v>#VALUE!</v>
      </c>
      <c r="AO1128" s="1" t="e">
        <f>TRIM(LEFT(AV1128,FIND(Sheet1!$E$16,AV1128)-1))</f>
        <v>#VALUE!</v>
      </c>
      <c r="AP1128" s="14" t="s">
        <v>524</v>
      </c>
      <c r="AQ1128" s="14" t="s">
        <v>170</v>
      </c>
      <c r="AX1128" s="1">
        <v>2210260105</v>
      </c>
      <c r="AY1128" s="1" t="s">
        <v>86</v>
      </c>
      <c r="AZ1128" s="1" t="str">
        <f t="shared" si="313"/>
        <v>2210260105伤血</v>
      </c>
      <c r="BA1128" s="1">
        <f>COUNTIFS($AZ$2:AZ1128,AZ1128,$AZ$2:AZ1128,"&gt;&lt;")</f>
        <v>2</v>
      </c>
      <c r="BB1128" t="b">
        <f>IFERROR(AND(VLOOKUP(AX1128,[2]英雄技能定义!$A:$F,6,0)="普攻",AY1128=$AY$2),FALSE)</f>
        <v>0</v>
      </c>
    </row>
    <row r="1129" spans="19:54">
      <c r="S1129" s="14" t="str">
        <f t="shared" si="305"/>
        <v>2210260105击飞1</v>
      </c>
      <c r="T1129" s="14" t="str">
        <f ca="1">IF(OFFSET($BB$1,MATCH($S1129,S:S,0)-1,),$BC$1,
_xlfn.TEXTJOIN(Sheet1!$D$16,1,U1129:AA1129))</f>
        <v>speed=800,duration=0.2</v>
      </c>
      <c r="U1129" s="14" t="str">
        <f t="shared" ca="1" si="306"/>
        <v>speed=800</v>
      </c>
      <c r="V1129" s="14" t="str">
        <f t="shared" ca="1" si="307"/>
        <v>duration=0.2</v>
      </c>
      <c r="W1129" s="14" t="str">
        <f t="shared" ca="1" si="308"/>
        <v/>
      </c>
      <c r="X1129" s="14" t="str">
        <f t="shared" ca="1" si="309"/>
        <v/>
      </c>
      <c r="Y1129" s="14" t="str">
        <f t="shared" ca="1" si="310"/>
        <v/>
      </c>
      <c r="Z1129" s="14" t="str">
        <f t="shared" ca="1" si="311"/>
        <v/>
      </c>
      <c r="AA1129" s="14" t="str">
        <f t="shared" ca="1" si="312"/>
        <v/>
      </c>
      <c r="AB1129" s="1">
        <f t="shared" si="314"/>
        <v>800</v>
      </c>
      <c r="AC1129" s="1">
        <f t="shared" si="315"/>
        <v>0.2</v>
      </c>
      <c r="AD1129" s="1" t="e">
        <f t="shared" si="316"/>
        <v>#N/A</v>
      </c>
      <c r="AE1129" s="1" t="e">
        <f t="shared" si="317"/>
        <v>#N/A</v>
      </c>
      <c r="AF1129" s="1" t="e">
        <f t="shared" si="318"/>
        <v>#N/A</v>
      </c>
      <c r="AG1129" s="1" t="e">
        <f t="shared" si="319"/>
        <v>#N/A</v>
      </c>
      <c r="AH1129" s="1" t="e">
        <f t="shared" si="320"/>
        <v>#N/A</v>
      </c>
      <c r="AI1129" s="1" t="str">
        <f>TRIM(LEFT(AP1129,FIND(Sheet1!$E$16,AP1129)-1))</f>
        <v>speed</v>
      </c>
      <c r="AJ1129" s="1" t="str">
        <f>TRIM(LEFT(AQ1129,FIND(Sheet1!$E$16,AQ1129)-1))</f>
        <v>duration</v>
      </c>
      <c r="AK1129" s="1" t="e">
        <f>TRIM(LEFT(AR1129,FIND(Sheet1!$E$16,AR1129)-1))</f>
        <v>#VALUE!</v>
      </c>
      <c r="AL1129" s="1" t="e">
        <f>TRIM(LEFT(AS1129,FIND(Sheet1!$E$16,AS1129)-1))</f>
        <v>#VALUE!</v>
      </c>
      <c r="AM1129" s="1" t="e">
        <f>TRIM(LEFT(AT1129,FIND(Sheet1!$E$16,AT1129)-1))</f>
        <v>#VALUE!</v>
      </c>
      <c r="AN1129" s="1" t="e">
        <f>TRIM(LEFT(AU1129,FIND(Sheet1!$E$16,AU1129)-1))</f>
        <v>#VALUE!</v>
      </c>
      <c r="AO1129" s="1" t="e">
        <f>TRIM(LEFT(AV1129,FIND(Sheet1!$E$16,AV1129)-1))</f>
        <v>#VALUE!</v>
      </c>
      <c r="AP1129" s="14" t="s">
        <v>329</v>
      </c>
      <c r="AQ1129" s="14" t="s">
        <v>174</v>
      </c>
      <c r="AX1129" s="1">
        <v>2210260105</v>
      </c>
      <c r="AY1129" s="1" t="s">
        <v>96</v>
      </c>
      <c r="AZ1129" s="1" t="str">
        <f t="shared" si="313"/>
        <v>2210260105击飞</v>
      </c>
      <c r="BA1129" s="1">
        <f>COUNTIFS($AZ$2:AZ1129,AZ1129,$AZ$2:AZ1129,"&gt;&lt;")</f>
        <v>1</v>
      </c>
      <c r="BB1129" t="b">
        <f>IFERROR(AND(VLOOKUP(AX1129,[2]英雄技能定义!$A:$F,6,0)="普攻",AY1129=$AY$2),FALSE)</f>
        <v>0</v>
      </c>
    </row>
    <row r="1130" spans="19:54">
      <c r="S1130" s="14" t="str">
        <f t="shared" si="305"/>
        <v>2200460101伤血1</v>
      </c>
      <c r="T1130" s="14" t="str">
        <f ca="1">IF(OFFSET($BB$1,MATCH($S1130,S:S,0)-1,),$BC$1,
_xlfn.TEXTJOIN(Sheet1!$D$16,1,U1130:AA1130))</f>
        <v>ratio=0.4,fixed=0</v>
      </c>
      <c r="U1130" s="14" t="str">
        <f t="shared" ca="1" si="306"/>
        <v>ratio=0.4</v>
      </c>
      <c r="V1130" s="14" t="str">
        <f t="shared" ca="1" si="307"/>
        <v>fixed=10</v>
      </c>
      <c r="W1130" s="14" t="str">
        <f t="shared" ca="1" si="308"/>
        <v/>
      </c>
      <c r="X1130" s="14" t="str">
        <f t="shared" ca="1" si="309"/>
        <v/>
      </c>
      <c r="Y1130" s="14" t="str">
        <f t="shared" ca="1" si="310"/>
        <v/>
      </c>
      <c r="Z1130" s="14" t="str">
        <f t="shared" ca="1" si="311"/>
        <v/>
      </c>
      <c r="AA1130" s="14" t="str">
        <f t="shared" ca="1" si="312"/>
        <v/>
      </c>
      <c r="AB1130" s="1">
        <f t="shared" si="314"/>
        <v>0.4</v>
      </c>
      <c r="AC1130" s="1">
        <f t="shared" si="315"/>
        <v>10</v>
      </c>
      <c r="AD1130" s="1" t="e">
        <f t="shared" si="316"/>
        <v>#N/A</v>
      </c>
      <c r="AE1130" s="1" t="e">
        <f t="shared" si="317"/>
        <v>#N/A</v>
      </c>
      <c r="AF1130" s="1" t="e">
        <f t="shared" si="318"/>
        <v>#N/A</v>
      </c>
      <c r="AG1130" s="1" t="e">
        <f t="shared" si="319"/>
        <v>#N/A</v>
      </c>
      <c r="AH1130" s="1" t="e">
        <f t="shared" si="320"/>
        <v>#N/A</v>
      </c>
      <c r="AI1130" s="1" t="str">
        <f>TRIM(LEFT(AP1130,FIND(Sheet1!$E$16,AP1130)-1))</f>
        <v>ratio</v>
      </c>
      <c r="AJ1130" s="1" t="str">
        <f>TRIM(LEFT(AQ1130,FIND(Sheet1!$E$16,AQ1130)-1))</f>
        <v>fixed</v>
      </c>
      <c r="AK1130" s="1" t="e">
        <f>TRIM(LEFT(AR1130,FIND(Sheet1!$E$16,AR1130)-1))</f>
        <v>#VALUE!</v>
      </c>
      <c r="AL1130" s="1" t="e">
        <f>TRIM(LEFT(AS1130,FIND(Sheet1!$E$16,AS1130)-1))</f>
        <v>#VALUE!</v>
      </c>
      <c r="AM1130" s="1" t="e">
        <f>TRIM(LEFT(AT1130,FIND(Sheet1!$E$16,AT1130)-1))</f>
        <v>#VALUE!</v>
      </c>
      <c r="AN1130" s="1" t="e">
        <f>TRIM(LEFT(AU1130,FIND(Sheet1!$E$16,AU1130)-1))</f>
        <v>#VALUE!</v>
      </c>
      <c r="AO1130" s="1" t="e">
        <f>TRIM(LEFT(AV1130,FIND(Sheet1!$E$16,AV1130)-1))</f>
        <v>#VALUE!</v>
      </c>
      <c r="AP1130" s="14" t="s">
        <v>167</v>
      </c>
      <c r="AQ1130" s="14" t="s">
        <v>168</v>
      </c>
      <c r="AX1130" s="1">
        <v>2200460101</v>
      </c>
      <c r="AY1130" s="1" t="s">
        <v>86</v>
      </c>
      <c r="AZ1130" s="1" t="str">
        <f t="shared" si="313"/>
        <v>2200460101伤血</v>
      </c>
      <c r="BA1130" s="1">
        <f>COUNTIFS($AZ$2:AZ1130,AZ1130,$AZ$2:AZ1130,"&gt;&lt;")</f>
        <v>1</v>
      </c>
      <c r="BB1130" t="b">
        <f>IFERROR(AND(VLOOKUP(AX1130,[2]英雄技能定义!$A:$F,6,0)="普攻",AY1130=$AY$2),FALSE)</f>
        <v>1</v>
      </c>
    </row>
    <row r="1131" spans="19:54">
      <c r="S1131" s="14" t="str">
        <f t="shared" si="305"/>
        <v>2200460101受击光效1</v>
      </c>
      <c r="T1131" s="14" t="str">
        <f ca="1">IF(OFFSET($BB$1,MATCH($S1131,S:S,0)-1,),$BC$1,
_xlfn.TEXTJOIN(Sheet1!$D$16,1,U1131:AA1131))</f>
        <v>1</v>
      </c>
      <c r="U1131" s="14" t="str">
        <f t="shared" ca="1" si="306"/>
        <v>1</v>
      </c>
      <c r="V1131" s="14" t="str">
        <f t="shared" ca="1" si="307"/>
        <v/>
      </c>
      <c r="W1131" s="14" t="str">
        <f t="shared" ca="1" si="308"/>
        <v/>
      </c>
      <c r="X1131" s="14" t="str">
        <f t="shared" ca="1" si="309"/>
        <v/>
      </c>
      <c r="Y1131" s="14" t="str">
        <f t="shared" ca="1" si="310"/>
        <v/>
      </c>
      <c r="Z1131" s="14" t="str">
        <f t="shared" ca="1" si="311"/>
        <v/>
      </c>
      <c r="AA1131" s="14" t="str">
        <f t="shared" ca="1" si="312"/>
        <v/>
      </c>
      <c r="AB1131" s="1">
        <f t="shared" si="314"/>
        <v>1</v>
      </c>
      <c r="AC1131" s="1" t="e">
        <f t="shared" si="315"/>
        <v>#N/A</v>
      </c>
      <c r="AD1131" s="1" t="e">
        <f t="shared" si="316"/>
        <v>#N/A</v>
      </c>
      <c r="AE1131" s="1" t="e">
        <f t="shared" si="317"/>
        <v>#N/A</v>
      </c>
      <c r="AF1131" s="1" t="e">
        <f t="shared" si="318"/>
        <v>#N/A</v>
      </c>
      <c r="AG1131" s="1" t="e">
        <f t="shared" si="319"/>
        <v>#N/A</v>
      </c>
      <c r="AH1131" s="1" t="e">
        <f t="shared" si="320"/>
        <v>#N/A</v>
      </c>
      <c r="AI1131" s="1" t="e">
        <f>TRIM(LEFT(AP1131,FIND(Sheet1!$E$16,AP1131)-1))</f>
        <v>#VALUE!</v>
      </c>
      <c r="AJ1131" s="1" t="e">
        <f>TRIM(LEFT(AQ1131,FIND(Sheet1!$E$16,AQ1131)-1))</f>
        <v>#VALUE!</v>
      </c>
      <c r="AK1131" s="1" t="e">
        <f>TRIM(LEFT(AR1131,FIND(Sheet1!$E$16,AR1131)-1))</f>
        <v>#VALUE!</v>
      </c>
      <c r="AL1131" s="1" t="e">
        <f>TRIM(LEFT(AS1131,FIND(Sheet1!$E$16,AS1131)-1))</f>
        <v>#VALUE!</v>
      </c>
      <c r="AM1131" s="1" t="e">
        <f>TRIM(LEFT(AT1131,FIND(Sheet1!$E$16,AT1131)-1))</f>
        <v>#VALUE!</v>
      </c>
      <c r="AN1131" s="1" t="e">
        <f>TRIM(LEFT(AU1131,FIND(Sheet1!$E$16,AU1131)-1))</f>
        <v>#VALUE!</v>
      </c>
      <c r="AO1131" s="1" t="e">
        <f>TRIM(LEFT(AV1131,FIND(Sheet1!$E$16,AV1131)-1))</f>
        <v>#VALUE!</v>
      </c>
      <c r="AP1131" s="14">
        <v>1</v>
      </c>
      <c r="AX1131" s="1">
        <v>2200460101</v>
      </c>
      <c r="AY1131" s="1" t="s">
        <v>91</v>
      </c>
      <c r="AZ1131" s="1" t="str">
        <f t="shared" si="313"/>
        <v>2200460101受击光效</v>
      </c>
      <c r="BA1131" s="1">
        <f>COUNTIFS($AZ$2:AZ1131,AZ1131,$AZ$2:AZ1131,"&gt;&lt;")</f>
        <v>1</v>
      </c>
      <c r="BB1131" t="b">
        <f>IFERROR(AND(VLOOKUP(AX1131,[2]英雄技能定义!$A:$F,6,0)="普攻",AY1131=$AY$2),FALSE)</f>
        <v>0</v>
      </c>
    </row>
    <row r="1132" spans="19:54">
      <c r="S1132" s="14" t="str">
        <f t="shared" si="305"/>
        <v>2200460102伤血1</v>
      </c>
      <c r="T1132" s="14" t="str">
        <f ca="1">IF(OFFSET($BB$1,MATCH($S1132,S:S,0)-1,),$BC$1,
_xlfn.TEXTJOIN(Sheet1!$D$16,1,U1132:AA1132))</f>
        <v>ratio=1.87,fixed=100</v>
      </c>
      <c r="U1132" s="14" t="str">
        <f t="shared" ca="1" si="306"/>
        <v>ratio=1.87</v>
      </c>
      <c r="V1132" s="14" t="str">
        <f t="shared" ca="1" si="307"/>
        <v>fixed=100</v>
      </c>
      <c r="W1132" s="14" t="str">
        <f t="shared" ca="1" si="308"/>
        <v/>
      </c>
      <c r="X1132" s="14" t="str">
        <f t="shared" ca="1" si="309"/>
        <v/>
      </c>
      <c r="Y1132" s="14" t="str">
        <f t="shared" ca="1" si="310"/>
        <v/>
      </c>
      <c r="Z1132" s="14" t="str">
        <f t="shared" ca="1" si="311"/>
        <v/>
      </c>
      <c r="AA1132" s="14" t="str">
        <f t="shared" ca="1" si="312"/>
        <v/>
      </c>
      <c r="AB1132" s="1">
        <f t="shared" si="314"/>
        <v>1.87</v>
      </c>
      <c r="AC1132" s="1">
        <f t="shared" si="315"/>
        <v>100</v>
      </c>
      <c r="AD1132" s="1" t="e">
        <f t="shared" si="316"/>
        <v>#N/A</v>
      </c>
      <c r="AE1132" s="1" t="e">
        <f t="shared" si="317"/>
        <v>#N/A</v>
      </c>
      <c r="AF1132" s="1" t="e">
        <f t="shared" si="318"/>
        <v>#N/A</v>
      </c>
      <c r="AG1132" s="1" t="e">
        <f t="shared" si="319"/>
        <v>#N/A</v>
      </c>
      <c r="AH1132" s="1" t="e">
        <f t="shared" si="320"/>
        <v>#N/A</v>
      </c>
      <c r="AI1132" s="1" t="str">
        <f>TRIM(LEFT(AP1132,FIND(Sheet1!$E$16,AP1132)-1))</f>
        <v>ratio</v>
      </c>
      <c r="AJ1132" s="1" t="str">
        <f>TRIM(LEFT(AQ1132,FIND(Sheet1!$E$16,AQ1132)-1))</f>
        <v>fixed</v>
      </c>
      <c r="AK1132" s="1" t="e">
        <f>TRIM(LEFT(AR1132,FIND(Sheet1!$E$16,AR1132)-1))</f>
        <v>#VALUE!</v>
      </c>
      <c r="AL1132" s="1" t="e">
        <f>TRIM(LEFT(AS1132,FIND(Sheet1!$E$16,AS1132)-1))</f>
        <v>#VALUE!</v>
      </c>
      <c r="AM1132" s="1" t="e">
        <f>TRIM(LEFT(AT1132,FIND(Sheet1!$E$16,AT1132)-1))</f>
        <v>#VALUE!</v>
      </c>
      <c r="AN1132" s="1" t="e">
        <f>TRIM(LEFT(AU1132,FIND(Sheet1!$E$16,AU1132)-1))</f>
        <v>#VALUE!</v>
      </c>
      <c r="AO1132" s="1" t="e">
        <f>TRIM(LEFT(AV1132,FIND(Sheet1!$E$16,AV1132)-1))</f>
        <v>#VALUE!</v>
      </c>
      <c r="AP1132" s="14" t="s">
        <v>539</v>
      </c>
      <c r="AQ1132" s="14" t="s">
        <v>170</v>
      </c>
      <c r="AX1132" s="1">
        <v>2200460102</v>
      </c>
      <c r="AY1132" s="1" t="s">
        <v>86</v>
      </c>
      <c r="AZ1132" s="1" t="str">
        <f t="shared" si="313"/>
        <v>2200460102伤血</v>
      </c>
      <c r="BA1132" s="1">
        <f>COUNTIFS($AZ$2:AZ1132,AZ1132,$AZ$2:AZ1132,"&gt;&lt;")</f>
        <v>1</v>
      </c>
      <c r="BB1132" t="b">
        <f>IFERROR(AND(VLOOKUP(AX1132,[2]英雄技能定义!$A:$F,6,0)="普攻",AY1132=$AY$2),FALSE)</f>
        <v>0</v>
      </c>
    </row>
    <row r="1133" spans="19:54">
      <c r="S1133" s="14" t="str">
        <f t="shared" si="305"/>
        <v>2200460102受击光效1</v>
      </c>
      <c r="T1133" s="14" t="str">
        <f ca="1">IF(OFFSET($BB$1,MATCH($S1133,S:S,0)-1,),$BC$1,
_xlfn.TEXTJOIN(Sheet1!$D$16,1,U1133:AA1133))</f>
        <v>1</v>
      </c>
      <c r="U1133" s="14" t="str">
        <f t="shared" ca="1" si="306"/>
        <v>1</v>
      </c>
      <c r="V1133" s="14" t="str">
        <f t="shared" ca="1" si="307"/>
        <v/>
      </c>
      <c r="W1133" s="14" t="str">
        <f t="shared" ca="1" si="308"/>
        <v/>
      </c>
      <c r="X1133" s="14" t="str">
        <f t="shared" ca="1" si="309"/>
        <v/>
      </c>
      <c r="Y1133" s="14" t="str">
        <f t="shared" ca="1" si="310"/>
        <v/>
      </c>
      <c r="Z1133" s="14" t="str">
        <f t="shared" ca="1" si="311"/>
        <v/>
      </c>
      <c r="AA1133" s="14" t="str">
        <f t="shared" ca="1" si="312"/>
        <v/>
      </c>
      <c r="AB1133" s="1">
        <f t="shared" si="314"/>
        <v>1</v>
      </c>
      <c r="AC1133" s="1" t="e">
        <f t="shared" si="315"/>
        <v>#N/A</v>
      </c>
      <c r="AD1133" s="1" t="e">
        <f t="shared" si="316"/>
        <v>#N/A</v>
      </c>
      <c r="AE1133" s="1" t="e">
        <f t="shared" si="317"/>
        <v>#N/A</v>
      </c>
      <c r="AF1133" s="1" t="e">
        <f t="shared" si="318"/>
        <v>#N/A</v>
      </c>
      <c r="AG1133" s="1" t="e">
        <f t="shared" si="319"/>
        <v>#N/A</v>
      </c>
      <c r="AH1133" s="1" t="e">
        <f t="shared" si="320"/>
        <v>#N/A</v>
      </c>
      <c r="AI1133" s="1" t="e">
        <f>TRIM(LEFT(AP1133,FIND(Sheet1!$E$16,AP1133)-1))</f>
        <v>#VALUE!</v>
      </c>
      <c r="AJ1133" s="1" t="e">
        <f>TRIM(LEFT(AQ1133,FIND(Sheet1!$E$16,AQ1133)-1))</f>
        <v>#VALUE!</v>
      </c>
      <c r="AK1133" s="1" t="e">
        <f>TRIM(LEFT(AR1133,FIND(Sheet1!$E$16,AR1133)-1))</f>
        <v>#VALUE!</v>
      </c>
      <c r="AL1133" s="1" t="e">
        <f>TRIM(LEFT(AS1133,FIND(Sheet1!$E$16,AS1133)-1))</f>
        <v>#VALUE!</v>
      </c>
      <c r="AM1133" s="1" t="e">
        <f>TRIM(LEFT(AT1133,FIND(Sheet1!$E$16,AT1133)-1))</f>
        <v>#VALUE!</v>
      </c>
      <c r="AN1133" s="1" t="e">
        <f>TRIM(LEFT(AU1133,FIND(Sheet1!$E$16,AU1133)-1))</f>
        <v>#VALUE!</v>
      </c>
      <c r="AO1133" s="1" t="e">
        <f>TRIM(LEFT(AV1133,FIND(Sheet1!$E$16,AV1133)-1))</f>
        <v>#VALUE!</v>
      </c>
      <c r="AP1133" s="14">
        <v>1</v>
      </c>
      <c r="AX1133" s="1">
        <v>2200460102</v>
      </c>
      <c r="AY1133" s="1" t="s">
        <v>91</v>
      </c>
      <c r="AZ1133" s="1" t="str">
        <f t="shared" si="313"/>
        <v>2200460102受击光效</v>
      </c>
      <c r="BA1133" s="1">
        <f>COUNTIFS($AZ$2:AZ1133,AZ1133,$AZ$2:AZ1133,"&gt;&lt;")</f>
        <v>1</v>
      </c>
      <c r="BB1133" t="b">
        <f>IFERROR(AND(VLOOKUP(AX1133,[2]英雄技能定义!$A:$F,6,0)="普攻",AY1133=$AY$2),FALSE)</f>
        <v>0</v>
      </c>
    </row>
    <row r="1134" spans="19:54">
      <c r="S1134" s="14" t="str">
        <f t="shared" si="305"/>
        <v>2200460102加buff1</v>
      </c>
      <c r="T1134" s="14" t="str">
        <f ca="1">IF(OFFSET($BB$1,MATCH($S1134,S:S,0)-1,),$BC$1,
_xlfn.TEXTJOIN(Sheet1!$D$16,1,U1134:AA1134))</f>
        <v>duration=9,effectIds={1000158}</v>
      </c>
      <c r="U1134" s="14" t="str">
        <f t="shared" ca="1" si="306"/>
        <v>duration=9</v>
      </c>
      <c r="V1134" s="14" t="str">
        <f t="shared" ca="1" si="307"/>
        <v>effectIds={1000158}</v>
      </c>
      <c r="W1134" s="14" t="str">
        <f t="shared" ca="1" si="308"/>
        <v/>
      </c>
      <c r="X1134" s="14" t="str">
        <f t="shared" ca="1" si="309"/>
        <v/>
      </c>
      <c r="Y1134" s="14" t="str">
        <f t="shared" ca="1" si="310"/>
        <v/>
      </c>
      <c r="Z1134" s="14" t="str">
        <f t="shared" ca="1" si="311"/>
        <v/>
      </c>
      <c r="AA1134" s="14" t="str">
        <f t="shared" ca="1" si="312"/>
        <v/>
      </c>
      <c r="AB1134" s="1">
        <f t="shared" si="314"/>
        <v>9</v>
      </c>
      <c r="AC1134" s="1" t="e">
        <f t="shared" si="315"/>
        <v>#N/A</v>
      </c>
      <c r="AD1134" s="1" t="e">
        <f t="shared" si="316"/>
        <v>#N/A</v>
      </c>
      <c r="AE1134" s="1" t="e">
        <f t="shared" si="317"/>
        <v>#N/A</v>
      </c>
      <c r="AF1134" s="1" t="e">
        <f t="shared" si="318"/>
        <v>#N/A</v>
      </c>
      <c r="AG1134" s="1" t="e">
        <f t="shared" si="319"/>
        <v>#N/A</v>
      </c>
      <c r="AH1134" s="1" t="e">
        <f t="shared" si="320"/>
        <v>#N/A</v>
      </c>
      <c r="AI1134" s="1" t="str">
        <f>TRIM(LEFT(AP1134,FIND(Sheet1!$E$16,AP1134)-1))</f>
        <v>duration</v>
      </c>
      <c r="AJ1134" s="1" t="str">
        <f>TRIM(LEFT(AQ1134,FIND(Sheet1!$E$16,AQ1134)-1))</f>
        <v>effectIds</v>
      </c>
      <c r="AK1134" s="1" t="e">
        <f>TRIM(LEFT(AR1134,FIND(Sheet1!$E$16,AR1134)-1))</f>
        <v>#VALUE!</v>
      </c>
      <c r="AL1134" s="1" t="e">
        <f>TRIM(LEFT(AS1134,FIND(Sheet1!$E$16,AS1134)-1))</f>
        <v>#VALUE!</v>
      </c>
      <c r="AM1134" s="1" t="e">
        <f>TRIM(LEFT(AT1134,FIND(Sheet1!$E$16,AT1134)-1))</f>
        <v>#VALUE!</v>
      </c>
      <c r="AN1134" s="1" t="e">
        <f>TRIM(LEFT(AU1134,FIND(Sheet1!$E$16,AU1134)-1))</f>
        <v>#VALUE!</v>
      </c>
      <c r="AO1134" s="1" t="e">
        <f>TRIM(LEFT(AV1134,FIND(Sheet1!$E$16,AV1134)-1))</f>
        <v>#VALUE!</v>
      </c>
      <c r="AP1134" s="14" t="s">
        <v>175</v>
      </c>
      <c r="AQ1134" s="14" t="s">
        <v>540</v>
      </c>
      <c r="AX1134" s="1">
        <v>2200460102</v>
      </c>
      <c r="AY1134" s="1" t="s">
        <v>88</v>
      </c>
      <c r="AZ1134" s="1" t="str">
        <f t="shared" si="313"/>
        <v>2200460102加buff</v>
      </c>
      <c r="BA1134" s="1">
        <f>COUNTIFS($AZ$2:AZ1134,AZ1134,$AZ$2:AZ1134,"&gt;&lt;")</f>
        <v>1</v>
      </c>
      <c r="BB1134" t="b">
        <f>IFERROR(AND(VLOOKUP(AX1134,[2]英雄技能定义!$A:$F,6,0)="普攻",AY1134=$AY$2),FALSE)</f>
        <v>0</v>
      </c>
    </row>
    <row r="1135" spans="19:54">
      <c r="S1135" s="14" t="str">
        <f t="shared" si="305"/>
        <v>2200460102击飞1</v>
      </c>
      <c r="T1135" s="14" t="str">
        <f ca="1">IF(OFFSET($BB$1,MATCH($S1135,S:S,0)-1,),$BC$1,
_xlfn.TEXTJOIN(Sheet1!$D$16,1,U1135:AA1135))</f>
        <v>speed=400,duration=0.2</v>
      </c>
      <c r="U1135" s="14" t="str">
        <f t="shared" ca="1" si="306"/>
        <v>speed=400</v>
      </c>
      <c r="V1135" s="14" t="str">
        <f t="shared" ca="1" si="307"/>
        <v>duration=0.2</v>
      </c>
      <c r="W1135" s="14" t="str">
        <f t="shared" ca="1" si="308"/>
        <v/>
      </c>
      <c r="X1135" s="14" t="str">
        <f t="shared" ca="1" si="309"/>
        <v/>
      </c>
      <c r="Y1135" s="14" t="str">
        <f t="shared" ca="1" si="310"/>
        <v/>
      </c>
      <c r="Z1135" s="14" t="str">
        <f t="shared" ca="1" si="311"/>
        <v/>
      </c>
      <c r="AA1135" s="14" t="str">
        <f t="shared" ca="1" si="312"/>
        <v/>
      </c>
      <c r="AB1135" s="1">
        <f t="shared" si="314"/>
        <v>400</v>
      </c>
      <c r="AC1135" s="1">
        <f t="shared" si="315"/>
        <v>0.2</v>
      </c>
      <c r="AD1135" s="1" t="e">
        <f t="shared" si="316"/>
        <v>#N/A</v>
      </c>
      <c r="AE1135" s="1" t="e">
        <f t="shared" si="317"/>
        <v>#N/A</v>
      </c>
      <c r="AF1135" s="1" t="e">
        <f t="shared" si="318"/>
        <v>#N/A</v>
      </c>
      <c r="AG1135" s="1" t="e">
        <f t="shared" si="319"/>
        <v>#N/A</v>
      </c>
      <c r="AH1135" s="1" t="e">
        <f t="shared" si="320"/>
        <v>#N/A</v>
      </c>
      <c r="AI1135" s="1" t="str">
        <f>TRIM(LEFT(AP1135,FIND(Sheet1!$E$16,AP1135)-1))</f>
        <v>speed</v>
      </c>
      <c r="AJ1135" s="1" t="str">
        <f>TRIM(LEFT(AQ1135,FIND(Sheet1!$E$16,AQ1135)-1))</f>
        <v>duration</v>
      </c>
      <c r="AK1135" s="1" t="e">
        <f>TRIM(LEFT(AR1135,FIND(Sheet1!$E$16,AR1135)-1))</f>
        <v>#VALUE!</v>
      </c>
      <c r="AL1135" s="1" t="e">
        <f>TRIM(LEFT(AS1135,FIND(Sheet1!$E$16,AS1135)-1))</f>
        <v>#VALUE!</v>
      </c>
      <c r="AM1135" s="1" t="e">
        <f>TRIM(LEFT(AT1135,FIND(Sheet1!$E$16,AT1135)-1))</f>
        <v>#VALUE!</v>
      </c>
      <c r="AN1135" s="1" t="e">
        <f>TRIM(LEFT(AU1135,FIND(Sheet1!$E$16,AU1135)-1))</f>
        <v>#VALUE!</v>
      </c>
      <c r="AO1135" s="1" t="e">
        <f>TRIM(LEFT(AV1135,FIND(Sheet1!$E$16,AV1135)-1))</f>
        <v>#VALUE!</v>
      </c>
      <c r="AP1135" s="14" t="s">
        <v>173</v>
      </c>
      <c r="AQ1135" s="14" t="s">
        <v>174</v>
      </c>
      <c r="AX1135" s="1">
        <v>2200460102</v>
      </c>
      <c r="AY1135" s="1" t="s">
        <v>96</v>
      </c>
      <c r="AZ1135" s="1" t="str">
        <f t="shared" si="313"/>
        <v>2200460102击飞</v>
      </c>
      <c r="BA1135" s="1">
        <f>COUNTIFS($AZ$2:AZ1135,AZ1135,$AZ$2:AZ1135,"&gt;&lt;")</f>
        <v>1</v>
      </c>
      <c r="BB1135" t="b">
        <f>IFERROR(AND(VLOOKUP(AX1135,[2]英雄技能定义!$A:$F,6,0)="普攻",AY1135=$AY$2),FALSE)</f>
        <v>0</v>
      </c>
    </row>
    <row r="1136" spans="19:54">
      <c r="S1136" s="14" t="str">
        <f t="shared" si="305"/>
        <v>2200460103伤血1</v>
      </c>
      <c r="T1136" s="14" t="str">
        <f ca="1">IF(OFFSET($BB$1,MATCH($S1136,S:S,0)-1,),$BC$1,
_xlfn.TEXTJOIN(Sheet1!$D$16,1,U1136:AA1136))</f>
        <v>ratio=1.01,fixed=100</v>
      </c>
      <c r="U1136" s="14" t="str">
        <f t="shared" ca="1" si="306"/>
        <v>ratio=1.01</v>
      </c>
      <c r="V1136" s="14" t="str">
        <f t="shared" ca="1" si="307"/>
        <v>fixed=100</v>
      </c>
      <c r="W1136" s="14" t="str">
        <f t="shared" ca="1" si="308"/>
        <v/>
      </c>
      <c r="X1136" s="14" t="str">
        <f t="shared" ca="1" si="309"/>
        <v/>
      </c>
      <c r="Y1136" s="14" t="str">
        <f t="shared" ca="1" si="310"/>
        <v/>
      </c>
      <c r="Z1136" s="14" t="str">
        <f t="shared" ca="1" si="311"/>
        <v/>
      </c>
      <c r="AA1136" s="14" t="str">
        <f t="shared" ca="1" si="312"/>
        <v/>
      </c>
      <c r="AB1136" s="1">
        <f t="shared" si="314"/>
        <v>1.01</v>
      </c>
      <c r="AC1136" s="1">
        <f t="shared" si="315"/>
        <v>100</v>
      </c>
      <c r="AD1136" s="1" t="e">
        <f t="shared" si="316"/>
        <v>#N/A</v>
      </c>
      <c r="AE1136" s="1" t="e">
        <f t="shared" si="317"/>
        <v>#N/A</v>
      </c>
      <c r="AF1136" s="1" t="e">
        <f t="shared" si="318"/>
        <v>#N/A</v>
      </c>
      <c r="AG1136" s="1" t="e">
        <f t="shared" si="319"/>
        <v>#N/A</v>
      </c>
      <c r="AH1136" s="1" t="e">
        <f t="shared" si="320"/>
        <v>#N/A</v>
      </c>
      <c r="AI1136" s="1" t="str">
        <f>TRIM(LEFT(AP1136,FIND(Sheet1!$E$16,AP1136)-1))</f>
        <v>ratio</v>
      </c>
      <c r="AJ1136" s="1" t="str">
        <f>TRIM(LEFT(AQ1136,FIND(Sheet1!$E$16,AQ1136)-1))</f>
        <v>fixed</v>
      </c>
      <c r="AK1136" s="1" t="e">
        <f>TRIM(LEFT(AR1136,FIND(Sheet1!$E$16,AR1136)-1))</f>
        <v>#VALUE!</v>
      </c>
      <c r="AL1136" s="1" t="e">
        <f>TRIM(LEFT(AS1136,FIND(Sheet1!$E$16,AS1136)-1))</f>
        <v>#VALUE!</v>
      </c>
      <c r="AM1136" s="1" t="e">
        <f>TRIM(LEFT(AT1136,FIND(Sheet1!$E$16,AT1136)-1))</f>
        <v>#VALUE!</v>
      </c>
      <c r="AN1136" s="1" t="e">
        <f>TRIM(LEFT(AU1136,FIND(Sheet1!$E$16,AU1136)-1))</f>
        <v>#VALUE!</v>
      </c>
      <c r="AO1136" s="1" t="e">
        <f>TRIM(LEFT(AV1136,FIND(Sheet1!$E$16,AV1136)-1))</f>
        <v>#VALUE!</v>
      </c>
      <c r="AP1136" s="14" t="s">
        <v>504</v>
      </c>
      <c r="AQ1136" s="14" t="s">
        <v>170</v>
      </c>
      <c r="AX1136" s="1">
        <v>2200460103</v>
      </c>
      <c r="AY1136" s="1" t="s">
        <v>86</v>
      </c>
      <c r="AZ1136" s="1" t="str">
        <f t="shared" si="313"/>
        <v>2200460103伤血</v>
      </c>
      <c r="BA1136" s="1">
        <f>COUNTIFS($AZ$2:AZ1136,AZ1136,$AZ$2:AZ1136,"&gt;&lt;")</f>
        <v>1</v>
      </c>
      <c r="BB1136" t="b">
        <f>IFERROR(AND(VLOOKUP(AX1136,[2]英雄技能定义!$A:$F,6,0)="普攻",AY1136=$AY$2),FALSE)</f>
        <v>0</v>
      </c>
    </row>
    <row r="1137" spans="19:54">
      <c r="S1137" s="14" t="str">
        <f t="shared" si="305"/>
        <v>2200460103受击光效1</v>
      </c>
      <c r="T1137" s="14" t="str">
        <f ca="1">IF(OFFSET($BB$1,MATCH($S1137,S:S,0)-1,),$BC$1,
_xlfn.TEXTJOIN(Sheet1!$D$16,1,U1137:AA1137))</f>
        <v>1</v>
      </c>
      <c r="U1137" s="14" t="str">
        <f t="shared" ca="1" si="306"/>
        <v>1</v>
      </c>
      <c r="V1137" s="14" t="str">
        <f t="shared" ca="1" si="307"/>
        <v/>
      </c>
      <c r="W1137" s="14" t="str">
        <f t="shared" ca="1" si="308"/>
        <v/>
      </c>
      <c r="X1137" s="14" t="str">
        <f t="shared" ca="1" si="309"/>
        <v/>
      </c>
      <c r="Y1137" s="14" t="str">
        <f t="shared" ca="1" si="310"/>
        <v/>
      </c>
      <c r="Z1137" s="14" t="str">
        <f t="shared" ca="1" si="311"/>
        <v/>
      </c>
      <c r="AA1137" s="14" t="str">
        <f t="shared" ca="1" si="312"/>
        <v/>
      </c>
      <c r="AB1137" s="1">
        <f t="shared" si="314"/>
        <v>1</v>
      </c>
      <c r="AC1137" s="1" t="e">
        <f t="shared" si="315"/>
        <v>#N/A</v>
      </c>
      <c r="AD1137" s="1" t="e">
        <f t="shared" si="316"/>
        <v>#N/A</v>
      </c>
      <c r="AE1137" s="1" t="e">
        <f t="shared" si="317"/>
        <v>#N/A</v>
      </c>
      <c r="AF1137" s="1" t="e">
        <f t="shared" si="318"/>
        <v>#N/A</v>
      </c>
      <c r="AG1137" s="1" t="e">
        <f t="shared" si="319"/>
        <v>#N/A</v>
      </c>
      <c r="AH1137" s="1" t="e">
        <f t="shared" si="320"/>
        <v>#N/A</v>
      </c>
      <c r="AI1137" s="1" t="e">
        <f>TRIM(LEFT(AP1137,FIND(Sheet1!$E$16,AP1137)-1))</f>
        <v>#VALUE!</v>
      </c>
      <c r="AJ1137" s="1" t="e">
        <f>TRIM(LEFT(AQ1137,FIND(Sheet1!$E$16,AQ1137)-1))</f>
        <v>#VALUE!</v>
      </c>
      <c r="AK1137" s="1" t="e">
        <f>TRIM(LEFT(AR1137,FIND(Sheet1!$E$16,AR1137)-1))</f>
        <v>#VALUE!</v>
      </c>
      <c r="AL1137" s="1" t="e">
        <f>TRIM(LEFT(AS1137,FIND(Sheet1!$E$16,AS1137)-1))</f>
        <v>#VALUE!</v>
      </c>
      <c r="AM1137" s="1" t="e">
        <f>TRIM(LEFT(AT1137,FIND(Sheet1!$E$16,AT1137)-1))</f>
        <v>#VALUE!</v>
      </c>
      <c r="AN1137" s="1" t="e">
        <f>TRIM(LEFT(AU1137,FIND(Sheet1!$E$16,AU1137)-1))</f>
        <v>#VALUE!</v>
      </c>
      <c r="AO1137" s="1" t="e">
        <f>TRIM(LEFT(AV1137,FIND(Sheet1!$E$16,AV1137)-1))</f>
        <v>#VALUE!</v>
      </c>
      <c r="AP1137" s="14">
        <v>1</v>
      </c>
      <c r="AX1137" s="1">
        <v>2200460103</v>
      </c>
      <c r="AY1137" s="1" t="s">
        <v>91</v>
      </c>
      <c r="AZ1137" s="1" t="str">
        <f t="shared" si="313"/>
        <v>2200460103受击光效</v>
      </c>
      <c r="BA1137" s="1">
        <f>COUNTIFS($AZ$2:AZ1137,AZ1137,$AZ$2:AZ1137,"&gt;&lt;")</f>
        <v>1</v>
      </c>
      <c r="BB1137" t="b">
        <f>IFERROR(AND(VLOOKUP(AX1137,[2]英雄技能定义!$A:$F,6,0)="普攻",AY1137=$AY$2),FALSE)</f>
        <v>0</v>
      </c>
    </row>
    <row r="1138" spans="19:54">
      <c r="S1138" s="14" t="str">
        <f t="shared" si="305"/>
        <v>2200460103加buff1</v>
      </c>
      <c r="T1138" s="14" t="str">
        <f ca="1">IF(OFFSET($BB$1,MATCH($S1138,S:S,0)-1,),$BC$1,
_xlfn.TEXTJOIN(Sheet1!$D$16,1,U1138:AA1138))</f>
        <v>duration=2,effectIds={1000159}</v>
      </c>
      <c r="U1138" s="14" t="str">
        <f t="shared" ca="1" si="306"/>
        <v>duration=2</v>
      </c>
      <c r="V1138" s="14" t="str">
        <f t="shared" ca="1" si="307"/>
        <v>effectIds={1000159}</v>
      </c>
      <c r="W1138" s="14" t="str">
        <f t="shared" ca="1" si="308"/>
        <v/>
      </c>
      <c r="X1138" s="14" t="str">
        <f t="shared" ca="1" si="309"/>
        <v/>
      </c>
      <c r="Y1138" s="14" t="str">
        <f t="shared" ca="1" si="310"/>
        <v/>
      </c>
      <c r="Z1138" s="14" t="str">
        <f t="shared" ca="1" si="311"/>
        <v/>
      </c>
      <c r="AA1138" s="14" t="str">
        <f t="shared" ca="1" si="312"/>
        <v/>
      </c>
      <c r="AB1138" s="1">
        <f t="shared" si="314"/>
        <v>2</v>
      </c>
      <c r="AC1138" s="1" t="e">
        <f t="shared" si="315"/>
        <v>#N/A</v>
      </c>
      <c r="AD1138" s="1" t="e">
        <f t="shared" si="316"/>
        <v>#N/A</v>
      </c>
      <c r="AE1138" s="1" t="e">
        <f t="shared" si="317"/>
        <v>#N/A</v>
      </c>
      <c r="AF1138" s="1" t="e">
        <f t="shared" si="318"/>
        <v>#N/A</v>
      </c>
      <c r="AG1138" s="1" t="e">
        <f t="shared" si="319"/>
        <v>#N/A</v>
      </c>
      <c r="AH1138" s="1" t="e">
        <f t="shared" si="320"/>
        <v>#N/A</v>
      </c>
      <c r="AI1138" s="1" t="str">
        <f>TRIM(LEFT(AP1138,FIND(Sheet1!$E$16,AP1138)-1))</f>
        <v>duration</v>
      </c>
      <c r="AJ1138" s="1" t="str">
        <f>TRIM(LEFT(AQ1138,FIND(Sheet1!$E$16,AQ1138)-1))</f>
        <v>effectIds</v>
      </c>
      <c r="AK1138" s="1" t="e">
        <f>TRIM(LEFT(AR1138,FIND(Sheet1!$E$16,AR1138)-1))</f>
        <v>#VALUE!</v>
      </c>
      <c r="AL1138" s="1" t="e">
        <f>TRIM(LEFT(AS1138,FIND(Sheet1!$E$16,AS1138)-1))</f>
        <v>#VALUE!</v>
      </c>
      <c r="AM1138" s="1" t="e">
        <f>TRIM(LEFT(AT1138,FIND(Sheet1!$E$16,AT1138)-1))</f>
        <v>#VALUE!</v>
      </c>
      <c r="AN1138" s="1" t="e">
        <f>TRIM(LEFT(AU1138,FIND(Sheet1!$E$16,AU1138)-1))</f>
        <v>#VALUE!</v>
      </c>
      <c r="AO1138" s="1" t="e">
        <f>TRIM(LEFT(AV1138,FIND(Sheet1!$E$16,AV1138)-1))</f>
        <v>#VALUE!</v>
      </c>
      <c r="AP1138" s="14" t="s">
        <v>249</v>
      </c>
      <c r="AQ1138" s="14" t="s">
        <v>541</v>
      </c>
      <c r="AX1138" s="1">
        <v>2200460103</v>
      </c>
      <c r="AY1138" s="1" t="s">
        <v>88</v>
      </c>
      <c r="AZ1138" s="1" t="str">
        <f t="shared" si="313"/>
        <v>2200460103加buff</v>
      </c>
      <c r="BA1138" s="1">
        <f>COUNTIFS($AZ$2:AZ1138,AZ1138,$AZ$2:AZ1138,"&gt;&lt;")</f>
        <v>1</v>
      </c>
      <c r="BB1138" t="b">
        <f>IFERROR(AND(VLOOKUP(AX1138,[2]英雄技能定义!$A:$F,6,0)="普攻",AY1138=$AY$2),FALSE)</f>
        <v>0</v>
      </c>
    </row>
    <row r="1139" spans="19:54">
      <c r="S1139" s="14" t="str">
        <f t="shared" si="305"/>
        <v>2200460103击飞1</v>
      </c>
      <c r="T1139" s="14" t="str">
        <f ca="1">IF(OFFSET($BB$1,MATCH($S1139,S:S,0)-1,),$BC$1,
_xlfn.TEXTJOIN(Sheet1!$D$16,1,U1139:AA1139))</f>
        <v>speed=800,duration=0.05</v>
      </c>
      <c r="U1139" s="14" t="str">
        <f t="shared" ca="1" si="306"/>
        <v>speed=800</v>
      </c>
      <c r="V1139" s="14" t="str">
        <f t="shared" ca="1" si="307"/>
        <v>duration=0.05</v>
      </c>
      <c r="W1139" s="14" t="str">
        <f t="shared" ca="1" si="308"/>
        <v/>
      </c>
      <c r="X1139" s="14" t="str">
        <f t="shared" ca="1" si="309"/>
        <v/>
      </c>
      <c r="Y1139" s="14" t="str">
        <f t="shared" ca="1" si="310"/>
        <v/>
      </c>
      <c r="Z1139" s="14" t="str">
        <f t="shared" ca="1" si="311"/>
        <v/>
      </c>
      <c r="AA1139" s="14" t="str">
        <f t="shared" ca="1" si="312"/>
        <v/>
      </c>
      <c r="AB1139" s="1">
        <f t="shared" si="314"/>
        <v>800</v>
      </c>
      <c r="AC1139" s="1">
        <f t="shared" si="315"/>
        <v>0.05</v>
      </c>
      <c r="AD1139" s="1" t="e">
        <f t="shared" si="316"/>
        <v>#N/A</v>
      </c>
      <c r="AE1139" s="1" t="e">
        <f t="shared" si="317"/>
        <v>#N/A</v>
      </c>
      <c r="AF1139" s="1" t="e">
        <f t="shared" si="318"/>
        <v>#N/A</v>
      </c>
      <c r="AG1139" s="1" t="e">
        <f t="shared" si="319"/>
        <v>#N/A</v>
      </c>
      <c r="AH1139" s="1" t="e">
        <f t="shared" si="320"/>
        <v>#N/A</v>
      </c>
      <c r="AI1139" s="1" t="str">
        <f>TRIM(LEFT(AP1139,FIND(Sheet1!$E$16,AP1139)-1))</f>
        <v>speed</v>
      </c>
      <c r="AJ1139" s="1" t="str">
        <f>TRIM(LEFT(AQ1139,FIND(Sheet1!$E$16,AQ1139)-1))</f>
        <v>duration</v>
      </c>
      <c r="AK1139" s="1" t="e">
        <f>TRIM(LEFT(AR1139,FIND(Sheet1!$E$16,AR1139)-1))</f>
        <v>#VALUE!</v>
      </c>
      <c r="AL1139" s="1" t="e">
        <f>TRIM(LEFT(AS1139,FIND(Sheet1!$E$16,AS1139)-1))</f>
        <v>#VALUE!</v>
      </c>
      <c r="AM1139" s="1" t="e">
        <f>TRIM(LEFT(AT1139,FIND(Sheet1!$E$16,AT1139)-1))</f>
        <v>#VALUE!</v>
      </c>
      <c r="AN1139" s="1" t="e">
        <f>TRIM(LEFT(AU1139,FIND(Sheet1!$E$16,AU1139)-1))</f>
        <v>#VALUE!</v>
      </c>
      <c r="AO1139" s="1" t="e">
        <f>TRIM(LEFT(AV1139,FIND(Sheet1!$E$16,AV1139)-1))</f>
        <v>#VALUE!</v>
      </c>
      <c r="AP1139" s="14" t="s">
        <v>329</v>
      </c>
      <c r="AQ1139" s="14" t="s">
        <v>214</v>
      </c>
      <c r="AX1139" s="1">
        <v>2200460103</v>
      </c>
      <c r="AY1139" s="1" t="s">
        <v>96</v>
      </c>
      <c r="AZ1139" s="1" t="str">
        <f t="shared" si="313"/>
        <v>2200460103击飞</v>
      </c>
      <c r="BA1139" s="1">
        <f>COUNTIFS($AZ$2:AZ1139,AZ1139,$AZ$2:AZ1139,"&gt;&lt;")</f>
        <v>1</v>
      </c>
      <c r="BB1139" t="b">
        <f>IFERROR(AND(VLOOKUP(AX1139,[2]英雄技能定义!$A:$F,6,0)="普攻",AY1139=$AY$2),FALSE)</f>
        <v>0</v>
      </c>
    </row>
    <row r="1140" spans="19:54">
      <c r="S1140" s="14" t="str">
        <f t="shared" si="305"/>
        <v>2200460104伤血1</v>
      </c>
      <c r="T1140" s="14" t="str">
        <f ca="1">IF(OFFSET($BB$1,MATCH($S1140,S:S,0)-1,),$BC$1,
_xlfn.TEXTJOIN(Sheet1!$D$16,1,U1140:AA1140))</f>
        <v>ratio=1.2+attackerParams('extreasure2')+attackerParams('step10a'),fixed=100,extCritP=0.6+attackerParams('extreasure1a')+attackerParams('extreasure3a'),extHitP=0.3+attackerParams('extreasure1b')+attackerParams('extreasure3b'),critPUpperLimit=attackerParams('extreasure3a')&gt;0 and 1 or nil</v>
      </c>
      <c r="U1140" s="14" t="str">
        <f t="shared" ca="1" si="306"/>
        <v>ratio=1.2+attackerParams('extreasure2')+attackerParams('step10a')</v>
      </c>
      <c r="V1140" s="14" t="str">
        <f t="shared" ca="1" si="307"/>
        <v>fixed=100</v>
      </c>
      <c r="W1140" s="14" t="str">
        <f t="shared" ca="1" si="308"/>
        <v>extCritP=0.6+attackerParams('extreasure1a')+attackerParams('extreasure3a')</v>
      </c>
      <c r="X1140" s="14" t="str">
        <f t="shared" ca="1" si="309"/>
        <v>extHitP=0.3+attackerParams('extreasure1b')+attackerParams('extreasure3b')</v>
      </c>
      <c r="Y1140" s="14" t="str">
        <f t="shared" ca="1" si="310"/>
        <v>critPUpperLimit=attackerParams('extreasure3a')&gt;0 and 1 or nil</v>
      </c>
      <c r="Z1140" s="14" t="str">
        <f t="shared" ca="1" si="311"/>
        <v/>
      </c>
      <c r="AA1140" s="14" t="str">
        <f t="shared" ca="1" si="312"/>
        <v/>
      </c>
      <c r="AB1140" s="1">
        <f t="shared" si="314"/>
        <v>1.2</v>
      </c>
      <c r="AC1140" s="1">
        <f t="shared" si="315"/>
        <v>100</v>
      </c>
      <c r="AD1140" s="1">
        <f t="shared" si="316"/>
        <v>0.6</v>
      </c>
      <c r="AE1140" s="1">
        <f t="shared" si="317"/>
        <v>0.3</v>
      </c>
      <c r="AF1140" s="1" t="e">
        <f t="shared" si="318"/>
        <v>#N/A</v>
      </c>
      <c r="AG1140" s="1" t="e">
        <f t="shared" si="319"/>
        <v>#N/A</v>
      </c>
      <c r="AH1140" s="1" t="e">
        <f t="shared" si="320"/>
        <v>#N/A</v>
      </c>
      <c r="AI1140" s="1" t="str">
        <f>TRIM(LEFT(AP1140,FIND(Sheet1!$E$16,AP1140)-1))</f>
        <v>ratio</v>
      </c>
      <c r="AJ1140" s="1" t="str">
        <f>TRIM(LEFT(AQ1140,FIND(Sheet1!$E$16,AQ1140)-1))</f>
        <v>fixed</v>
      </c>
      <c r="AK1140" s="1" t="str">
        <f>TRIM(LEFT(AR1140,FIND(Sheet1!$E$16,AR1140)-1))</f>
        <v>extCritP</v>
      </c>
      <c r="AL1140" s="1" t="str">
        <f>TRIM(LEFT(AS1140,FIND(Sheet1!$E$16,AS1140)-1))</f>
        <v>extHitP</v>
      </c>
      <c r="AM1140" s="1" t="str">
        <f>TRIM(LEFT(AT1140,FIND(Sheet1!$E$16,AT1140)-1))</f>
        <v>critPUpperLimit</v>
      </c>
      <c r="AN1140" s="1" t="e">
        <f>TRIM(LEFT(AU1140,FIND(Sheet1!$E$16,AU1140)-1))</f>
        <v>#VALUE!</v>
      </c>
      <c r="AO1140" s="1" t="e">
        <f>TRIM(LEFT(AV1140,FIND(Sheet1!$E$16,AV1140)-1))</f>
        <v>#VALUE!</v>
      </c>
      <c r="AP1140" s="14" t="s">
        <v>542</v>
      </c>
      <c r="AQ1140" s="14" t="s">
        <v>170</v>
      </c>
      <c r="AR1140" s="14" t="s">
        <v>543</v>
      </c>
      <c r="AS1140" s="14" t="s">
        <v>544</v>
      </c>
      <c r="AT1140" s="14" t="s">
        <v>545</v>
      </c>
      <c r="AX1140" s="1">
        <v>2200460104</v>
      </c>
      <c r="AY1140" s="1" t="s">
        <v>86</v>
      </c>
      <c r="AZ1140" s="1" t="str">
        <f t="shared" si="313"/>
        <v>2200460104伤血</v>
      </c>
      <c r="BA1140" s="1">
        <f>COUNTIFS($AZ$2:AZ1140,AZ1140,$AZ$2:AZ1140,"&gt;&lt;")</f>
        <v>1</v>
      </c>
      <c r="BB1140" t="b">
        <f>IFERROR(AND(VLOOKUP(AX1140,[2]英雄技能定义!$A:$F,6,0)="普攻",AY1140=$AY$2),FALSE)</f>
        <v>0</v>
      </c>
    </row>
    <row r="1141" spans="19:54">
      <c r="S1141" s="14" t="str">
        <f t="shared" si="305"/>
        <v>2200460104受击光效1</v>
      </c>
      <c r="T1141" s="14" t="str">
        <f ca="1">IF(OFFSET($BB$1,MATCH($S1141,S:S,0)-1,),$BC$1,
_xlfn.TEXTJOIN(Sheet1!$D$16,1,U1141:AA1141))</f>
        <v>1</v>
      </c>
      <c r="U1141" s="14" t="str">
        <f t="shared" ca="1" si="306"/>
        <v>1</v>
      </c>
      <c r="V1141" s="14" t="str">
        <f t="shared" ca="1" si="307"/>
        <v/>
      </c>
      <c r="W1141" s="14" t="str">
        <f t="shared" ca="1" si="308"/>
        <v/>
      </c>
      <c r="X1141" s="14" t="str">
        <f t="shared" ca="1" si="309"/>
        <v/>
      </c>
      <c r="Y1141" s="14" t="str">
        <f t="shared" ca="1" si="310"/>
        <v/>
      </c>
      <c r="Z1141" s="14" t="str">
        <f t="shared" ca="1" si="311"/>
        <v/>
      </c>
      <c r="AA1141" s="14" t="str">
        <f t="shared" ca="1" si="312"/>
        <v/>
      </c>
      <c r="AB1141" s="1">
        <f t="shared" si="314"/>
        <v>1</v>
      </c>
      <c r="AC1141" s="1" t="e">
        <f t="shared" si="315"/>
        <v>#N/A</v>
      </c>
      <c r="AD1141" s="1" t="e">
        <f t="shared" si="316"/>
        <v>#N/A</v>
      </c>
      <c r="AE1141" s="1" t="e">
        <f t="shared" si="317"/>
        <v>#N/A</v>
      </c>
      <c r="AF1141" s="1" t="e">
        <f t="shared" si="318"/>
        <v>#N/A</v>
      </c>
      <c r="AG1141" s="1" t="e">
        <f t="shared" si="319"/>
        <v>#N/A</v>
      </c>
      <c r="AH1141" s="1" t="e">
        <f t="shared" si="320"/>
        <v>#N/A</v>
      </c>
      <c r="AI1141" s="1" t="e">
        <f>TRIM(LEFT(AP1141,FIND(Sheet1!$E$16,AP1141)-1))</f>
        <v>#VALUE!</v>
      </c>
      <c r="AJ1141" s="1" t="e">
        <f>TRIM(LEFT(AQ1141,FIND(Sheet1!$E$16,AQ1141)-1))</f>
        <v>#VALUE!</v>
      </c>
      <c r="AK1141" s="1" t="e">
        <f>TRIM(LEFT(AR1141,FIND(Sheet1!$E$16,AR1141)-1))</f>
        <v>#VALUE!</v>
      </c>
      <c r="AL1141" s="1" t="e">
        <f>TRIM(LEFT(AS1141,FIND(Sheet1!$E$16,AS1141)-1))</f>
        <v>#VALUE!</v>
      </c>
      <c r="AM1141" s="1" t="e">
        <f>TRIM(LEFT(AT1141,FIND(Sheet1!$E$16,AT1141)-1))</f>
        <v>#VALUE!</v>
      </c>
      <c r="AN1141" s="1" t="e">
        <f>TRIM(LEFT(AU1141,FIND(Sheet1!$E$16,AU1141)-1))</f>
        <v>#VALUE!</v>
      </c>
      <c r="AO1141" s="1" t="e">
        <f>TRIM(LEFT(AV1141,FIND(Sheet1!$E$16,AV1141)-1))</f>
        <v>#VALUE!</v>
      </c>
      <c r="AP1141" s="14">
        <v>1</v>
      </c>
      <c r="AX1141" s="1">
        <v>2200460104</v>
      </c>
      <c r="AY1141" s="1" t="s">
        <v>91</v>
      </c>
      <c r="AZ1141" s="1" t="str">
        <f t="shared" si="313"/>
        <v>2200460104受击光效</v>
      </c>
      <c r="BA1141" s="1">
        <f>COUNTIFS($AZ$2:AZ1141,AZ1141,$AZ$2:AZ1141,"&gt;&lt;")</f>
        <v>1</v>
      </c>
      <c r="BB1141" t="b">
        <f>IFERROR(AND(VLOOKUP(AX1141,[2]英雄技能定义!$A:$F,6,0)="普攻",AY1141=$AY$2),FALSE)</f>
        <v>0</v>
      </c>
    </row>
    <row r="1142" spans="19:54">
      <c r="S1142" s="14" t="str">
        <f t="shared" si="305"/>
        <v>2200460104增加额外手操主动技1</v>
      </c>
      <c r="T1142" s="14" t="str">
        <f ca="1">IF(OFFSET($BB$1,MATCH($S1142,S:S,0)-1,),$BC$1,
_xlfn.TEXTJOIN(Sheet1!$D$16,1,U1142:AA1142))</f>
        <v>skillId=2000460114, useType='active', lifeTime=8</v>
      </c>
      <c r="U1142" s="14" t="str">
        <f t="shared" ca="1" si="306"/>
        <v>skillId=2000460114</v>
      </c>
      <c r="V1142" s="14" t="str">
        <f t="shared" ca="1" si="307"/>
        <v xml:space="preserve"> useType='active'</v>
      </c>
      <c r="W1142" s="14" t="str">
        <f t="shared" ca="1" si="308"/>
        <v xml:space="preserve"> lifeTime=8</v>
      </c>
      <c r="X1142" s="14" t="str">
        <f t="shared" ca="1" si="309"/>
        <v/>
      </c>
      <c r="Y1142" s="14" t="str">
        <f t="shared" ca="1" si="310"/>
        <v/>
      </c>
      <c r="Z1142" s="14" t="str">
        <f t="shared" ca="1" si="311"/>
        <v/>
      </c>
      <c r="AA1142" s="14" t="str">
        <f t="shared" ca="1" si="312"/>
        <v/>
      </c>
      <c r="AB1142" s="1">
        <f t="shared" si="314"/>
        <v>2000460114</v>
      </c>
      <c r="AC1142" s="1" t="e">
        <f t="shared" si="315"/>
        <v>#N/A</v>
      </c>
      <c r="AD1142" s="1">
        <f t="shared" si="316"/>
        <v>8</v>
      </c>
      <c r="AE1142" s="1" t="e">
        <f t="shared" si="317"/>
        <v>#N/A</v>
      </c>
      <c r="AF1142" s="1" t="e">
        <f t="shared" si="318"/>
        <v>#N/A</v>
      </c>
      <c r="AG1142" s="1" t="e">
        <f t="shared" si="319"/>
        <v>#N/A</v>
      </c>
      <c r="AH1142" s="1" t="e">
        <f t="shared" si="320"/>
        <v>#N/A</v>
      </c>
      <c r="AI1142" s="1" t="str">
        <f>TRIM(LEFT(AP1142,FIND(Sheet1!$E$16,AP1142)-1))</f>
        <v>skillId</v>
      </c>
      <c r="AJ1142" s="1" t="str">
        <f>TRIM(LEFT(AQ1142,FIND(Sheet1!$E$16,AQ1142)-1))</f>
        <v>useType</v>
      </c>
      <c r="AK1142" s="1" t="str">
        <f>TRIM(LEFT(AR1142,FIND(Sheet1!$E$16,AR1142)-1))</f>
        <v>lifeTime</v>
      </c>
      <c r="AL1142" s="1" t="e">
        <f>TRIM(LEFT(AS1142,FIND(Sheet1!$E$16,AS1142)-1))</f>
        <v>#VALUE!</v>
      </c>
      <c r="AM1142" s="1" t="e">
        <f>TRIM(LEFT(AT1142,FIND(Sheet1!$E$16,AT1142)-1))</f>
        <v>#VALUE!</v>
      </c>
      <c r="AN1142" s="1" t="e">
        <f>TRIM(LEFT(AU1142,FIND(Sheet1!$E$16,AU1142)-1))</f>
        <v>#VALUE!</v>
      </c>
      <c r="AO1142" s="1" t="e">
        <f>TRIM(LEFT(AV1142,FIND(Sheet1!$E$16,AV1142)-1))</f>
        <v>#VALUE!</v>
      </c>
      <c r="AP1142" s="14" t="s">
        <v>546</v>
      </c>
      <c r="AQ1142" s="14" t="s">
        <v>547</v>
      </c>
      <c r="AR1142" s="14" t="s">
        <v>548</v>
      </c>
      <c r="AX1142" s="1">
        <v>2200460104</v>
      </c>
      <c r="AY1142" s="1" t="s">
        <v>97</v>
      </c>
      <c r="AZ1142" s="1" t="str">
        <f t="shared" si="313"/>
        <v>2200460104增加额外手操主动技</v>
      </c>
      <c r="BA1142" s="1">
        <f>COUNTIFS($AZ$2:AZ1142,AZ1142,$AZ$2:AZ1142,"&gt;&lt;")</f>
        <v>1</v>
      </c>
      <c r="BB1142" t="b">
        <f>IFERROR(AND(VLOOKUP(AX1142,[2]英雄技能定义!$A:$F,6,0)="普攻",AY1142=$AY$2),FALSE)</f>
        <v>0</v>
      </c>
    </row>
    <row r="1143" spans="19:54">
      <c r="S1143" s="14" t="str">
        <f t="shared" si="305"/>
        <v>2200460104击飞1</v>
      </c>
      <c r="T1143" s="14" t="str">
        <f ca="1">IF(OFFSET($BB$1,MATCH($S1143,S:S,0)-1,),$BC$1,
_xlfn.TEXTJOIN(Sheet1!$D$16,1,U1143:AA1143))</f>
        <v>speed=800,duration=0.2</v>
      </c>
      <c r="U1143" s="14" t="str">
        <f t="shared" ca="1" si="306"/>
        <v>speed=800</v>
      </c>
      <c r="V1143" s="14" t="str">
        <f t="shared" ca="1" si="307"/>
        <v>duration=0.2</v>
      </c>
      <c r="W1143" s="14" t="str">
        <f t="shared" ca="1" si="308"/>
        <v/>
      </c>
      <c r="X1143" s="14" t="str">
        <f t="shared" ca="1" si="309"/>
        <v/>
      </c>
      <c r="Y1143" s="14" t="str">
        <f t="shared" ca="1" si="310"/>
        <v/>
      </c>
      <c r="Z1143" s="14" t="str">
        <f t="shared" ca="1" si="311"/>
        <v/>
      </c>
      <c r="AA1143" s="14" t="str">
        <f t="shared" ca="1" si="312"/>
        <v/>
      </c>
      <c r="AB1143" s="1">
        <f t="shared" si="314"/>
        <v>800</v>
      </c>
      <c r="AC1143" s="1">
        <f t="shared" si="315"/>
        <v>0.2</v>
      </c>
      <c r="AD1143" s="1" t="e">
        <f t="shared" si="316"/>
        <v>#N/A</v>
      </c>
      <c r="AE1143" s="1" t="e">
        <f t="shared" si="317"/>
        <v>#N/A</v>
      </c>
      <c r="AF1143" s="1" t="e">
        <f t="shared" si="318"/>
        <v>#N/A</v>
      </c>
      <c r="AG1143" s="1" t="e">
        <f t="shared" si="319"/>
        <v>#N/A</v>
      </c>
      <c r="AH1143" s="1" t="e">
        <f t="shared" si="320"/>
        <v>#N/A</v>
      </c>
      <c r="AI1143" s="1" t="str">
        <f>TRIM(LEFT(AP1143,FIND(Sheet1!$E$16,AP1143)-1))</f>
        <v>speed</v>
      </c>
      <c r="AJ1143" s="1" t="str">
        <f>TRIM(LEFT(AQ1143,FIND(Sheet1!$E$16,AQ1143)-1))</f>
        <v>duration</v>
      </c>
      <c r="AK1143" s="1" t="e">
        <f>TRIM(LEFT(AR1143,FIND(Sheet1!$E$16,AR1143)-1))</f>
        <v>#VALUE!</v>
      </c>
      <c r="AL1143" s="1" t="e">
        <f>TRIM(LEFT(AS1143,FIND(Sheet1!$E$16,AS1143)-1))</f>
        <v>#VALUE!</v>
      </c>
      <c r="AM1143" s="1" t="e">
        <f>TRIM(LEFT(AT1143,FIND(Sheet1!$E$16,AT1143)-1))</f>
        <v>#VALUE!</v>
      </c>
      <c r="AN1143" s="1" t="e">
        <f>TRIM(LEFT(AU1143,FIND(Sheet1!$E$16,AU1143)-1))</f>
        <v>#VALUE!</v>
      </c>
      <c r="AO1143" s="1" t="e">
        <f>TRIM(LEFT(AV1143,FIND(Sheet1!$E$16,AV1143)-1))</f>
        <v>#VALUE!</v>
      </c>
      <c r="AP1143" s="14" t="s">
        <v>329</v>
      </c>
      <c r="AQ1143" s="14" t="s">
        <v>174</v>
      </c>
      <c r="AX1143" s="1">
        <v>2200460104</v>
      </c>
      <c r="AY1143" s="1" t="s">
        <v>96</v>
      </c>
      <c r="AZ1143" s="1" t="str">
        <f t="shared" si="313"/>
        <v>2200460104击飞</v>
      </c>
      <c r="BA1143" s="1">
        <f>COUNTIFS($AZ$2:AZ1143,AZ1143,$AZ$2:AZ1143,"&gt;&lt;")</f>
        <v>1</v>
      </c>
      <c r="BB1143" t="b">
        <f>IFERROR(AND(VLOOKUP(AX1143,[2]英雄技能定义!$A:$F,6,0)="普攻",AY1143=$AY$2),FALSE)</f>
        <v>0</v>
      </c>
    </row>
    <row r="1144" spans="19:54">
      <c r="S1144" s="14" t="str">
        <f t="shared" si="305"/>
        <v>2200460105伤血1</v>
      </c>
      <c r="T1144" s="14" t="str">
        <f ca="1">IF(OFFSET($BB$1,MATCH($S1144,S:S,0)-1,),$BC$1,
_xlfn.TEXTJOIN(Sheet1!$D$16,1,U1144:AA1144))</f>
        <v>ratio=1.53+attackerParams('extreasure2')+attackerParams('step10a'),fixed=100,extCritP=0.6+attackerParams('extreasure1a')+attackerParams('extreasure3a'),extHitP=0.3+attackerParams('extreasure1b')+attackerParams('extreasure3b'),critPUpperLimit=attackerParams('extreasure3a')&gt;0 and 1 or nil</v>
      </c>
      <c r="U1144" s="14" t="str">
        <f t="shared" ca="1" si="306"/>
        <v>ratio=1.53+attackerParams('extreasure2')+attackerParams('step10a')</v>
      </c>
      <c r="V1144" s="14" t="str">
        <f t="shared" ca="1" si="307"/>
        <v>fixed=100</v>
      </c>
      <c r="W1144" s="14" t="str">
        <f t="shared" ca="1" si="308"/>
        <v>extCritP=0.6+attackerParams('extreasure1a')+attackerParams('extreasure3a')</v>
      </c>
      <c r="X1144" s="14" t="str">
        <f t="shared" ca="1" si="309"/>
        <v>extHitP=0.3+attackerParams('extreasure1b')+attackerParams('extreasure3b')</v>
      </c>
      <c r="Y1144" s="14" t="str">
        <f t="shared" ca="1" si="310"/>
        <v>critPUpperLimit=attackerParams('extreasure3a')&gt;0 and 1 or nil</v>
      </c>
      <c r="Z1144" s="14" t="str">
        <f t="shared" ca="1" si="311"/>
        <v/>
      </c>
      <c r="AA1144" s="14" t="str">
        <f t="shared" ca="1" si="312"/>
        <v/>
      </c>
      <c r="AB1144" s="1">
        <f t="shared" si="314"/>
        <v>1.53</v>
      </c>
      <c r="AC1144" s="1">
        <f t="shared" si="315"/>
        <v>100</v>
      </c>
      <c r="AD1144" s="1">
        <f t="shared" si="316"/>
        <v>0.6</v>
      </c>
      <c r="AE1144" s="1">
        <f t="shared" si="317"/>
        <v>0.3</v>
      </c>
      <c r="AF1144" s="1" t="e">
        <f t="shared" si="318"/>
        <v>#N/A</v>
      </c>
      <c r="AG1144" s="1" t="e">
        <f t="shared" si="319"/>
        <v>#N/A</v>
      </c>
      <c r="AH1144" s="1" t="e">
        <f t="shared" si="320"/>
        <v>#N/A</v>
      </c>
      <c r="AI1144" s="1" t="str">
        <f>TRIM(LEFT(AP1144,FIND(Sheet1!$E$16,AP1144)-1))</f>
        <v>ratio</v>
      </c>
      <c r="AJ1144" s="1" t="str">
        <f>TRIM(LEFT(AQ1144,FIND(Sheet1!$E$16,AQ1144)-1))</f>
        <v>fixed</v>
      </c>
      <c r="AK1144" s="1" t="str">
        <f>TRIM(LEFT(AR1144,FIND(Sheet1!$E$16,AR1144)-1))</f>
        <v>extCritP</v>
      </c>
      <c r="AL1144" s="1" t="str">
        <f>TRIM(LEFT(AS1144,FIND(Sheet1!$E$16,AS1144)-1))</f>
        <v>extHitP</v>
      </c>
      <c r="AM1144" s="1" t="str">
        <f>TRIM(LEFT(AT1144,FIND(Sheet1!$E$16,AT1144)-1))</f>
        <v>critPUpperLimit</v>
      </c>
      <c r="AN1144" s="1" t="e">
        <f>TRIM(LEFT(AU1144,FIND(Sheet1!$E$16,AU1144)-1))</f>
        <v>#VALUE!</v>
      </c>
      <c r="AO1144" s="1" t="e">
        <f>TRIM(LEFT(AV1144,FIND(Sheet1!$E$16,AV1144)-1))</f>
        <v>#VALUE!</v>
      </c>
      <c r="AP1144" s="14" t="s">
        <v>549</v>
      </c>
      <c r="AQ1144" s="14" t="s">
        <v>170</v>
      </c>
      <c r="AR1144" s="14" t="s">
        <v>543</v>
      </c>
      <c r="AS1144" s="14" t="s">
        <v>544</v>
      </c>
      <c r="AT1144" s="14" t="s">
        <v>545</v>
      </c>
      <c r="AX1144" s="1">
        <v>2200460105</v>
      </c>
      <c r="AY1144" s="1" t="s">
        <v>86</v>
      </c>
      <c r="AZ1144" s="1" t="str">
        <f t="shared" si="313"/>
        <v>2200460105伤血</v>
      </c>
      <c r="BA1144" s="1">
        <f>COUNTIFS($AZ$2:AZ1144,AZ1144,$AZ$2:AZ1144,"&gt;&lt;")</f>
        <v>1</v>
      </c>
      <c r="BB1144" t="b">
        <f>IFERROR(AND(VLOOKUP(AX1144,[2]英雄技能定义!$A:$F,6,0)="普攻",AY1144=$AY$2),FALSE)</f>
        <v>0</v>
      </c>
    </row>
    <row r="1145" spans="19:54">
      <c r="S1145" s="14" t="str">
        <f t="shared" si="305"/>
        <v>2200460105受击光效1</v>
      </c>
      <c r="T1145" s="14" t="str">
        <f ca="1">IF(OFFSET($BB$1,MATCH($S1145,S:S,0)-1,),$BC$1,
_xlfn.TEXTJOIN(Sheet1!$D$16,1,U1145:AA1145))</f>
        <v>1</v>
      </c>
      <c r="U1145" s="14" t="str">
        <f t="shared" ca="1" si="306"/>
        <v>1</v>
      </c>
      <c r="V1145" s="14" t="str">
        <f t="shared" ca="1" si="307"/>
        <v/>
      </c>
      <c r="W1145" s="14" t="str">
        <f t="shared" ca="1" si="308"/>
        <v/>
      </c>
      <c r="X1145" s="14" t="str">
        <f t="shared" ca="1" si="309"/>
        <v/>
      </c>
      <c r="Y1145" s="14" t="str">
        <f t="shared" ca="1" si="310"/>
        <v/>
      </c>
      <c r="Z1145" s="14" t="str">
        <f t="shared" ca="1" si="311"/>
        <v/>
      </c>
      <c r="AA1145" s="14" t="str">
        <f t="shared" ca="1" si="312"/>
        <v/>
      </c>
      <c r="AB1145" s="1">
        <f t="shared" si="314"/>
        <v>1</v>
      </c>
      <c r="AC1145" s="1" t="e">
        <f t="shared" si="315"/>
        <v>#N/A</v>
      </c>
      <c r="AD1145" s="1" t="e">
        <f t="shared" si="316"/>
        <v>#N/A</v>
      </c>
      <c r="AE1145" s="1" t="e">
        <f t="shared" si="317"/>
        <v>#N/A</v>
      </c>
      <c r="AF1145" s="1" t="e">
        <f t="shared" si="318"/>
        <v>#N/A</v>
      </c>
      <c r="AG1145" s="1" t="e">
        <f t="shared" si="319"/>
        <v>#N/A</v>
      </c>
      <c r="AH1145" s="1" t="e">
        <f t="shared" si="320"/>
        <v>#N/A</v>
      </c>
      <c r="AI1145" s="1" t="e">
        <f>TRIM(LEFT(AP1145,FIND(Sheet1!$E$16,AP1145)-1))</f>
        <v>#VALUE!</v>
      </c>
      <c r="AJ1145" s="1" t="e">
        <f>TRIM(LEFT(AQ1145,FIND(Sheet1!$E$16,AQ1145)-1))</f>
        <v>#VALUE!</v>
      </c>
      <c r="AK1145" s="1" t="e">
        <f>TRIM(LEFT(AR1145,FIND(Sheet1!$E$16,AR1145)-1))</f>
        <v>#VALUE!</v>
      </c>
      <c r="AL1145" s="1" t="e">
        <f>TRIM(LEFT(AS1145,FIND(Sheet1!$E$16,AS1145)-1))</f>
        <v>#VALUE!</v>
      </c>
      <c r="AM1145" s="1" t="e">
        <f>TRIM(LEFT(AT1145,FIND(Sheet1!$E$16,AT1145)-1))</f>
        <v>#VALUE!</v>
      </c>
      <c r="AN1145" s="1" t="e">
        <f>TRIM(LEFT(AU1145,FIND(Sheet1!$E$16,AU1145)-1))</f>
        <v>#VALUE!</v>
      </c>
      <c r="AO1145" s="1" t="e">
        <f>TRIM(LEFT(AV1145,FIND(Sheet1!$E$16,AV1145)-1))</f>
        <v>#VALUE!</v>
      </c>
      <c r="AP1145" s="14">
        <v>1</v>
      </c>
      <c r="AX1145" s="1">
        <v>2200460105</v>
      </c>
      <c r="AY1145" s="1" t="s">
        <v>91</v>
      </c>
      <c r="AZ1145" s="1" t="str">
        <f t="shared" si="313"/>
        <v>2200460105受击光效</v>
      </c>
      <c r="BA1145" s="1">
        <f>COUNTIFS($AZ$2:AZ1145,AZ1145,$AZ$2:AZ1145,"&gt;&lt;")</f>
        <v>1</v>
      </c>
      <c r="BB1145" t="b">
        <f>IFERROR(AND(VLOOKUP(AX1145,[2]英雄技能定义!$A:$F,6,0)="普攻",AY1145=$AY$2),FALSE)</f>
        <v>0</v>
      </c>
    </row>
    <row r="1146" spans="19:54">
      <c r="S1146" s="14" t="str">
        <f t="shared" si="305"/>
        <v>2200460105增加额外手操主动技1</v>
      </c>
      <c r="T1146" s="14" t="str">
        <f ca="1">IF(OFFSET($BB$1,MATCH($S1146,S:S,0)-1,),$BC$1,
_xlfn.TEXTJOIN(Sheet1!$D$16,1,U1146:AA1146))</f>
        <v>skillId=2000460114, useType='active', lifeTime=8</v>
      </c>
      <c r="U1146" s="14" t="str">
        <f t="shared" ca="1" si="306"/>
        <v>skillId=2000460114</v>
      </c>
      <c r="V1146" s="14" t="str">
        <f t="shared" ca="1" si="307"/>
        <v xml:space="preserve"> useType='active'</v>
      </c>
      <c r="W1146" s="14" t="str">
        <f t="shared" ca="1" si="308"/>
        <v xml:space="preserve"> lifeTime=8</v>
      </c>
      <c r="X1146" s="14" t="str">
        <f t="shared" ca="1" si="309"/>
        <v/>
      </c>
      <c r="Y1146" s="14" t="str">
        <f t="shared" ca="1" si="310"/>
        <v/>
      </c>
      <c r="Z1146" s="14" t="str">
        <f t="shared" ca="1" si="311"/>
        <v/>
      </c>
      <c r="AA1146" s="14" t="str">
        <f t="shared" ca="1" si="312"/>
        <v/>
      </c>
      <c r="AB1146" s="1">
        <f t="shared" si="314"/>
        <v>2000460114</v>
      </c>
      <c r="AC1146" s="1" t="e">
        <f t="shared" si="315"/>
        <v>#N/A</v>
      </c>
      <c r="AD1146" s="1">
        <f t="shared" si="316"/>
        <v>8</v>
      </c>
      <c r="AE1146" s="1" t="e">
        <f t="shared" si="317"/>
        <v>#N/A</v>
      </c>
      <c r="AF1146" s="1" t="e">
        <f t="shared" si="318"/>
        <v>#N/A</v>
      </c>
      <c r="AG1146" s="1" t="e">
        <f t="shared" si="319"/>
        <v>#N/A</v>
      </c>
      <c r="AH1146" s="1" t="e">
        <f t="shared" si="320"/>
        <v>#N/A</v>
      </c>
      <c r="AI1146" s="1" t="str">
        <f>TRIM(LEFT(AP1146,FIND(Sheet1!$E$16,AP1146)-1))</f>
        <v>skillId</v>
      </c>
      <c r="AJ1146" s="1" t="str">
        <f>TRIM(LEFT(AQ1146,FIND(Sheet1!$E$16,AQ1146)-1))</f>
        <v>useType</v>
      </c>
      <c r="AK1146" s="1" t="str">
        <f>TRIM(LEFT(AR1146,FIND(Sheet1!$E$16,AR1146)-1))</f>
        <v>lifeTime</v>
      </c>
      <c r="AL1146" s="1" t="e">
        <f>TRIM(LEFT(AS1146,FIND(Sheet1!$E$16,AS1146)-1))</f>
        <v>#VALUE!</v>
      </c>
      <c r="AM1146" s="1" t="e">
        <f>TRIM(LEFT(AT1146,FIND(Sheet1!$E$16,AT1146)-1))</f>
        <v>#VALUE!</v>
      </c>
      <c r="AN1146" s="1" t="e">
        <f>TRIM(LEFT(AU1146,FIND(Sheet1!$E$16,AU1146)-1))</f>
        <v>#VALUE!</v>
      </c>
      <c r="AO1146" s="1" t="e">
        <f>TRIM(LEFT(AV1146,FIND(Sheet1!$E$16,AV1146)-1))</f>
        <v>#VALUE!</v>
      </c>
      <c r="AP1146" s="14" t="s">
        <v>546</v>
      </c>
      <c r="AQ1146" s="14" t="s">
        <v>547</v>
      </c>
      <c r="AR1146" s="14" t="s">
        <v>548</v>
      </c>
      <c r="AX1146" s="1">
        <v>2200460105</v>
      </c>
      <c r="AY1146" s="1" t="s">
        <v>97</v>
      </c>
      <c r="AZ1146" s="1" t="str">
        <f t="shared" si="313"/>
        <v>2200460105增加额外手操主动技</v>
      </c>
      <c r="BA1146" s="1">
        <f>COUNTIFS($AZ$2:AZ1146,AZ1146,$AZ$2:AZ1146,"&gt;&lt;")</f>
        <v>1</v>
      </c>
      <c r="BB1146" t="b">
        <f>IFERROR(AND(VLOOKUP(AX1146,[2]英雄技能定义!$A:$F,6,0)="普攻",AY1146=$AY$2),FALSE)</f>
        <v>0</v>
      </c>
    </row>
    <row r="1147" spans="19:54">
      <c r="S1147" s="14" t="str">
        <f t="shared" si="305"/>
        <v>2200460105击飞1</v>
      </c>
      <c r="T1147" s="14" t="str">
        <f ca="1">IF(OFFSET($BB$1,MATCH($S1147,S:S,0)-1,),$BC$1,
_xlfn.TEXTJOIN(Sheet1!$D$16,1,U1147:AA1147))</f>
        <v>speed=800,duration=0.2</v>
      </c>
      <c r="U1147" s="14" t="str">
        <f t="shared" ca="1" si="306"/>
        <v>speed=800</v>
      </c>
      <c r="V1147" s="14" t="str">
        <f t="shared" ca="1" si="307"/>
        <v>duration=0.2</v>
      </c>
      <c r="W1147" s="14" t="str">
        <f t="shared" ca="1" si="308"/>
        <v/>
      </c>
      <c r="X1147" s="14" t="str">
        <f t="shared" ca="1" si="309"/>
        <v/>
      </c>
      <c r="Y1147" s="14" t="str">
        <f t="shared" ca="1" si="310"/>
        <v/>
      </c>
      <c r="Z1147" s="14" t="str">
        <f t="shared" ca="1" si="311"/>
        <v/>
      </c>
      <c r="AA1147" s="14" t="str">
        <f t="shared" ca="1" si="312"/>
        <v/>
      </c>
      <c r="AB1147" s="1">
        <f t="shared" si="314"/>
        <v>800</v>
      </c>
      <c r="AC1147" s="1">
        <f t="shared" si="315"/>
        <v>0.2</v>
      </c>
      <c r="AD1147" s="1" t="e">
        <f t="shared" si="316"/>
        <v>#N/A</v>
      </c>
      <c r="AE1147" s="1" t="e">
        <f t="shared" si="317"/>
        <v>#N/A</v>
      </c>
      <c r="AF1147" s="1" t="e">
        <f t="shared" si="318"/>
        <v>#N/A</v>
      </c>
      <c r="AG1147" s="1" t="e">
        <f t="shared" si="319"/>
        <v>#N/A</v>
      </c>
      <c r="AH1147" s="1" t="e">
        <f t="shared" si="320"/>
        <v>#N/A</v>
      </c>
      <c r="AI1147" s="1" t="str">
        <f>TRIM(LEFT(AP1147,FIND(Sheet1!$E$16,AP1147)-1))</f>
        <v>speed</v>
      </c>
      <c r="AJ1147" s="1" t="str">
        <f>TRIM(LEFT(AQ1147,FIND(Sheet1!$E$16,AQ1147)-1))</f>
        <v>duration</v>
      </c>
      <c r="AK1147" s="1" t="e">
        <f>TRIM(LEFT(AR1147,FIND(Sheet1!$E$16,AR1147)-1))</f>
        <v>#VALUE!</v>
      </c>
      <c r="AL1147" s="1" t="e">
        <f>TRIM(LEFT(AS1147,FIND(Sheet1!$E$16,AS1147)-1))</f>
        <v>#VALUE!</v>
      </c>
      <c r="AM1147" s="1" t="e">
        <f>TRIM(LEFT(AT1147,FIND(Sheet1!$E$16,AT1147)-1))</f>
        <v>#VALUE!</v>
      </c>
      <c r="AN1147" s="1" t="e">
        <f>TRIM(LEFT(AU1147,FIND(Sheet1!$E$16,AU1147)-1))</f>
        <v>#VALUE!</v>
      </c>
      <c r="AO1147" s="1" t="e">
        <f>TRIM(LEFT(AV1147,FIND(Sheet1!$E$16,AV1147)-1))</f>
        <v>#VALUE!</v>
      </c>
      <c r="AP1147" s="14" t="s">
        <v>329</v>
      </c>
      <c r="AQ1147" s="14" t="s">
        <v>174</v>
      </c>
      <c r="AX1147" s="1">
        <v>2200460105</v>
      </c>
      <c r="AY1147" s="1" t="s">
        <v>96</v>
      </c>
      <c r="AZ1147" s="1" t="str">
        <f t="shared" si="313"/>
        <v>2200460105击飞</v>
      </c>
      <c r="BA1147" s="1">
        <f>COUNTIFS($AZ$2:AZ1147,AZ1147,$AZ$2:AZ1147,"&gt;&lt;")</f>
        <v>1</v>
      </c>
      <c r="BB1147" t="b">
        <f>IFERROR(AND(VLOOKUP(AX1147,[2]英雄技能定义!$A:$F,6,0)="普攻",AY1147=$AY$2),FALSE)</f>
        <v>0</v>
      </c>
    </row>
    <row r="1148" spans="19:54">
      <c r="S1148" s="14" t="str">
        <f t="shared" si="305"/>
        <v>2200460114伤血1</v>
      </c>
      <c r="T1148" s="14" t="str">
        <f ca="1">IF(OFFSET($BB$1,MATCH($S1148,S:S,0)-1,),$BC$1,
_xlfn.TEXTJOIN(Sheet1!$D$16,1,U1148:AA1148))</f>
        <v>ratio=1,fixed=100</v>
      </c>
      <c r="U1148" s="14" t="str">
        <f t="shared" ca="1" si="306"/>
        <v>ratio=1</v>
      </c>
      <c r="V1148" s="14" t="str">
        <f t="shared" ca="1" si="307"/>
        <v>fixed=100</v>
      </c>
      <c r="W1148" s="14" t="str">
        <f t="shared" ca="1" si="308"/>
        <v/>
      </c>
      <c r="X1148" s="14" t="str">
        <f t="shared" ca="1" si="309"/>
        <v/>
      </c>
      <c r="Y1148" s="14" t="str">
        <f t="shared" ca="1" si="310"/>
        <v/>
      </c>
      <c r="Z1148" s="14" t="str">
        <f t="shared" ca="1" si="311"/>
        <v/>
      </c>
      <c r="AA1148" s="14" t="str">
        <f t="shared" ca="1" si="312"/>
        <v/>
      </c>
      <c r="AB1148" s="1">
        <f t="shared" si="314"/>
        <v>1</v>
      </c>
      <c r="AC1148" s="1">
        <f t="shared" si="315"/>
        <v>100</v>
      </c>
      <c r="AD1148" s="1" t="e">
        <f t="shared" si="316"/>
        <v>#N/A</v>
      </c>
      <c r="AE1148" s="1" t="e">
        <f t="shared" si="317"/>
        <v>#N/A</v>
      </c>
      <c r="AF1148" s="1" t="e">
        <f t="shared" si="318"/>
        <v>#N/A</v>
      </c>
      <c r="AG1148" s="1" t="e">
        <f t="shared" si="319"/>
        <v>#N/A</v>
      </c>
      <c r="AH1148" s="1" t="e">
        <f t="shared" si="320"/>
        <v>#N/A</v>
      </c>
      <c r="AI1148" s="1" t="str">
        <f>TRIM(LEFT(AP1148,FIND(Sheet1!$E$16,AP1148)-1))</f>
        <v>ratio</v>
      </c>
      <c r="AJ1148" s="1" t="str">
        <f>TRIM(LEFT(AQ1148,FIND(Sheet1!$E$16,AQ1148)-1))</f>
        <v>fixed</v>
      </c>
      <c r="AK1148" s="1" t="e">
        <f>TRIM(LEFT(AR1148,FIND(Sheet1!$E$16,AR1148)-1))</f>
        <v>#VALUE!</v>
      </c>
      <c r="AL1148" s="1" t="e">
        <f>TRIM(LEFT(AS1148,FIND(Sheet1!$E$16,AS1148)-1))</f>
        <v>#VALUE!</v>
      </c>
      <c r="AM1148" s="1" t="e">
        <f>TRIM(LEFT(AT1148,FIND(Sheet1!$E$16,AT1148)-1))</f>
        <v>#VALUE!</v>
      </c>
      <c r="AN1148" s="1" t="e">
        <f>TRIM(LEFT(AU1148,FIND(Sheet1!$E$16,AU1148)-1))</f>
        <v>#VALUE!</v>
      </c>
      <c r="AO1148" s="1" t="e">
        <f>TRIM(LEFT(AV1148,FIND(Sheet1!$E$16,AV1148)-1))</f>
        <v>#VALUE!</v>
      </c>
      <c r="AP1148" s="14" t="s">
        <v>550</v>
      </c>
      <c r="AQ1148" s="14" t="s">
        <v>170</v>
      </c>
      <c r="AX1148" s="1">
        <v>2200460114</v>
      </c>
      <c r="AY1148" s="1" t="s">
        <v>86</v>
      </c>
      <c r="AZ1148" s="1" t="str">
        <f t="shared" si="313"/>
        <v>2200460114伤血</v>
      </c>
      <c r="BA1148" s="1">
        <f>COUNTIFS($AZ$2:AZ1148,AZ1148,$AZ$2:AZ1148,"&gt;&lt;")</f>
        <v>1</v>
      </c>
      <c r="BB1148" t="b">
        <f>IFERROR(AND(VLOOKUP(AX1148,[2]英雄技能定义!$A:$F,6,0)="普攻",AY1148=$AY$2),FALSE)</f>
        <v>0</v>
      </c>
    </row>
    <row r="1149" spans="19:54">
      <c r="S1149" s="14" t="str">
        <f t="shared" si="305"/>
        <v>2200460114受击光效1</v>
      </c>
      <c r="T1149" s="14" t="str">
        <f ca="1">IF(OFFSET($BB$1,MATCH($S1149,S:S,0)-1,),$BC$1,
_xlfn.TEXTJOIN(Sheet1!$D$16,1,U1149:AA1149))</f>
        <v>1</v>
      </c>
      <c r="U1149" s="14" t="str">
        <f t="shared" ca="1" si="306"/>
        <v>1</v>
      </c>
      <c r="V1149" s="14" t="str">
        <f t="shared" ca="1" si="307"/>
        <v/>
      </c>
      <c r="W1149" s="14" t="str">
        <f t="shared" ca="1" si="308"/>
        <v/>
      </c>
      <c r="X1149" s="14" t="str">
        <f t="shared" ca="1" si="309"/>
        <v/>
      </c>
      <c r="Y1149" s="14" t="str">
        <f t="shared" ca="1" si="310"/>
        <v/>
      </c>
      <c r="Z1149" s="14" t="str">
        <f t="shared" ca="1" si="311"/>
        <v/>
      </c>
      <c r="AA1149" s="14" t="str">
        <f t="shared" ca="1" si="312"/>
        <v/>
      </c>
      <c r="AB1149" s="1">
        <f t="shared" si="314"/>
        <v>1</v>
      </c>
      <c r="AC1149" s="1" t="e">
        <f t="shared" si="315"/>
        <v>#N/A</v>
      </c>
      <c r="AD1149" s="1" t="e">
        <f t="shared" si="316"/>
        <v>#N/A</v>
      </c>
      <c r="AE1149" s="1" t="e">
        <f t="shared" si="317"/>
        <v>#N/A</v>
      </c>
      <c r="AF1149" s="1" t="e">
        <f t="shared" si="318"/>
        <v>#N/A</v>
      </c>
      <c r="AG1149" s="1" t="e">
        <f t="shared" si="319"/>
        <v>#N/A</v>
      </c>
      <c r="AH1149" s="1" t="e">
        <f t="shared" si="320"/>
        <v>#N/A</v>
      </c>
      <c r="AI1149" s="1" t="e">
        <f>TRIM(LEFT(AP1149,FIND(Sheet1!$E$16,AP1149)-1))</f>
        <v>#VALUE!</v>
      </c>
      <c r="AJ1149" s="1" t="e">
        <f>TRIM(LEFT(AQ1149,FIND(Sheet1!$E$16,AQ1149)-1))</f>
        <v>#VALUE!</v>
      </c>
      <c r="AK1149" s="1" t="e">
        <f>TRIM(LEFT(AR1149,FIND(Sheet1!$E$16,AR1149)-1))</f>
        <v>#VALUE!</v>
      </c>
      <c r="AL1149" s="1" t="e">
        <f>TRIM(LEFT(AS1149,FIND(Sheet1!$E$16,AS1149)-1))</f>
        <v>#VALUE!</v>
      </c>
      <c r="AM1149" s="1" t="e">
        <f>TRIM(LEFT(AT1149,FIND(Sheet1!$E$16,AT1149)-1))</f>
        <v>#VALUE!</v>
      </c>
      <c r="AN1149" s="1" t="e">
        <f>TRIM(LEFT(AU1149,FIND(Sheet1!$E$16,AU1149)-1))</f>
        <v>#VALUE!</v>
      </c>
      <c r="AO1149" s="1" t="e">
        <f>TRIM(LEFT(AV1149,FIND(Sheet1!$E$16,AV1149)-1))</f>
        <v>#VALUE!</v>
      </c>
      <c r="AP1149" s="14">
        <v>1</v>
      </c>
      <c r="AX1149" s="1">
        <v>2200460114</v>
      </c>
      <c r="AY1149" s="1" t="s">
        <v>91</v>
      </c>
      <c r="AZ1149" s="1" t="str">
        <f t="shared" si="313"/>
        <v>2200460114受击光效</v>
      </c>
      <c r="BA1149" s="1">
        <f>COUNTIFS($AZ$2:AZ1149,AZ1149,$AZ$2:AZ1149,"&gt;&lt;")</f>
        <v>1</v>
      </c>
      <c r="BB1149" t="b">
        <f>IFERROR(AND(VLOOKUP(AX1149,[2]英雄技能定义!$A:$F,6,0)="普攻",AY1149=$AY$2),FALSE)</f>
        <v>0</v>
      </c>
    </row>
    <row r="1150" spans="19:54">
      <c r="S1150" s="14" t="str">
        <f t="shared" si="305"/>
        <v>2200460111加buff1</v>
      </c>
      <c r="T1150" s="14" t="str">
        <f ca="1">IF(OFFSET($BB$1,MATCH($S1150,S:S,0)-1,),$BC$1,
_xlfn.TEXTJOIN(Sheet1!$D$16,1,U1150:AA1150))</f>
        <v>duration=-1,effectIds={1000161},overlayLimit=5</v>
      </c>
      <c r="U1150" s="14" t="str">
        <f t="shared" ca="1" si="306"/>
        <v>duration=-1</v>
      </c>
      <c r="V1150" s="14" t="str">
        <f t="shared" ca="1" si="307"/>
        <v>effectIds={1000161}</v>
      </c>
      <c r="W1150" s="14" t="str">
        <f t="shared" ca="1" si="308"/>
        <v>overlayLimit=5</v>
      </c>
      <c r="X1150" s="14" t="str">
        <f t="shared" ca="1" si="309"/>
        <v/>
      </c>
      <c r="Y1150" s="14" t="str">
        <f t="shared" ca="1" si="310"/>
        <v/>
      </c>
      <c r="Z1150" s="14" t="str">
        <f t="shared" ca="1" si="311"/>
        <v/>
      </c>
      <c r="AA1150" s="14" t="str">
        <f t="shared" ca="1" si="312"/>
        <v/>
      </c>
      <c r="AB1150" s="1">
        <f t="shared" si="314"/>
        <v>1</v>
      </c>
      <c r="AC1150" s="1" t="e">
        <f t="shared" si="315"/>
        <v>#N/A</v>
      </c>
      <c r="AD1150" s="1">
        <f t="shared" si="316"/>
        <v>5</v>
      </c>
      <c r="AE1150" s="1" t="e">
        <f t="shared" si="317"/>
        <v>#N/A</v>
      </c>
      <c r="AF1150" s="1" t="e">
        <f t="shared" si="318"/>
        <v>#N/A</v>
      </c>
      <c r="AG1150" s="1" t="e">
        <f t="shared" si="319"/>
        <v>#N/A</v>
      </c>
      <c r="AH1150" s="1" t="e">
        <f t="shared" si="320"/>
        <v>#N/A</v>
      </c>
      <c r="AI1150" s="1" t="str">
        <f>TRIM(LEFT(AP1150,FIND(Sheet1!$E$16,AP1150)-1))</f>
        <v>duration</v>
      </c>
      <c r="AJ1150" s="1" t="str">
        <f>TRIM(LEFT(AQ1150,FIND(Sheet1!$E$16,AQ1150)-1))</f>
        <v>effectIds</v>
      </c>
      <c r="AK1150" s="1" t="str">
        <f>TRIM(LEFT(AR1150,FIND(Sheet1!$E$16,AR1150)-1))</f>
        <v>overlayLimit</v>
      </c>
      <c r="AL1150" s="1" t="e">
        <f>TRIM(LEFT(AS1150,FIND(Sheet1!$E$16,AS1150)-1))</f>
        <v>#VALUE!</v>
      </c>
      <c r="AM1150" s="1" t="e">
        <f>TRIM(LEFT(AT1150,FIND(Sheet1!$E$16,AT1150)-1))</f>
        <v>#VALUE!</v>
      </c>
      <c r="AN1150" s="1" t="e">
        <f>TRIM(LEFT(AU1150,FIND(Sheet1!$E$16,AU1150)-1))</f>
        <v>#VALUE!</v>
      </c>
      <c r="AO1150" s="1" t="e">
        <f>TRIM(LEFT(AV1150,FIND(Sheet1!$E$16,AV1150)-1))</f>
        <v>#VALUE!</v>
      </c>
      <c r="AP1150" s="14" t="s">
        <v>417</v>
      </c>
      <c r="AQ1150" s="14" t="s">
        <v>551</v>
      </c>
      <c r="AR1150" s="14" t="s">
        <v>538</v>
      </c>
      <c r="AX1150" s="1">
        <v>2200460111</v>
      </c>
      <c r="AY1150" s="1" t="s">
        <v>88</v>
      </c>
      <c r="AZ1150" s="1" t="str">
        <f t="shared" si="313"/>
        <v>2200460111加buff</v>
      </c>
      <c r="BA1150" s="1">
        <f>COUNTIFS($AZ$2:AZ1150,AZ1150,$AZ$2:AZ1150,"&gt;&lt;")</f>
        <v>1</v>
      </c>
      <c r="BB1150" t="b">
        <f>IFERROR(AND(VLOOKUP(AX1150,[2]英雄技能定义!$A:$F,6,0)="普攻",AY1150=$AY$2),FALSE)</f>
        <v>0</v>
      </c>
    </row>
    <row r="1151" spans="19:54">
      <c r="S1151" s="14" t="str">
        <f t="shared" si="305"/>
        <v>2210460101伤血1</v>
      </c>
      <c r="T1151" s="14" t="str">
        <f ca="1">IF(OFFSET($BB$1,MATCH($S1151,S:S,0)-1,),$BC$1,
_xlfn.TEXTJOIN(Sheet1!$D$16,1,U1151:AA1151))</f>
        <v>ratio=0.4,fixed=0</v>
      </c>
      <c r="U1151" s="14" t="str">
        <f t="shared" ca="1" si="306"/>
        <v>ratio=0.4</v>
      </c>
      <c r="V1151" s="14" t="str">
        <f t="shared" ca="1" si="307"/>
        <v>fixed=10</v>
      </c>
      <c r="W1151" s="14" t="str">
        <f t="shared" ca="1" si="308"/>
        <v/>
      </c>
      <c r="X1151" s="14" t="str">
        <f t="shared" ca="1" si="309"/>
        <v/>
      </c>
      <c r="Y1151" s="14" t="str">
        <f t="shared" ca="1" si="310"/>
        <v/>
      </c>
      <c r="Z1151" s="14" t="str">
        <f t="shared" ca="1" si="311"/>
        <v/>
      </c>
      <c r="AA1151" s="14" t="str">
        <f t="shared" ca="1" si="312"/>
        <v/>
      </c>
      <c r="AB1151" s="1">
        <f t="shared" si="314"/>
        <v>0.4</v>
      </c>
      <c r="AC1151" s="1">
        <f t="shared" si="315"/>
        <v>10</v>
      </c>
      <c r="AD1151" s="1" t="e">
        <f t="shared" si="316"/>
        <v>#N/A</v>
      </c>
      <c r="AE1151" s="1" t="e">
        <f t="shared" si="317"/>
        <v>#N/A</v>
      </c>
      <c r="AF1151" s="1" t="e">
        <f t="shared" si="318"/>
        <v>#N/A</v>
      </c>
      <c r="AG1151" s="1" t="e">
        <f t="shared" si="319"/>
        <v>#N/A</v>
      </c>
      <c r="AH1151" s="1" t="e">
        <f t="shared" si="320"/>
        <v>#N/A</v>
      </c>
      <c r="AI1151" s="1" t="str">
        <f>TRIM(LEFT(AP1151,FIND(Sheet1!$E$16,AP1151)-1))</f>
        <v>ratio</v>
      </c>
      <c r="AJ1151" s="1" t="str">
        <f>TRIM(LEFT(AQ1151,FIND(Sheet1!$E$16,AQ1151)-1))</f>
        <v>fixed</v>
      </c>
      <c r="AK1151" s="1" t="e">
        <f>TRIM(LEFT(AR1151,FIND(Sheet1!$E$16,AR1151)-1))</f>
        <v>#VALUE!</v>
      </c>
      <c r="AL1151" s="1" t="e">
        <f>TRIM(LEFT(AS1151,FIND(Sheet1!$E$16,AS1151)-1))</f>
        <v>#VALUE!</v>
      </c>
      <c r="AM1151" s="1" t="e">
        <f>TRIM(LEFT(AT1151,FIND(Sheet1!$E$16,AT1151)-1))</f>
        <v>#VALUE!</v>
      </c>
      <c r="AN1151" s="1" t="e">
        <f>TRIM(LEFT(AU1151,FIND(Sheet1!$E$16,AU1151)-1))</f>
        <v>#VALUE!</v>
      </c>
      <c r="AO1151" s="1" t="e">
        <f>TRIM(LEFT(AV1151,FIND(Sheet1!$E$16,AV1151)-1))</f>
        <v>#VALUE!</v>
      </c>
      <c r="AP1151" s="14" t="s">
        <v>167</v>
      </c>
      <c r="AQ1151" s="14" t="s">
        <v>168</v>
      </c>
      <c r="AX1151" s="1">
        <v>2210460101</v>
      </c>
      <c r="AY1151" s="1" t="s">
        <v>86</v>
      </c>
      <c r="AZ1151" s="1" t="str">
        <f t="shared" si="313"/>
        <v>2210460101伤血</v>
      </c>
      <c r="BA1151" s="1">
        <f>COUNTIFS($AZ$2:AZ1151,AZ1151,$AZ$2:AZ1151,"&gt;&lt;")</f>
        <v>1</v>
      </c>
      <c r="BB1151" t="b">
        <f>IFERROR(AND(VLOOKUP(AX1151,[2]英雄技能定义!$A:$F,6,0)="普攻",AY1151=$AY$2),FALSE)</f>
        <v>1</v>
      </c>
    </row>
    <row r="1152" spans="19:54">
      <c r="S1152" s="14" t="str">
        <f t="shared" si="305"/>
        <v>2210460101受击光效1</v>
      </c>
      <c r="T1152" s="14" t="str">
        <f ca="1">IF(OFFSET($BB$1,MATCH($S1152,S:S,0)-1,),$BC$1,
_xlfn.TEXTJOIN(Sheet1!$D$16,1,U1152:AA1152))</f>
        <v>1</v>
      </c>
      <c r="U1152" s="14" t="str">
        <f t="shared" ca="1" si="306"/>
        <v>1</v>
      </c>
      <c r="V1152" s="14" t="str">
        <f t="shared" ca="1" si="307"/>
        <v/>
      </c>
      <c r="W1152" s="14" t="str">
        <f t="shared" ca="1" si="308"/>
        <v/>
      </c>
      <c r="X1152" s="14" t="str">
        <f t="shared" ca="1" si="309"/>
        <v/>
      </c>
      <c r="Y1152" s="14" t="str">
        <f t="shared" ca="1" si="310"/>
        <v/>
      </c>
      <c r="Z1152" s="14" t="str">
        <f t="shared" ca="1" si="311"/>
        <v/>
      </c>
      <c r="AA1152" s="14" t="str">
        <f t="shared" ca="1" si="312"/>
        <v/>
      </c>
      <c r="AB1152" s="1">
        <f t="shared" si="314"/>
        <v>1</v>
      </c>
      <c r="AC1152" s="1" t="e">
        <f t="shared" si="315"/>
        <v>#N/A</v>
      </c>
      <c r="AD1152" s="1" t="e">
        <f t="shared" si="316"/>
        <v>#N/A</v>
      </c>
      <c r="AE1152" s="1" t="e">
        <f t="shared" si="317"/>
        <v>#N/A</v>
      </c>
      <c r="AF1152" s="1" t="e">
        <f t="shared" si="318"/>
        <v>#N/A</v>
      </c>
      <c r="AG1152" s="1" t="e">
        <f t="shared" si="319"/>
        <v>#N/A</v>
      </c>
      <c r="AH1152" s="1" t="e">
        <f t="shared" si="320"/>
        <v>#N/A</v>
      </c>
      <c r="AI1152" s="1" t="e">
        <f>TRIM(LEFT(AP1152,FIND(Sheet1!$E$16,AP1152)-1))</f>
        <v>#VALUE!</v>
      </c>
      <c r="AJ1152" s="1" t="e">
        <f>TRIM(LEFT(AQ1152,FIND(Sheet1!$E$16,AQ1152)-1))</f>
        <v>#VALUE!</v>
      </c>
      <c r="AK1152" s="1" t="e">
        <f>TRIM(LEFT(AR1152,FIND(Sheet1!$E$16,AR1152)-1))</f>
        <v>#VALUE!</v>
      </c>
      <c r="AL1152" s="1" t="e">
        <f>TRIM(LEFT(AS1152,FIND(Sheet1!$E$16,AS1152)-1))</f>
        <v>#VALUE!</v>
      </c>
      <c r="AM1152" s="1" t="e">
        <f>TRIM(LEFT(AT1152,FIND(Sheet1!$E$16,AT1152)-1))</f>
        <v>#VALUE!</v>
      </c>
      <c r="AN1152" s="1" t="e">
        <f>TRIM(LEFT(AU1152,FIND(Sheet1!$E$16,AU1152)-1))</f>
        <v>#VALUE!</v>
      </c>
      <c r="AO1152" s="1" t="e">
        <f>TRIM(LEFT(AV1152,FIND(Sheet1!$E$16,AV1152)-1))</f>
        <v>#VALUE!</v>
      </c>
      <c r="AP1152" s="14">
        <v>1</v>
      </c>
      <c r="AX1152" s="1">
        <v>2210460101</v>
      </c>
      <c r="AY1152" s="1" t="s">
        <v>91</v>
      </c>
      <c r="AZ1152" s="1" t="str">
        <f t="shared" si="313"/>
        <v>2210460101受击光效</v>
      </c>
      <c r="BA1152" s="1">
        <f>COUNTIFS($AZ$2:AZ1152,AZ1152,$AZ$2:AZ1152,"&gt;&lt;")</f>
        <v>1</v>
      </c>
      <c r="BB1152" t="b">
        <f>IFERROR(AND(VLOOKUP(AX1152,[2]英雄技能定义!$A:$F,6,0)="普攻",AY1152=$AY$2),FALSE)</f>
        <v>0</v>
      </c>
    </row>
    <row r="1153" spans="19:54">
      <c r="S1153" s="14" t="str">
        <f t="shared" si="305"/>
        <v>2210460102伤血1</v>
      </c>
      <c r="T1153" s="14" t="str">
        <f ca="1">IF(OFFSET($BB$1,MATCH($S1153,S:S,0)-1,),$BC$1,
_xlfn.TEXTJOIN(Sheet1!$D$16,1,U1153:AA1153))</f>
        <v>ratio=1.87,fixed=100</v>
      </c>
      <c r="U1153" s="14" t="str">
        <f t="shared" ca="1" si="306"/>
        <v>ratio=1.87</v>
      </c>
      <c r="V1153" s="14" t="str">
        <f t="shared" ca="1" si="307"/>
        <v>fixed=100</v>
      </c>
      <c r="W1153" s="14" t="str">
        <f t="shared" ca="1" si="308"/>
        <v/>
      </c>
      <c r="X1153" s="14" t="str">
        <f t="shared" ca="1" si="309"/>
        <v/>
      </c>
      <c r="Y1153" s="14" t="str">
        <f t="shared" ca="1" si="310"/>
        <v/>
      </c>
      <c r="Z1153" s="14" t="str">
        <f t="shared" ca="1" si="311"/>
        <v/>
      </c>
      <c r="AA1153" s="14" t="str">
        <f t="shared" ca="1" si="312"/>
        <v/>
      </c>
      <c r="AB1153" s="1">
        <f t="shared" si="314"/>
        <v>1.87</v>
      </c>
      <c r="AC1153" s="1">
        <f t="shared" si="315"/>
        <v>100</v>
      </c>
      <c r="AD1153" s="1" t="e">
        <f t="shared" si="316"/>
        <v>#N/A</v>
      </c>
      <c r="AE1153" s="1" t="e">
        <f t="shared" si="317"/>
        <v>#N/A</v>
      </c>
      <c r="AF1153" s="1" t="e">
        <f t="shared" si="318"/>
        <v>#N/A</v>
      </c>
      <c r="AG1153" s="1" t="e">
        <f t="shared" si="319"/>
        <v>#N/A</v>
      </c>
      <c r="AH1153" s="1" t="e">
        <f t="shared" si="320"/>
        <v>#N/A</v>
      </c>
      <c r="AI1153" s="1" t="str">
        <f>TRIM(LEFT(AP1153,FIND(Sheet1!$E$16,AP1153)-1))</f>
        <v>ratio</v>
      </c>
      <c r="AJ1153" s="1" t="str">
        <f>TRIM(LEFT(AQ1153,FIND(Sheet1!$E$16,AQ1153)-1))</f>
        <v>fixed</v>
      </c>
      <c r="AK1153" s="1" t="e">
        <f>TRIM(LEFT(AR1153,FIND(Sheet1!$E$16,AR1153)-1))</f>
        <v>#VALUE!</v>
      </c>
      <c r="AL1153" s="1" t="e">
        <f>TRIM(LEFT(AS1153,FIND(Sheet1!$E$16,AS1153)-1))</f>
        <v>#VALUE!</v>
      </c>
      <c r="AM1153" s="1" t="e">
        <f>TRIM(LEFT(AT1153,FIND(Sheet1!$E$16,AT1153)-1))</f>
        <v>#VALUE!</v>
      </c>
      <c r="AN1153" s="1" t="e">
        <f>TRIM(LEFT(AU1153,FIND(Sheet1!$E$16,AU1153)-1))</f>
        <v>#VALUE!</v>
      </c>
      <c r="AO1153" s="1" t="e">
        <f>TRIM(LEFT(AV1153,FIND(Sheet1!$E$16,AV1153)-1))</f>
        <v>#VALUE!</v>
      </c>
      <c r="AP1153" s="14" t="s">
        <v>539</v>
      </c>
      <c r="AQ1153" s="14" t="s">
        <v>170</v>
      </c>
      <c r="AX1153" s="1">
        <v>2210460102</v>
      </c>
      <c r="AY1153" s="1" t="s">
        <v>86</v>
      </c>
      <c r="AZ1153" s="1" t="str">
        <f t="shared" si="313"/>
        <v>2210460102伤血</v>
      </c>
      <c r="BA1153" s="1">
        <f>COUNTIFS($AZ$2:AZ1153,AZ1153,$AZ$2:AZ1153,"&gt;&lt;")</f>
        <v>1</v>
      </c>
      <c r="BB1153" t="b">
        <f>IFERROR(AND(VLOOKUP(AX1153,[2]英雄技能定义!$A:$F,6,0)="普攻",AY1153=$AY$2),FALSE)</f>
        <v>0</v>
      </c>
    </row>
    <row r="1154" spans="19:54">
      <c r="S1154" s="14" t="str">
        <f t="shared" ref="S1154:S1171" si="321">AZ1154&amp;BA1154</f>
        <v>2210460102受击光效1</v>
      </c>
      <c r="T1154" s="14" t="str">
        <f ca="1">IF(OFFSET($BB$1,MATCH($S1154,S:S,0)-1,),$BC$1,
_xlfn.TEXTJOIN(Sheet1!$D$16,1,U1154:AA1154))</f>
        <v>1</v>
      </c>
      <c r="U1154" s="14" t="str">
        <f t="shared" ref="U1154:U1217" ca="1" si="322">IFERROR(SUBSTITUTE(AP1154,AB1154,INDEX(OFFSET($H$1:$Q$1,MATCH($S1154,$F:$F,0)-1,0),MATCH(AI1154,$H$1:$Q$1,0))),AP1154&amp;"")</f>
        <v>1</v>
      </c>
      <c r="V1154" s="14" t="str">
        <f t="shared" ref="V1154:V1217" ca="1" si="323">IFERROR(SUBSTITUTE(AQ1154,AC1154,INDEX(OFFSET($H$1:$Q$1,MATCH($S1154,$F:$F,0)-1,0),MATCH(AJ1154,$H$1:$Q$1,0))),AQ1154&amp;"")</f>
        <v/>
      </c>
      <c r="W1154" s="14" t="str">
        <f t="shared" ref="W1154:W1217" ca="1" si="324">IFERROR(SUBSTITUTE(AR1154,AD1154,INDEX(OFFSET($H$1:$Q$1,MATCH($S1154,$F:$F,0)-1,0),MATCH(AK1154,$H$1:$Q$1,0))),AR1154&amp;"")</f>
        <v/>
      </c>
      <c r="X1154" s="14" t="str">
        <f t="shared" ref="X1154:X1217" ca="1" si="325">IFERROR(SUBSTITUTE(AS1154,AE1154,INDEX(OFFSET($H$1:$Q$1,MATCH($S1154,$F:$F,0)-1,0),MATCH(AL1154,$H$1:$Q$1,0))),AS1154&amp;"")</f>
        <v/>
      </c>
      <c r="Y1154" s="14" t="str">
        <f t="shared" ref="Y1154:Y1217" ca="1" si="326">IFERROR(SUBSTITUTE(AT1154,AF1154,INDEX(OFFSET($H$1:$Q$1,MATCH($S1154,$F:$F,0)-1,0),MATCH(AM1154,$H$1:$Q$1,0))),AT1154&amp;"")</f>
        <v/>
      </c>
      <c r="Z1154" s="14" t="str">
        <f t="shared" ref="Z1154:Z1217" ca="1" si="327">IFERROR(SUBSTITUTE(AU1154,AG1154,INDEX(OFFSET($H$1:$Q$1,MATCH($S1154,$F:$F,0)-1,0),MATCH(AN1154,$H$1:$Q$1,0))),AU1154&amp;"")</f>
        <v/>
      </c>
      <c r="AA1154" s="14" t="str">
        <f t="shared" ref="AA1154:AA1217" ca="1" si="328">IFERROR(SUBSTITUTE(AV1154,AH1154,INDEX(OFFSET($H$1:$Q$1,MATCH($S1154,$F:$F,0)-1,0),MATCH(AO1154,$H$1:$Q$1,0))),AV1154&amp;"")</f>
        <v/>
      </c>
      <c r="AB1154" s="1">
        <f t="shared" si="314"/>
        <v>1</v>
      </c>
      <c r="AC1154" s="1" t="e">
        <f t="shared" si="315"/>
        <v>#N/A</v>
      </c>
      <c r="AD1154" s="1" t="e">
        <f t="shared" si="316"/>
        <v>#N/A</v>
      </c>
      <c r="AE1154" s="1" t="e">
        <f t="shared" si="317"/>
        <v>#N/A</v>
      </c>
      <c r="AF1154" s="1" t="e">
        <f t="shared" si="318"/>
        <v>#N/A</v>
      </c>
      <c r="AG1154" s="1" t="e">
        <f t="shared" si="319"/>
        <v>#N/A</v>
      </c>
      <c r="AH1154" s="1" t="e">
        <f t="shared" si="320"/>
        <v>#N/A</v>
      </c>
      <c r="AI1154" s="1" t="e">
        <f>TRIM(LEFT(AP1154,FIND(Sheet1!$E$16,AP1154)-1))</f>
        <v>#VALUE!</v>
      </c>
      <c r="AJ1154" s="1" t="e">
        <f>TRIM(LEFT(AQ1154,FIND(Sheet1!$E$16,AQ1154)-1))</f>
        <v>#VALUE!</v>
      </c>
      <c r="AK1154" s="1" t="e">
        <f>TRIM(LEFT(AR1154,FIND(Sheet1!$E$16,AR1154)-1))</f>
        <v>#VALUE!</v>
      </c>
      <c r="AL1154" s="1" t="e">
        <f>TRIM(LEFT(AS1154,FIND(Sheet1!$E$16,AS1154)-1))</f>
        <v>#VALUE!</v>
      </c>
      <c r="AM1154" s="1" t="e">
        <f>TRIM(LEFT(AT1154,FIND(Sheet1!$E$16,AT1154)-1))</f>
        <v>#VALUE!</v>
      </c>
      <c r="AN1154" s="1" t="e">
        <f>TRIM(LEFT(AU1154,FIND(Sheet1!$E$16,AU1154)-1))</f>
        <v>#VALUE!</v>
      </c>
      <c r="AO1154" s="1" t="e">
        <f>TRIM(LEFT(AV1154,FIND(Sheet1!$E$16,AV1154)-1))</f>
        <v>#VALUE!</v>
      </c>
      <c r="AP1154" s="14">
        <v>1</v>
      </c>
      <c r="AX1154" s="1">
        <v>2210460102</v>
      </c>
      <c r="AY1154" s="1" t="s">
        <v>91</v>
      </c>
      <c r="AZ1154" s="1" t="str">
        <f t="shared" si="313"/>
        <v>2210460102受击光效</v>
      </c>
      <c r="BA1154" s="1">
        <f>COUNTIFS($AZ$2:AZ1154,AZ1154,$AZ$2:AZ1154,"&gt;&lt;")</f>
        <v>1</v>
      </c>
      <c r="BB1154" t="b">
        <f>IFERROR(AND(VLOOKUP(AX1154,[2]英雄技能定义!$A:$F,6,0)="普攻",AY1154=$AY$2),FALSE)</f>
        <v>0</v>
      </c>
    </row>
    <row r="1155" spans="19:54">
      <c r="S1155" s="14" t="str">
        <f t="shared" si="321"/>
        <v>2210460102加buff1</v>
      </c>
      <c r="T1155" s="14" t="str">
        <f ca="1">IF(OFFSET($BB$1,MATCH($S1155,S:S,0)-1,),$BC$1,
_xlfn.TEXTJOIN(Sheet1!$D$16,1,U1155:AA1155))</f>
        <v>duration=9,effectIds={1000158}</v>
      </c>
      <c r="U1155" s="14" t="str">
        <f t="shared" ca="1" si="322"/>
        <v>duration=9</v>
      </c>
      <c r="V1155" s="14" t="str">
        <f t="shared" ca="1" si="323"/>
        <v>effectIds={1000158}</v>
      </c>
      <c r="W1155" s="14" t="str">
        <f t="shared" ca="1" si="324"/>
        <v/>
      </c>
      <c r="X1155" s="14" t="str">
        <f t="shared" ca="1" si="325"/>
        <v/>
      </c>
      <c r="Y1155" s="14" t="str">
        <f t="shared" ca="1" si="326"/>
        <v/>
      </c>
      <c r="Z1155" s="14" t="str">
        <f t="shared" ca="1" si="327"/>
        <v/>
      </c>
      <c r="AA1155" s="14" t="str">
        <f t="shared" ca="1" si="328"/>
        <v/>
      </c>
      <c r="AB1155" s="1">
        <f t="shared" si="314"/>
        <v>9</v>
      </c>
      <c r="AC1155" s="1" t="e">
        <f t="shared" si="315"/>
        <v>#N/A</v>
      </c>
      <c r="AD1155" s="1" t="e">
        <f t="shared" si="316"/>
        <v>#N/A</v>
      </c>
      <c r="AE1155" s="1" t="e">
        <f t="shared" si="317"/>
        <v>#N/A</v>
      </c>
      <c r="AF1155" s="1" t="e">
        <f t="shared" si="318"/>
        <v>#N/A</v>
      </c>
      <c r="AG1155" s="1" t="e">
        <f t="shared" si="319"/>
        <v>#N/A</v>
      </c>
      <c r="AH1155" s="1" t="e">
        <f t="shared" si="320"/>
        <v>#N/A</v>
      </c>
      <c r="AI1155" s="1" t="str">
        <f>TRIM(LEFT(AP1155,FIND(Sheet1!$E$16,AP1155)-1))</f>
        <v>duration</v>
      </c>
      <c r="AJ1155" s="1" t="str">
        <f>TRIM(LEFT(AQ1155,FIND(Sheet1!$E$16,AQ1155)-1))</f>
        <v>effectIds</v>
      </c>
      <c r="AK1155" s="1" t="e">
        <f>TRIM(LEFT(AR1155,FIND(Sheet1!$E$16,AR1155)-1))</f>
        <v>#VALUE!</v>
      </c>
      <c r="AL1155" s="1" t="e">
        <f>TRIM(LEFT(AS1155,FIND(Sheet1!$E$16,AS1155)-1))</f>
        <v>#VALUE!</v>
      </c>
      <c r="AM1155" s="1" t="e">
        <f>TRIM(LEFT(AT1155,FIND(Sheet1!$E$16,AT1155)-1))</f>
        <v>#VALUE!</v>
      </c>
      <c r="AN1155" s="1" t="e">
        <f>TRIM(LEFT(AU1155,FIND(Sheet1!$E$16,AU1155)-1))</f>
        <v>#VALUE!</v>
      </c>
      <c r="AO1155" s="1" t="e">
        <f>TRIM(LEFT(AV1155,FIND(Sheet1!$E$16,AV1155)-1))</f>
        <v>#VALUE!</v>
      </c>
      <c r="AP1155" s="14" t="s">
        <v>175</v>
      </c>
      <c r="AQ1155" s="14" t="s">
        <v>540</v>
      </c>
      <c r="AX1155" s="1">
        <v>2210460102</v>
      </c>
      <c r="AY1155" s="1" t="s">
        <v>88</v>
      </c>
      <c r="AZ1155" s="1" t="str">
        <f t="shared" ref="AZ1155:AZ1218" si="329">AX1155&amp;AY1155</f>
        <v>2210460102加buff</v>
      </c>
      <c r="BA1155" s="1">
        <f>COUNTIFS($AZ$2:AZ1155,AZ1155,$AZ$2:AZ1155,"&gt;&lt;")</f>
        <v>1</v>
      </c>
      <c r="BB1155" t="b">
        <f>IFERROR(AND(VLOOKUP(AX1155,[2]英雄技能定义!$A:$F,6,0)="普攻",AY1155=$AY$2),FALSE)</f>
        <v>0</v>
      </c>
    </row>
    <row r="1156" spans="19:54">
      <c r="S1156" s="14" t="str">
        <f t="shared" si="321"/>
        <v>2210460102击飞1</v>
      </c>
      <c r="T1156" s="14" t="str">
        <f ca="1">IF(OFFSET($BB$1,MATCH($S1156,S:S,0)-1,),$BC$1,
_xlfn.TEXTJOIN(Sheet1!$D$16,1,U1156:AA1156))</f>
        <v>speed=400,duration=0.2</v>
      </c>
      <c r="U1156" s="14" t="str">
        <f t="shared" ca="1" si="322"/>
        <v>speed=400</v>
      </c>
      <c r="V1156" s="14" t="str">
        <f t="shared" ca="1" si="323"/>
        <v>duration=0.2</v>
      </c>
      <c r="W1156" s="14" t="str">
        <f t="shared" ca="1" si="324"/>
        <v/>
      </c>
      <c r="X1156" s="14" t="str">
        <f t="shared" ca="1" si="325"/>
        <v/>
      </c>
      <c r="Y1156" s="14" t="str">
        <f t="shared" ca="1" si="326"/>
        <v/>
      </c>
      <c r="Z1156" s="14" t="str">
        <f t="shared" ca="1" si="327"/>
        <v/>
      </c>
      <c r="AA1156" s="14" t="str">
        <f t="shared" ca="1" si="328"/>
        <v/>
      </c>
      <c r="AB1156" s="1">
        <f t="shared" si="314"/>
        <v>400</v>
      </c>
      <c r="AC1156" s="1">
        <f t="shared" si="315"/>
        <v>0.2</v>
      </c>
      <c r="AD1156" s="1" t="e">
        <f t="shared" si="316"/>
        <v>#N/A</v>
      </c>
      <c r="AE1156" s="1" t="e">
        <f t="shared" si="317"/>
        <v>#N/A</v>
      </c>
      <c r="AF1156" s="1" t="e">
        <f t="shared" si="318"/>
        <v>#N/A</v>
      </c>
      <c r="AG1156" s="1" t="e">
        <f t="shared" si="319"/>
        <v>#N/A</v>
      </c>
      <c r="AH1156" s="1" t="e">
        <f t="shared" si="320"/>
        <v>#N/A</v>
      </c>
      <c r="AI1156" s="1" t="str">
        <f>TRIM(LEFT(AP1156,FIND(Sheet1!$E$16,AP1156)-1))</f>
        <v>speed</v>
      </c>
      <c r="AJ1156" s="1" t="str">
        <f>TRIM(LEFT(AQ1156,FIND(Sheet1!$E$16,AQ1156)-1))</f>
        <v>duration</v>
      </c>
      <c r="AK1156" s="1" t="e">
        <f>TRIM(LEFT(AR1156,FIND(Sheet1!$E$16,AR1156)-1))</f>
        <v>#VALUE!</v>
      </c>
      <c r="AL1156" s="1" t="e">
        <f>TRIM(LEFT(AS1156,FIND(Sheet1!$E$16,AS1156)-1))</f>
        <v>#VALUE!</v>
      </c>
      <c r="AM1156" s="1" t="e">
        <f>TRIM(LEFT(AT1156,FIND(Sheet1!$E$16,AT1156)-1))</f>
        <v>#VALUE!</v>
      </c>
      <c r="AN1156" s="1" t="e">
        <f>TRIM(LEFT(AU1156,FIND(Sheet1!$E$16,AU1156)-1))</f>
        <v>#VALUE!</v>
      </c>
      <c r="AO1156" s="1" t="e">
        <f>TRIM(LEFT(AV1156,FIND(Sheet1!$E$16,AV1156)-1))</f>
        <v>#VALUE!</v>
      </c>
      <c r="AP1156" s="14" t="s">
        <v>173</v>
      </c>
      <c r="AQ1156" s="14" t="s">
        <v>174</v>
      </c>
      <c r="AX1156" s="1">
        <v>2210460102</v>
      </c>
      <c r="AY1156" s="1" t="s">
        <v>96</v>
      </c>
      <c r="AZ1156" s="1" t="str">
        <f t="shared" si="329"/>
        <v>2210460102击飞</v>
      </c>
      <c r="BA1156" s="1">
        <f>COUNTIFS($AZ$2:AZ1156,AZ1156,$AZ$2:AZ1156,"&gt;&lt;")</f>
        <v>1</v>
      </c>
      <c r="BB1156" t="b">
        <f>IFERROR(AND(VLOOKUP(AX1156,[2]英雄技能定义!$A:$F,6,0)="普攻",AY1156=$AY$2),FALSE)</f>
        <v>0</v>
      </c>
    </row>
    <row r="1157" spans="19:54">
      <c r="S1157" s="14" t="str">
        <f t="shared" si="321"/>
        <v>2210460103伤血1</v>
      </c>
      <c r="T1157" s="14" t="str">
        <f ca="1">IF(OFFSET($BB$1,MATCH($S1157,S:S,0)-1,),$BC$1,
_xlfn.TEXTJOIN(Sheet1!$D$16,1,U1157:AA1157))</f>
        <v>ratio=1.01,fixed=100</v>
      </c>
      <c r="U1157" s="14" t="str">
        <f t="shared" ca="1" si="322"/>
        <v>ratio=1.01</v>
      </c>
      <c r="V1157" s="14" t="str">
        <f t="shared" ca="1" si="323"/>
        <v>fixed=100</v>
      </c>
      <c r="W1157" s="14" t="str">
        <f t="shared" ca="1" si="324"/>
        <v/>
      </c>
      <c r="X1157" s="14" t="str">
        <f t="shared" ca="1" si="325"/>
        <v/>
      </c>
      <c r="Y1157" s="14" t="str">
        <f t="shared" ca="1" si="326"/>
        <v/>
      </c>
      <c r="Z1157" s="14" t="str">
        <f t="shared" ca="1" si="327"/>
        <v/>
      </c>
      <c r="AA1157" s="14" t="str">
        <f t="shared" ca="1" si="328"/>
        <v/>
      </c>
      <c r="AB1157" s="1">
        <f t="shared" si="314"/>
        <v>1.01</v>
      </c>
      <c r="AC1157" s="1">
        <f t="shared" si="315"/>
        <v>100</v>
      </c>
      <c r="AD1157" s="1" t="e">
        <f t="shared" si="316"/>
        <v>#N/A</v>
      </c>
      <c r="AE1157" s="1" t="e">
        <f t="shared" si="317"/>
        <v>#N/A</v>
      </c>
      <c r="AF1157" s="1" t="e">
        <f t="shared" si="318"/>
        <v>#N/A</v>
      </c>
      <c r="AG1157" s="1" t="e">
        <f t="shared" si="319"/>
        <v>#N/A</v>
      </c>
      <c r="AH1157" s="1" t="e">
        <f t="shared" si="320"/>
        <v>#N/A</v>
      </c>
      <c r="AI1157" s="1" t="str">
        <f>TRIM(LEFT(AP1157,FIND(Sheet1!$E$16,AP1157)-1))</f>
        <v>ratio</v>
      </c>
      <c r="AJ1157" s="1" t="str">
        <f>TRIM(LEFT(AQ1157,FIND(Sheet1!$E$16,AQ1157)-1))</f>
        <v>fixed</v>
      </c>
      <c r="AK1157" s="1" t="e">
        <f>TRIM(LEFT(AR1157,FIND(Sheet1!$E$16,AR1157)-1))</f>
        <v>#VALUE!</v>
      </c>
      <c r="AL1157" s="1" t="e">
        <f>TRIM(LEFT(AS1157,FIND(Sheet1!$E$16,AS1157)-1))</f>
        <v>#VALUE!</v>
      </c>
      <c r="AM1157" s="1" t="e">
        <f>TRIM(LEFT(AT1157,FIND(Sheet1!$E$16,AT1157)-1))</f>
        <v>#VALUE!</v>
      </c>
      <c r="AN1157" s="1" t="e">
        <f>TRIM(LEFT(AU1157,FIND(Sheet1!$E$16,AU1157)-1))</f>
        <v>#VALUE!</v>
      </c>
      <c r="AO1157" s="1" t="e">
        <f>TRIM(LEFT(AV1157,FIND(Sheet1!$E$16,AV1157)-1))</f>
        <v>#VALUE!</v>
      </c>
      <c r="AP1157" s="14" t="s">
        <v>504</v>
      </c>
      <c r="AQ1157" s="14" t="s">
        <v>170</v>
      </c>
      <c r="AX1157" s="1">
        <v>2210460103</v>
      </c>
      <c r="AY1157" s="1" t="s">
        <v>86</v>
      </c>
      <c r="AZ1157" s="1" t="str">
        <f t="shared" si="329"/>
        <v>2210460103伤血</v>
      </c>
      <c r="BA1157" s="1">
        <f>COUNTIFS($AZ$2:AZ1157,AZ1157,$AZ$2:AZ1157,"&gt;&lt;")</f>
        <v>1</v>
      </c>
      <c r="BB1157" t="b">
        <f>IFERROR(AND(VLOOKUP(AX1157,[2]英雄技能定义!$A:$F,6,0)="普攻",AY1157=$AY$2),FALSE)</f>
        <v>0</v>
      </c>
    </row>
    <row r="1158" spans="19:54">
      <c r="S1158" s="14" t="str">
        <f t="shared" si="321"/>
        <v>2210460103受击光效1</v>
      </c>
      <c r="T1158" s="14" t="str">
        <f ca="1">IF(OFFSET($BB$1,MATCH($S1158,S:S,0)-1,),$BC$1,
_xlfn.TEXTJOIN(Sheet1!$D$16,1,U1158:AA1158))</f>
        <v>1</v>
      </c>
      <c r="U1158" s="14" t="str">
        <f t="shared" ca="1" si="322"/>
        <v>1</v>
      </c>
      <c r="V1158" s="14" t="str">
        <f t="shared" ca="1" si="323"/>
        <v/>
      </c>
      <c r="W1158" s="14" t="str">
        <f t="shared" ca="1" si="324"/>
        <v/>
      </c>
      <c r="X1158" s="14" t="str">
        <f t="shared" ca="1" si="325"/>
        <v/>
      </c>
      <c r="Y1158" s="14" t="str">
        <f t="shared" ca="1" si="326"/>
        <v/>
      </c>
      <c r="Z1158" s="14" t="str">
        <f t="shared" ca="1" si="327"/>
        <v/>
      </c>
      <c r="AA1158" s="14" t="str">
        <f t="shared" ca="1" si="328"/>
        <v/>
      </c>
      <c r="AB1158" s="1">
        <f t="shared" si="314"/>
        <v>1</v>
      </c>
      <c r="AC1158" s="1" t="e">
        <f t="shared" si="315"/>
        <v>#N/A</v>
      </c>
      <c r="AD1158" s="1" t="e">
        <f t="shared" si="316"/>
        <v>#N/A</v>
      </c>
      <c r="AE1158" s="1" t="e">
        <f t="shared" si="317"/>
        <v>#N/A</v>
      </c>
      <c r="AF1158" s="1" t="e">
        <f t="shared" si="318"/>
        <v>#N/A</v>
      </c>
      <c r="AG1158" s="1" t="e">
        <f t="shared" si="319"/>
        <v>#N/A</v>
      </c>
      <c r="AH1158" s="1" t="e">
        <f t="shared" si="320"/>
        <v>#N/A</v>
      </c>
      <c r="AI1158" s="1" t="e">
        <f>TRIM(LEFT(AP1158,FIND(Sheet1!$E$16,AP1158)-1))</f>
        <v>#VALUE!</v>
      </c>
      <c r="AJ1158" s="1" t="e">
        <f>TRIM(LEFT(AQ1158,FIND(Sheet1!$E$16,AQ1158)-1))</f>
        <v>#VALUE!</v>
      </c>
      <c r="AK1158" s="1" t="e">
        <f>TRIM(LEFT(AR1158,FIND(Sheet1!$E$16,AR1158)-1))</f>
        <v>#VALUE!</v>
      </c>
      <c r="AL1158" s="1" t="e">
        <f>TRIM(LEFT(AS1158,FIND(Sheet1!$E$16,AS1158)-1))</f>
        <v>#VALUE!</v>
      </c>
      <c r="AM1158" s="1" t="e">
        <f>TRIM(LEFT(AT1158,FIND(Sheet1!$E$16,AT1158)-1))</f>
        <v>#VALUE!</v>
      </c>
      <c r="AN1158" s="1" t="e">
        <f>TRIM(LEFT(AU1158,FIND(Sheet1!$E$16,AU1158)-1))</f>
        <v>#VALUE!</v>
      </c>
      <c r="AO1158" s="1" t="e">
        <f>TRIM(LEFT(AV1158,FIND(Sheet1!$E$16,AV1158)-1))</f>
        <v>#VALUE!</v>
      </c>
      <c r="AP1158" s="14">
        <v>1</v>
      </c>
      <c r="AX1158" s="1">
        <v>2210460103</v>
      </c>
      <c r="AY1158" s="1" t="s">
        <v>91</v>
      </c>
      <c r="AZ1158" s="1" t="str">
        <f t="shared" si="329"/>
        <v>2210460103受击光效</v>
      </c>
      <c r="BA1158" s="1">
        <f>COUNTIFS($AZ$2:AZ1158,AZ1158,$AZ$2:AZ1158,"&gt;&lt;")</f>
        <v>1</v>
      </c>
      <c r="BB1158" t="b">
        <f>IFERROR(AND(VLOOKUP(AX1158,[2]英雄技能定义!$A:$F,6,0)="普攻",AY1158=$AY$2),FALSE)</f>
        <v>0</v>
      </c>
    </row>
    <row r="1159" spans="19:54">
      <c r="S1159" s="14" t="str">
        <f t="shared" si="321"/>
        <v>2210460103加buff1</v>
      </c>
      <c r="T1159" s="14" t="str">
        <f ca="1">IF(OFFSET($BB$1,MATCH($S1159,S:S,0)-1,),$BC$1,
_xlfn.TEXTJOIN(Sheet1!$D$16,1,U1159:AA1159))</f>
        <v>duration=2,effectIds={1000159}</v>
      </c>
      <c r="U1159" s="14" t="str">
        <f t="shared" ca="1" si="322"/>
        <v>duration=2</v>
      </c>
      <c r="V1159" s="14" t="str">
        <f t="shared" ca="1" si="323"/>
        <v>effectIds={1000159}</v>
      </c>
      <c r="W1159" s="14" t="str">
        <f t="shared" ca="1" si="324"/>
        <v/>
      </c>
      <c r="X1159" s="14" t="str">
        <f t="shared" ca="1" si="325"/>
        <v/>
      </c>
      <c r="Y1159" s="14" t="str">
        <f t="shared" ca="1" si="326"/>
        <v/>
      </c>
      <c r="Z1159" s="14" t="str">
        <f t="shared" ca="1" si="327"/>
        <v/>
      </c>
      <c r="AA1159" s="14" t="str">
        <f t="shared" ca="1" si="328"/>
        <v/>
      </c>
      <c r="AB1159" s="1">
        <f t="shared" si="314"/>
        <v>2</v>
      </c>
      <c r="AC1159" s="1" t="e">
        <f t="shared" si="315"/>
        <v>#N/A</v>
      </c>
      <c r="AD1159" s="1" t="e">
        <f t="shared" si="316"/>
        <v>#N/A</v>
      </c>
      <c r="AE1159" s="1" t="e">
        <f t="shared" si="317"/>
        <v>#N/A</v>
      </c>
      <c r="AF1159" s="1" t="e">
        <f t="shared" si="318"/>
        <v>#N/A</v>
      </c>
      <c r="AG1159" s="1" t="e">
        <f t="shared" si="319"/>
        <v>#N/A</v>
      </c>
      <c r="AH1159" s="1" t="e">
        <f t="shared" si="320"/>
        <v>#N/A</v>
      </c>
      <c r="AI1159" s="1" t="str">
        <f>TRIM(LEFT(AP1159,FIND(Sheet1!$E$16,AP1159)-1))</f>
        <v>duration</v>
      </c>
      <c r="AJ1159" s="1" t="str">
        <f>TRIM(LEFT(AQ1159,FIND(Sheet1!$E$16,AQ1159)-1))</f>
        <v>effectIds</v>
      </c>
      <c r="AK1159" s="1" t="e">
        <f>TRIM(LEFT(AR1159,FIND(Sheet1!$E$16,AR1159)-1))</f>
        <v>#VALUE!</v>
      </c>
      <c r="AL1159" s="1" t="e">
        <f>TRIM(LEFT(AS1159,FIND(Sheet1!$E$16,AS1159)-1))</f>
        <v>#VALUE!</v>
      </c>
      <c r="AM1159" s="1" t="e">
        <f>TRIM(LEFT(AT1159,FIND(Sheet1!$E$16,AT1159)-1))</f>
        <v>#VALUE!</v>
      </c>
      <c r="AN1159" s="1" t="e">
        <f>TRIM(LEFT(AU1159,FIND(Sheet1!$E$16,AU1159)-1))</f>
        <v>#VALUE!</v>
      </c>
      <c r="AO1159" s="1" t="e">
        <f>TRIM(LEFT(AV1159,FIND(Sheet1!$E$16,AV1159)-1))</f>
        <v>#VALUE!</v>
      </c>
      <c r="AP1159" s="14" t="s">
        <v>249</v>
      </c>
      <c r="AQ1159" s="14" t="s">
        <v>541</v>
      </c>
      <c r="AX1159" s="1">
        <v>2210460103</v>
      </c>
      <c r="AY1159" s="1" t="s">
        <v>88</v>
      </c>
      <c r="AZ1159" s="1" t="str">
        <f t="shared" si="329"/>
        <v>2210460103加buff</v>
      </c>
      <c r="BA1159" s="1">
        <f>COUNTIFS($AZ$2:AZ1159,AZ1159,$AZ$2:AZ1159,"&gt;&lt;")</f>
        <v>1</v>
      </c>
      <c r="BB1159" t="b">
        <f>IFERROR(AND(VLOOKUP(AX1159,[2]英雄技能定义!$A:$F,6,0)="普攻",AY1159=$AY$2),FALSE)</f>
        <v>0</v>
      </c>
    </row>
    <row r="1160" spans="19:54">
      <c r="S1160" s="14" t="str">
        <f t="shared" si="321"/>
        <v>2210460103击飞1</v>
      </c>
      <c r="T1160" s="14" t="str">
        <f ca="1">IF(OFFSET($BB$1,MATCH($S1160,S:S,0)-1,),$BC$1,
_xlfn.TEXTJOIN(Sheet1!$D$16,1,U1160:AA1160))</f>
        <v>speed=800,duration=0.05</v>
      </c>
      <c r="U1160" s="14" t="str">
        <f t="shared" ca="1" si="322"/>
        <v>speed=800</v>
      </c>
      <c r="V1160" s="14" t="str">
        <f t="shared" ca="1" si="323"/>
        <v>duration=0.05</v>
      </c>
      <c r="W1160" s="14" t="str">
        <f t="shared" ca="1" si="324"/>
        <v/>
      </c>
      <c r="X1160" s="14" t="str">
        <f t="shared" ca="1" si="325"/>
        <v/>
      </c>
      <c r="Y1160" s="14" t="str">
        <f t="shared" ca="1" si="326"/>
        <v/>
      </c>
      <c r="Z1160" s="14" t="str">
        <f t="shared" ca="1" si="327"/>
        <v/>
      </c>
      <c r="AA1160" s="14" t="str">
        <f t="shared" ca="1" si="328"/>
        <v/>
      </c>
      <c r="AB1160" s="1">
        <f t="shared" si="314"/>
        <v>800</v>
      </c>
      <c r="AC1160" s="1">
        <f t="shared" si="315"/>
        <v>0.05</v>
      </c>
      <c r="AD1160" s="1" t="e">
        <f t="shared" si="316"/>
        <v>#N/A</v>
      </c>
      <c r="AE1160" s="1" t="e">
        <f t="shared" si="317"/>
        <v>#N/A</v>
      </c>
      <c r="AF1160" s="1" t="e">
        <f t="shared" si="318"/>
        <v>#N/A</v>
      </c>
      <c r="AG1160" s="1" t="e">
        <f t="shared" si="319"/>
        <v>#N/A</v>
      </c>
      <c r="AH1160" s="1" t="e">
        <f t="shared" si="320"/>
        <v>#N/A</v>
      </c>
      <c r="AI1160" s="1" t="str">
        <f>TRIM(LEFT(AP1160,FIND(Sheet1!$E$16,AP1160)-1))</f>
        <v>speed</v>
      </c>
      <c r="AJ1160" s="1" t="str">
        <f>TRIM(LEFT(AQ1160,FIND(Sheet1!$E$16,AQ1160)-1))</f>
        <v>duration</v>
      </c>
      <c r="AK1160" s="1" t="e">
        <f>TRIM(LEFT(AR1160,FIND(Sheet1!$E$16,AR1160)-1))</f>
        <v>#VALUE!</v>
      </c>
      <c r="AL1160" s="1" t="e">
        <f>TRIM(LEFT(AS1160,FIND(Sheet1!$E$16,AS1160)-1))</f>
        <v>#VALUE!</v>
      </c>
      <c r="AM1160" s="1" t="e">
        <f>TRIM(LEFT(AT1160,FIND(Sheet1!$E$16,AT1160)-1))</f>
        <v>#VALUE!</v>
      </c>
      <c r="AN1160" s="1" t="e">
        <f>TRIM(LEFT(AU1160,FIND(Sheet1!$E$16,AU1160)-1))</f>
        <v>#VALUE!</v>
      </c>
      <c r="AO1160" s="1" t="e">
        <f>TRIM(LEFT(AV1160,FIND(Sheet1!$E$16,AV1160)-1))</f>
        <v>#VALUE!</v>
      </c>
      <c r="AP1160" s="14" t="s">
        <v>329</v>
      </c>
      <c r="AQ1160" s="14" t="s">
        <v>214</v>
      </c>
      <c r="AX1160" s="1">
        <v>2210460103</v>
      </c>
      <c r="AY1160" s="1" t="s">
        <v>96</v>
      </c>
      <c r="AZ1160" s="1" t="str">
        <f t="shared" si="329"/>
        <v>2210460103击飞</v>
      </c>
      <c r="BA1160" s="1">
        <f>COUNTIFS($AZ$2:AZ1160,AZ1160,$AZ$2:AZ1160,"&gt;&lt;")</f>
        <v>1</v>
      </c>
      <c r="BB1160" t="b">
        <f>IFERROR(AND(VLOOKUP(AX1160,[2]英雄技能定义!$A:$F,6,0)="普攻",AY1160=$AY$2),FALSE)</f>
        <v>0</v>
      </c>
    </row>
    <row r="1161" spans="19:54">
      <c r="S1161" s="14" t="str">
        <f t="shared" si="321"/>
        <v>2210460104伤血1</v>
      </c>
      <c r="T1161" s="14" t="str">
        <f ca="1">IF(OFFSET($BB$1,MATCH($S1161,S:S,0)-1,),$BC$1,
_xlfn.TEXTJOIN(Sheet1!$D$16,1,U1161:AA1161))</f>
        <v>ratio=1.2+attackerParams('extreasure2')+attackerParams('step10a'),fixed=100,extCritP=0.6+attackerParams('extreasure1a')+attackerParams('extreasure3a'),extHitP=0.3+attackerParams('extreasure1b')+attackerParams('extreasure3b'),critPUpperLimit=attackerParams('extreasure3a')&gt;0 and 1 or nil</v>
      </c>
      <c r="U1161" s="14" t="str">
        <f t="shared" ca="1" si="322"/>
        <v>ratio=1.2+attackerParams('extreasure2')+attackerParams('step10a')</v>
      </c>
      <c r="V1161" s="14" t="str">
        <f t="shared" ca="1" si="323"/>
        <v>fixed=100</v>
      </c>
      <c r="W1161" s="14" t="str">
        <f t="shared" ca="1" si="324"/>
        <v>extCritP=0.6+attackerParams('extreasure1a')+attackerParams('extreasure3a')</v>
      </c>
      <c r="X1161" s="14" t="str">
        <f t="shared" ca="1" si="325"/>
        <v>extHitP=0.3+attackerParams('extreasure1b')+attackerParams('extreasure3b')</v>
      </c>
      <c r="Y1161" s="14" t="str">
        <f t="shared" ca="1" si="326"/>
        <v>critPUpperLimit=attackerParams('extreasure3a')&gt;0 and 1 or nil</v>
      </c>
      <c r="Z1161" s="14" t="str">
        <f t="shared" ca="1" si="327"/>
        <v/>
      </c>
      <c r="AA1161" s="14" t="str">
        <f t="shared" ca="1" si="328"/>
        <v/>
      </c>
      <c r="AB1161" s="1">
        <f t="shared" si="314"/>
        <v>1.2</v>
      </c>
      <c r="AC1161" s="1">
        <f t="shared" si="315"/>
        <v>100</v>
      </c>
      <c r="AD1161" s="1">
        <f t="shared" si="316"/>
        <v>0.6</v>
      </c>
      <c r="AE1161" s="1">
        <f t="shared" si="317"/>
        <v>0.3</v>
      </c>
      <c r="AF1161" s="1" t="e">
        <f t="shared" si="318"/>
        <v>#N/A</v>
      </c>
      <c r="AG1161" s="1" t="e">
        <f t="shared" si="319"/>
        <v>#N/A</v>
      </c>
      <c r="AH1161" s="1" t="e">
        <f t="shared" si="320"/>
        <v>#N/A</v>
      </c>
      <c r="AI1161" s="1" t="str">
        <f>TRIM(LEFT(AP1161,FIND(Sheet1!$E$16,AP1161)-1))</f>
        <v>ratio</v>
      </c>
      <c r="AJ1161" s="1" t="str">
        <f>TRIM(LEFT(AQ1161,FIND(Sheet1!$E$16,AQ1161)-1))</f>
        <v>fixed</v>
      </c>
      <c r="AK1161" s="1" t="str">
        <f>TRIM(LEFT(AR1161,FIND(Sheet1!$E$16,AR1161)-1))</f>
        <v>extCritP</v>
      </c>
      <c r="AL1161" s="1" t="str">
        <f>TRIM(LEFT(AS1161,FIND(Sheet1!$E$16,AS1161)-1))</f>
        <v>extHitP</v>
      </c>
      <c r="AM1161" s="1" t="str">
        <f>TRIM(LEFT(AT1161,FIND(Sheet1!$E$16,AT1161)-1))</f>
        <v>critPUpperLimit</v>
      </c>
      <c r="AN1161" s="1" t="e">
        <f>TRIM(LEFT(AU1161,FIND(Sheet1!$E$16,AU1161)-1))</f>
        <v>#VALUE!</v>
      </c>
      <c r="AO1161" s="1" t="e">
        <f>TRIM(LEFT(AV1161,FIND(Sheet1!$E$16,AV1161)-1))</f>
        <v>#VALUE!</v>
      </c>
      <c r="AP1161" s="14" t="s">
        <v>542</v>
      </c>
      <c r="AQ1161" s="14" t="s">
        <v>170</v>
      </c>
      <c r="AR1161" s="14" t="s">
        <v>543</v>
      </c>
      <c r="AS1161" s="14" t="s">
        <v>544</v>
      </c>
      <c r="AT1161" s="14" t="s">
        <v>545</v>
      </c>
      <c r="AX1161" s="1">
        <v>2210460104</v>
      </c>
      <c r="AY1161" s="1" t="s">
        <v>86</v>
      </c>
      <c r="AZ1161" s="1" t="str">
        <f t="shared" si="329"/>
        <v>2210460104伤血</v>
      </c>
      <c r="BA1161" s="1">
        <f>COUNTIFS($AZ$2:AZ1161,AZ1161,$AZ$2:AZ1161,"&gt;&lt;")</f>
        <v>1</v>
      </c>
      <c r="BB1161" t="b">
        <f>IFERROR(AND(VLOOKUP(AX1161,[2]英雄技能定义!$A:$F,6,0)="普攻",AY1161=$AY$2),FALSE)</f>
        <v>0</v>
      </c>
    </row>
    <row r="1162" spans="19:54">
      <c r="S1162" s="14" t="str">
        <f t="shared" si="321"/>
        <v>2210460104受击光效1</v>
      </c>
      <c r="T1162" s="14" t="str">
        <f ca="1">IF(OFFSET($BB$1,MATCH($S1162,S:S,0)-1,),$BC$1,
_xlfn.TEXTJOIN(Sheet1!$D$16,1,U1162:AA1162))</f>
        <v>1</v>
      </c>
      <c r="U1162" s="14" t="str">
        <f t="shared" ca="1" si="322"/>
        <v>1</v>
      </c>
      <c r="V1162" s="14" t="str">
        <f t="shared" ca="1" si="323"/>
        <v/>
      </c>
      <c r="W1162" s="14" t="str">
        <f t="shared" ca="1" si="324"/>
        <v/>
      </c>
      <c r="X1162" s="14" t="str">
        <f t="shared" ca="1" si="325"/>
        <v/>
      </c>
      <c r="Y1162" s="14" t="str">
        <f t="shared" ca="1" si="326"/>
        <v/>
      </c>
      <c r="Z1162" s="14" t="str">
        <f t="shared" ca="1" si="327"/>
        <v/>
      </c>
      <c r="AA1162" s="14" t="str">
        <f t="shared" ca="1" si="328"/>
        <v/>
      </c>
      <c r="AB1162" s="1">
        <f t="shared" si="314"/>
        <v>1</v>
      </c>
      <c r="AC1162" s="1" t="e">
        <f t="shared" si="315"/>
        <v>#N/A</v>
      </c>
      <c r="AD1162" s="1" t="e">
        <f t="shared" si="316"/>
        <v>#N/A</v>
      </c>
      <c r="AE1162" s="1" t="e">
        <f t="shared" si="317"/>
        <v>#N/A</v>
      </c>
      <c r="AF1162" s="1" t="e">
        <f t="shared" si="318"/>
        <v>#N/A</v>
      </c>
      <c r="AG1162" s="1" t="e">
        <f t="shared" si="319"/>
        <v>#N/A</v>
      </c>
      <c r="AH1162" s="1" t="e">
        <f t="shared" si="320"/>
        <v>#N/A</v>
      </c>
      <c r="AI1162" s="1" t="e">
        <f>TRIM(LEFT(AP1162,FIND(Sheet1!$E$16,AP1162)-1))</f>
        <v>#VALUE!</v>
      </c>
      <c r="AJ1162" s="1" t="e">
        <f>TRIM(LEFT(AQ1162,FIND(Sheet1!$E$16,AQ1162)-1))</f>
        <v>#VALUE!</v>
      </c>
      <c r="AK1162" s="1" t="e">
        <f>TRIM(LEFT(AR1162,FIND(Sheet1!$E$16,AR1162)-1))</f>
        <v>#VALUE!</v>
      </c>
      <c r="AL1162" s="1" t="e">
        <f>TRIM(LEFT(AS1162,FIND(Sheet1!$E$16,AS1162)-1))</f>
        <v>#VALUE!</v>
      </c>
      <c r="AM1162" s="1" t="e">
        <f>TRIM(LEFT(AT1162,FIND(Sheet1!$E$16,AT1162)-1))</f>
        <v>#VALUE!</v>
      </c>
      <c r="AN1162" s="1" t="e">
        <f>TRIM(LEFT(AU1162,FIND(Sheet1!$E$16,AU1162)-1))</f>
        <v>#VALUE!</v>
      </c>
      <c r="AO1162" s="1" t="e">
        <f>TRIM(LEFT(AV1162,FIND(Sheet1!$E$16,AV1162)-1))</f>
        <v>#VALUE!</v>
      </c>
      <c r="AP1162" s="14">
        <v>1</v>
      </c>
      <c r="AX1162" s="1">
        <v>2210460104</v>
      </c>
      <c r="AY1162" s="1" t="s">
        <v>91</v>
      </c>
      <c r="AZ1162" s="1" t="str">
        <f t="shared" si="329"/>
        <v>2210460104受击光效</v>
      </c>
      <c r="BA1162" s="1">
        <f>COUNTIFS($AZ$2:AZ1162,AZ1162,$AZ$2:AZ1162,"&gt;&lt;")</f>
        <v>1</v>
      </c>
      <c r="BB1162" t="b">
        <f>IFERROR(AND(VLOOKUP(AX1162,[2]英雄技能定义!$A:$F,6,0)="普攻",AY1162=$AY$2),FALSE)</f>
        <v>0</v>
      </c>
    </row>
    <row r="1163" spans="19:54">
      <c r="S1163" s="14" t="str">
        <f t="shared" si="321"/>
        <v>2210460104增加额外手操主动技1</v>
      </c>
      <c r="T1163" s="14" t="str">
        <f ca="1">IF(OFFSET($BB$1,MATCH($S1163,S:S,0)-1,),$BC$1,
_xlfn.TEXTJOIN(Sheet1!$D$16,1,U1163:AA1163))</f>
        <v>skillId=2000460114, useType='active', lifeTime=8</v>
      </c>
      <c r="U1163" s="14" t="str">
        <f t="shared" ca="1" si="322"/>
        <v>skillId=2000460114</v>
      </c>
      <c r="V1163" s="14" t="str">
        <f t="shared" ca="1" si="323"/>
        <v xml:space="preserve"> useType='active'</v>
      </c>
      <c r="W1163" s="14" t="str">
        <f t="shared" ca="1" si="324"/>
        <v xml:space="preserve"> lifeTime=8</v>
      </c>
      <c r="X1163" s="14" t="str">
        <f t="shared" ca="1" si="325"/>
        <v/>
      </c>
      <c r="Y1163" s="14" t="str">
        <f t="shared" ca="1" si="326"/>
        <v/>
      </c>
      <c r="Z1163" s="14" t="str">
        <f t="shared" ca="1" si="327"/>
        <v/>
      </c>
      <c r="AA1163" s="14" t="str">
        <f t="shared" ca="1" si="328"/>
        <v/>
      </c>
      <c r="AB1163" s="1">
        <f t="shared" si="314"/>
        <v>2000460114</v>
      </c>
      <c r="AC1163" s="1" t="e">
        <f t="shared" si="315"/>
        <v>#N/A</v>
      </c>
      <c r="AD1163" s="1">
        <f t="shared" si="316"/>
        <v>8</v>
      </c>
      <c r="AE1163" s="1" t="e">
        <f t="shared" si="317"/>
        <v>#N/A</v>
      </c>
      <c r="AF1163" s="1" t="e">
        <f t="shared" si="318"/>
        <v>#N/A</v>
      </c>
      <c r="AG1163" s="1" t="e">
        <f t="shared" si="319"/>
        <v>#N/A</v>
      </c>
      <c r="AH1163" s="1" t="e">
        <f t="shared" si="320"/>
        <v>#N/A</v>
      </c>
      <c r="AI1163" s="1" t="str">
        <f>TRIM(LEFT(AP1163,FIND(Sheet1!$E$16,AP1163)-1))</f>
        <v>skillId</v>
      </c>
      <c r="AJ1163" s="1" t="str">
        <f>TRIM(LEFT(AQ1163,FIND(Sheet1!$E$16,AQ1163)-1))</f>
        <v>useType</v>
      </c>
      <c r="AK1163" s="1" t="str">
        <f>TRIM(LEFT(AR1163,FIND(Sheet1!$E$16,AR1163)-1))</f>
        <v>lifeTime</v>
      </c>
      <c r="AL1163" s="1" t="e">
        <f>TRIM(LEFT(AS1163,FIND(Sheet1!$E$16,AS1163)-1))</f>
        <v>#VALUE!</v>
      </c>
      <c r="AM1163" s="1" t="e">
        <f>TRIM(LEFT(AT1163,FIND(Sheet1!$E$16,AT1163)-1))</f>
        <v>#VALUE!</v>
      </c>
      <c r="AN1163" s="1" t="e">
        <f>TRIM(LEFT(AU1163,FIND(Sheet1!$E$16,AU1163)-1))</f>
        <v>#VALUE!</v>
      </c>
      <c r="AO1163" s="1" t="e">
        <f>TRIM(LEFT(AV1163,FIND(Sheet1!$E$16,AV1163)-1))</f>
        <v>#VALUE!</v>
      </c>
      <c r="AP1163" s="14" t="s">
        <v>546</v>
      </c>
      <c r="AQ1163" s="14" t="s">
        <v>547</v>
      </c>
      <c r="AR1163" s="14" t="s">
        <v>548</v>
      </c>
      <c r="AX1163" s="1">
        <v>2210460104</v>
      </c>
      <c r="AY1163" s="1" t="s">
        <v>97</v>
      </c>
      <c r="AZ1163" s="1" t="str">
        <f t="shared" si="329"/>
        <v>2210460104增加额外手操主动技</v>
      </c>
      <c r="BA1163" s="1">
        <f>COUNTIFS($AZ$2:AZ1163,AZ1163,$AZ$2:AZ1163,"&gt;&lt;")</f>
        <v>1</v>
      </c>
      <c r="BB1163" t="b">
        <f>IFERROR(AND(VLOOKUP(AX1163,[2]英雄技能定义!$A:$F,6,0)="普攻",AY1163=$AY$2),FALSE)</f>
        <v>0</v>
      </c>
    </row>
    <row r="1164" spans="19:54">
      <c r="S1164" s="14" t="str">
        <f t="shared" si="321"/>
        <v>2210460104击飞1</v>
      </c>
      <c r="T1164" s="14" t="str">
        <f ca="1">IF(OFFSET($BB$1,MATCH($S1164,S:S,0)-1,),$BC$1,
_xlfn.TEXTJOIN(Sheet1!$D$16,1,U1164:AA1164))</f>
        <v>speed=800,duration=0.2</v>
      </c>
      <c r="U1164" s="14" t="str">
        <f t="shared" ca="1" si="322"/>
        <v>speed=800</v>
      </c>
      <c r="V1164" s="14" t="str">
        <f t="shared" ca="1" si="323"/>
        <v>duration=0.2</v>
      </c>
      <c r="W1164" s="14" t="str">
        <f t="shared" ca="1" si="324"/>
        <v/>
      </c>
      <c r="X1164" s="14" t="str">
        <f t="shared" ca="1" si="325"/>
        <v/>
      </c>
      <c r="Y1164" s="14" t="str">
        <f t="shared" ca="1" si="326"/>
        <v/>
      </c>
      <c r="Z1164" s="14" t="str">
        <f t="shared" ca="1" si="327"/>
        <v/>
      </c>
      <c r="AA1164" s="14" t="str">
        <f t="shared" ca="1" si="328"/>
        <v/>
      </c>
      <c r="AB1164" s="1">
        <f t="shared" si="314"/>
        <v>800</v>
      </c>
      <c r="AC1164" s="1">
        <f t="shared" si="315"/>
        <v>0.2</v>
      </c>
      <c r="AD1164" s="1" t="e">
        <f t="shared" si="316"/>
        <v>#N/A</v>
      </c>
      <c r="AE1164" s="1" t="e">
        <f t="shared" si="317"/>
        <v>#N/A</v>
      </c>
      <c r="AF1164" s="1" t="e">
        <f t="shared" si="318"/>
        <v>#N/A</v>
      </c>
      <c r="AG1164" s="1" t="e">
        <f t="shared" si="319"/>
        <v>#N/A</v>
      </c>
      <c r="AH1164" s="1" t="e">
        <f t="shared" si="320"/>
        <v>#N/A</v>
      </c>
      <c r="AI1164" s="1" t="str">
        <f>TRIM(LEFT(AP1164,FIND(Sheet1!$E$16,AP1164)-1))</f>
        <v>speed</v>
      </c>
      <c r="AJ1164" s="1" t="str">
        <f>TRIM(LEFT(AQ1164,FIND(Sheet1!$E$16,AQ1164)-1))</f>
        <v>duration</v>
      </c>
      <c r="AK1164" s="1" t="e">
        <f>TRIM(LEFT(AR1164,FIND(Sheet1!$E$16,AR1164)-1))</f>
        <v>#VALUE!</v>
      </c>
      <c r="AL1164" s="1" t="e">
        <f>TRIM(LEFT(AS1164,FIND(Sheet1!$E$16,AS1164)-1))</f>
        <v>#VALUE!</v>
      </c>
      <c r="AM1164" s="1" t="e">
        <f>TRIM(LEFT(AT1164,FIND(Sheet1!$E$16,AT1164)-1))</f>
        <v>#VALUE!</v>
      </c>
      <c r="AN1164" s="1" t="e">
        <f>TRIM(LEFT(AU1164,FIND(Sheet1!$E$16,AU1164)-1))</f>
        <v>#VALUE!</v>
      </c>
      <c r="AO1164" s="1" t="e">
        <f>TRIM(LEFT(AV1164,FIND(Sheet1!$E$16,AV1164)-1))</f>
        <v>#VALUE!</v>
      </c>
      <c r="AP1164" s="14" t="s">
        <v>329</v>
      </c>
      <c r="AQ1164" s="14" t="s">
        <v>174</v>
      </c>
      <c r="AX1164" s="1">
        <v>2210460104</v>
      </c>
      <c r="AY1164" s="1" t="s">
        <v>96</v>
      </c>
      <c r="AZ1164" s="1" t="str">
        <f t="shared" si="329"/>
        <v>2210460104击飞</v>
      </c>
      <c r="BA1164" s="1">
        <f>COUNTIFS($AZ$2:AZ1164,AZ1164,$AZ$2:AZ1164,"&gt;&lt;")</f>
        <v>1</v>
      </c>
      <c r="BB1164" t="b">
        <f>IFERROR(AND(VLOOKUP(AX1164,[2]英雄技能定义!$A:$F,6,0)="普攻",AY1164=$AY$2),FALSE)</f>
        <v>0</v>
      </c>
    </row>
    <row r="1165" spans="19:54">
      <c r="S1165" s="14" t="str">
        <f t="shared" si="321"/>
        <v>2210460105伤血1</v>
      </c>
      <c r="T1165" s="14" t="str">
        <f ca="1">IF(OFFSET($BB$1,MATCH($S1165,S:S,0)-1,),$BC$1,
_xlfn.TEXTJOIN(Sheet1!$D$16,1,U1165:AA1165))</f>
        <v>ratio=1.53+attackerParams('extreasure2')+attackerParams('step10a'),fixed=100,extCritP=0.6+attackerParams('extreasure1a')+attackerParams('extreasure3a'),extHitP=0.3+attackerParams('extreasure1b')+attackerParams('extreasure3b'),critPUpperLimit=attackerParams('extreasure3a')&gt;0 and 1 or nil</v>
      </c>
      <c r="U1165" s="14" t="str">
        <f t="shared" ca="1" si="322"/>
        <v>ratio=1.53+attackerParams('extreasure2')+attackerParams('step10a')</v>
      </c>
      <c r="V1165" s="14" t="str">
        <f t="shared" ca="1" si="323"/>
        <v>fixed=100</v>
      </c>
      <c r="W1165" s="14" t="str">
        <f t="shared" ca="1" si="324"/>
        <v>extCritP=0.6+attackerParams('extreasure1a')+attackerParams('extreasure3a')</v>
      </c>
      <c r="X1165" s="14" t="str">
        <f t="shared" ca="1" si="325"/>
        <v>extHitP=0.3+attackerParams('extreasure1b')+attackerParams('extreasure3b')</v>
      </c>
      <c r="Y1165" s="14" t="str">
        <f t="shared" ca="1" si="326"/>
        <v>critPUpperLimit=attackerParams('extreasure3a')&gt;0 and 1 or nil</v>
      </c>
      <c r="Z1165" s="14" t="str">
        <f t="shared" ca="1" si="327"/>
        <v/>
      </c>
      <c r="AA1165" s="14" t="str">
        <f t="shared" ca="1" si="328"/>
        <v/>
      </c>
      <c r="AB1165" s="1">
        <f t="shared" si="314"/>
        <v>1.53</v>
      </c>
      <c r="AC1165" s="1">
        <f t="shared" si="315"/>
        <v>100</v>
      </c>
      <c r="AD1165" s="1">
        <f t="shared" si="316"/>
        <v>0.6</v>
      </c>
      <c r="AE1165" s="1">
        <f t="shared" si="317"/>
        <v>0.3</v>
      </c>
      <c r="AF1165" s="1" t="e">
        <f t="shared" si="318"/>
        <v>#N/A</v>
      </c>
      <c r="AG1165" s="1" t="e">
        <f t="shared" si="319"/>
        <v>#N/A</v>
      </c>
      <c r="AH1165" s="1" t="e">
        <f t="shared" si="320"/>
        <v>#N/A</v>
      </c>
      <c r="AI1165" s="1" t="str">
        <f>TRIM(LEFT(AP1165,FIND(Sheet1!$E$16,AP1165)-1))</f>
        <v>ratio</v>
      </c>
      <c r="AJ1165" s="1" t="str">
        <f>TRIM(LEFT(AQ1165,FIND(Sheet1!$E$16,AQ1165)-1))</f>
        <v>fixed</v>
      </c>
      <c r="AK1165" s="1" t="str">
        <f>TRIM(LEFT(AR1165,FIND(Sheet1!$E$16,AR1165)-1))</f>
        <v>extCritP</v>
      </c>
      <c r="AL1165" s="1" t="str">
        <f>TRIM(LEFT(AS1165,FIND(Sheet1!$E$16,AS1165)-1))</f>
        <v>extHitP</v>
      </c>
      <c r="AM1165" s="1" t="str">
        <f>TRIM(LEFT(AT1165,FIND(Sheet1!$E$16,AT1165)-1))</f>
        <v>critPUpperLimit</v>
      </c>
      <c r="AN1165" s="1" t="e">
        <f>TRIM(LEFT(AU1165,FIND(Sheet1!$E$16,AU1165)-1))</f>
        <v>#VALUE!</v>
      </c>
      <c r="AO1165" s="1" t="e">
        <f>TRIM(LEFT(AV1165,FIND(Sheet1!$E$16,AV1165)-1))</f>
        <v>#VALUE!</v>
      </c>
      <c r="AP1165" s="14" t="s">
        <v>549</v>
      </c>
      <c r="AQ1165" s="14" t="s">
        <v>170</v>
      </c>
      <c r="AR1165" s="14" t="s">
        <v>543</v>
      </c>
      <c r="AS1165" s="14" t="s">
        <v>544</v>
      </c>
      <c r="AT1165" s="14" t="s">
        <v>545</v>
      </c>
      <c r="AX1165" s="1">
        <v>2210460105</v>
      </c>
      <c r="AY1165" s="1" t="s">
        <v>86</v>
      </c>
      <c r="AZ1165" s="1" t="str">
        <f t="shared" si="329"/>
        <v>2210460105伤血</v>
      </c>
      <c r="BA1165" s="1">
        <f>COUNTIFS($AZ$2:AZ1165,AZ1165,$AZ$2:AZ1165,"&gt;&lt;")</f>
        <v>1</v>
      </c>
      <c r="BB1165" t="b">
        <f>IFERROR(AND(VLOOKUP(AX1165,[2]英雄技能定义!$A:$F,6,0)="普攻",AY1165=$AY$2),FALSE)</f>
        <v>0</v>
      </c>
    </row>
    <row r="1166" spans="19:54">
      <c r="S1166" s="14" t="str">
        <f t="shared" si="321"/>
        <v>2210460105受击光效1</v>
      </c>
      <c r="T1166" s="14" t="str">
        <f ca="1">IF(OFFSET($BB$1,MATCH($S1166,S:S,0)-1,),$BC$1,
_xlfn.TEXTJOIN(Sheet1!$D$16,1,U1166:AA1166))</f>
        <v>1</v>
      </c>
      <c r="U1166" s="14" t="str">
        <f t="shared" ca="1" si="322"/>
        <v>1</v>
      </c>
      <c r="V1166" s="14" t="str">
        <f t="shared" ca="1" si="323"/>
        <v/>
      </c>
      <c r="W1166" s="14" t="str">
        <f t="shared" ca="1" si="324"/>
        <v/>
      </c>
      <c r="X1166" s="14" t="str">
        <f t="shared" ca="1" si="325"/>
        <v/>
      </c>
      <c r="Y1166" s="14" t="str">
        <f t="shared" ca="1" si="326"/>
        <v/>
      </c>
      <c r="Z1166" s="14" t="str">
        <f t="shared" ca="1" si="327"/>
        <v/>
      </c>
      <c r="AA1166" s="14" t="str">
        <f t="shared" ca="1" si="328"/>
        <v/>
      </c>
      <c r="AB1166" s="1">
        <f t="shared" si="314"/>
        <v>1</v>
      </c>
      <c r="AC1166" s="1" t="e">
        <f t="shared" si="315"/>
        <v>#N/A</v>
      </c>
      <c r="AD1166" s="1" t="e">
        <f t="shared" si="316"/>
        <v>#N/A</v>
      </c>
      <c r="AE1166" s="1" t="e">
        <f t="shared" si="317"/>
        <v>#N/A</v>
      </c>
      <c r="AF1166" s="1" t="e">
        <f t="shared" si="318"/>
        <v>#N/A</v>
      </c>
      <c r="AG1166" s="1" t="e">
        <f t="shared" si="319"/>
        <v>#N/A</v>
      </c>
      <c r="AH1166" s="1" t="e">
        <f t="shared" si="320"/>
        <v>#N/A</v>
      </c>
      <c r="AI1166" s="1" t="e">
        <f>TRIM(LEFT(AP1166,FIND(Sheet1!$E$16,AP1166)-1))</f>
        <v>#VALUE!</v>
      </c>
      <c r="AJ1166" s="1" t="e">
        <f>TRIM(LEFT(AQ1166,FIND(Sheet1!$E$16,AQ1166)-1))</f>
        <v>#VALUE!</v>
      </c>
      <c r="AK1166" s="1" t="e">
        <f>TRIM(LEFT(AR1166,FIND(Sheet1!$E$16,AR1166)-1))</f>
        <v>#VALUE!</v>
      </c>
      <c r="AL1166" s="1" t="e">
        <f>TRIM(LEFT(AS1166,FIND(Sheet1!$E$16,AS1166)-1))</f>
        <v>#VALUE!</v>
      </c>
      <c r="AM1166" s="1" t="e">
        <f>TRIM(LEFT(AT1166,FIND(Sheet1!$E$16,AT1166)-1))</f>
        <v>#VALUE!</v>
      </c>
      <c r="AN1166" s="1" t="e">
        <f>TRIM(LEFT(AU1166,FIND(Sheet1!$E$16,AU1166)-1))</f>
        <v>#VALUE!</v>
      </c>
      <c r="AO1166" s="1" t="e">
        <f>TRIM(LEFT(AV1166,FIND(Sheet1!$E$16,AV1166)-1))</f>
        <v>#VALUE!</v>
      </c>
      <c r="AP1166" s="14">
        <v>1</v>
      </c>
      <c r="AX1166" s="1">
        <v>2210460105</v>
      </c>
      <c r="AY1166" s="1" t="s">
        <v>91</v>
      </c>
      <c r="AZ1166" s="1" t="str">
        <f t="shared" si="329"/>
        <v>2210460105受击光效</v>
      </c>
      <c r="BA1166" s="1">
        <f>COUNTIFS($AZ$2:AZ1166,AZ1166,$AZ$2:AZ1166,"&gt;&lt;")</f>
        <v>1</v>
      </c>
      <c r="BB1166" t="b">
        <f>IFERROR(AND(VLOOKUP(AX1166,[2]英雄技能定义!$A:$F,6,0)="普攻",AY1166=$AY$2),FALSE)</f>
        <v>0</v>
      </c>
    </row>
    <row r="1167" spans="19:54">
      <c r="S1167" s="14" t="str">
        <f t="shared" si="321"/>
        <v>2210460105增加额外手操主动技1</v>
      </c>
      <c r="T1167" s="14" t="str">
        <f ca="1">IF(OFFSET($BB$1,MATCH($S1167,S:S,0)-1,),$BC$1,
_xlfn.TEXTJOIN(Sheet1!$D$16,1,U1167:AA1167))</f>
        <v>skillId=2000460114, useType='active', lifeTime=8</v>
      </c>
      <c r="U1167" s="14" t="str">
        <f t="shared" ca="1" si="322"/>
        <v>skillId=2000460114</v>
      </c>
      <c r="V1167" s="14" t="str">
        <f t="shared" ca="1" si="323"/>
        <v xml:space="preserve"> useType='active'</v>
      </c>
      <c r="W1167" s="14" t="str">
        <f t="shared" ca="1" si="324"/>
        <v xml:space="preserve"> lifeTime=8</v>
      </c>
      <c r="X1167" s="14" t="str">
        <f t="shared" ca="1" si="325"/>
        <v/>
      </c>
      <c r="Y1167" s="14" t="str">
        <f t="shared" ca="1" si="326"/>
        <v/>
      </c>
      <c r="Z1167" s="14" t="str">
        <f t="shared" ca="1" si="327"/>
        <v/>
      </c>
      <c r="AA1167" s="14" t="str">
        <f t="shared" ca="1" si="328"/>
        <v/>
      </c>
      <c r="AB1167" s="1">
        <f t="shared" si="314"/>
        <v>2000460114</v>
      </c>
      <c r="AC1167" s="1" t="e">
        <f t="shared" si="315"/>
        <v>#N/A</v>
      </c>
      <c r="AD1167" s="1">
        <f t="shared" si="316"/>
        <v>8</v>
      </c>
      <c r="AE1167" s="1" t="e">
        <f t="shared" si="317"/>
        <v>#N/A</v>
      </c>
      <c r="AF1167" s="1" t="e">
        <f t="shared" si="318"/>
        <v>#N/A</v>
      </c>
      <c r="AG1167" s="1" t="e">
        <f t="shared" si="319"/>
        <v>#N/A</v>
      </c>
      <c r="AH1167" s="1" t="e">
        <f t="shared" si="320"/>
        <v>#N/A</v>
      </c>
      <c r="AI1167" s="1" t="str">
        <f>TRIM(LEFT(AP1167,FIND(Sheet1!$E$16,AP1167)-1))</f>
        <v>skillId</v>
      </c>
      <c r="AJ1167" s="1" t="str">
        <f>TRIM(LEFT(AQ1167,FIND(Sheet1!$E$16,AQ1167)-1))</f>
        <v>useType</v>
      </c>
      <c r="AK1167" s="1" t="str">
        <f>TRIM(LEFT(AR1167,FIND(Sheet1!$E$16,AR1167)-1))</f>
        <v>lifeTime</v>
      </c>
      <c r="AL1167" s="1" t="e">
        <f>TRIM(LEFT(AS1167,FIND(Sheet1!$E$16,AS1167)-1))</f>
        <v>#VALUE!</v>
      </c>
      <c r="AM1167" s="1" t="e">
        <f>TRIM(LEFT(AT1167,FIND(Sheet1!$E$16,AT1167)-1))</f>
        <v>#VALUE!</v>
      </c>
      <c r="AN1167" s="1" t="e">
        <f>TRIM(LEFT(AU1167,FIND(Sheet1!$E$16,AU1167)-1))</f>
        <v>#VALUE!</v>
      </c>
      <c r="AO1167" s="1" t="e">
        <f>TRIM(LEFT(AV1167,FIND(Sheet1!$E$16,AV1167)-1))</f>
        <v>#VALUE!</v>
      </c>
      <c r="AP1167" s="14" t="s">
        <v>546</v>
      </c>
      <c r="AQ1167" s="14" t="s">
        <v>547</v>
      </c>
      <c r="AR1167" s="14" t="s">
        <v>548</v>
      </c>
      <c r="AX1167" s="1">
        <v>2210460105</v>
      </c>
      <c r="AY1167" s="1" t="s">
        <v>97</v>
      </c>
      <c r="AZ1167" s="1" t="str">
        <f t="shared" si="329"/>
        <v>2210460105增加额外手操主动技</v>
      </c>
      <c r="BA1167" s="1">
        <f>COUNTIFS($AZ$2:AZ1167,AZ1167,$AZ$2:AZ1167,"&gt;&lt;")</f>
        <v>1</v>
      </c>
      <c r="BB1167" t="b">
        <f>IFERROR(AND(VLOOKUP(AX1167,[2]英雄技能定义!$A:$F,6,0)="普攻",AY1167=$AY$2),FALSE)</f>
        <v>0</v>
      </c>
    </row>
    <row r="1168" spans="19:54">
      <c r="S1168" s="14" t="str">
        <f t="shared" si="321"/>
        <v>2210460105击飞1</v>
      </c>
      <c r="T1168" s="14" t="str">
        <f ca="1">IF(OFFSET($BB$1,MATCH($S1168,S:S,0)-1,),$BC$1,
_xlfn.TEXTJOIN(Sheet1!$D$16,1,U1168:AA1168))</f>
        <v>speed=800,duration=0.2</v>
      </c>
      <c r="U1168" s="14" t="str">
        <f t="shared" ca="1" si="322"/>
        <v>speed=800</v>
      </c>
      <c r="V1168" s="14" t="str">
        <f t="shared" ca="1" si="323"/>
        <v>duration=0.2</v>
      </c>
      <c r="W1168" s="14" t="str">
        <f t="shared" ca="1" si="324"/>
        <v/>
      </c>
      <c r="X1168" s="14" t="str">
        <f t="shared" ca="1" si="325"/>
        <v/>
      </c>
      <c r="Y1168" s="14" t="str">
        <f t="shared" ca="1" si="326"/>
        <v/>
      </c>
      <c r="Z1168" s="14" t="str">
        <f t="shared" ca="1" si="327"/>
        <v/>
      </c>
      <c r="AA1168" s="14" t="str">
        <f t="shared" ca="1" si="328"/>
        <v/>
      </c>
      <c r="AB1168" s="1">
        <f t="shared" si="314"/>
        <v>800</v>
      </c>
      <c r="AC1168" s="1">
        <f t="shared" si="315"/>
        <v>0.2</v>
      </c>
      <c r="AD1168" s="1" t="e">
        <f t="shared" si="316"/>
        <v>#N/A</v>
      </c>
      <c r="AE1168" s="1" t="e">
        <f t="shared" si="317"/>
        <v>#N/A</v>
      </c>
      <c r="AF1168" s="1" t="e">
        <f t="shared" si="318"/>
        <v>#N/A</v>
      </c>
      <c r="AG1168" s="1" t="e">
        <f t="shared" si="319"/>
        <v>#N/A</v>
      </c>
      <c r="AH1168" s="1" t="e">
        <f t="shared" si="320"/>
        <v>#N/A</v>
      </c>
      <c r="AI1168" s="1" t="str">
        <f>TRIM(LEFT(AP1168,FIND(Sheet1!$E$16,AP1168)-1))</f>
        <v>speed</v>
      </c>
      <c r="AJ1168" s="1" t="str">
        <f>TRIM(LEFT(AQ1168,FIND(Sheet1!$E$16,AQ1168)-1))</f>
        <v>duration</v>
      </c>
      <c r="AK1168" s="1" t="e">
        <f>TRIM(LEFT(AR1168,FIND(Sheet1!$E$16,AR1168)-1))</f>
        <v>#VALUE!</v>
      </c>
      <c r="AL1168" s="1" t="e">
        <f>TRIM(LEFT(AS1168,FIND(Sheet1!$E$16,AS1168)-1))</f>
        <v>#VALUE!</v>
      </c>
      <c r="AM1168" s="1" t="e">
        <f>TRIM(LEFT(AT1168,FIND(Sheet1!$E$16,AT1168)-1))</f>
        <v>#VALUE!</v>
      </c>
      <c r="AN1168" s="1" t="e">
        <f>TRIM(LEFT(AU1168,FIND(Sheet1!$E$16,AU1168)-1))</f>
        <v>#VALUE!</v>
      </c>
      <c r="AO1168" s="1" t="e">
        <f>TRIM(LEFT(AV1168,FIND(Sheet1!$E$16,AV1168)-1))</f>
        <v>#VALUE!</v>
      </c>
      <c r="AP1168" s="14" t="s">
        <v>329</v>
      </c>
      <c r="AQ1168" s="14" t="s">
        <v>174</v>
      </c>
      <c r="AX1168" s="1">
        <v>2210460105</v>
      </c>
      <c r="AY1168" s="1" t="s">
        <v>96</v>
      </c>
      <c r="AZ1168" s="1" t="str">
        <f t="shared" si="329"/>
        <v>2210460105击飞</v>
      </c>
      <c r="BA1168" s="1">
        <f>COUNTIFS($AZ$2:AZ1168,AZ1168,$AZ$2:AZ1168,"&gt;&lt;")</f>
        <v>1</v>
      </c>
      <c r="BB1168" t="b">
        <f>IFERROR(AND(VLOOKUP(AX1168,[2]英雄技能定义!$A:$F,6,0)="普攻",AY1168=$AY$2),FALSE)</f>
        <v>0</v>
      </c>
    </row>
    <row r="1169" spans="19:54">
      <c r="S1169" s="14" t="str">
        <f t="shared" si="321"/>
        <v>2210460114伤血1</v>
      </c>
      <c r="T1169" s="14" t="str">
        <f ca="1">IF(OFFSET($BB$1,MATCH($S1169,S:S,0)-1,),$BC$1,
_xlfn.TEXTJOIN(Sheet1!$D$16,1,U1169:AA1169))</f>
        <v>ratio=1,fixed=100</v>
      </c>
      <c r="U1169" s="14" t="str">
        <f t="shared" ca="1" si="322"/>
        <v>ratio=1</v>
      </c>
      <c r="V1169" s="14" t="str">
        <f t="shared" ca="1" si="323"/>
        <v>fixed=100</v>
      </c>
      <c r="W1169" s="14" t="str">
        <f t="shared" ca="1" si="324"/>
        <v/>
      </c>
      <c r="X1169" s="14" t="str">
        <f t="shared" ca="1" si="325"/>
        <v/>
      </c>
      <c r="Y1169" s="14" t="str">
        <f t="shared" ca="1" si="326"/>
        <v/>
      </c>
      <c r="Z1169" s="14" t="str">
        <f t="shared" ca="1" si="327"/>
        <v/>
      </c>
      <c r="AA1169" s="14" t="str">
        <f t="shared" ca="1" si="328"/>
        <v/>
      </c>
      <c r="AB1169" s="1">
        <f t="shared" si="314"/>
        <v>1</v>
      </c>
      <c r="AC1169" s="1">
        <f t="shared" si="315"/>
        <v>100</v>
      </c>
      <c r="AD1169" s="1" t="e">
        <f t="shared" si="316"/>
        <v>#N/A</v>
      </c>
      <c r="AE1169" s="1" t="e">
        <f t="shared" si="317"/>
        <v>#N/A</v>
      </c>
      <c r="AF1169" s="1" t="e">
        <f t="shared" si="318"/>
        <v>#N/A</v>
      </c>
      <c r="AG1169" s="1" t="e">
        <f t="shared" si="319"/>
        <v>#N/A</v>
      </c>
      <c r="AH1169" s="1" t="e">
        <f t="shared" si="320"/>
        <v>#N/A</v>
      </c>
      <c r="AI1169" s="1" t="str">
        <f>TRIM(LEFT(AP1169,FIND(Sheet1!$E$16,AP1169)-1))</f>
        <v>ratio</v>
      </c>
      <c r="AJ1169" s="1" t="str">
        <f>TRIM(LEFT(AQ1169,FIND(Sheet1!$E$16,AQ1169)-1))</f>
        <v>fixed</v>
      </c>
      <c r="AK1169" s="1" t="e">
        <f>TRIM(LEFT(AR1169,FIND(Sheet1!$E$16,AR1169)-1))</f>
        <v>#VALUE!</v>
      </c>
      <c r="AL1169" s="1" t="e">
        <f>TRIM(LEFT(AS1169,FIND(Sheet1!$E$16,AS1169)-1))</f>
        <v>#VALUE!</v>
      </c>
      <c r="AM1169" s="1" t="e">
        <f>TRIM(LEFT(AT1169,FIND(Sheet1!$E$16,AT1169)-1))</f>
        <v>#VALUE!</v>
      </c>
      <c r="AN1169" s="1" t="e">
        <f>TRIM(LEFT(AU1169,FIND(Sheet1!$E$16,AU1169)-1))</f>
        <v>#VALUE!</v>
      </c>
      <c r="AO1169" s="1" t="e">
        <f>TRIM(LEFT(AV1169,FIND(Sheet1!$E$16,AV1169)-1))</f>
        <v>#VALUE!</v>
      </c>
      <c r="AP1169" s="14" t="s">
        <v>550</v>
      </c>
      <c r="AQ1169" s="14" t="s">
        <v>170</v>
      </c>
      <c r="AX1169" s="1">
        <v>2210460114</v>
      </c>
      <c r="AY1169" s="1" t="s">
        <v>86</v>
      </c>
      <c r="AZ1169" s="1" t="str">
        <f t="shared" si="329"/>
        <v>2210460114伤血</v>
      </c>
      <c r="BA1169" s="1">
        <f>COUNTIFS($AZ$2:AZ1169,AZ1169,$AZ$2:AZ1169,"&gt;&lt;")</f>
        <v>1</v>
      </c>
      <c r="BB1169" t="b">
        <f>IFERROR(AND(VLOOKUP(AX1169,[2]英雄技能定义!$A:$F,6,0)="普攻",AY1169=$AY$2),FALSE)</f>
        <v>0</v>
      </c>
    </row>
    <row r="1170" spans="19:54">
      <c r="S1170" s="14" t="str">
        <f t="shared" si="321"/>
        <v>2210460114受击光效1</v>
      </c>
      <c r="T1170" s="14" t="str">
        <f ca="1">IF(OFFSET($BB$1,MATCH($S1170,S:S,0)-1,),$BC$1,
_xlfn.TEXTJOIN(Sheet1!$D$16,1,U1170:AA1170))</f>
        <v>1</v>
      </c>
      <c r="U1170" s="14" t="str">
        <f t="shared" ca="1" si="322"/>
        <v>1</v>
      </c>
      <c r="V1170" s="14" t="str">
        <f t="shared" ca="1" si="323"/>
        <v/>
      </c>
      <c r="W1170" s="14" t="str">
        <f t="shared" ca="1" si="324"/>
        <v/>
      </c>
      <c r="X1170" s="14" t="str">
        <f t="shared" ca="1" si="325"/>
        <v/>
      </c>
      <c r="Y1170" s="14" t="str">
        <f t="shared" ca="1" si="326"/>
        <v/>
      </c>
      <c r="Z1170" s="14" t="str">
        <f t="shared" ca="1" si="327"/>
        <v/>
      </c>
      <c r="AA1170" s="14" t="str">
        <f t="shared" ca="1" si="328"/>
        <v/>
      </c>
      <c r="AB1170" s="1">
        <f t="shared" si="314"/>
        <v>1</v>
      </c>
      <c r="AC1170" s="1" t="e">
        <f t="shared" si="315"/>
        <v>#N/A</v>
      </c>
      <c r="AD1170" s="1" t="e">
        <f t="shared" si="316"/>
        <v>#N/A</v>
      </c>
      <c r="AE1170" s="1" t="e">
        <f t="shared" si="317"/>
        <v>#N/A</v>
      </c>
      <c r="AF1170" s="1" t="e">
        <f t="shared" si="318"/>
        <v>#N/A</v>
      </c>
      <c r="AG1170" s="1" t="e">
        <f t="shared" si="319"/>
        <v>#N/A</v>
      </c>
      <c r="AH1170" s="1" t="e">
        <f t="shared" si="320"/>
        <v>#N/A</v>
      </c>
      <c r="AI1170" s="1" t="e">
        <f>TRIM(LEFT(AP1170,FIND(Sheet1!$E$16,AP1170)-1))</f>
        <v>#VALUE!</v>
      </c>
      <c r="AJ1170" s="1" t="e">
        <f>TRIM(LEFT(AQ1170,FIND(Sheet1!$E$16,AQ1170)-1))</f>
        <v>#VALUE!</v>
      </c>
      <c r="AK1170" s="1" t="e">
        <f>TRIM(LEFT(AR1170,FIND(Sheet1!$E$16,AR1170)-1))</f>
        <v>#VALUE!</v>
      </c>
      <c r="AL1170" s="1" t="e">
        <f>TRIM(LEFT(AS1170,FIND(Sheet1!$E$16,AS1170)-1))</f>
        <v>#VALUE!</v>
      </c>
      <c r="AM1170" s="1" t="e">
        <f>TRIM(LEFT(AT1170,FIND(Sheet1!$E$16,AT1170)-1))</f>
        <v>#VALUE!</v>
      </c>
      <c r="AN1170" s="1" t="e">
        <f>TRIM(LEFT(AU1170,FIND(Sheet1!$E$16,AU1170)-1))</f>
        <v>#VALUE!</v>
      </c>
      <c r="AO1170" s="1" t="e">
        <f>TRIM(LEFT(AV1170,FIND(Sheet1!$E$16,AV1170)-1))</f>
        <v>#VALUE!</v>
      </c>
      <c r="AP1170" s="14">
        <v>1</v>
      </c>
      <c r="AX1170" s="1">
        <v>2210460114</v>
      </c>
      <c r="AY1170" s="1" t="s">
        <v>91</v>
      </c>
      <c r="AZ1170" s="1" t="str">
        <f t="shared" si="329"/>
        <v>2210460114受击光效</v>
      </c>
      <c r="BA1170" s="1">
        <f>COUNTIFS($AZ$2:AZ1170,AZ1170,$AZ$2:AZ1170,"&gt;&lt;")</f>
        <v>1</v>
      </c>
      <c r="BB1170" t="b">
        <f>IFERROR(AND(VLOOKUP(AX1170,[2]英雄技能定义!$A:$F,6,0)="普攻",AY1170=$AY$2),FALSE)</f>
        <v>0</v>
      </c>
    </row>
    <row r="1171" spans="19:54">
      <c r="S1171" s="14" t="str">
        <f t="shared" si="321"/>
        <v>2210460111加buff1</v>
      </c>
      <c r="T1171" s="14" t="str">
        <f ca="1">IF(OFFSET($BB$1,MATCH($S1171,S:S,0)-1,),$BC$1,
_xlfn.TEXTJOIN(Sheet1!$D$16,1,U1171:AA1171))</f>
        <v>duration=-1,effectIds={1000161},overlayLimit=5</v>
      </c>
      <c r="U1171" s="14" t="str">
        <f t="shared" ca="1" si="322"/>
        <v>duration=-1</v>
      </c>
      <c r="V1171" s="14" t="str">
        <f t="shared" ca="1" si="323"/>
        <v>effectIds={1000161}</v>
      </c>
      <c r="W1171" s="14" t="str">
        <f t="shared" ca="1" si="324"/>
        <v>overlayLimit=5</v>
      </c>
      <c r="X1171" s="14" t="str">
        <f t="shared" ca="1" si="325"/>
        <v/>
      </c>
      <c r="Y1171" s="14" t="str">
        <f t="shared" ca="1" si="326"/>
        <v/>
      </c>
      <c r="Z1171" s="14" t="str">
        <f t="shared" ca="1" si="327"/>
        <v/>
      </c>
      <c r="AA1171" s="14" t="str">
        <f t="shared" ca="1" si="328"/>
        <v/>
      </c>
      <c r="AB1171" s="1">
        <f t="shared" si="314"/>
        <v>1</v>
      </c>
      <c r="AC1171" s="1" t="e">
        <f t="shared" si="315"/>
        <v>#N/A</v>
      </c>
      <c r="AD1171" s="1">
        <f t="shared" si="316"/>
        <v>5</v>
      </c>
      <c r="AE1171" s="1" t="e">
        <f t="shared" si="317"/>
        <v>#N/A</v>
      </c>
      <c r="AF1171" s="1" t="e">
        <f t="shared" si="318"/>
        <v>#N/A</v>
      </c>
      <c r="AG1171" s="1" t="e">
        <f t="shared" si="319"/>
        <v>#N/A</v>
      </c>
      <c r="AH1171" s="1" t="e">
        <f t="shared" si="320"/>
        <v>#N/A</v>
      </c>
      <c r="AI1171" s="1" t="str">
        <f>TRIM(LEFT(AP1171,FIND(Sheet1!$E$16,AP1171)-1))</f>
        <v>duration</v>
      </c>
      <c r="AJ1171" s="1" t="str">
        <f>TRIM(LEFT(AQ1171,FIND(Sheet1!$E$16,AQ1171)-1))</f>
        <v>effectIds</v>
      </c>
      <c r="AK1171" s="1" t="str">
        <f>TRIM(LEFT(AR1171,FIND(Sheet1!$E$16,AR1171)-1))</f>
        <v>overlayLimit</v>
      </c>
      <c r="AL1171" s="1" t="e">
        <f>TRIM(LEFT(AS1171,FIND(Sheet1!$E$16,AS1171)-1))</f>
        <v>#VALUE!</v>
      </c>
      <c r="AM1171" s="1" t="e">
        <f>TRIM(LEFT(AT1171,FIND(Sheet1!$E$16,AT1171)-1))</f>
        <v>#VALUE!</v>
      </c>
      <c r="AN1171" s="1" t="e">
        <f>TRIM(LEFT(AU1171,FIND(Sheet1!$E$16,AU1171)-1))</f>
        <v>#VALUE!</v>
      </c>
      <c r="AO1171" s="1" t="e">
        <f>TRIM(LEFT(AV1171,FIND(Sheet1!$E$16,AV1171)-1))</f>
        <v>#VALUE!</v>
      </c>
      <c r="AP1171" s="14" t="s">
        <v>417</v>
      </c>
      <c r="AQ1171" s="14" t="s">
        <v>551</v>
      </c>
      <c r="AR1171" s="14" t="s">
        <v>538</v>
      </c>
      <c r="AX1171" s="1">
        <v>2210460111</v>
      </c>
      <c r="AY1171" s="1" t="s">
        <v>88</v>
      </c>
      <c r="AZ1171" s="1" t="str">
        <f t="shared" si="329"/>
        <v>2210460111加buff</v>
      </c>
      <c r="BA1171" s="1">
        <f>COUNTIFS($AZ$2:AZ1171,AZ1171,$AZ$2:AZ1171,"&gt;&lt;")</f>
        <v>1</v>
      </c>
      <c r="BB1171" t="b">
        <f>IFERROR(AND(VLOOKUP(AX1171,[2]英雄技能定义!$A:$F,6,0)="普攻",AY1171=$AY$2),FALSE)</f>
        <v>0</v>
      </c>
    </row>
    <row r="1172" spans="19:54">
      <c r="S1172" s="14" t="str">
        <f t="shared" ref="S1172:S1217" si="330">AZ1172&amp;BA1172</f>
        <v>120100010101伤血1</v>
      </c>
      <c r="T1172" s="14" t="str">
        <f ca="1">IF(OFFSET($BB$1,MATCH($S1172,S:S,0)-1,),$BC$1,
_xlfn.TEXTJOIN(Sheet1!$D$16,1,U1172:AA1172))</f>
        <v>ratio=0.65,fixed=100</v>
      </c>
      <c r="U1172" s="14" t="str">
        <f t="shared" ca="1" si="322"/>
        <v>ratio=0.65</v>
      </c>
      <c r="V1172" s="14" t="str">
        <f t="shared" ca="1" si="323"/>
        <v>fixed=100</v>
      </c>
      <c r="W1172" s="14" t="str">
        <f t="shared" ca="1" si="324"/>
        <v/>
      </c>
      <c r="X1172" s="14" t="str">
        <f t="shared" ca="1" si="325"/>
        <v/>
      </c>
      <c r="Y1172" s="14" t="str">
        <f t="shared" ca="1" si="326"/>
        <v/>
      </c>
      <c r="Z1172" s="14" t="str">
        <f t="shared" ca="1" si="327"/>
        <v/>
      </c>
      <c r="AA1172" s="14" t="str">
        <f t="shared" ca="1" si="328"/>
        <v/>
      </c>
      <c r="AB1172" s="1">
        <f t="shared" si="314"/>
        <v>0.65</v>
      </c>
      <c r="AC1172" s="1">
        <f t="shared" si="315"/>
        <v>100</v>
      </c>
      <c r="AD1172" s="1" t="e">
        <f t="shared" si="316"/>
        <v>#N/A</v>
      </c>
      <c r="AE1172" s="1" t="e">
        <f t="shared" si="317"/>
        <v>#N/A</v>
      </c>
      <c r="AF1172" s="1" t="e">
        <f t="shared" si="318"/>
        <v>#N/A</v>
      </c>
      <c r="AG1172" s="1" t="e">
        <f t="shared" si="319"/>
        <v>#N/A</v>
      </c>
      <c r="AH1172" s="1" t="e">
        <f t="shared" si="320"/>
        <v>#N/A</v>
      </c>
      <c r="AI1172" s="1" t="str">
        <f>TRIM(LEFT(AP1172,FIND(Sheet1!$E$16,AP1172)-1))</f>
        <v>ratio</v>
      </c>
      <c r="AJ1172" s="1" t="str">
        <f>TRIM(LEFT(AQ1172,FIND(Sheet1!$E$16,AQ1172)-1))</f>
        <v>fixed</v>
      </c>
      <c r="AK1172" s="1" t="e">
        <f>TRIM(LEFT(AR1172,FIND(Sheet1!$E$16,AR1172)-1))</f>
        <v>#VALUE!</v>
      </c>
      <c r="AL1172" s="1" t="e">
        <f>TRIM(LEFT(AS1172,FIND(Sheet1!$E$16,AS1172)-1))</f>
        <v>#VALUE!</v>
      </c>
      <c r="AM1172" s="1" t="e">
        <f>TRIM(LEFT(AT1172,FIND(Sheet1!$E$16,AT1172)-1))</f>
        <v>#VALUE!</v>
      </c>
      <c r="AN1172" s="1" t="e">
        <f>TRIM(LEFT(AU1172,FIND(Sheet1!$E$16,AU1172)-1))</f>
        <v>#VALUE!</v>
      </c>
      <c r="AO1172" s="1" t="e">
        <f>TRIM(LEFT(AV1172,FIND(Sheet1!$E$16,AV1172)-1))</f>
        <v>#VALUE!</v>
      </c>
      <c r="AP1172" s="27" t="s">
        <v>420</v>
      </c>
      <c r="AQ1172" s="14" t="s">
        <v>170</v>
      </c>
      <c r="AW1172" s="1" t="s">
        <v>874</v>
      </c>
      <c r="AX1172" s="24">
        <v>120100010101</v>
      </c>
      <c r="AY1172" s="1" t="s">
        <v>86</v>
      </c>
      <c r="AZ1172" s="1" t="str">
        <f t="shared" si="329"/>
        <v>120100010101伤血</v>
      </c>
      <c r="BA1172" s="1">
        <f>COUNTIFS($AZ$2:AZ1172,AZ1172,$AZ$2:AZ1172,"&gt;&lt;")</f>
        <v>1</v>
      </c>
      <c r="BB1172" t="b">
        <f>IFERROR(AND(VLOOKUP(AX1172,[2]英雄技能定义!$A:$F,6,0)="普攻",AY1172=$AY$2),FALSE)</f>
        <v>0</v>
      </c>
    </row>
    <row r="1173" spans="19:54">
      <c r="S1173" s="14" t="str">
        <f t="shared" si="330"/>
        <v>120100010101击退1</v>
      </c>
      <c r="T1173" s="14" t="str">
        <f ca="1">IF(OFFSET($BB$1,MATCH($S1173,S:S,0)-1,),$BC$1,
_xlfn.TEXTJOIN(Sheet1!$D$16,1,U1173:AA1173))</f>
        <v>speed=600,duration=0.5</v>
      </c>
      <c r="U1173" s="14" t="str">
        <f t="shared" ca="1" si="322"/>
        <v>speed=600</v>
      </c>
      <c r="V1173" s="14" t="str">
        <f t="shared" ca="1" si="323"/>
        <v>duration=0.5</v>
      </c>
      <c r="W1173" s="14" t="str">
        <f t="shared" ca="1" si="324"/>
        <v/>
      </c>
      <c r="X1173" s="14" t="str">
        <f t="shared" ca="1" si="325"/>
        <v/>
      </c>
      <c r="Y1173" s="14" t="str">
        <f t="shared" ca="1" si="326"/>
        <v/>
      </c>
      <c r="Z1173" s="14" t="str">
        <f t="shared" ca="1" si="327"/>
        <v/>
      </c>
      <c r="AA1173" s="14" t="str">
        <f t="shared" ca="1" si="328"/>
        <v/>
      </c>
      <c r="AB1173" s="1">
        <f t="shared" si="314"/>
        <v>600</v>
      </c>
      <c r="AC1173" s="1">
        <f t="shared" si="315"/>
        <v>0.5</v>
      </c>
      <c r="AD1173" s="1" t="e">
        <f t="shared" si="316"/>
        <v>#N/A</v>
      </c>
      <c r="AE1173" s="1" t="e">
        <f t="shared" si="317"/>
        <v>#N/A</v>
      </c>
      <c r="AF1173" s="1" t="e">
        <f t="shared" si="318"/>
        <v>#N/A</v>
      </c>
      <c r="AG1173" s="1" t="e">
        <f t="shared" si="319"/>
        <v>#N/A</v>
      </c>
      <c r="AH1173" s="1" t="e">
        <f t="shared" si="320"/>
        <v>#N/A</v>
      </c>
      <c r="AI1173" s="1" t="str">
        <f>TRIM(LEFT(AP1173,FIND(Sheet1!$E$16,AP1173)-1))</f>
        <v>speed</v>
      </c>
      <c r="AJ1173" s="1" t="str">
        <f>TRIM(LEFT(AQ1173,FIND(Sheet1!$E$16,AQ1173)-1))</f>
        <v>duration</v>
      </c>
      <c r="AK1173" s="1" t="e">
        <f>TRIM(LEFT(AR1173,FIND(Sheet1!$E$16,AR1173)-1))</f>
        <v>#VALUE!</v>
      </c>
      <c r="AL1173" s="1" t="e">
        <f>TRIM(LEFT(AS1173,FIND(Sheet1!$E$16,AS1173)-1))</f>
        <v>#VALUE!</v>
      </c>
      <c r="AM1173" s="1" t="e">
        <f>TRIM(LEFT(AT1173,FIND(Sheet1!$E$16,AT1173)-1))</f>
        <v>#VALUE!</v>
      </c>
      <c r="AN1173" s="1" t="e">
        <f>TRIM(LEFT(AU1173,FIND(Sheet1!$E$16,AU1173)-1))</f>
        <v>#VALUE!</v>
      </c>
      <c r="AO1173" s="1" t="e">
        <f>TRIM(LEFT(AV1173,FIND(Sheet1!$E$16,AV1173)-1))</f>
        <v>#VALUE!</v>
      </c>
      <c r="AP1173" s="14" t="s">
        <v>625</v>
      </c>
      <c r="AQ1173" s="14" t="s">
        <v>188</v>
      </c>
      <c r="AX1173" s="1">
        <v>120100010101</v>
      </c>
      <c r="AY1173" s="1" t="s">
        <v>47</v>
      </c>
      <c r="AZ1173" s="1" t="str">
        <f t="shared" si="329"/>
        <v>120100010101击退</v>
      </c>
      <c r="BA1173" s="1">
        <f>COUNTIFS($AZ$2:AZ1173,AZ1173,$AZ$2:AZ1173,"&gt;&lt;")</f>
        <v>1</v>
      </c>
      <c r="BB1173" t="b">
        <f>IFERROR(AND(VLOOKUP(AX1173,[2]英雄技能定义!$A:$F,6,0)="普攻",AY1173=$AY$2),FALSE)</f>
        <v>0</v>
      </c>
    </row>
    <row r="1174" spans="19:54">
      <c r="S1174" s="14" t="str">
        <f t="shared" si="330"/>
        <v>120100010101加buff1</v>
      </c>
      <c r="T1174" s="14" t="str">
        <f ca="1">IF(OFFSET($BB$1,MATCH($S1174,S:S,0)-1,),$BC$1,
_xlfn.TEXTJOIN(Sheet1!$D$16,1,U1174:AA1174))</f>
        <v>duration=6,effectIds={1000236},lightEffects={33}</v>
      </c>
      <c r="U1174" s="14" t="str">
        <f t="shared" ca="1" si="322"/>
        <v>duration=6</v>
      </c>
      <c r="V1174" s="14" t="str">
        <f t="shared" ca="1" si="323"/>
        <v>effectIds={1000236}</v>
      </c>
      <c r="W1174" s="14" t="str">
        <f t="shared" ca="1" si="324"/>
        <v>lightEffects={33}</v>
      </c>
      <c r="X1174" s="14" t="str">
        <f t="shared" ca="1" si="325"/>
        <v/>
      </c>
      <c r="Y1174" s="14" t="str">
        <f t="shared" ca="1" si="326"/>
        <v/>
      </c>
      <c r="Z1174" s="14" t="str">
        <f t="shared" ca="1" si="327"/>
        <v/>
      </c>
      <c r="AA1174" s="14" t="str">
        <f t="shared" ca="1" si="328"/>
        <v/>
      </c>
      <c r="AB1174" s="1">
        <f t="shared" si="314"/>
        <v>6</v>
      </c>
      <c r="AC1174" s="1" t="e">
        <f t="shared" si="315"/>
        <v>#N/A</v>
      </c>
      <c r="AD1174" s="1" t="e">
        <f t="shared" si="316"/>
        <v>#N/A</v>
      </c>
      <c r="AE1174" s="1" t="e">
        <f t="shared" si="317"/>
        <v>#N/A</v>
      </c>
      <c r="AF1174" s="1" t="e">
        <f t="shared" si="318"/>
        <v>#N/A</v>
      </c>
      <c r="AG1174" s="1" t="e">
        <f t="shared" si="319"/>
        <v>#N/A</v>
      </c>
      <c r="AH1174" s="1" t="e">
        <f t="shared" si="320"/>
        <v>#N/A</v>
      </c>
      <c r="AI1174" s="1" t="str">
        <f>TRIM(LEFT(AP1174,FIND(Sheet1!$E$16,AP1174)-1))</f>
        <v>duration</v>
      </c>
      <c r="AJ1174" s="1" t="str">
        <f>TRIM(LEFT(AQ1174,FIND(Sheet1!$E$16,AQ1174)-1))</f>
        <v>effectIds</v>
      </c>
      <c r="AK1174" s="1" t="str">
        <f>TRIM(LEFT(AR1174,FIND(Sheet1!$E$16,AR1174)-1))</f>
        <v>lightEffects</v>
      </c>
      <c r="AL1174" s="1" t="e">
        <f>TRIM(LEFT(AS1174,FIND(Sheet1!$E$16,AS1174)-1))</f>
        <v>#VALUE!</v>
      </c>
      <c r="AM1174" s="1" t="e">
        <f>TRIM(LEFT(AT1174,FIND(Sheet1!$E$16,AT1174)-1))</f>
        <v>#VALUE!</v>
      </c>
      <c r="AN1174" s="1" t="e">
        <f>TRIM(LEFT(AU1174,FIND(Sheet1!$E$16,AU1174)-1))</f>
        <v>#VALUE!</v>
      </c>
      <c r="AO1174" s="1" t="e">
        <f>TRIM(LEFT(AV1174,FIND(Sheet1!$E$16,AV1174)-1))</f>
        <v>#VALUE!</v>
      </c>
      <c r="AP1174" s="14" t="s">
        <v>185</v>
      </c>
      <c r="AQ1174" s="14" t="s">
        <v>626</v>
      </c>
      <c r="AR1174" s="14" t="s">
        <v>627</v>
      </c>
      <c r="AX1174" s="1">
        <v>120100010101</v>
      </c>
      <c r="AY1174" s="1" t="s">
        <v>88</v>
      </c>
      <c r="AZ1174" s="1" t="str">
        <f t="shared" si="329"/>
        <v>120100010101加buff</v>
      </c>
      <c r="BA1174" s="1">
        <f>COUNTIFS($AZ$2:AZ1174,AZ1174,$AZ$2:AZ1174,"&gt;&lt;")</f>
        <v>1</v>
      </c>
      <c r="BB1174" t="b">
        <f>IFERROR(AND(VLOOKUP(AX1174,[2]英雄技能定义!$A:$F,6,0)="普攻",AY1174=$AY$2),FALSE)</f>
        <v>0</v>
      </c>
    </row>
    <row r="1175" spans="19:54">
      <c r="S1175" s="14" t="str">
        <f t="shared" si="330"/>
        <v>120100010201伤血1</v>
      </c>
      <c r="T1175" s="14" t="str">
        <f ca="1">IF(OFFSET($BB$1,MATCH($S1175,S:S,0)-1,),$BC$1,
_xlfn.TEXTJOIN(Sheet1!$D$16,1,U1175:AA1175))</f>
        <v>ratio=0.25,fixed=100</v>
      </c>
      <c r="U1175" s="14" t="str">
        <f t="shared" ca="1" si="322"/>
        <v>ratio=0.25</v>
      </c>
      <c r="V1175" s="14" t="str">
        <f t="shared" ca="1" si="323"/>
        <v>fixed=100</v>
      </c>
      <c r="W1175" s="14" t="str">
        <f t="shared" ca="1" si="324"/>
        <v/>
      </c>
      <c r="X1175" s="14" t="str">
        <f t="shared" ca="1" si="325"/>
        <v/>
      </c>
      <c r="Y1175" s="14" t="str">
        <f t="shared" ca="1" si="326"/>
        <v/>
      </c>
      <c r="Z1175" s="14" t="str">
        <f t="shared" ca="1" si="327"/>
        <v/>
      </c>
      <c r="AA1175" s="14" t="str">
        <f t="shared" ca="1" si="328"/>
        <v/>
      </c>
      <c r="AB1175" s="1">
        <f t="shared" si="314"/>
        <v>0.25</v>
      </c>
      <c r="AC1175" s="1">
        <f t="shared" si="315"/>
        <v>100</v>
      </c>
      <c r="AD1175" s="1" t="e">
        <f t="shared" si="316"/>
        <v>#N/A</v>
      </c>
      <c r="AE1175" s="1" t="e">
        <f t="shared" si="317"/>
        <v>#N/A</v>
      </c>
      <c r="AF1175" s="1" t="e">
        <f t="shared" si="318"/>
        <v>#N/A</v>
      </c>
      <c r="AG1175" s="1" t="e">
        <f t="shared" si="319"/>
        <v>#N/A</v>
      </c>
      <c r="AH1175" s="1" t="e">
        <f t="shared" si="320"/>
        <v>#N/A</v>
      </c>
      <c r="AI1175" s="1" t="str">
        <f>TRIM(LEFT(AP1175,FIND(Sheet1!$E$16,AP1175)-1))</f>
        <v>ratio</v>
      </c>
      <c r="AJ1175" s="1" t="str">
        <f>TRIM(LEFT(AQ1175,FIND(Sheet1!$E$16,AQ1175)-1))</f>
        <v>fixed</v>
      </c>
      <c r="AK1175" s="1" t="e">
        <f>TRIM(LEFT(AR1175,FIND(Sheet1!$E$16,AR1175)-1))</f>
        <v>#VALUE!</v>
      </c>
      <c r="AL1175" s="1" t="e">
        <f>TRIM(LEFT(AS1175,FIND(Sheet1!$E$16,AS1175)-1))</f>
        <v>#VALUE!</v>
      </c>
      <c r="AM1175" s="1" t="e">
        <f>TRIM(LEFT(AT1175,FIND(Sheet1!$E$16,AT1175)-1))</f>
        <v>#VALUE!</v>
      </c>
      <c r="AN1175" s="1" t="e">
        <f>TRIM(LEFT(AU1175,FIND(Sheet1!$E$16,AU1175)-1))</f>
        <v>#VALUE!</v>
      </c>
      <c r="AO1175" s="1" t="e">
        <f>TRIM(LEFT(AV1175,FIND(Sheet1!$E$16,AV1175)-1))</f>
        <v>#VALUE!</v>
      </c>
      <c r="AP1175" s="14" t="s">
        <v>628</v>
      </c>
      <c r="AQ1175" s="14" t="s">
        <v>170</v>
      </c>
      <c r="AX1175" s="1">
        <v>120100010201</v>
      </c>
      <c r="AY1175" s="1" t="s">
        <v>86</v>
      </c>
      <c r="AZ1175" s="1" t="str">
        <f t="shared" si="329"/>
        <v>120100010201伤血</v>
      </c>
      <c r="BA1175" s="1">
        <f>COUNTIFS($AZ$2:AZ1175,AZ1175,$AZ$2:AZ1175,"&gt;&lt;")</f>
        <v>1</v>
      </c>
      <c r="BB1175" t="b">
        <f>IFERROR(AND(VLOOKUP(AX1175,[2]英雄技能定义!$A:$F,6,0)="普攻",AY1175=$AY$2),FALSE)</f>
        <v>0</v>
      </c>
    </row>
    <row r="1176" spans="19:54">
      <c r="S1176" s="14" t="str">
        <f t="shared" si="330"/>
        <v>120100010201加buff1</v>
      </c>
      <c r="T1176" s="14" t="str">
        <f ca="1">IF(OFFSET($BB$1,MATCH($S1176,S:S,0)-1,),$BC$1,
_xlfn.TEXTJOIN(Sheet1!$D$16,1,U1176:AA1176))</f>
        <v>duration=6,effectIds={1000230},lightEffects={33}</v>
      </c>
      <c r="U1176" s="14" t="str">
        <f t="shared" ca="1" si="322"/>
        <v>duration=6</v>
      </c>
      <c r="V1176" s="14" t="str">
        <f t="shared" ca="1" si="323"/>
        <v>effectIds={1000230}</v>
      </c>
      <c r="W1176" s="14" t="str">
        <f t="shared" ca="1" si="324"/>
        <v>lightEffects={33}</v>
      </c>
      <c r="X1176" s="14" t="str">
        <f t="shared" ca="1" si="325"/>
        <v/>
      </c>
      <c r="Y1176" s="14" t="str">
        <f t="shared" ca="1" si="326"/>
        <v/>
      </c>
      <c r="Z1176" s="14" t="str">
        <f t="shared" ca="1" si="327"/>
        <v/>
      </c>
      <c r="AA1176" s="14" t="str">
        <f t="shared" ca="1" si="328"/>
        <v/>
      </c>
      <c r="AB1176" s="1">
        <f t="shared" si="314"/>
        <v>6</v>
      </c>
      <c r="AC1176" s="1" t="e">
        <f t="shared" si="315"/>
        <v>#N/A</v>
      </c>
      <c r="AD1176" s="1" t="e">
        <f t="shared" si="316"/>
        <v>#N/A</v>
      </c>
      <c r="AE1176" s="1" t="e">
        <f t="shared" si="317"/>
        <v>#N/A</v>
      </c>
      <c r="AF1176" s="1" t="e">
        <f t="shared" si="318"/>
        <v>#N/A</v>
      </c>
      <c r="AG1176" s="1" t="e">
        <f t="shared" si="319"/>
        <v>#N/A</v>
      </c>
      <c r="AH1176" s="1" t="e">
        <f t="shared" si="320"/>
        <v>#N/A</v>
      </c>
      <c r="AI1176" s="1" t="str">
        <f>TRIM(LEFT(AP1176,FIND(Sheet1!$E$16,AP1176)-1))</f>
        <v>duration</v>
      </c>
      <c r="AJ1176" s="1" t="str">
        <f>TRIM(LEFT(AQ1176,FIND(Sheet1!$E$16,AQ1176)-1))</f>
        <v>effectIds</v>
      </c>
      <c r="AK1176" s="1" t="str">
        <f>TRIM(LEFT(AR1176,FIND(Sheet1!$E$16,AR1176)-1))</f>
        <v>lightEffects</v>
      </c>
      <c r="AL1176" s="1" t="e">
        <f>TRIM(LEFT(AS1176,FIND(Sheet1!$E$16,AS1176)-1))</f>
        <v>#VALUE!</v>
      </c>
      <c r="AM1176" s="1" t="e">
        <f>TRIM(LEFT(AT1176,FIND(Sheet1!$E$16,AT1176)-1))</f>
        <v>#VALUE!</v>
      </c>
      <c r="AN1176" s="1" t="e">
        <f>TRIM(LEFT(AU1176,FIND(Sheet1!$E$16,AU1176)-1))</f>
        <v>#VALUE!</v>
      </c>
      <c r="AO1176" s="1" t="e">
        <f>TRIM(LEFT(AV1176,FIND(Sheet1!$E$16,AV1176)-1))</f>
        <v>#VALUE!</v>
      </c>
      <c r="AP1176" s="14" t="s">
        <v>185</v>
      </c>
      <c r="AQ1176" s="14" t="s">
        <v>629</v>
      </c>
      <c r="AR1176" s="14" t="s">
        <v>627</v>
      </c>
      <c r="AX1176" s="1">
        <v>120100010201</v>
      </c>
      <c r="AY1176" s="1" t="s">
        <v>88</v>
      </c>
      <c r="AZ1176" s="1" t="str">
        <f t="shared" si="329"/>
        <v>120100010201加buff</v>
      </c>
      <c r="BA1176" s="1">
        <f>COUNTIFS($AZ$2:AZ1176,AZ1176,$AZ$2:AZ1176,"&gt;&lt;")</f>
        <v>1</v>
      </c>
      <c r="BB1176" t="b">
        <f>IFERROR(AND(VLOOKUP(AX1176,[2]英雄技能定义!$A:$F,6,0)="普攻",AY1176=$AY$2),FALSE)</f>
        <v>0</v>
      </c>
    </row>
    <row r="1177" spans="19:54">
      <c r="S1177" s="14" t="str">
        <f t="shared" si="330"/>
        <v>120100010201加buff2</v>
      </c>
      <c r="T1177" s="14" t="str">
        <f ca="1">IF(OFFSET($BB$1,MATCH($S1177,S:S,0)-1,),$BC$1,
_xlfn.TEXTJOIN(Sheet1!$D$16,1,U1177:AA1177))</f>
        <v>duration=9,effectIds={1000237}</v>
      </c>
      <c r="U1177" s="14" t="str">
        <f t="shared" ca="1" si="322"/>
        <v>duration=9</v>
      </c>
      <c r="V1177" s="14" t="str">
        <f t="shared" ca="1" si="323"/>
        <v>effectIds={1000237}</v>
      </c>
      <c r="W1177" s="14" t="str">
        <f t="shared" ca="1" si="324"/>
        <v/>
      </c>
      <c r="X1177" s="14" t="str">
        <f t="shared" ca="1" si="325"/>
        <v/>
      </c>
      <c r="Y1177" s="14" t="str">
        <f t="shared" ca="1" si="326"/>
        <v/>
      </c>
      <c r="Z1177" s="14" t="str">
        <f t="shared" ca="1" si="327"/>
        <v/>
      </c>
      <c r="AA1177" s="14" t="str">
        <f t="shared" ca="1" si="328"/>
        <v/>
      </c>
      <c r="AB1177" s="1">
        <f t="shared" ref="AB1177:AB1240" si="331">LOOKUP(9E+307,(--(TRIM(MID(SUBSTITUTE(SUBSTITUTE(SUBSTITUTE(SUBSTITUTE(SUBSTITUTE(AP1177,"=","+"),"*","+"),"/","+"),"-","+"),"+",REPT(" ",99)),ROW($1:$100)*99-98,99)))))</f>
        <v>9</v>
      </c>
      <c r="AC1177" s="1" t="e">
        <f t="shared" ref="AC1177:AC1240" si="332">LOOKUP(9E+307,(--(TRIM(MID(SUBSTITUTE(SUBSTITUTE(SUBSTITUTE(SUBSTITUTE(SUBSTITUTE(AQ1177,"=","+"),"*","+"),"/","+"),"-","+"),"+",REPT(" ",99)),ROW($1:$100)*99-98,99)))))</f>
        <v>#N/A</v>
      </c>
      <c r="AD1177" s="1" t="e">
        <f t="shared" ref="AD1177:AD1240" si="333">LOOKUP(9E+307,(--(TRIM(MID(SUBSTITUTE(SUBSTITUTE(SUBSTITUTE(SUBSTITUTE(SUBSTITUTE(AR1177,"=","+"),"*","+"),"/","+"),"-","+"),"+",REPT(" ",99)),ROW($1:$100)*99-98,99)))))</f>
        <v>#N/A</v>
      </c>
      <c r="AE1177" s="1" t="e">
        <f t="shared" ref="AE1177:AE1240" si="334">LOOKUP(9E+307,(--(TRIM(MID(SUBSTITUTE(SUBSTITUTE(SUBSTITUTE(SUBSTITUTE(SUBSTITUTE(AS1177,"=","+"),"*","+"),"/","+"),"-","+"),"+",REPT(" ",99)),ROW($1:$100)*99-98,99)))))</f>
        <v>#N/A</v>
      </c>
      <c r="AF1177" s="1" t="e">
        <f t="shared" ref="AF1177:AF1240" si="335">LOOKUP(9E+307,(--(TRIM(MID(SUBSTITUTE(SUBSTITUTE(SUBSTITUTE(SUBSTITUTE(SUBSTITUTE(AT1177,"=","+"),"*","+"),"/","+"),"-","+"),"+",REPT(" ",99)),ROW($1:$100)*99-98,99)))))</f>
        <v>#N/A</v>
      </c>
      <c r="AG1177" s="1" t="e">
        <f t="shared" ref="AG1177:AG1240" si="336">LOOKUP(9E+307,(--(TRIM(MID(SUBSTITUTE(SUBSTITUTE(SUBSTITUTE(SUBSTITUTE(SUBSTITUTE(AU1177,"=","+"),"*","+"),"/","+"),"-","+"),"+",REPT(" ",99)),ROW($1:$100)*99-98,99)))))</f>
        <v>#N/A</v>
      </c>
      <c r="AH1177" s="1" t="e">
        <f t="shared" ref="AH1177:AH1240" si="337">LOOKUP(9E+307,(--(TRIM(MID(SUBSTITUTE(SUBSTITUTE(SUBSTITUTE(SUBSTITUTE(SUBSTITUTE(AV1177,"=","+"),"*","+"),"/","+"),"-","+"),"+",REPT(" ",99)),ROW($1:$100)*99-98,99)))))</f>
        <v>#N/A</v>
      </c>
      <c r="AI1177" s="1" t="str">
        <f>TRIM(LEFT(AP1177,FIND(Sheet1!$E$16,AP1177)-1))</f>
        <v>duration</v>
      </c>
      <c r="AJ1177" s="1" t="str">
        <f>TRIM(LEFT(AQ1177,FIND(Sheet1!$E$16,AQ1177)-1))</f>
        <v>effectIds</v>
      </c>
      <c r="AK1177" s="1" t="e">
        <f>TRIM(LEFT(AR1177,FIND(Sheet1!$E$16,AR1177)-1))</f>
        <v>#VALUE!</v>
      </c>
      <c r="AL1177" s="1" t="e">
        <f>TRIM(LEFT(AS1177,FIND(Sheet1!$E$16,AS1177)-1))</f>
        <v>#VALUE!</v>
      </c>
      <c r="AM1177" s="1" t="e">
        <f>TRIM(LEFT(AT1177,FIND(Sheet1!$E$16,AT1177)-1))</f>
        <v>#VALUE!</v>
      </c>
      <c r="AN1177" s="1" t="e">
        <f>TRIM(LEFT(AU1177,FIND(Sheet1!$E$16,AU1177)-1))</f>
        <v>#VALUE!</v>
      </c>
      <c r="AO1177" s="1" t="e">
        <f>TRIM(LEFT(AV1177,FIND(Sheet1!$E$16,AV1177)-1))</f>
        <v>#VALUE!</v>
      </c>
      <c r="AP1177" s="14" t="s">
        <v>175</v>
      </c>
      <c r="AQ1177" s="14" t="s">
        <v>630</v>
      </c>
      <c r="AX1177" s="1">
        <v>120100010201</v>
      </c>
      <c r="AY1177" s="1" t="s">
        <v>88</v>
      </c>
      <c r="AZ1177" s="1" t="str">
        <f t="shared" si="329"/>
        <v>120100010201加buff</v>
      </c>
      <c r="BA1177" s="1">
        <f>COUNTIFS($AZ$2:AZ1177,AZ1177,$AZ$2:AZ1177,"&gt;&lt;")</f>
        <v>2</v>
      </c>
      <c r="BB1177" t="b">
        <f>IFERROR(AND(VLOOKUP(AX1177,[2]英雄技能定义!$A:$F,6,0)="普攻",AY1177=$AY$2),FALSE)</f>
        <v>0</v>
      </c>
    </row>
    <row r="1178" spans="19:54">
      <c r="S1178" s="14" t="str">
        <f t="shared" si="330"/>
        <v>120100010202伤血1</v>
      </c>
      <c r="T1178" s="14" t="str">
        <f ca="1">IF(OFFSET($BB$1,MATCH($S1178,S:S,0)-1,),$BC$1,
_xlfn.TEXTJOIN(Sheet1!$D$16,1,U1178:AA1178))</f>
        <v>ratio=0.25,fixed=100</v>
      </c>
      <c r="U1178" s="14" t="str">
        <f t="shared" ca="1" si="322"/>
        <v>ratio=0.25</v>
      </c>
      <c r="V1178" s="14" t="str">
        <f t="shared" ca="1" si="323"/>
        <v>fixed=100</v>
      </c>
      <c r="W1178" s="14" t="str">
        <f t="shared" ca="1" si="324"/>
        <v/>
      </c>
      <c r="X1178" s="14" t="str">
        <f t="shared" ca="1" si="325"/>
        <v/>
      </c>
      <c r="Y1178" s="14" t="str">
        <f t="shared" ca="1" si="326"/>
        <v/>
      </c>
      <c r="Z1178" s="14" t="str">
        <f t="shared" ca="1" si="327"/>
        <v/>
      </c>
      <c r="AA1178" s="14" t="str">
        <f t="shared" ca="1" si="328"/>
        <v/>
      </c>
      <c r="AB1178" s="1">
        <f t="shared" si="331"/>
        <v>0.25</v>
      </c>
      <c r="AC1178" s="1">
        <f t="shared" si="332"/>
        <v>100</v>
      </c>
      <c r="AD1178" s="1" t="e">
        <f t="shared" si="333"/>
        <v>#N/A</v>
      </c>
      <c r="AE1178" s="1" t="e">
        <f t="shared" si="334"/>
        <v>#N/A</v>
      </c>
      <c r="AF1178" s="1" t="e">
        <f t="shared" si="335"/>
        <v>#N/A</v>
      </c>
      <c r="AG1178" s="1" t="e">
        <f t="shared" si="336"/>
        <v>#N/A</v>
      </c>
      <c r="AH1178" s="1" t="e">
        <f t="shared" si="337"/>
        <v>#N/A</v>
      </c>
      <c r="AI1178" s="1" t="str">
        <f>TRIM(LEFT(AP1178,FIND(Sheet1!$E$16,AP1178)-1))</f>
        <v>ratio</v>
      </c>
      <c r="AJ1178" s="1" t="str">
        <f>TRIM(LEFT(AQ1178,FIND(Sheet1!$E$16,AQ1178)-1))</f>
        <v>fixed</v>
      </c>
      <c r="AK1178" s="1" t="e">
        <f>TRIM(LEFT(AR1178,FIND(Sheet1!$E$16,AR1178)-1))</f>
        <v>#VALUE!</v>
      </c>
      <c r="AL1178" s="1" t="e">
        <f>TRIM(LEFT(AS1178,FIND(Sheet1!$E$16,AS1178)-1))</f>
        <v>#VALUE!</v>
      </c>
      <c r="AM1178" s="1" t="e">
        <f>TRIM(LEFT(AT1178,FIND(Sheet1!$E$16,AT1178)-1))</f>
        <v>#VALUE!</v>
      </c>
      <c r="AN1178" s="1" t="e">
        <f>TRIM(LEFT(AU1178,FIND(Sheet1!$E$16,AU1178)-1))</f>
        <v>#VALUE!</v>
      </c>
      <c r="AO1178" s="1" t="e">
        <f>TRIM(LEFT(AV1178,FIND(Sheet1!$E$16,AV1178)-1))</f>
        <v>#VALUE!</v>
      </c>
      <c r="AP1178" s="14" t="s">
        <v>628</v>
      </c>
      <c r="AQ1178" s="14" t="s">
        <v>170</v>
      </c>
      <c r="AX1178" s="1">
        <v>120100010202</v>
      </c>
      <c r="AY1178" s="1" t="s">
        <v>86</v>
      </c>
      <c r="AZ1178" s="1" t="str">
        <f t="shared" si="329"/>
        <v>120100010202伤血</v>
      </c>
      <c r="BA1178" s="1">
        <f>COUNTIFS($AZ$2:AZ1178,AZ1178,$AZ$2:AZ1178,"&gt;&lt;")</f>
        <v>1</v>
      </c>
      <c r="BB1178" t="b">
        <f>IFERROR(AND(VLOOKUP(AX1178,[2]英雄技能定义!$A:$F,6,0)="普攻",AY1178=$AY$2),FALSE)</f>
        <v>0</v>
      </c>
    </row>
    <row r="1179" spans="19:54">
      <c r="S1179" s="14" t="str">
        <f t="shared" si="330"/>
        <v>120100010202加buff1</v>
      </c>
      <c r="T1179" s="14" t="str">
        <f ca="1">IF(OFFSET($BB$1,MATCH($S1179,S:S,0)-1,),$BC$1,
_xlfn.TEXTJOIN(Sheet1!$D$16,1,U1179:AA1179))</f>
        <v>duration=6,effectIds={1000231},lightEffects={33}</v>
      </c>
      <c r="U1179" s="14" t="str">
        <f t="shared" ca="1" si="322"/>
        <v>duration=6</v>
      </c>
      <c r="V1179" s="14" t="str">
        <f t="shared" ca="1" si="323"/>
        <v>effectIds={1000231}</v>
      </c>
      <c r="W1179" s="14" t="str">
        <f t="shared" ca="1" si="324"/>
        <v>lightEffects={33}</v>
      </c>
      <c r="X1179" s="14" t="str">
        <f t="shared" ca="1" si="325"/>
        <v/>
      </c>
      <c r="Y1179" s="14" t="str">
        <f t="shared" ca="1" si="326"/>
        <v/>
      </c>
      <c r="Z1179" s="14" t="str">
        <f t="shared" ca="1" si="327"/>
        <v/>
      </c>
      <c r="AA1179" s="14" t="str">
        <f t="shared" ca="1" si="328"/>
        <v/>
      </c>
      <c r="AB1179" s="1">
        <f t="shared" si="331"/>
        <v>6</v>
      </c>
      <c r="AC1179" s="1" t="e">
        <f t="shared" si="332"/>
        <v>#N/A</v>
      </c>
      <c r="AD1179" s="1" t="e">
        <f t="shared" si="333"/>
        <v>#N/A</v>
      </c>
      <c r="AE1179" s="1" t="e">
        <f t="shared" si="334"/>
        <v>#N/A</v>
      </c>
      <c r="AF1179" s="1" t="e">
        <f t="shared" si="335"/>
        <v>#N/A</v>
      </c>
      <c r="AG1179" s="1" t="e">
        <f t="shared" si="336"/>
        <v>#N/A</v>
      </c>
      <c r="AH1179" s="1" t="e">
        <f t="shared" si="337"/>
        <v>#N/A</v>
      </c>
      <c r="AI1179" s="1" t="str">
        <f>TRIM(LEFT(AP1179,FIND(Sheet1!$E$16,AP1179)-1))</f>
        <v>duration</v>
      </c>
      <c r="AJ1179" s="1" t="str">
        <f>TRIM(LEFT(AQ1179,FIND(Sheet1!$E$16,AQ1179)-1))</f>
        <v>effectIds</v>
      </c>
      <c r="AK1179" s="1" t="str">
        <f>TRIM(LEFT(AR1179,FIND(Sheet1!$E$16,AR1179)-1))</f>
        <v>lightEffects</v>
      </c>
      <c r="AL1179" s="1" t="e">
        <f>TRIM(LEFT(AS1179,FIND(Sheet1!$E$16,AS1179)-1))</f>
        <v>#VALUE!</v>
      </c>
      <c r="AM1179" s="1" t="e">
        <f>TRIM(LEFT(AT1179,FIND(Sheet1!$E$16,AT1179)-1))</f>
        <v>#VALUE!</v>
      </c>
      <c r="AN1179" s="1" t="e">
        <f>TRIM(LEFT(AU1179,FIND(Sheet1!$E$16,AU1179)-1))</f>
        <v>#VALUE!</v>
      </c>
      <c r="AO1179" s="1" t="e">
        <f>TRIM(LEFT(AV1179,FIND(Sheet1!$E$16,AV1179)-1))</f>
        <v>#VALUE!</v>
      </c>
      <c r="AP1179" s="14" t="s">
        <v>185</v>
      </c>
      <c r="AQ1179" s="14" t="s">
        <v>631</v>
      </c>
      <c r="AR1179" s="14" t="s">
        <v>627</v>
      </c>
      <c r="AX1179" s="1">
        <v>120100010202</v>
      </c>
      <c r="AY1179" s="1" t="s">
        <v>88</v>
      </c>
      <c r="AZ1179" s="1" t="str">
        <f t="shared" si="329"/>
        <v>120100010202加buff</v>
      </c>
      <c r="BA1179" s="1">
        <f>COUNTIFS($AZ$2:AZ1179,AZ1179,$AZ$2:AZ1179,"&gt;&lt;")</f>
        <v>1</v>
      </c>
      <c r="BB1179" t="b">
        <f>IFERROR(AND(VLOOKUP(AX1179,[2]英雄技能定义!$A:$F,6,0)="普攻",AY1179=$AY$2),FALSE)</f>
        <v>0</v>
      </c>
    </row>
    <row r="1180" spans="19:54">
      <c r="S1180" s="14" t="str">
        <f t="shared" si="330"/>
        <v>120100010202加buff2</v>
      </c>
      <c r="T1180" s="14" t="str">
        <f ca="1">IF(OFFSET($BB$1,MATCH($S1180,S:S,0)-1,),$BC$1,
_xlfn.TEXTJOIN(Sheet1!$D$16,1,U1180:AA1180))</f>
        <v>duration=9,effectIds={1000238}</v>
      </c>
      <c r="U1180" s="14" t="str">
        <f t="shared" ca="1" si="322"/>
        <v>duration=9</v>
      </c>
      <c r="V1180" s="14" t="str">
        <f t="shared" ca="1" si="323"/>
        <v>effectIds={1000238}</v>
      </c>
      <c r="W1180" s="14" t="str">
        <f t="shared" ca="1" si="324"/>
        <v/>
      </c>
      <c r="X1180" s="14" t="str">
        <f t="shared" ca="1" si="325"/>
        <v/>
      </c>
      <c r="Y1180" s="14" t="str">
        <f t="shared" ca="1" si="326"/>
        <v/>
      </c>
      <c r="Z1180" s="14" t="str">
        <f t="shared" ca="1" si="327"/>
        <v/>
      </c>
      <c r="AA1180" s="14" t="str">
        <f t="shared" ca="1" si="328"/>
        <v/>
      </c>
      <c r="AB1180" s="1">
        <f t="shared" si="331"/>
        <v>9</v>
      </c>
      <c r="AC1180" s="1" t="e">
        <f t="shared" si="332"/>
        <v>#N/A</v>
      </c>
      <c r="AD1180" s="1" t="e">
        <f t="shared" si="333"/>
        <v>#N/A</v>
      </c>
      <c r="AE1180" s="1" t="e">
        <f t="shared" si="334"/>
        <v>#N/A</v>
      </c>
      <c r="AF1180" s="1" t="e">
        <f t="shared" si="335"/>
        <v>#N/A</v>
      </c>
      <c r="AG1180" s="1" t="e">
        <f t="shared" si="336"/>
        <v>#N/A</v>
      </c>
      <c r="AH1180" s="1" t="e">
        <f t="shared" si="337"/>
        <v>#N/A</v>
      </c>
      <c r="AI1180" s="1" t="str">
        <f>TRIM(LEFT(AP1180,FIND(Sheet1!$E$16,AP1180)-1))</f>
        <v>duration</v>
      </c>
      <c r="AJ1180" s="1" t="str">
        <f>TRIM(LEFT(AQ1180,FIND(Sheet1!$E$16,AQ1180)-1))</f>
        <v>effectIds</v>
      </c>
      <c r="AK1180" s="1" t="e">
        <f>TRIM(LEFT(AR1180,FIND(Sheet1!$E$16,AR1180)-1))</f>
        <v>#VALUE!</v>
      </c>
      <c r="AL1180" s="1" t="e">
        <f>TRIM(LEFT(AS1180,FIND(Sheet1!$E$16,AS1180)-1))</f>
        <v>#VALUE!</v>
      </c>
      <c r="AM1180" s="1" t="e">
        <f>TRIM(LEFT(AT1180,FIND(Sheet1!$E$16,AT1180)-1))</f>
        <v>#VALUE!</v>
      </c>
      <c r="AN1180" s="1" t="e">
        <f>TRIM(LEFT(AU1180,FIND(Sheet1!$E$16,AU1180)-1))</f>
        <v>#VALUE!</v>
      </c>
      <c r="AO1180" s="1" t="e">
        <f>TRIM(LEFT(AV1180,FIND(Sheet1!$E$16,AV1180)-1))</f>
        <v>#VALUE!</v>
      </c>
      <c r="AP1180" s="14" t="s">
        <v>175</v>
      </c>
      <c r="AQ1180" s="14" t="s">
        <v>632</v>
      </c>
      <c r="AX1180" s="1">
        <v>120100010202</v>
      </c>
      <c r="AY1180" s="1" t="s">
        <v>88</v>
      </c>
      <c r="AZ1180" s="1" t="str">
        <f t="shared" si="329"/>
        <v>120100010202加buff</v>
      </c>
      <c r="BA1180" s="1">
        <f>COUNTIFS($AZ$2:AZ1180,AZ1180,$AZ$2:AZ1180,"&gt;&lt;")</f>
        <v>2</v>
      </c>
      <c r="BB1180" t="b">
        <f>IFERROR(AND(VLOOKUP(AX1180,[2]英雄技能定义!$A:$F,6,0)="普攻",AY1180=$AY$2),FALSE)</f>
        <v>0</v>
      </c>
    </row>
    <row r="1181" spans="19:54">
      <c r="S1181" s="14" t="str">
        <f t="shared" si="330"/>
        <v>120100010203伤血1</v>
      </c>
      <c r="T1181" s="14" t="str">
        <f ca="1">IF(OFFSET($BB$1,MATCH($S1181,S:S,0)-1,),$BC$1,
_xlfn.TEXTJOIN(Sheet1!$D$16,1,U1181:AA1181))</f>
        <v>ratio=0.25,fixed=100</v>
      </c>
      <c r="U1181" s="14" t="str">
        <f t="shared" ca="1" si="322"/>
        <v>ratio=0.25</v>
      </c>
      <c r="V1181" s="14" t="str">
        <f t="shared" ca="1" si="323"/>
        <v>fixed=100</v>
      </c>
      <c r="W1181" s="14" t="str">
        <f t="shared" ca="1" si="324"/>
        <v/>
      </c>
      <c r="X1181" s="14" t="str">
        <f t="shared" ca="1" si="325"/>
        <v/>
      </c>
      <c r="Y1181" s="14" t="str">
        <f t="shared" ca="1" si="326"/>
        <v/>
      </c>
      <c r="Z1181" s="14" t="str">
        <f t="shared" ca="1" si="327"/>
        <v/>
      </c>
      <c r="AA1181" s="14" t="str">
        <f t="shared" ca="1" si="328"/>
        <v/>
      </c>
      <c r="AB1181" s="1">
        <f t="shared" si="331"/>
        <v>0.25</v>
      </c>
      <c r="AC1181" s="1">
        <f t="shared" si="332"/>
        <v>100</v>
      </c>
      <c r="AD1181" s="1" t="e">
        <f t="shared" si="333"/>
        <v>#N/A</v>
      </c>
      <c r="AE1181" s="1" t="e">
        <f t="shared" si="334"/>
        <v>#N/A</v>
      </c>
      <c r="AF1181" s="1" t="e">
        <f t="shared" si="335"/>
        <v>#N/A</v>
      </c>
      <c r="AG1181" s="1" t="e">
        <f t="shared" si="336"/>
        <v>#N/A</v>
      </c>
      <c r="AH1181" s="1" t="e">
        <f t="shared" si="337"/>
        <v>#N/A</v>
      </c>
      <c r="AI1181" s="1" t="str">
        <f>TRIM(LEFT(AP1181,FIND(Sheet1!$E$16,AP1181)-1))</f>
        <v>ratio</v>
      </c>
      <c r="AJ1181" s="1" t="str">
        <f>TRIM(LEFT(AQ1181,FIND(Sheet1!$E$16,AQ1181)-1))</f>
        <v>fixed</v>
      </c>
      <c r="AK1181" s="1" t="e">
        <f>TRIM(LEFT(AR1181,FIND(Sheet1!$E$16,AR1181)-1))</f>
        <v>#VALUE!</v>
      </c>
      <c r="AL1181" s="1" t="e">
        <f>TRIM(LEFT(AS1181,FIND(Sheet1!$E$16,AS1181)-1))</f>
        <v>#VALUE!</v>
      </c>
      <c r="AM1181" s="1" t="e">
        <f>TRIM(LEFT(AT1181,FIND(Sheet1!$E$16,AT1181)-1))</f>
        <v>#VALUE!</v>
      </c>
      <c r="AN1181" s="1" t="e">
        <f>TRIM(LEFT(AU1181,FIND(Sheet1!$E$16,AU1181)-1))</f>
        <v>#VALUE!</v>
      </c>
      <c r="AO1181" s="1" t="e">
        <f>TRIM(LEFT(AV1181,FIND(Sheet1!$E$16,AV1181)-1))</f>
        <v>#VALUE!</v>
      </c>
      <c r="AP1181" s="14" t="s">
        <v>628</v>
      </c>
      <c r="AQ1181" s="14" t="s">
        <v>170</v>
      </c>
      <c r="AX1181" s="1">
        <v>120100010203</v>
      </c>
      <c r="AY1181" s="1" t="s">
        <v>86</v>
      </c>
      <c r="AZ1181" s="1" t="str">
        <f t="shared" si="329"/>
        <v>120100010203伤血</v>
      </c>
      <c r="BA1181" s="1">
        <f>COUNTIFS($AZ$2:AZ1181,AZ1181,$AZ$2:AZ1181,"&gt;&lt;")</f>
        <v>1</v>
      </c>
      <c r="BB1181" t="b">
        <f>IFERROR(AND(VLOOKUP(AX1181,[2]英雄技能定义!$A:$F,6,0)="普攻",AY1181=$AY$2),FALSE)</f>
        <v>0</v>
      </c>
    </row>
    <row r="1182" spans="19:54">
      <c r="S1182" s="14" t="str">
        <f t="shared" si="330"/>
        <v>120100010203加buff1</v>
      </c>
      <c r="T1182" s="14" t="str">
        <f ca="1">IF(OFFSET($BB$1,MATCH($S1182,S:S,0)-1,),$BC$1,
_xlfn.TEXTJOIN(Sheet1!$D$16,1,U1182:AA1182))</f>
        <v>duration=6,effectIds={1000232},lightEffects={33}</v>
      </c>
      <c r="U1182" s="14" t="str">
        <f t="shared" ca="1" si="322"/>
        <v>duration=6</v>
      </c>
      <c r="V1182" s="14" t="str">
        <f t="shared" ca="1" si="323"/>
        <v>effectIds={1000232}</v>
      </c>
      <c r="W1182" s="14" t="str">
        <f t="shared" ca="1" si="324"/>
        <v>lightEffects={33}</v>
      </c>
      <c r="X1182" s="14" t="str">
        <f t="shared" ca="1" si="325"/>
        <v/>
      </c>
      <c r="Y1182" s="14" t="str">
        <f t="shared" ca="1" si="326"/>
        <v/>
      </c>
      <c r="Z1182" s="14" t="str">
        <f t="shared" ca="1" si="327"/>
        <v/>
      </c>
      <c r="AA1182" s="14" t="str">
        <f t="shared" ca="1" si="328"/>
        <v/>
      </c>
      <c r="AB1182" s="1">
        <f t="shared" si="331"/>
        <v>6</v>
      </c>
      <c r="AC1182" s="1" t="e">
        <f t="shared" si="332"/>
        <v>#N/A</v>
      </c>
      <c r="AD1182" s="1" t="e">
        <f t="shared" si="333"/>
        <v>#N/A</v>
      </c>
      <c r="AE1182" s="1" t="e">
        <f t="shared" si="334"/>
        <v>#N/A</v>
      </c>
      <c r="AF1182" s="1" t="e">
        <f t="shared" si="335"/>
        <v>#N/A</v>
      </c>
      <c r="AG1182" s="1" t="e">
        <f t="shared" si="336"/>
        <v>#N/A</v>
      </c>
      <c r="AH1182" s="1" t="e">
        <f t="shared" si="337"/>
        <v>#N/A</v>
      </c>
      <c r="AI1182" s="1" t="str">
        <f>TRIM(LEFT(AP1182,FIND(Sheet1!$E$16,AP1182)-1))</f>
        <v>duration</v>
      </c>
      <c r="AJ1182" s="1" t="str">
        <f>TRIM(LEFT(AQ1182,FIND(Sheet1!$E$16,AQ1182)-1))</f>
        <v>effectIds</v>
      </c>
      <c r="AK1182" s="1" t="str">
        <f>TRIM(LEFT(AR1182,FIND(Sheet1!$E$16,AR1182)-1))</f>
        <v>lightEffects</v>
      </c>
      <c r="AL1182" s="1" t="e">
        <f>TRIM(LEFT(AS1182,FIND(Sheet1!$E$16,AS1182)-1))</f>
        <v>#VALUE!</v>
      </c>
      <c r="AM1182" s="1" t="e">
        <f>TRIM(LEFT(AT1182,FIND(Sheet1!$E$16,AT1182)-1))</f>
        <v>#VALUE!</v>
      </c>
      <c r="AN1182" s="1" t="e">
        <f>TRIM(LEFT(AU1182,FIND(Sheet1!$E$16,AU1182)-1))</f>
        <v>#VALUE!</v>
      </c>
      <c r="AO1182" s="1" t="e">
        <f>TRIM(LEFT(AV1182,FIND(Sheet1!$E$16,AV1182)-1))</f>
        <v>#VALUE!</v>
      </c>
      <c r="AP1182" s="14" t="s">
        <v>185</v>
      </c>
      <c r="AQ1182" s="14" t="s">
        <v>633</v>
      </c>
      <c r="AR1182" s="14" t="s">
        <v>627</v>
      </c>
      <c r="AX1182" s="1">
        <v>120100010203</v>
      </c>
      <c r="AY1182" s="1" t="s">
        <v>88</v>
      </c>
      <c r="AZ1182" s="1" t="str">
        <f t="shared" si="329"/>
        <v>120100010203加buff</v>
      </c>
      <c r="BA1182" s="1">
        <f>COUNTIFS($AZ$2:AZ1182,AZ1182,$AZ$2:AZ1182,"&gt;&lt;")</f>
        <v>1</v>
      </c>
      <c r="BB1182" t="b">
        <f>IFERROR(AND(VLOOKUP(AX1182,[2]英雄技能定义!$A:$F,6,0)="普攻",AY1182=$AY$2),FALSE)</f>
        <v>0</v>
      </c>
    </row>
    <row r="1183" spans="19:54">
      <c r="S1183" s="14" t="str">
        <f t="shared" si="330"/>
        <v>120100010203加buff2</v>
      </c>
      <c r="T1183" s="14" t="str">
        <f ca="1">IF(OFFSET($BB$1,MATCH($S1183,S:S,0)-1,),$BC$1,
_xlfn.TEXTJOIN(Sheet1!$D$16,1,U1183:AA1183))</f>
        <v>duration=9,effectIds={1000239}</v>
      </c>
      <c r="U1183" s="14" t="str">
        <f t="shared" ca="1" si="322"/>
        <v>duration=9</v>
      </c>
      <c r="V1183" s="14" t="str">
        <f t="shared" ca="1" si="323"/>
        <v>effectIds={1000239}</v>
      </c>
      <c r="W1183" s="14" t="str">
        <f t="shared" ca="1" si="324"/>
        <v/>
      </c>
      <c r="X1183" s="14" t="str">
        <f t="shared" ca="1" si="325"/>
        <v/>
      </c>
      <c r="Y1183" s="14" t="str">
        <f t="shared" ca="1" si="326"/>
        <v/>
      </c>
      <c r="Z1183" s="14" t="str">
        <f t="shared" ca="1" si="327"/>
        <v/>
      </c>
      <c r="AA1183" s="14" t="str">
        <f t="shared" ca="1" si="328"/>
        <v/>
      </c>
      <c r="AB1183" s="1">
        <f t="shared" si="331"/>
        <v>9</v>
      </c>
      <c r="AC1183" s="1" t="e">
        <f t="shared" si="332"/>
        <v>#N/A</v>
      </c>
      <c r="AD1183" s="1" t="e">
        <f t="shared" si="333"/>
        <v>#N/A</v>
      </c>
      <c r="AE1183" s="1" t="e">
        <f t="shared" si="334"/>
        <v>#N/A</v>
      </c>
      <c r="AF1183" s="1" t="e">
        <f t="shared" si="335"/>
        <v>#N/A</v>
      </c>
      <c r="AG1183" s="1" t="e">
        <f t="shared" si="336"/>
        <v>#N/A</v>
      </c>
      <c r="AH1183" s="1" t="e">
        <f t="shared" si="337"/>
        <v>#N/A</v>
      </c>
      <c r="AI1183" s="1" t="str">
        <f>TRIM(LEFT(AP1183,FIND(Sheet1!$E$16,AP1183)-1))</f>
        <v>duration</v>
      </c>
      <c r="AJ1183" s="1" t="str">
        <f>TRIM(LEFT(AQ1183,FIND(Sheet1!$E$16,AQ1183)-1))</f>
        <v>effectIds</v>
      </c>
      <c r="AK1183" s="1" t="e">
        <f>TRIM(LEFT(AR1183,FIND(Sheet1!$E$16,AR1183)-1))</f>
        <v>#VALUE!</v>
      </c>
      <c r="AL1183" s="1" t="e">
        <f>TRIM(LEFT(AS1183,FIND(Sheet1!$E$16,AS1183)-1))</f>
        <v>#VALUE!</v>
      </c>
      <c r="AM1183" s="1" t="e">
        <f>TRIM(LEFT(AT1183,FIND(Sheet1!$E$16,AT1183)-1))</f>
        <v>#VALUE!</v>
      </c>
      <c r="AN1183" s="1" t="e">
        <f>TRIM(LEFT(AU1183,FIND(Sheet1!$E$16,AU1183)-1))</f>
        <v>#VALUE!</v>
      </c>
      <c r="AO1183" s="1" t="e">
        <f>TRIM(LEFT(AV1183,FIND(Sheet1!$E$16,AV1183)-1))</f>
        <v>#VALUE!</v>
      </c>
      <c r="AP1183" s="14" t="s">
        <v>175</v>
      </c>
      <c r="AQ1183" s="14" t="s">
        <v>634</v>
      </c>
      <c r="AX1183" s="1">
        <v>120100010203</v>
      </c>
      <c r="AY1183" s="1" t="s">
        <v>88</v>
      </c>
      <c r="AZ1183" s="1" t="str">
        <f t="shared" si="329"/>
        <v>120100010203加buff</v>
      </c>
      <c r="BA1183" s="1">
        <f>COUNTIFS($AZ$2:AZ1183,AZ1183,$AZ$2:AZ1183,"&gt;&lt;")</f>
        <v>2</v>
      </c>
      <c r="BB1183" t="b">
        <f>IFERROR(AND(VLOOKUP(AX1183,[2]英雄技能定义!$A:$F,6,0)="普攻",AY1183=$AY$2),FALSE)</f>
        <v>0</v>
      </c>
    </row>
    <row r="1184" spans="19:54">
      <c r="S1184" s="14" t="str">
        <f t="shared" si="330"/>
        <v>120100010204伤血1</v>
      </c>
      <c r="T1184" s="14" t="str">
        <f ca="1">IF(OFFSET($BB$1,MATCH($S1184,S:S,0)-1,),$BC$1,
_xlfn.TEXTJOIN(Sheet1!$D$16,1,U1184:AA1184))</f>
        <v>ratio=0.25,fixed=100</v>
      </c>
      <c r="U1184" s="14" t="str">
        <f t="shared" ca="1" si="322"/>
        <v>ratio=0.25</v>
      </c>
      <c r="V1184" s="14" t="str">
        <f t="shared" ca="1" si="323"/>
        <v>fixed=100</v>
      </c>
      <c r="W1184" s="14" t="str">
        <f t="shared" ca="1" si="324"/>
        <v/>
      </c>
      <c r="X1184" s="14" t="str">
        <f t="shared" ca="1" si="325"/>
        <v/>
      </c>
      <c r="Y1184" s="14" t="str">
        <f t="shared" ca="1" si="326"/>
        <v/>
      </c>
      <c r="Z1184" s="14" t="str">
        <f t="shared" ca="1" si="327"/>
        <v/>
      </c>
      <c r="AA1184" s="14" t="str">
        <f t="shared" ca="1" si="328"/>
        <v/>
      </c>
      <c r="AB1184" s="1">
        <f t="shared" si="331"/>
        <v>0.25</v>
      </c>
      <c r="AC1184" s="1">
        <f t="shared" si="332"/>
        <v>100</v>
      </c>
      <c r="AD1184" s="1" t="e">
        <f t="shared" si="333"/>
        <v>#N/A</v>
      </c>
      <c r="AE1184" s="1" t="e">
        <f t="shared" si="334"/>
        <v>#N/A</v>
      </c>
      <c r="AF1184" s="1" t="e">
        <f t="shared" si="335"/>
        <v>#N/A</v>
      </c>
      <c r="AG1184" s="1" t="e">
        <f t="shared" si="336"/>
        <v>#N/A</v>
      </c>
      <c r="AH1184" s="1" t="e">
        <f t="shared" si="337"/>
        <v>#N/A</v>
      </c>
      <c r="AI1184" s="1" t="str">
        <f>TRIM(LEFT(AP1184,FIND(Sheet1!$E$16,AP1184)-1))</f>
        <v>ratio</v>
      </c>
      <c r="AJ1184" s="1" t="str">
        <f>TRIM(LEFT(AQ1184,FIND(Sheet1!$E$16,AQ1184)-1))</f>
        <v>fixed</v>
      </c>
      <c r="AK1184" s="1" t="e">
        <f>TRIM(LEFT(AR1184,FIND(Sheet1!$E$16,AR1184)-1))</f>
        <v>#VALUE!</v>
      </c>
      <c r="AL1184" s="1" t="e">
        <f>TRIM(LEFT(AS1184,FIND(Sheet1!$E$16,AS1184)-1))</f>
        <v>#VALUE!</v>
      </c>
      <c r="AM1184" s="1" t="e">
        <f>TRIM(LEFT(AT1184,FIND(Sheet1!$E$16,AT1184)-1))</f>
        <v>#VALUE!</v>
      </c>
      <c r="AN1184" s="1" t="e">
        <f>TRIM(LEFT(AU1184,FIND(Sheet1!$E$16,AU1184)-1))</f>
        <v>#VALUE!</v>
      </c>
      <c r="AO1184" s="1" t="e">
        <f>TRIM(LEFT(AV1184,FIND(Sheet1!$E$16,AV1184)-1))</f>
        <v>#VALUE!</v>
      </c>
      <c r="AP1184" s="14" t="s">
        <v>628</v>
      </c>
      <c r="AQ1184" s="14" t="s">
        <v>170</v>
      </c>
      <c r="AX1184" s="1">
        <v>120100010204</v>
      </c>
      <c r="AY1184" s="1" t="s">
        <v>86</v>
      </c>
      <c r="AZ1184" s="1" t="str">
        <f t="shared" si="329"/>
        <v>120100010204伤血</v>
      </c>
      <c r="BA1184" s="1">
        <f>COUNTIFS($AZ$2:AZ1184,AZ1184,$AZ$2:AZ1184,"&gt;&lt;")</f>
        <v>1</v>
      </c>
      <c r="BB1184" t="b">
        <f>IFERROR(AND(VLOOKUP(AX1184,[2]英雄技能定义!$A:$F,6,0)="普攻",AY1184=$AY$2),FALSE)</f>
        <v>0</v>
      </c>
    </row>
    <row r="1185" spans="19:54">
      <c r="S1185" s="14" t="str">
        <f t="shared" si="330"/>
        <v>120100010204加buff1</v>
      </c>
      <c r="T1185" s="14" t="str">
        <f ca="1">IF(OFFSET($BB$1,MATCH($S1185,S:S,0)-1,),$BC$1,
_xlfn.TEXTJOIN(Sheet1!$D$16,1,U1185:AA1185))</f>
        <v>duration=6,effectIds={1000233},lightEffects={33}</v>
      </c>
      <c r="U1185" s="14" t="str">
        <f t="shared" ca="1" si="322"/>
        <v>duration=6</v>
      </c>
      <c r="V1185" s="14" t="str">
        <f t="shared" ca="1" si="323"/>
        <v>effectIds={1000233}</v>
      </c>
      <c r="W1185" s="14" t="str">
        <f t="shared" ca="1" si="324"/>
        <v>lightEffects={33}</v>
      </c>
      <c r="X1185" s="14" t="str">
        <f t="shared" ca="1" si="325"/>
        <v/>
      </c>
      <c r="Y1185" s="14" t="str">
        <f t="shared" ca="1" si="326"/>
        <v/>
      </c>
      <c r="Z1185" s="14" t="str">
        <f t="shared" ca="1" si="327"/>
        <v/>
      </c>
      <c r="AA1185" s="14" t="str">
        <f t="shared" ca="1" si="328"/>
        <v/>
      </c>
      <c r="AB1185" s="1">
        <f t="shared" si="331"/>
        <v>6</v>
      </c>
      <c r="AC1185" s="1" t="e">
        <f t="shared" si="332"/>
        <v>#N/A</v>
      </c>
      <c r="AD1185" s="1" t="e">
        <f t="shared" si="333"/>
        <v>#N/A</v>
      </c>
      <c r="AE1185" s="1" t="e">
        <f t="shared" si="334"/>
        <v>#N/A</v>
      </c>
      <c r="AF1185" s="1" t="e">
        <f t="shared" si="335"/>
        <v>#N/A</v>
      </c>
      <c r="AG1185" s="1" t="e">
        <f t="shared" si="336"/>
        <v>#N/A</v>
      </c>
      <c r="AH1185" s="1" t="e">
        <f t="shared" si="337"/>
        <v>#N/A</v>
      </c>
      <c r="AI1185" s="1" t="str">
        <f>TRIM(LEFT(AP1185,FIND(Sheet1!$E$16,AP1185)-1))</f>
        <v>duration</v>
      </c>
      <c r="AJ1185" s="1" t="str">
        <f>TRIM(LEFT(AQ1185,FIND(Sheet1!$E$16,AQ1185)-1))</f>
        <v>effectIds</v>
      </c>
      <c r="AK1185" s="1" t="str">
        <f>TRIM(LEFT(AR1185,FIND(Sheet1!$E$16,AR1185)-1))</f>
        <v>lightEffects</v>
      </c>
      <c r="AL1185" s="1" t="e">
        <f>TRIM(LEFT(AS1185,FIND(Sheet1!$E$16,AS1185)-1))</f>
        <v>#VALUE!</v>
      </c>
      <c r="AM1185" s="1" t="e">
        <f>TRIM(LEFT(AT1185,FIND(Sheet1!$E$16,AT1185)-1))</f>
        <v>#VALUE!</v>
      </c>
      <c r="AN1185" s="1" t="e">
        <f>TRIM(LEFT(AU1185,FIND(Sheet1!$E$16,AU1185)-1))</f>
        <v>#VALUE!</v>
      </c>
      <c r="AO1185" s="1" t="e">
        <f>TRIM(LEFT(AV1185,FIND(Sheet1!$E$16,AV1185)-1))</f>
        <v>#VALUE!</v>
      </c>
      <c r="AP1185" s="14" t="s">
        <v>185</v>
      </c>
      <c r="AQ1185" s="14" t="s">
        <v>635</v>
      </c>
      <c r="AR1185" s="14" t="s">
        <v>627</v>
      </c>
      <c r="AX1185" s="1">
        <v>120100010204</v>
      </c>
      <c r="AY1185" s="1" t="s">
        <v>88</v>
      </c>
      <c r="AZ1185" s="1" t="str">
        <f t="shared" si="329"/>
        <v>120100010204加buff</v>
      </c>
      <c r="BA1185" s="1">
        <f>COUNTIFS($AZ$2:AZ1185,AZ1185,$AZ$2:AZ1185,"&gt;&lt;")</f>
        <v>1</v>
      </c>
      <c r="BB1185" t="b">
        <f>IFERROR(AND(VLOOKUP(AX1185,[2]英雄技能定义!$A:$F,6,0)="普攻",AY1185=$AY$2),FALSE)</f>
        <v>0</v>
      </c>
    </row>
    <row r="1186" spans="19:54">
      <c r="S1186" s="14" t="str">
        <f t="shared" si="330"/>
        <v>120100010204加buff2</v>
      </c>
      <c r="T1186" s="14" t="str">
        <f ca="1">IF(OFFSET($BB$1,MATCH($S1186,S:S,0)-1,),$BC$1,
_xlfn.TEXTJOIN(Sheet1!$D$16,1,U1186:AA1186))</f>
        <v>duration=9,effectIds={1000240}</v>
      </c>
      <c r="U1186" s="14" t="str">
        <f t="shared" ca="1" si="322"/>
        <v>duration=9</v>
      </c>
      <c r="V1186" s="14" t="str">
        <f t="shared" ca="1" si="323"/>
        <v>effectIds={1000240}</v>
      </c>
      <c r="W1186" s="14" t="str">
        <f t="shared" ca="1" si="324"/>
        <v/>
      </c>
      <c r="X1186" s="14" t="str">
        <f t="shared" ca="1" si="325"/>
        <v/>
      </c>
      <c r="Y1186" s="14" t="str">
        <f t="shared" ca="1" si="326"/>
        <v/>
      </c>
      <c r="Z1186" s="14" t="str">
        <f t="shared" ca="1" si="327"/>
        <v/>
      </c>
      <c r="AA1186" s="14" t="str">
        <f t="shared" ca="1" si="328"/>
        <v/>
      </c>
      <c r="AB1186" s="1">
        <f t="shared" si="331"/>
        <v>9</v>
      </c>
      <c r="AC1186" s="1" t="e">
        <f t="shared" si="332"/>
        <v>#N/A</v>
      </c>
      <c r="AD1186" s="1" t="e">
        <f t="shared" si="333"/>
        <v>#N/A</v>
      </c>
      <c r="AE1186" s="1" t="e">
        <f t="shared" si="334"/>
        <v>#N/A</v>
      </c>
      <c r="AF1186" s="1" t="e">
        <f t="shared" si="335"/>
        <v>#N/A</v>
      </c>
      <c r="AG1186" s="1" t="e">
        <f t="shared" si="336"/>
        <v>#N/A</v>
      </c>
      <c r="AH1186" s="1" t="e">
        <f t="shared" si="337"/>
        <v>#N/A</v>
      </c>
      <c r="AI1186" s="1" t="str">
        <f>TRIM(LEFT(AP1186,FIND(Sheet1!$E$16,AP1186)-1))</f>
        <v>duration</v>
      </c>
      <c r="AJ1186" s="1" t="str">
        <f>TRIM(LEFT(AQ1186,FIND(Sheet1!$E$16,AQ1186)-1))</f>
        <v>effectIds</v>
      </c>
      <c r="AK1186" s="1" t="e">
        <f>TRIM(LEFT(AR1186,FIND(Sheet1!$E$16,AR1186)-1))</f>
        <v>#VALUE!</v>
      </c>
      <c r="AL1186" s="1" t="e">
        <f>TRIM(LEFT(AS1186,FIND(Sheet1!$E$16,AS1186)-1))</f>
        <v>#VALUE!</v>
      </c>
      <c r="AM1186" s="1" t="e">
        <f>TRIM(LEFT(AT1186,FIND(Sheet1!$E$16,AT1186)-1))</f>
        <v>#VALUE!</v>
      </c>
      <c r="AN1186" s="1" t="e">
        <f>TRIM(LEFT(AU1186,FIND(Sheet1!$E$16,AU1186)-1))</f>
        <v>#VALUE!</v>
      </c>
      <c r="AO1186" s="1" t="e">
        <f>TRIM(LEFT(AV1186,FIND(Sheet1!$E$16,AV1186)-1))</f>
        <v>#VALUE!</v>
      </c>
      <c r="AP1186" s="14" t="s">
        <v>175</v>
      </c>
      <c r="AQ1186" s="14" t="s">
        <v>636</v>
      </c>
      <c r="AX1186" s="1">
        <v>120100010204</v>
      </c>
      <c r="AY1186" s="1" t="s">
        <v>88</v>
      </c>
      <c r="AZ1186" s="1" t="str">
        <f t="shared" si="329"/>
        <v>120100010204加buff</v>
      </c>
      <c r="BA1186" s="1">
        <f>COUNTIFS($AZ$2:AZ1186,AZ1186,$AZ$2:AZ1186,"&gt;&lt;")</f>
        <v>2</v>
      </c>
      <c r="BB1186" t="b">
        <f>IFERROR(AND(VLOOKUP(AX1186,[2]英雄技能定义!$A:$F,6,0)="普攻",AY1186=$AY$2),FALSE)</f>
        <v>0</v>
      </c>
    </row>
    <row r="1187" spans="19:54">
      <c r="S1187" s="14" t="str">
        <f t="shared" si="330"/>
        <v>120100010205伤血1</v>
      </c>
      <c r="T1187" s="14" t="str">
        <f ca="1">IF(OFFSET($BB$1,MATCH($S1187,S:S,0)-1,),$BC$1,
_xlfn.TEXTJOIN(Sheet1!$D$16,1,U1187:AA1187))</f>
        <v>ratio=0.25,fixed=100</v>
      </c>
      <c r="U1187" s="14" t="str">
        <f t="shared" ca="1" si="322"/>
        <v>ratio=0.25</v>
      </c>
      <c r="V1187" s="14" t="str">
        <f t="shared" ca="1" si="323"/>
        <v>fixed=100</v>
      </c>
      <c r="W1187" s="14" t="str">
        <f t="shared" ca="1" si="324"/>
        <v/>
      </c>
      <c r="X1187" s="14" t="str">
        <f t="shared" ca="1" si="325"/>
        <v/>
      </c>
      <c r="Y1187" s="14" t="str">
        <f t="shared" ca="1" si="326"/>
        <v/>
      </c>
      <c r="Z1187" s="14" t="str">
        <f t="shared" ca="1" si="327"/>
        <v/>
      </c>
      <c r="AA1187" s="14" t="str">
        <f t="shared" ca="1" si="328"/>
        <v/>
      </c>
      <c r="AB1187" s="1">
        <f t="shared" si="331"/>
        <v>0.25</v>
      </c>
      <c r="AC1187" s="1">
        <f t="shared" si="332"/>
        <v>100</v>
      </c>
      <c r="AD1187" s="1" t="e">
        <f t="shared" si="333"/>
        <v>#N/A</v>
      </c>
      <c r="AE1187" s="1" t="e">
        <f t="shared" si="334"/>
        <v>#N/A</v>
      </c>
      <c r="AF1187" s="1" t="e">
        <f t="shared" si="335"/>
        <v>#N/A</v>
      </c>
      <c r="AG1187" s="1" t="e">
        <f t="shared" si="336"/>
        <v>#N/A</v>
      </c>
      <c r="AH1187" s="1" t="e">
        <f t="shared" si="337"/>
        <v>#N/A</v>
      </c>
      <c r="AI1187" s="1" t="str">
        <f>TRIM(LEFT(AP1187,FIND(Sheet1!$E$16,AP1187)-1))</f>
        <v>ratio</v>
      </c>
      <c r="AJ1187" s="1" t="str">
        <f>TRIM(LEFT(AQ1187,FIND(Sheet1!$E$16,AQ1187)-1))</f>
        <v>fixed</v>
      </c>
      <c r="AK1187" s="1" t="e">
        <f>TRIM(LEFT(AR1187,FIND(Sheet1!$E$16,AR1187)-1))</f>
        <v>#VALUE!</v>
      </c>
      <c r="AL1187" s="1" t="e">
        <f>TRIM(LEFT(AS1187,FIND(Sheet1!$E$16,AS1187)-1))</f>
        <v>#VALUE!</v>
      </c>
      <c r="AM1187" s="1" t="e">
        <f>TRIM(LEFT(AT1187,FIND(Sheet1!$E$16,AT1187)-1))</f>
        <v>#VALUE!</v>
      </c>
      <c r="AN1187" s="1" t="e">
        <f>TRIM(LEFT(AU1187,FIND(Sheet1!$E$16,AU1187)-1))</f>
        <v>#VALUE!</v>
      </c>
      <c r="AO1187" s="1" t="e">
        <f>TRIM(LEFT(AV1187,FIND(Sheet1!$E$16,AV1187)-1))</f>
        <v>#VALUE!</v>
      </c>
      <c r="AP1187" s="14" t="s">
        <v>628</v>
      </c>
      <c r="AQ1187" s="14" t="s">
        <v>170</v>
      </c>
      <c r="AX1187" s="1">
        <v>120100010205</v>
      </c>
      <c r="AY1187" s="1" t="s">
        <v>86</v>
      </c>
      <c r="AZ1187" s="1" t="str">
        <f t="shared" si="329"/>
        <v>120100010205伤血</v>
      </c>
      <c r="BA1187" s="1">
        <f>COUNTIFS($AZ$2:AZ1187,AZ1187,$AZ$2:AZ1187,"&gt;&lt;")</f>
        <v>1</v>
      </c>
      <c r="BB1187" t="b">
        <f>IFERROR(AND(VLOOKUP(AX1187,[2]英雄技能定义!$A:$F,6,0)="普攻",AY1187=$AY$2),FALSE)</f>
        <v>0</v>
      </c>
    </row>
    <row r="1188" spans="19:54">
      <c r="S1188" s="14" t="str">
        <f t="shared" si="330"/>
        <v>120100010205加buff1</v>
      </c>
      <c r="T1188" s="14" t="str">
        <f ca="1">IF(OFFSET($BB$1,MATCH($S1188,S:S,0)-1,),$BC$1,
_xlfn.TEXTJOIN(Sheet1!$D$16,1,U1188:AA1188))</f>
        <v>duration=6,effectIds={1000234},lightEffects={33}</v>
      </c>
      <c r="U1188" s="14" t="str">
        <f t="shared" ca="1" si="322"/>
        <v>duration=6</v>
      </c>
      <c r="V1188" s="14" t="str">
        <f t="shared" ca="1" si="323"/>
        <v>effectIds={1000234}</v>
      </c>
      <c r="W1188" s="14" t="str">
        <f t="shared" ca="1" si="324"/>
        <v>lightEffects={33}</v>
      </c>
      <c r="X1188" s="14" t="str">
        <f t="shared" ca="1" si="325"/>
        <v/>
      </c>
      <c r="Y1188" s="14" t="str">
        <f t="shared" ca="1" si="326"/>
        <v/>
      </c>
      <c r="Z1188" s="14" t="str">
        <f t="shared" ca="1" si="327"/>
        <v/>
      </c>
      <c r="AA1188" s="14" t="str">
        <f t="shared" ca="1" si="328"/>
        <v/>
      </c>
      <c r="AB1188" s="1">
        <f t="shared" si="331"/>
        <v>6</v>
      </c>
      <c r="AC1188" s="1" t="e">
        <f t="shared" si="332"/>
        <v>#N/A</v>
      </c>
      <c r="AD1188" s="1" t="e">
        <f t="shared" si="333"/>
        <v>#N/A</v>
      </c>
      <c r="AE1188" s="1" t="e">
        <f t="shared" si="334"/>
        <v>#N/A</v>
      </c>
      <c r="AF1188" s="1" t="e">
        <f t="shared" si="335"/>
        <v>#N/A</v>
      </c>
      <c r="AG1188" s="1" t="e">
        <f t="shared" si="336"/>
        <v>#N/A</v>
      </c>
      <c r="AH1188" s="1" t="e">
        <f t="shared" si="337"/>
        <v>#N/A</v>
      </c>
      <c r="AI1188" s="1" t="str">
        <f>TRIM(LEFT(AP1188,FIND(Sheet1!$E$16,AP1188)-1))</f>
        <v>duration</v>
      </c>
      <c r="AJ1188" s="1" t="str">
        <f>TRIM(LEFT(AQ1188,FIND(Sheet1!$E$16,AQ1188)-1))</f>
        <v>effectIds</v>
      </c>
      <c r="AK1188" s="1" t="str">
        <f>TRIM(LEFT(AR1188,FIND(Sheet1!$E$16,AR1188)-1))</f>
        <v>lightEffects</v>
      </c>
      <c r="AL1188" s="1" t="e">
        <f>TRIM(LEFT(AS1188,FIND(Sheet1!$E$16,AS1188)-1))</f>
        <v>#VALUE!</v>
      </c>
      <c r="AM1188" s="1" t="e">
        <f>TRIM(LEFT(AT1188,FIND(Sheet1!$E$16,AT1188)-1))</f>
        <v>#VALUE!</v>
      </c>
      <c r="AN1188" s="1" t="e">
        <f>TRIM(LEFT(AU1188,FIND(Sheet1!$E$16,AU1188)-1))</f>
        <v>#VALUE!</v>
      </c>
      <c r="AO1188" s="1" t="e">
        <f>TRIM(LEFT(AV1188,FIND(Sheet1!$E$16,AV1188)-1))</f>
        <v>#VALUE!</v>
      </c>
      <c r="AP1188" s="14" t="s">
        <v>185</v>
      </c>
      <c r="AQ1188" s="14" t="s">
        <v>637</v>
      </c>
      <c r="AR1188" s="14" t="s">
        <v>627</v>
      </c>
      <c r="AX1188" s="1">
        <v>120100010205</v>
      </c>
      <c r="AY1188" s="1" t="s">
        <v>88</v>
      </c>
      <c r="AZ1188" s="1" t="str">
        <f t="shared" si="329"/>
        <v>120100010205加buff</v>
      </c>
      <c r="BA1188" s="1">
        <f>COUNTIFS($AZ$2:AZ1188,AZ1188,$AZ$2:AZ1188,"&gt;&lt;")</f>
        <v>1</v>
      </c>
      <c r="BB1188" t="b">
        <f>IFERROR(AND(VLOOKUP(AX1188,[2]英雄技能定义!$A:$F,6,0)="普攻",AY1188=$AY$2),FALSE)</f>
        <v>0</v>
      </c>
    </row>
    <row r="1189" spans="19:54">
      <c r="S1189" s="14" t="str">
        <f t="shared" si="330"/>
        <v>120100010205加buff2</v>
      </c>
      <c r="T1189" s="14" t="str">
        <f ca="1">IF(OFFSET($BB$1,MATCH($S1189,S:S,0)-1,),$BC$1,
_xlfn.TEXTJOIN(Sheet1!$D$16,1,U1189:AA1189))</f>
        <v>duration=9,effectIds={1000241}</v>
      </c>
      <c r="U1189" s="14" t="str">
        <f t="shared" ca="1" si="322"/>
        <v>duration=9</v>
      </c>
      <c r="V1189" s="14" t="str">
        <f t="shared" ca="1" si="323"/>
        <v>effectIds={1000241}</v>
      </c>
      <c r="W1189" s="14" t="str">
        <f t="shared" ca="1" si="324"/>
        <v/>
      </c>
      <c r="X1189" s="14" t="str">
        <f t="shared" ca="1" si="325"/>
        <v/>
      </c>
      <c r="Y1189" s="14" t="str">
        <f t="shared" ca="1" si="326"/>
        <v/>
      </c>
      <c r="Z1189" s="14" t="str">
        <f t="shared" ca="1" si="327"/>
        <v/>
      </c>
      <c r="AA1189" s="14" t="str">
        <f t="shared" ca="1" si="328"/>
        <v/>
      </c>
      <c r="AB1189" s="1">
        <f t="shared" si="331"/>
        <v>9</v>
      </c>
      <c r="AC1189" s="1" t="e">
        <f t="shared" si="332"/>
        <v>#N/A</v>
      </c>
      <c r="AD1189" s="1" t="e">
        <f t="shared" si="333"/>
        <v>#N/A</v>
      </c>
      <c r="AE1189" s="1" t="e">
        <f t="shared" si="334"/>
        <v>#N/A</v>
      </c>
      <c r="AF1189" s="1" t="e">
        <f t="shared" si="335"/>
        <v>#N/A</v>
      </c>
      <c r="AG1189" s="1" t="e">
        <f t="shared" si="336"/>
        <v>#N/A</v>
      </c>
      <c r="AH1189" s="1" t="e">
        <f t="shared" si="337"/>
        <v>#N/A</v>
      </c>
      <c r="AI1189" s="1" t="str">
        <f>TRIM(LEFT(AP1189,FIND(Sheet1!$E$16,AP1189)-1))</f>
        <v>duration</v>
      </c>
      <c r="AJ1189" s="1" t="str">
        <f>TRIM(LEFT(AQ1189,FIND(Sheet1!$E$16,AQ1189)-1))</f>
        <v>effectIds</v>
      </c>
      <c r="AK1189" s="1" t="e">
        <f>TRIM(LEFT(AR1189,FIND(Sheet1!$E$16,AR1189)-1))</f>
        <v>#VALUE!</v>
      </c>
      <c r="AL1189" s="1" t="e">
        <f>TRIM(LEFT(AS1189,FIND(Sheet1!$E$16,AS1189)-1))</f>
        <v>#VALUE!</v>
      </c>
      <c r="AM1189" s="1" t="e">
        <f>TRIM(LEFT(AT1189,FIND(Sheet1!$E$16,AT1189)-1))</f>
        <v>#VALUE!</v>
      </c>
      <c r="AN1189" s="1" t="e">
        <f>TRIM(LEFT(AU1189,FIND(Sheet1!$E$16,AU1189)-1))</f>
        <v>#VALUE!</v>
      </c>
      <c r="AO1189" s="1" t="e">
        <f>TRIM(LEFT(AV1189,FIND(Sheet1!$E$16,AV1189)-1))</f>
        <v>#VALUE!</v>
      </c>
      <c r="AP1189" s="14" t="s">
        <v>175</v>
      </c>
      <c r="AQ1189" s="14" t="s">
        <v>638</v>
      </c>
      <c r="AX1189" s="1">
        <v>120100010205</v>
      </c>
      <c r="AY1189" s="1" t="s">
        <v>88</v>
      </c>
      <c r="AZ1189" s="1" t="str">
        <f t="shared" si="329"/>
        <v>120100010205加buff</v>
      </c>
      <c r="BA1189" s="1">
        <f>COUNTIFS($AZ$2:AZ1189,AZ1189,$AZ$2:AZ1189,"&gt;&lt;")</f>
        <v>2</v>
      </c>
      <c r="BB1189" t="b">
        <f>IFERROR(AND(VLOOKUP(AX1189,[2]英雄技能定义!$A:$F,6,0)="普攻",AY1189=$AY$2),FALSE)</f>
        <v>0</v>
      </c>
    </row>
    <row r="1190" spans="19:54">
      <c r="S1190" s="14" t="str">
        <f t="shared" si="330"/>
        <v>120100010206伤血1</v>
      </c>
      <c r="T1190" s="14" t="str">
        <f ca="1">IF(OFFSET($BB$1,MATCH($S1190,S:S,0)-1,),$BC$1,
_xlfn.TEXTJOIN(Sheet1!$D$16,1,U1190:AA1190))</f>
        <v>ratio=0.25,fixed=100</v>
      </c>
      <c r="U1190" s="14" t="str">
        <f t="shared" ca="1" si="322"/>
        <v>ratio=0.25</v>
      </c>
      <c r="V1190" s="14" t="str">
        <f t="shared" ca="1" si="323"/>
        <v>fixed=100</v>
      </c>
      <c r="W1190" s="14" t="str">
        <f t="shared" ca="1" si="324"/>
        <v/>
      </c>
      <c r="X1190" s="14" t="str">
        <f t="shared" ca="1" si="325"/>
        <v/>
      </c>
      <c r="Y1190" s="14" t="str">
        <f t="shared" ca="1" si="326"/>
        <v/>
      </c>
      <c r="Z1190" s="14" t="str">
        <f t="shared" ca="1" si="327"/>
        <v/>
      </c>
      <c r="AA1190" s="14" t="str">
        <f t="shared" ca="1" si="328"/>
        <v/>
      </c>
      <c r="AB1190" s="1">
        <f t="shared" si="331"/>
        <v>0.25</v>
      </c>
      <c r="AC1190" s="1">
        <f t="shared" si="332"/>
        <v>100</v>
      </c>
      <c r="AD1190" s="1" t="e">
        <f t="shared" si="333"/>
        <v>#N/A</v>
      </c>
      <c r="AE1190" s="1" t="e">
        <f t="shared" si="334"/>
        <v>#N/A</v>
      </c>
      <c r="AF1190" s="1" t="e">
        <f t="shared" si="335"/>
        <v>#N/A</v>
      </c>
      <c r="AG1190" s="1" t="e">
        <f t="shared" si="336"/>
        <v>#N/A</v>
      </c>
      <c r="AH1190" s="1" t="e">
        <f t="shared" si="337"/>
        <v>#N/A</v>
      </c>
      <c r="AI1190" s="1" t="str">
        <f>TRIM(LEFT(AP1190,FIND(Sheet1!$E$16,AP1190)-1))</f>
        <v>ratio</v>
      </c>
      <c r="AJ1190" s="1" t="str">
        <f>TRIM(LEFT(AQ1190,FIND(Sheet1!$E$16,AQ1190)-1))</f>
        <v>fixed</v>
      </c>
      <c r="AK1190" s="1" t="e">
        <f>TRIM(LEFT(AR1190,FIND(Sheet1!$E$16,AR1190)-1))</f>
        <v>#VALUE!</v>
      </c>
      <c r="AL1190" s="1" t="e">
        <f>TRIM(LEFT(AS1190,FIND(Sheet1!$E$16,AS1190)-1))</f>
        <v>#VALUE!</v>
      </c>
      <c r="AM1190" s="1" t="e">
        <f>TRIM(LEFT(AT1190,FIND(Sheet1!$E$16,AT1190)-1))</f>
        <v>#VALUE!</v>
      </c>
      <c r="AN1190" s="1" t="e">
        <f>TRIM(LEFT(AU1190,FIND(Sheet1!$E$16,AU1190)-1))</f>
        <v>#VALUE!</v>
      </c>
      <c r="AO1190" s="1" t="e">
        <f>TRIM(LEFT(AV1190,FIND(Sheet1!$E$16,AV1190)-1))</f>
        <v>#VALUE!</v>
      </c>
      <c r="AP1190" s="14" t="s">
        <v>628</v>
      </c>
      <c r="AQ1190" s="14" t="s">
        <v>170</v>
      </c>
      <c r="AX1190" s="1">
        <v>120100010206</v>
      </c>
      <c r="AY1190" s="1" t="s">
        <v>86</v>
      </c>
      <c r="AZ1190" s="1" t="str">
        <f t="shared" si="329"/>
        <v>120100010206伤血</v>
      </c>
      <c r="BA1190" s="1">
        <f>COUNTIFS($AZ$2:AZ1190,AZ1190,$AZ$2:AZ1190,"&gt;&lt;")</f>
        <v>1</v>
      </c>
      <c r="BB1190" t="b">
        <f>IFERROR(AND(VLOOKUP(AX1190,[2]英雄技能定义!$A:$F,6,0)="普攻",AY1190=$AY$2),FALSE)</f>
        <v>0</v>
      </c>
    </row>
    <row r="1191" spans="19:54">
      <c r="S1191" s="14" t="str">
        <f t="shared" si="330"/>
        <v>120100010206加buff1</v>
      </c>
      <c r="T1191" s="14" t="str">
        <f ca="1">IF(OFFSET($BB$1,MATCH($S1191,S:S,0)-1,),$BC$1,
_xlfn.TEXTJOIN(Sheet1!$D$16,1,U1191:AA1191))</f>
        <v>duration=6,effectIds={1000235},lightEffects={33}</v>
      </c>
      <c r="U1191" s="14" t="str">
        <f t="shared" ca="1" si="322"/>
        <v>duration=6</v>
      </c>
      <c r="V1191" s="14" t="str">
        <f t="shared" ca="1" si="323"/>
        <v>effectIds={1000235}</v>
      </c>
      <c r="W1191" s="14" t="str">
        <f t="shared" ca="1" si="324"/>
        <v>lightEffects={33}</v>
      </c>
      <c r="X1191" s="14" t="str">
        <f t="shared" ca="1" si="325"/>
        <v/>
      </c>
      <c r="Y1191" s="14" t="str">
        <f t="shared" ca="1" si="326"/>
        <v/>
      </c>
      <c r="Z1191" s="14" t="str">
        <f t="shared" ca="1" si="327"/>
        <v/>
      </c>
      <c r="AA1191" s="14" t="str">
        <f t="shared" ca="1" si="328"/>
        <v/>
      </c>
      <c r="AB1191" s="1">
        <f t="shared" si="331"/>
        <v>6</v>
      </c>
      <c r="AC1191" s="1" t="e">
        <f t="shared" si="332"/>
        <v>#N/A</v>
      </c>
      <c r="AD1191" s="1" t="e">
        <f t="shared" si="333"/>
        <v>#N/A</v>
      </c>
      <c r="AE1191" s="1" t="e">
        <f t="shared" si="334"/>
        <v>#N/A</v>
      </c>
      <c r="AF1191" s="1" t="e">
        <f t="shared" si="335"/>
        <v>#N/A</v>
      </c>
      <c r="AG1191" s="1" t="e">
        <f t="shared" si="336"/>
        <v>#N/A</v>
      </c>
      <c r="AH1191" s="1" t="e">
        <f t="shared" si="337"/>
        <v>#N/A</v>
      </c>
      <c r="AI1191" s="1" t="str">
        <f>TRIM(LEFT(AP1191,FIND(Sheet1!$E$16,AP1191)-1))</f>
        <v>duration</v>
      </c>
      <c r="AJ1191" s="1" t="str">
        <f>TRIM(LEFT(AQ1191,FIND(Sheet1!$E$16,AQ1191)-1))</f>
        <v>effectIds</v>
      </c>
      <c r="AK1191" s="1" t="str">
        <f>TRIM(LEFT(AR1191,FIND(Sheet1!$E$16,AR1191)-1))</f>
        <v>lightEffects</v>
      </c>
      <c r="AL1191" s="1" t="e">
        <f>TRIM(LEFT(AS1191,FIND(Sheet1!$E$16,AS1191)-1))</f>
        <v>#VALUE!</v>
      </c>
      <c r="AM1191" s="1" t="e">
        <f>TRIM(LEFT(AT1191,FIND(Sheet1!$E$16,AT1191)-1))</f>
        <v>#VALUE!</v>
      </c>
      <c r="AN1191" s="1" t="e">
        <f>TRIM(LEFT(AU1191,FIND(Sheet1!$E$16,AU1191)-1))</f>
        <v>#VALUE!</v>
      </c>
      <c r="AO1191" s="1" t="e">
        <f>TRIM(LEFT(AV1191,FIND(Sheet1!$E$16,AV1191)-1))</f>
        <v>#VALUE!</v>
      </c>
      <c r="AP1191" s="14" t="s">
        <v>185</v>
      </c>
      <c r="AQ1191" s="14" t="s">
        <v>639</v>
      </c>
      <c r="AR1191" s="14" t="s">
        <v>627</v>
      </c>
      <c r="AX1191" s="1">
        <v>120100010206</v>
      </c>
      <c r="AY1191" s="1" t="s">
        <v>88</v>
      </c>
      <c r="AZ1191" s="1" t="str">
        <f t="shared" si="329"/>
        <v>120100010206加buff</v>
      </c>
      <c r="BA1191" s="1">
        <f>COUNTIFS($AZ$2:AZ1191,AZ1191,$AZ$2:AZ1191,"&gt;&lt;")</f>
        <v>1</v>
      </c>
      <c r="BB1191" t="b">
        <f>IFERROR(AND(VLOOKUP(AX1191,[2]英雄技能定义!$A:$F,6,0)="普攻",AY1191=$AY$2),FALSE)</f>
        <v>0</v>
      </c>
    </row>
    <row r="1192" spans="19:54">
      <c r="S1192" s="14" t="str">
        <f t="shared" si="330"/>
        <v>120100010206加buff2</v>
      </c>
      <c r="T1192" s="14" t="str">
        <f ca="1">IF(OFFSET($BB$1,MATCH($S1192,S:S,0)-1,),$BC$1,
_xlfn.TEXTJOIN(Sheet1!$D$16,1,U1192:AA1192))</f>
        <v>duration=9,effectIds={1000242}</v>
      </c>
      <c r="U1192" s="14" t="str">
        <f t="shared" ca="1" si="322"/>
        <v>duration=9</v>
      </c>
      <c r="V1192" s="14" t="str">
        <f t="shared" ca="1" si="323"/>
        <v>effectIds={1000242}</v>
      </c>
      <c r="W1192" s="14" t="str">
        <f t="shared" ca="1" si="324"/>
        <v/>
      </c>
      <c r="X1192" s="14" t="str">
        <f t="shared" ca="1" si="325"/>
        <v/>
      </c>
      <c r="Y1192" s="14" t="str">
        <f t="shared" ca="1" si="326"/>
        <v/>
      </c>
      <c r="Z1192" s="14" t="str">
        <f t="shared" ca="1" si="327"/>
        <v/>
      </c>
      <c r="AA1192" s="14" t="str">
        <f t="shared" ca="1" si="328"/>
        <v/>
      </c>
      <c r="AB1192" s="1">
        <f t="shared" si="331"/>
        <v>9</v>
      </c>
      <c r="AC1192" s="1" t="e">
        <f t="shared" si="332"/>
        <v>#N/A</v>
      </c>
      <c r="AD1192" s="1" t="e">
        <f t="shared" si="333"/>
        <v>#N/A</v>
      </c>
      <c r="AE1192" s="1" t="e">
        <f t="shared" si="334"/>
        <v>#N/A</v>
      </c>
      <c r="AF1192" s="1" t="e">
        <f t="shared" si="335"/>
        <v>#N/A</v>
      </c>
      <c r="AG1192" s="1" t="e">
        <f t="shared" si="336"/>
        <v>#N/A</v>
      </c>
      <c r="AH1192" s="1" t="e">
        <f t="shared" si="337"/>
        <v>#N/A</v>
      </c>
      <c r="AI1192" s="1" t="str">
        <f>TRIM(LEFT(AP1192,FIND(Sheet1!$E$16,AP1192)-1))</f>
        <v>duration</v>
      </c>
      <c r="AJ1192" s="1" t="str">
        <f>TRIM(LEFT(AQ1192,FIND(Sheet1!$E$16,AQ1192)-1))</f>
        <v>effectIds</v>
      </c>
      <c r="AK1192" s="1" t="e">
        <f>TRIM(LEFT(AR1192,FIND(Sheet1!$E$16,AR1192)-1))</f>
        <v>#VALUE!</v>
      </c>
      <c r="AL1192" s="1" t="e">
        <f>TRIM(LEFT(AS1192,FIND(Sheet1!$E$16,AS1192)-1))</f>
        <v>#VALUE!</v>
      </c>
      <c r="AM1192" s="1" t="e">
        <f>TRIM(LEFT(AT1192,FIND(Sheet1!$E$16,AT1192)-1))</f>
        <v>#VALUE!</v>
      </c>
      <c r="AN1192" s="1" t="e">
        <f>TRIM(LEFT(AU1192,FIND(Sheet1!$E$16,AU1192)-1))</f>
        <v>#VALUE!</v>
      </c>
      <c r="AO1192" s="1" t="e">
        <f>TRIM(LEFT(AV1192,FIND(Sheet1!$E$16,AV1192)-1))</f>
        <v>#VALUE!</v>
      </c>
      <c r="AP1192" s="14" t="s">
        <v>175</v>
      </c>
      <c r="AQ1192" s="14" t="s">
        <v>640</v>
      </c>
      <c r="AX1192" s="1">
        <v>120100010206</v>
      </c>
      <c r="AY1192" s="1" t="s">
        <v>88</v>
      </c>
      <c r="AZ1192" s="1" t="str">
        <f t="shared" si="329"/>
        <v>120100010206加buff</v>
      </c>
      <c r="BA1192" s="1">
        <f>COUNTIFS($AZ$2:AZ1192,AZ1192,$AZ$2:AZ1192,"&gt;&lt;")</f>
        <v>2</v>
      </c>
      <c r="BB1192" t="b">
        <f>IFERROR(AND(VLOOKUP(AX1192,[2]英雄技能定义!$A:$F,6,0)="普攻",AY1192=$AY$2),FALSE)</f>
        <v>0</v>
      </c>
    </row>
    <row r="1193" spans="19:54">
      <c r="S1193" s="14" t="str">
        <f t="shared" si="330"/>
        <v>120100010301加buff1</v>
      </c>
      <c r="T1193" s="14" t="str">
        <f ca="1">IF(OFFSET($BB$1,MATCH($S1193,S:S,0)-1,),$BC$1,
_xlfn.TEXTJOIN(Sheet1!$D$16,1,U1193:AA1193))</f>
        <v>duration=-1,effectIds={1000519}</v>
      </c>
      <c r="U1193" s="14" t="str">
        <f t="shared" ca="1" si="322"/>
        <v>duration=-1</v>
      </c>
      <c r="V1193" s="14" t="str">
        <f t="shared" ca="1" si="323"/>
        <v>effectIds={1000519}</v>
      </c>
      <c r="W1193" s="14" t="str">
        <f t="shared" ca="1" si="324"/>
        <v/>
      </c>
      <c r="X1193" s="14" t="str">
        <f t="shared" ca="1" si="325"/>
        <v/>
      </c>
      <c r="Y1193" s="14" t="str">
        <f t="shared" ca="1" si="326"/>
        <v/>
      </c>
      <c r="Z1193" s="14" t="str">
        <f t="shared" ca="1" si="327"/>
        <v/>
      </c>
      <c r="AA1193" s="14" t="str">
        <f t="shared" ca="1" si="328"/>
        <v/>
      </c>
      <c r="AB1193" s="1">
        <f t="shared" si="331"/>
        <v>1</v>
      </c>
      <c r="AC1193" s="1" t="e">
        <f t="shared" si="332"/>
        <v>#N/A</v>
      </c>
      <c r="AD1193" s="1" t="e">
        <f t="shared" si="333"/>
        <v>#N/A</v>
      </c>
      <c r="AE1193" s="1" t="e">
        <f t="shared" si="334"/>
        <v>#N/A</v>
      </c>
      <c r="AF1193" s="1" t="e">
        <f t="shared" si="335"/>
        <v>#N/A</v>
      </c>
      <c r="AG1193" s="1" t="e">
        <f t="shared" si="336"/>
        <v>#N/A</v>
      </c>
      <c r="AH1193" s="1" t="e">
        <f t="shared" si="337"/>
        <v>#N/A</v>
      </c>
      <c r="AI1193" s="1" t="str">
        <f>TRIM(LEFT(AP1193,FIND(Sheet1!$E$16,AP1193)-1))</f>
        <v>duration</v>
      </c>
      <c r="AJ1193" s="1" t="str">
        <f>TRIM(LEFT(AQ1193,FIND(Sheet1!$E$16,AQ1193)-1))</f>
        <v>effectIds</v>
      </c>
      <c r="AK1193" s="1" t="e">
        <f>TRIM(LEFT(AR1193,FIND(Sheet1!$E$16,AR1193)-1))</f>
        <v>#VALUE!</v>
      </c>
      <c r="AL1193" s="1" t="e">
        <f>TRIM(LEFT(AS1193,FIND(Sheet1!$E$16,AS1193)-1))</f>
        <v>#VALUE!</v>
      </c>
      <c r="AM1193" s="1" t="e">
        <f>TRIM(LEFT(AT1193,FIND(Sheet1!$E$16,AT1193)-1))</f>
        <v>#VALUE!</v>
      </c>
      <c r="AN1193" s="1" t="e">
        <f>TRIM(LEFT(AU1193,FIND(Sheet1!$E$16,AU1193)-1))</f>
        <v>#VALUE!</v>
      </c>
      <c r="AO1193" s="1" t="e">
        <f>TRIM(LEFT(AV1193,FIND(Sheet1!$E$16,AV1193)-1))</f>
        <v>#VALUE!</v>
      </c>
      <c r="AP1193" s="14" t="s">
        <v>417</v>
      </c>
      <c r="AQ1193" s="14" t="s">
        <v>641</v>
      </c>
      <c r="AX1193" s="1">
        <v>120100010301</v>
      </c>
      <c r="AY1193" s="1" t="s">
        <v>88</v>
      </c>
      <c r="AZ1193" s="1" t="str">
        <f t="shared" si="329"/>
        <v>120100010301加buff</v>
      </c>
      <c r="BA1193" s="1">
        <f>COUNTIFS($AZ$2:AZ1193,AZ1193,$AZ$2:AZ1193,"&gt;&lt;")</f>
        <v>1</v>
      </c>
      <c r="BB1193" t="b">
        <f>IFERROR(AND(VLOOKUP(AX1193,[2]英雄技能定义!$A:$F,6,0)="普攻",AY1193=$AY$2),FALSE)</f>
        <v>0</v>
      </c>
    </row>
    <row r="1194" spans="19:54">
      <c r="S1194" s="14" t="str">
        <f t="shared" si="330"/>
        <v>120100010302加buff1</v>
      </c>
      <c r="T1194" s="14" t="str">
        <f ca="1">IF(OFFSET($BB$1,MATCH($S1194,S:S,0)-1,),$BC$1,
_xlfn.TEXTJOIN(Sheet1!$D$16,1,U1194:AA1194))</f>
        <v>duration=-1,effectIds={1000520}</v>
      </c>
      <c r="U1194" s="14" t="str">
        <f t="shared" ca="1" si="322"/>
        <v>duration=-1</v>
      </c>
      <c r="V1194" s="14" t="str">
        <f t="shared" ca="1" si="323"/>
        <v>effectIds={1000520}</v>
      </c>
      <c r="W1194" s="14" t="str">
        <f t="shared" ca="1" si="324"/>
        <v/>
      </c>
      <c r="X1194" s="14" t="str">
        <f t="shared" ca="1" si="325"/>
        <v/>
      </c>
      <c r="Y1194" s="14" t="str">
        <f t="shared" ca="1" si="326"/>
        <v/>
      </c>
      <c r="Z1194" s="14" t="str">
        <f t="shared" ca="1" si="327"/>
        <v/>
      </c>
      <c r="AA1194" s="14" t="str">
        <f t="shared" ca="1" si="328"/>
        <v/>
      </c>
      <c r="AB1194" s="1">
        <f t="shared" si="331"/>
        <v>1</v>
      </c>
      <c r="AC1194" s="1" t="e">
        <f t="shared" si="332"/>
        <v>#N/A</v>
      </c>
      <c r="AD1194" s="1" t="e">
        <f t="shared" si="333"/>
        <v>#N/A</v>
      </c>
      <c r="AE1194" s="1" t="e">
        <f t="shared" si="334"/>
        <v>#N/A</v>
      </c>
      <c r="AF1194" s="1" t="e">
        <f t="shared" si="335"/>
        <v>#N/A</v>
      </c>
      <c r="AG1194" s="1" t="e">
        <f t="shared" si="336"/>
        <v>#N/A</v>
      </c>
      <c r="AH1194" s="1" t="e">
        <f t="shared" si="337"/>
        <v>#N/A</v>
      </c>
      <c r="AI1194" s="1" t="str">
        <f>TRIM(LEFT(AP1194,FIND(Sheet1!$E$16,AP1194)-1))</f>
        <v>duration</v>
      </c>
      <c r="AJ1194" s="1" t="str">
        <f>TRIM(LEFT(AQ1194,FIND(Sheet1!$E$16,AQ1194)-1))</f>
        <v>effectIds</v>
      </c>
      <c r="AK1194" s="1" t="e">
        <f>TRIM(LEFT(AR1194,FIND(Sheet1!$E$16,AR1194)-1))</f>
        <v>#VALUE!</v>
      </c>
      <c r="AL1194" s="1" t="e">
        <f>TRIM(LEFT(AS1194,FIND(Sheet1!$E$16,AS1194)-1))</f>
        <v>#VALUE!</v>
      </c>
      <c r="AM1194" s="1" t="e">
        <f>TRIM(LEFT(AT1194,FIND(Sheet1!$E$16,AT1194)-1))</f>
        <v>#VALUE!</v>
      </c>
      <c r="AN1194" s="1" t="e">
        <f>TRIM(LEFT(AU1194,FIND(Sheet1!$E$16,AU1194)-1))</f>
        <v>#VALUE!</v>
      </c>
      <c r="AO1194" s="1" t="e">
        <f>TRIM(LEFT(AV1194,FIND(Sheet1!$E$16,AV1194)-1))</f>
        <v>#VALUE!</v>
      </c>
      <c r="AP1194" s="14" t="s">
        <v>417</v>
      </c>
      <c r="AQ1194" s="14" t="s">
        <v>642</v>
      </c>
      <c r="AX1194" s="1">
        <v>120100010302</v>
      </c>
      <c r="AY1194" s="1" t="s">
        <v>88</v>
      </c>
      <c r="AZ1194" s="1" t="str">
        <f t="shared" si="329"/>
        <v>120100010302加buff</v>
      </c>
      <c r="BA1194" s="1">
        <f>COUNTIFS($AZ$2:AZ1194,AZ1194,$AZ$2:AZ1194,"&gt;&lt;")</f>
        <v>1</v>
      </c>
      <c r="BB1194" t="b">
        <f>IFERROR(AND(VLOOKUP(AX1194,[2]英雄技能定义!$A:$F,6,0)="普攻",AY1194=$AY$2),FALSE)</f>
        <v>0</v>
      </c>
    </row>
    <row r="1195" spans="19:54">
      <c r="S1195" s="14" t="str">
        <f t="shared" si="330"/>
        <v>120100010303加buff1</v>
      </c>
      <c r="T1195" s="14" t="str">
        <f ca="1">IF(OFFSET($BB$1,MATCH($S1195,S:S,0)-1,),$BC$1,
_xlfn.TEXTJOIN(Sheet1!$D$16,1,U1195:AA1195))</f>
        <v>duration=-1,effectIds={1000521}</v>
      </c>
      <c r="U1195" s="14" t="str">
        <f t="shared" ca="1" si="322"/>
        <v>duration=-1</v>
      </c>
      <c r="V1195" s="14" t="str">
        <f t="shared" ca="1" si="323"/>
        <v>effectIds={1000521}</v>
      </c>
      <c r="W1195" s="14" t="str">
        <f t="shared" ca="1" si="324"/>
        <v/>
      </c>
      <c r="X1195" s="14" t="str">
        <f t="shared" ca="1" si="325"/>
        <v/>
      </c>
      <c r="Y1195" s="14" t="str">
        <f t="shared" ca="1" si="326"/>
        <v/>
      </c>
      <c r="Z1195" s="14" t="str">
        <f t="shared" ca="1" si="327"/>
        <v/>
      </c>
      <c r="AA1195" s="14" t="str">
        <f t="shared" ca="1" si="328"/>
        <v/>
      </c>
      <c r="AB1195" s="1">
        <f t="shared" si="331"/>
        <v>1</v>
      </c>
      <c r="AC1195" s="1" t="e">
        <f t="shared" si="332"/>
        <v>#N/A</v>
      </c>
      <c r="AD1195" s="1" t="e">
        <f t="shared" si="333"/>
        <v>#N/A</v>
      </c>
      <c r="AE1195" s="1" t="e">
        <f t="shared" si="334"/>
        <v>#N/A</v>
      </c>
      <c r="AF1195" s="1" t="e">
        <f t="shared" si="335"/>
        <v>#N/A</v>
      </c>
      <c r="AG1195" s="1" t="e">
        <f t="shared" si="336"/>
        <v>#N/A</v>
      </c>
      <c r="AH1195" s="1" t="e">
        <f t="shared" si="337"/>
        <v>#N/A</v>
      </c>
      <c r="AI1195" s="1" t="str">
        <f>TRIM(LEFT(AP1195,FIND(Sheet1!$E$16,AP1195)-1))</f>
        <v>duration</v>
      </c>
      <c r="AJ1195" s="1" t="str">
        <f>TRIM(LEFT(AQ1195,FIND(Sheet1!$E$16,AQ1195)-1))</f>
        <v>effectIds</v>
      </c>
      <c r="AK1195" s="1" t="e">
        <f>TRIM(LEFT(AR1195,FIND(Sheet1!$E$16,AR1195)-1))</f>
        <v>#VALUE!</v>
      </c>
      <c r="AL1195" s="1" t="e">
        <f>TRIM(LEFT(AS1195,FIND(Sheet1!$E$16,AS1195)-1))</f>
        <v>#VALUE!</v>
      </c>
      <c r="AM1195" s="1" t="e">
        <f>TRIM(LEFT(AT1195,FIND(Sheet1!$E$16,AT1195)-1))</f>
        <v>#VALUE!</v>
      </c>
      <c r="AN1195" s="1" t="e">
        <f>TRIM(LEFT(AU1195,FIND(Sheet1!$E$16,AU1195)-1))</f>
        <v>#VALUE!</v>
      </c>
      <c r="AO1195" s="1" t="e">
        <f>TRIM(LEFT(AV1195,FIND(Sheet1!$E$16,AV1195)-1))</f>
        <v>#VALUE!</v>
      </c>
      <c r="AP1195" s="14" t="s">
        <v>417</v>
      </c>
      <c r="AQ1195" s="14" t="s">
        <v>643</v>
      </c>
      <c r="AX1195" s="1">
        <v>120100010303</v>
      </c>
      <c r="AY1195" s="1" t="s">
        <v>88</v>
      </c>
      <c r="AZ1195" s="1" t="str">
        <f t="shared" si="329"/>
        <v>120100010303加buff</v>
      </c>
      <c r="BA1195" s="1">
        <f>COUNTIFS($AZ$2:AZ1195,AZ1195,$AZ$2:AZ1195,"&gt;&lt;")</f>
        <v>1</v>
      </c>
      <c r="BB1195" t="b">
        <f>IFERROR(AND(VLOOKUP(AX1195,[2]英雄技能定义!$A:$F,6,0)="普攻",AY1195=$AY$2),FALSE)</f>
        <v>0</v>
      </c>
    </row>
    <row r="1196" spans="19:54">
      <c r="S1196" s="14" t="str">
        <f t="shared" si="330"/>
        <v>120100010304加buff1</v>
      </c>
      <c r="T1196" s="14" t="str">
        <f ca="1">IF(OFFSET($BB$1,MATCH($S1196,S:S,0)-1,),$BC$1,
_xlfn.TEXTJOIN(Sheet1!$D$16,1,U1196:AA1196))</f>
        <v>duration=-1,effectIds={1000522}</v>
      </c>
      <c r="U1196" s="14" t="str">
        <f t="shared" ca="1" si="322"/>
        <v>duration=-1</v>
      </c>
      <c r="V1196" s="14" t="str">
        <f t="shared" ca="1" si="323"/>
        <v>effectIds={1000522}</v>
      </c>
      <c r="W1196" s="14" t="str">
        <f t="shared" ca="1" si="324"/>
        <v/>
      </c>
      <c r="X1196" s="14" t="str">
        <f t="shared" ca="1" si="325"/>
        <v/>
      </c>
      <c r="Y1196" s="14" t="str">
        <f t="shared" ca="1" si="326"/>
        <v/>
      </c>
      <c r="Z1196" s="14" t="str">
        <f t="shared" ca="1" si="327"/>
        <v/>
      </c>
      <c r="AA1196" s="14" t="str">
        <f t="shared" ca="1" si="328"/>
        <v/>
      </c>
      <c r="AB1196" s="1">
        <f t="shared" si="331"/>
        <v>1</v>
      </c>
      <c r="AC1196" s="1" t="e">
        <f t="shared" si="332"/>
        <v>#N/A</v>
      </c>
      <c r="AD1196" s="1" t="e">
        <f t="shared" si="333"/>
        <v>#N/A</v>
      </c>
      <c r="AE1196" s="1" t="e">
        <f t="shared" si="334"/>
        <v>#N/A</v>
      </c>
      <c r="AF1196" s="1" t="e">
        <f t="shared" si="335"/>
        <v>#N/A</v>
      </c>
      <c r="AG1196" s="1" t="e">
        <f t="shared" si="336"/>
        <v>#N/A</v>
      </c>
      <c r="AH1196" s="1" t="e">
        <f t="shared" si="337"/>
        <v>#N/A</v>
      </c>
      <c r="AI1196" s="1" t="str">
        <f>TRIM(LEFT(AP1196,FIND(Sheet1!$E$16,AP1196)-1))</f>
        <v>duration</v>
      </c>
      <c r="AJ1196" s="1" t="str">
        <f>TRIM(LEFT(AQ1196,FIND(Sheet1!$E$16,AQ1196)-1))</f>
        <v>effectIds</v>
      </c>
      <c r="AK1196" s="1" t="e">
        <f>TRIM(LEFT(AR1196,FIND(Sheet1!$E$16,AR1196)-1))</f>
        <v>#VALUE!</v>
      </c>
      <c r="AL1196" s="1" t="e">
        <f>TRIM(LEFT(AS1196,FIND(Sheet1!$E$16,AS1196)-1))</f>
        <v>#VALUE!</v>
      </c>
      <c r="AM1196" s="1" t="e">
        <f>TRIM(LEFT(AT1196,FIND(Sheet1!$E$16,AT1196)-1))</f>
        <v>#VALUE!</v>
      </c>
      <c r="AN1196" s="1" t="e">
        <f>TRIM(LEFT(AU1196,FIND(Sheet1!$E$16,AU1196)-1))</f>
        <v>#VALUE!</v>
      </c>
      <c r="AO1196" s="1" t="e">
        <f>TRIM(LEFT(AV1196,FIND(Sheet1!$E$16,AV1196)-1))</f>
        <v>#VALUE!</v>
      </c>
      <c r="AP1196" s="14" t="s">
        <v>417</v>
      </c>
      <c r="AQ1196" s="14" t="s">
        <v>644</v>
      </c>
      <c r="AX1196" s="1">
        <v>120100010304</v>
      </c>
      <c r="AY1196" s="1" t="s">
        <v>88</v>
      </c>
      <c r="AZ1196" s="1" t="str">
        <f t="shared" si="329"/>
        <v>120100010304加buff</v>
      </c>
      <c r="BA1196" s="1">
        <f>COUNTIFS($AZ$2:AZ1196,AZ1196,$AZ$2:AZ1196,"&gt;&lt;")</f>
        <v>1</v>
      </c>
      <c r="BB1196" t="b">
        <f>IFERROR(AND(VLOOKUP(AX1196,[2]英雄技能定义!$A:$F,6,0)="普攻",AY1196=$AY$2),FALSE)</f>
        <v>0</v>
      </c>
    </row>
    <row r="1197" spans="19:54">
      <c r="S1197" s="14" t="str">
        <f t="shared" si="330"/>
        <v>120100010305加buff1</v>
      </c>
      <c r="T1197" s="14" t="str">
        <f ca="1">IF(OFFSET($BB$1,MATCH($S1197,S:S,0)-1,),$BC$1,
_xlfn.TEXTJOIN(Sheet1!$D$16,1,U1197:AA1197))</f>
        <v>duration=-1,effectIds={1000523}</v>
      </c>
      <c r="U1197" s="14" t="str">
        <f t="shared" ca="1" si="322"/>
        <v>duration=-1</v>
      </c>
      <c r="V1197" s="14" t="str">
        <f t="shared" ca="1" si="323"/>
        <v>effectIds={1000523}</v>
      </c>
      <c r="W1197" s="14" t="str">
        <f t="shared" ca="1" si="324"/>
        <v/>
      </c>
      <c r="X1197" s="14" t="str">
        <f t="shared" ca="1" si="325"/>
        <v/>
      </c>
      <c r="Y1197" s="14" t="str">
        <f t="shared" ca="1" si="326"/>
        <v/>
      </c>
      <c r="Z1197" s="14" t="str">
        <f t="shared" ca="1" si="327"/>
        <v/>
      </c>
      <c r="AA1197" s="14" t="str">
        <f t="shared" ca="1" si="328"/>
        <v/>
      </c>
      <c r="AB1197" s="1">
        <f t="shared" si="331"/>
        <v>1</v>
      </c>
      <c r="AC1197" s="1" t="e">
        <f t="shared" si="332"/>
        <v>#N/A</v>
      </c>
      <c r="AD1197" s="1" t="e">
        <f t="shared" si="333"/>
        <v>#N/A</v>
      </c>
      <c r="AE1197" s="1" t="e">
        <f t="shared" si="334"/>
        <v>#N/A</v>
      </c>
      <c r="AF1197" s="1" t="e">
        <f t="shared" si="335"/>
        <v>#N/A</v>
      </c>
      <c r="AG1197" s="1" t="e">
        <f t="shared" si="336"/>
        <v>#N/A</v>
      </c>
      <c r="AH1197" s="1" t="e">
        <f t="shared" si="337"/>
        <v>#N/A</v>
      </c>
      <c r="AI1197" s="1" t="str">
        <f>TRIM(LEFT(AP1197,FIND(Sheet1!$E$16,AP1197)-1))</f>
        <v>duration</v>
      </c>
      <c r="AJ1197" s="1" t="str">
        <f>TRIM(LEFT(AQ1197,FIND(Sheet1!$E$16,AQ1197)-1))</f>
        <v>effectIds</v>
      </c>
      <c r="AK1197" s="1" t="e">
        <f>TRIM(LEFT(AR1197,FIND(Sheet1!$E$16,AR1197)-1))</f>
        <v>#VALUE!</v>
      </c>
      <c r="AL1197" s="1" t="e">
        <f>TRIM(LEFT(AS1197,FIND(Sheet1!$E$16,AS1197)-1))</f>
        <v>#VALUE!</v>
      </c>
      <c r="AM1197" s="1" t="e">
        <f>TRIM(LEFT(AT1197,FIND(Sheet1!$E$16,AT1197)-1))</f>
        <v>#VALUE!</v>
      </c>
      <c r="AN1197" s="1" t="e">
        <f>TRIM(LEFT(AU1197,FIND(Sheet1!$E$16,AU1197)-1))</f>
        <v>#VALUE!</v>
      </c>
      <c r="AO1197" s="1" t="e">
        <f>TRIM(LEFT(AV1197,FIND(Sheet1!$E$16,AV1197)-1))</f>
        <v>#VALUE!</v>
      </c>
      <c r="AP1197" s="14" t="s">
        <v>417</v>
      </c>
      <c r="AQ1197" s="14" t="s">
        <v>645</v>
      </c>
      <c r="AX1197" s="1">
        <v>120100010305</v>
      </c>
      <c r="AY1197" s="1" t="s">
        <v>88</v>
      </c>
      <c r="AZ1197" s="1" t="str">
        <f t="shared" si="329"/>
        <v>120100010305加buff</v>
      </c>
      <c r="BA1197" s="1">
        <f>COUNTIFS($AZ$2:AZ1197,AZ1197,$AZ$2:AZ1197,"&gt;&lt;")</f>
        <v>1</v>
      </c>
      <c r="BB1197" t="b">
        <f>IFERROR(AND(VLOOKUP(AX1197,[2]英雄技能定义!$A:$F,6,0)="普攻",AY1197=$AY$2),FALSE)</f>
        <v>0</v>
      </c>
    </row>
    <row r="1198" spans="19:54">
      <c r="S1198" s="14" t="str">
        <f t="shared" si="330"/>
        <v>120100010306加buff1</v>
      </c>
      <c r="T1198" s="14" t="str">
        <f ca="1">IF(OFFSET($BB$1,MATCH($S1198,S:S,0)-1,),$BC$1,
_xlfn.TEXTJOIN(Sheet1!$D$16,1,U1198:AA1198))</f>
        <v>duration=-1,effectIds={1000524}</v>
      </c>
      <c r="U1198" s="14" t="str">
        <f t="shared" ca="1" si="322"/>
        <v>duration=-1</v>
      </c>
      <c r="V1198" s="14" t="str">
        <f t="shared" ca="1" si="323"/>
        <v>effectIds={1000524}</v>
      </c>
      <c r="W1198" s="14" t="str">
        <f t="shared" ca="1" si="324"/>
        <v/>
      </c>
      <c r="X1198" s="14" t="str">
        <f t="shared" ca="1" si="325"/>
        <v/>
      </c>
      <c r="Y1198" s="14" t="str">
        <f t="shared" ca="1" si="326"/>
        <v/>
      </c>
      <c r="Z1198" s="14" t="str">
        <f t="shared" ca="1" si="327"/>
        <v/>
      </c>
      <c r="AA1198" s="14" t="str">
        <f t="shared" ca="1" si="328"/>
        <v/>
      </c>
      <c r="AB1198" s="1">
        <f t="shared" si="331"/>
        <v>1</v>
      </c>
      <c r="AC1198" s="1" t="e">
        <f t="shared" si="332"/>
        <v>#N/A</v>
      </c>
      <c r="AD1198" s="1" t="e">
        <f t="shared" si="333"/>
        <v>#N/A</v>
      </c>
      <c r="AE1198" s="1" t="e">
        <f t="shared" si="334"/>
        <v>#N/A</v>
      </c>
      <c r="AF1198" s="1" t="e">
        <f t="shared" si="335"/>
        <v>#N/A</v>
      </c>
      <c r="AG1198" s="1" t="e">
        <f t="shared" si="336"/>
        <v>#N/A</v>
      </c>
      <c r="AH1198" s="1" t="e">
        <f t="shared" si="337"/>
        <v>#N/A</v>
      </c>
      <c r="AI1198" s="1" t="str">
        <f>TRIM(LEFT(AP1198,FIND(Sheet1!$E$16,AP1198)-1))</f>
        <v>duration</v>
      </c>
      <c r="AJ1198" s="1" t="str">
        <f>TRIM(LEFT(AQ1198,FIND(Sheet1!$E$16,AQ1198)-1))</f>
        <v>effectIds</v>
      </c>
      <c r="AK1198" s="1" t="e">
        <f>TRIM(LEFT(AR1198,FIND(Sheet1!$E$16,AR1198)-1))</f>
        <v>#VALUE!</v>
      </c>
      <c r="AL1198" s="1" t="e">
        <f>TRIM(LEFT(AS1198,FIND(Sheet1!$E$16,AS1198)-1))</f>
        <v>#VALUE!</v>
      </c>
      <c r="AM1198" s="1" t="e">
        <f>TRIM(LEFT(AT1198,FIND(Sheet1!$E$16,AT1198)-1))</f>
        <v>#VALUE!</v>
      </c>
      <c r="AN1198" s="1" t="e">
        <f>TRIM(LEFT(AU1198,FIND(Sheet1!$E$16,AU1198)-1))</f>
        <v>#VALUE!</v>
      </c>
      <c r="AO1198" s="1" t="e">
        <f>TRIM(LEFT(AV1198,FIND(Sheet1!$E$16,AV1198)-1))</f>
        <v>#VALUE!</v>
      </c>
      <c r="AP1198" s="14" t="s">
        <v>417</v>
      </c>
      <c r="AQ1198" s="14" t="s">
        <v>646</v>
      </c>
      <c r="AX1198" s="1">
        <v>120100010306</v>
      </c>
      <c r="AY1198" s="1" t="s">
        <v>88</v>
      </c>
      <c r="AZ1198" s="1" t="str">
        <f t="shared" si="329"/>
        <v>120100010306加buff</v>
      </c>
      <c r="BA1198" s="1">
        <f>COUNTIFS($AZ$2:AZ1198,AZ1198,$AZ$2:AZ1198,"&gt;&lt;")</f>
        <v>1</v>
      </c>
      <c r="BB1198" t="b">
        <f>IFERROR(AND(VLOOKUP(AX1198,[2]英雄技能定义!$A:$F,6,0)="普攻",AY1198=$AY$2),FALSE)</f>
        <v>0</v>
      </c>
    </row>
    <row r="1199" spans="19:54">
      <c r="S1199" s="14" t="str">
        <f t="shared" si="330"/>
        <v>120100040101恢复血量1</v>
      </c>
      <c r="T1199" s="14" t="str">
        <f ca="1">IF(OFFSET($BB$1,MATCH($S1199,S:S,0)-1,),$BC$1,
_xlfn.TEXTJOIN(Sheet1!$D$16,1,U1199:AA1199))</f>
        <v>ratio=0.2,fixed=100</v>
      </c>
      <c r="U1199" s="14" t="str">
        <f t="shared" ca="1" si="322"/>
        <v>ratio=0.2</v>
      </c>
      <c r="V1199" s="14" t="str">
        <f t="shared" ca="1" si="323"/>
        <v>fixed=100</v>
      </c>
      <c r="W1199" s="14" t="str">
        <f t="shared" ca="1" si="324"/>
        <v/>
      </c>
      <c r="X1199" s="14" t="str">
        <f t="shared" ca="1" si="325"/>
        <v/>
      </c>
      <c r="Y1199" s="14" t="str">
        <f t="shared" ca="1" si="326"/>
        <v/>
      </c>
      <c r="Z1199" s="14" t="str">
        <f t="shared" ca="1" si="327"/>
        <v/>
      </c>
      <c r="AA1199" s="14" t="str">
        <f t="shared" ca="1" si="328"/>
        <v/>
      </c>
      <c r="AB1199" s="1">
        <f t="shared" si="331"/>
        <v>0.2</v>
      </c>
      <c r="AC1199" s="1">
        <f t="shared" si="332"/>
        <v>100</v>
      </c>
      <c r="AD1199" s="1" t="e">
        <f t="shared" si="333"/>
        <v>#N/A</v>
      </c>
      <c r="AE1199" s="1" t="e">
        <f t="shared" si="334"/>
        <v>#N/A</v>
      </c>
      <c r="AF1199" s="1" t="e">
        <f t="shared" si="335"/>
        <v>#N/A</v>
      </c>
      <c r="AG1199" s="1" t="e">
        <f t="shared" si="336"/>
        <v>#N/A</v>
      </c>
      <c r="AH1199" s="1" t="e">
        <f t="shared" si="337"/>
        <v>#N/A</v>
      </c>
      <c r="AI1199" s="1" t="str">
        <f>TRIM(LEFT(AP1199,FIND(Sheet1!$E$16,AP1199)-1))</f>
        <v>ratio</v>
      </c>
      <c r="AJ1199" s="1" t="str">
        <f>TRIM(LEFT(AQ1199,FIND(Sheet1!$E$16,AQ1199)-1))</f>
        <v>fixed</v>
      </c>
      <c r="AK1199" s="1" t="e">
        <f>TRIM(LEFT(AR1199,FIND(Sheet1!$E$16,AR1199)-1))</f>
        <v>#VALUE!</v>
      </c>
      <c r="AL1199" s="1" t="e">
        <f>TRIM(LEFT(AS1199,FIND(Sheet1!$E$16,AS1199)-1))</f>
        <v>#VALUE!</v>
      </c>
      <c r="AM1199" s="1" t="e">
        <f>TRIM(LEFT(AT1199,FIND(Sheet1!$E$16,AT1199)-1))</f>
        <v>#VALUE!</v>
      </c>
      <c r="AN1199" s="1" t="e">
        <f>TRIM(LEFT(AU1199,FIND(Sheet1!$E$16,AU1199)-1))</f>
        <v>#VALUE!</v>
      </c>
      <c r="AO1199" s="1" t="e">
        <f>TRIM(LEFT(AV1199,FIND(Sheet1!$E$16,AV1199)-1))</f>
        <v>#VALUE!</v>
      </c>
      <c r="AP1199" s="14" t="s">
        <v>599</v>
      </c>
      <c r="AQ1199" s="14" t="s">
        <v>170</v>
      </c>
      <c r="AX1199" s="1">
        <v>120100040101</v>
      </c>
      <c r="AY1199" s="1" t="s">
        <v>92</v>
      </c>
      <c r="AZ1199" s="1" t="str">
        <f t="shared" si="329"/>
        <v>120100040101恢复血量</v>
      </c>
      <c r="BA1199" s="1">
        <f>COUNTIFS($AZ$2:AZ1199,AZ1199,$AZ$2:AZ1199,"&gt;&lt;")</f>
        <v>1</v>
      </c>
      <c r="BB1199" t="b">
        <f>IFERROR(AND(VLOOKUP(AX1199,[2]英雄技能定义!$A:$F,6,0)="普攻",AY1199=$AY$2),FALSE)</f>
        <v>0</v>
      </c>
    </row>
    <row r="1200" spans="19:54">
      <c r="S1200" s="14" t="str">
        <f t="shared" si="330"/>
        <v>120100040101受击光效1</v>
      </c>
      <c r="T1200" s="14" t="str">
        <f ca="1">IF(OFFSET($BB$1,MATCH($S1200,S:S,0)-1,),$BC$1,
_xlfn.TEXTJOIN(Sheet1!$D$16,1,U1200:AA1200))</f>
        <v>105,106</v>
      </c>
      <c r="U1200" s="14" t="str">
        <f t="shared" ca="1" si="322"/>
        <v>105</v>
      </c>
      <c r="V1200" s="14" t="str">
        <f t="shared" ca="1" si="323"/>
        <v>106</v>
      </c>
      <c r="W1200" s="14" t="str">
        <f t="shared" ca="1" si="324"/>
        <v/>
      </c>
      <c r="X1200" s="14" t="str">
        <f t="shared" ca="1" si="325"/>
        <v/>
      </c>
      <c r="Y1200" s="14" t="str">
        <f t="shared" ca="1" si="326"/>
        <v/>
      </c>
      <c r="Z1200" s="14" t="str">
        <f t="shared" ca="1" si="327"/>
        <v/>
      </c>
      <c r="AA1200" s="14" t="str">
        <f t="shared" ca="1" si="328"/>
        <v/>
      </c>
      <c r="AB1200" s="1">
        <f t="shared" si="331"/>
        <v>105</v>
      </c>
      <c r="AC1200" s="1">
        <f t="shared" si="332"/>
        <v>106</v>
      </c>
      <c r="AD1200" s="1" t="e">
        <f t="shared" si="333"/>
        <v>#N/A</v>
      </c>
      <c r="AE1200" s="1" t="e">
        <f t="shared" si="334"/>
        <v>#N/A</v>
      </c>
      <c r="AF1200" s="1" t="e">
        <f t="shared" si="335"/>
        <v>#N/A</v>
      </c>
      <c r="AG1200" s="1" t="e">
        <f t="shared" si="336"/>
        <v>#N/A</v>
      </c>
      <c r="AH1200" s="1" t="e">
        <f t="shared" si="337"/>
        <v>#N/A</v>
      </c>
      <c r="AI1200" s="1" t="e">
        <f>TRIM(LEFT(AP1200,FIND(Sheet1!$E$16,AP1200)-1))</f>
        <v>#VALUE!</v>
      </c>
      <c r="AJ1200" s="1" t="e">
        <f>TRIM(LEFT(AQ1200,FIND(Sheet1!$E$16,AQ1200)-1))</f>
        <v>#VALUE!</v>
      </c>
      <c r="AK1200" s="1" t="e">
        <f>TRIM(LEFT(AR1200,FIND(Sheet1!$E$16,AR1200)-1))</f>
        <v>#VALUE!</v>
      </c>
      <c r="AL1200" s="1" t="e">
        <f>TRIM(LEFT(AS1200,FIND(Sheet1!$E$16,AS1200)-1))</f>
        <v>#VALUE!</v>
      </c>
      <c r="AM1200" s="1" t="e">
        <f>TRIM(LEFT(AT1200,FIND(Sheet1!$E$16,AT1200)-1))</f>
        <v>#VALUE!</v>
      </c>
      <c r="AN1200" s="1" t="e">
        <f>TRIM(LEFT(AU1200,FIND(Sheet1!$E$16,AU1200)-1))</f>
        <v>#VALUE!</v>
      </c>
      <c r="AO1200" s="1" t="e">
        <f>TRIM(LEFT(AV1200,FIND(Sheet1!$E$16,AV1200)-1))</f>
        <v>#VALUE!</v>
      </c>
      <c r="AP1200" s="14">
        <v>105</v>
      </c>
      <c r="AQ1200" s="14">
        <v>106</v>
      </c>
      <c r="AX1200" s="1">
        <v>120100040101</v>
      </c>
      <c r="AY1200" s="1" t="s">
        <v>91</v>
      </c>
      <c r="AZ1200" s="1" t="str">
        <f t="shared" si="329"/>
        <v>120100040101受击光效</v>
      </c>
      <c r="BA1200" s="1">
        <f>COUNTIFS($AZ$2:AZ1200,AZ1200,$AZ$2:AZ1200,"&gt;&lt;")</f>
        <v>1</v>
      </c>
      <c r="BB1200" t="b">
        <f>IFERROR(AND(VLOOKUP(AX1200,[2]英雄技能定义!$A:$F,6,0)="普攻",AY1200=$AY$2),FALSE)</f>
        <v>0</v>
      </c>
    </row>
    <row r="1201" spans="19:54">
      <c r="S1201" s="14" t="str">
        <f t="shared" si="330"/>
        <v>120100040101加buff1</v>
      </c>
      <c r="T1201" s="14" t="str">
        <f ca="1">IF(OFFSET($BB$1,MATCH($S1201,S:S,0)-1,),$BC$1,
_xlfn.TEXTJOIN(Sheet1!$D$16,1,U1201:AA1201))</f>
        <v>duration=6,lightEffects={32},effectIds={1000243}</v>
      </c>
      <c r="U1201" s="14" t="str">
        <f t="shared" ca="1" si="322"/>
        <v>duration=6</v>
      </c>
      <c r="V1201" s="14" t="str">
        <f t="shared" ca="1" si="323"/>
        <v>lightEffects={32}</v>
      </c>
      <c r="W1201" s="14" t="str">
        <f t="shared" ca="1" si="324"/>
        <v>effectIds={1000243}</v>
      </c>
      <c r="X1201" s="14" t="str">
        <f t="shared" ca="1" si="325"/>
        <v/>
      </c>
      <c r="Y1201" s="14" t="str">
        <f t="shared" ca="1" si="326"/>
        <v/>
      </c>
      <c r="Z1201" s="14" t="str">
        <f t="shared" ca="1" si="327"/>
        <v/>
      </c>
      <c r="AA1201" s="14" t="str">
        <f t="shared" ca="1" si="328"/>
        <v/>
      </c>
      <c r="AB1201" s="1">
        <f t="shared" si="331"/>
        <v>6</v>
      </c>
      <c r="AC1201" s="1" t="e">
        <f t="shared" si="332"/>
        <v>#N/A</v>
      </c>
      <c r="AD1201" s="1" t="e">
        <f t="shared" si="333"/>
        <v>#N/A</v>
      </c>
      <c r="AE1201" s="1" t="e">
        <f t="shared" si="334"/>
        <v>#N/A</v>
      </c>
      <c r="AF1201" s="1" t="e">
        <f t="shared" si="335"/>
        <v>#N/A</v>
      </c>
      <c r="AG1201" s="1" t="e">
        <f t="shared" si="336"/>
        <v>#N/A</v>
      </c>
      <c r="AH1201" s="1" t="e">
        <f t="shared" si="337"/>
        <v>#N/A</v>
      </c>
      <c r="AI1201" s="1" t="str">
        <f>TRIM(LEFT(AP1201,FIND(Sheet1!$E$16,AP1201)-1))</f>
        <v>duration</v>
      </c>
      <c r="AJ1201" s="1" t="str">
        <f>TRIM(LEFT(AQ1201,FIND(Sheet1!$E$16,AQ1201)-1))</f>
        <v>lightEffects</v>
      </c>
      <c r="AK1201" s="1" t="str">
        <f>TRIM(LEFT(AR1201,FIND(Sheet1!$E$16,AR1201)-1))</f>
        <v>effectIds</v>
      </c>
      <c r="AL1201" s="1" t="e">
        <f>TRIM(LEFT(AS1201,FIND(Sheet1!$E$16,AS1201)-1))</f>
        <v>#VALUE!</v>
      </c>
      <c r="AM1201" s="1" t="e">
        <f>TRIM(LEFT(AT1201,FIND(Sheet1!$E$16,AT1201)-1))</f>
        <v>#VALUE!</v>
      </c>
      <c r="AN1201" s="1" t="e">
        <f>TRIM(LEFT(AU1201,FIND(Sheet1!$E$16,AU1201)-1))</f>
        <v>#VALUE!</v>
      </c>
      <c r="AO1201" s="1" t="e">
        <f>TRIM(LEFT(AV1201,FIND(Sheet1!$E$16,AV1201)-1))</f>
        <v>#VALUE!</v>
      </c>
      <c r="AP1201" s="14" t="s">
        <v>185</v>
      </c>
      <c r="AQ1201" s="14" t="s">
        <v>647</v>
      </c>
      <c r="AR1201" s="14" t="s">
        <v>648</v>
      </c>
      <c r="AX1201" s="1">
        <v>120100040101</v>
      </c>
      <c r="AY1201" s="1" t="s">
        <v>88</v>
      </c>
      <c r="AZ1201" s="1" t="str">
        <f t="shared" si="329"/>
        <v>120100040101加buff</v>
      </c>
      <c r="BA1201" s="1">
        <f>COUNTIFS($AZ$2:AZ1201,AZ1201,$AZ$2:AZ1201,"&gt;&lt;")</f>
        <v>1</v>
      </c>
      <c r="BB1201" t="b">
        <f>IFERROR(AND(VLOOKUP(AX1201,[2]英雄技能定义!$A:$F,6,0)="普攻",AY1201=$AY$2),FALSE)</f>
        <v>0</v>
      </c>
    </row>
    <row r="1202" spans="19:54">
      <c r="S1202" s="14" t="str">
        <f t="shared" si="330"/>
        <v>120100040201恢复血量1</v>
      </c>
      <c r="T1202" s="14" t="str">
        <f ca="1">IF(OFFSET($BB$1,MATCH($S1202,S:S,0)-1,),$BC$1,
_xlfn.TEXTJOIN(Sheet1!$D$16,1,U1202:AA1202))</f>
        <v>ratio=0.41,fixed=100</v>
      </c>
      <c r="U1202" s="14" t="str">
        <f t="shared" ca="1" si="322"/>
        <v>ratio=0.41</v>
      </c>
      <c r="V1202" s="14" t="str">
        <f t="shared" ca="1" si="323"/>
        <v>fixed=100</v>
      </c>
      <c r="W1202" s="14" t="str">
        <f t="shared" ca="1" si="324"/>
        <v/>
      </c>
      <c r="X1202" s="14" t="str">
        <f t="shared" ca="1" si="325"/>
        <v/>
      </c>
      <c r="Y1202" s="14" t="str">
        <f t="shared" ca="1" si="326"/>
        <v/>
      </c>
      <c r="Z1202" s="14" t="str">
        <f t="shared" ca="1" si="327"/>
        <v/>
      </c>
      <c r="AA1202" s="14" t="str">
        <f t="shared" ca="1" si="328"/>
        <v/>
      </c>
      <c r="AB1202" s="1">
        <f t="shared" si="331"/>
        <v>0.41</v>
      </c>
      <c r="AC1202" s="1">
        <f t="shared" si="332"/>
        <v>100</v>
      </c>
      <c r="AD1202" s="1" t="e">
        <f t="shared" si="333"/>
        <v>#N/A</v>
      </c>
      <c r="AE1202" s="1" t="e">
        <f t="shared" si="334"/>
        <v>#N/A</v>
      </c>
      <c r="AF1202" s="1" t="e">
        <f t="shared" si="335"/>
        <v>#N/A</v>
      </c>
      <c r="AG1202" s="1" t="e">
        <f t="shared" si="336"/>
        <v>#N/A</v>
      </c>
      <c r="AH1202" s="1" t="e">
        <f t="shared" si="337"/>
        <v>#N/A</v>
      </c>
      <c r="AI1202" s="1" t="str">
        <f>TRIM(LEFT(AP1202,FIND(Sheet1!$E$16,AP1202)-1))</f>
        <v>ratio</v>
      </c>
      <c r="AJ1202" s="1" t="str">
        <f>TRIM(LEFT(AQ1202,FIND(Sheet1!$E$16,AQ1202)-1))</f>
        <v>fixed</v>
      </c>
      <c r="AK1202" s="1" t="e">
        <f>TRIM(LEFT(AR1202,FIND(Sheet1!$E$16,AR1202)-1))</f>
        <v>#VALUE!</v>
      </c>
      <c r="AL1202" s="1" t="e">
        <f>TRIM(LEFT(AS1202,FIND(Sheet1!$E$16,AS1202)-1))</f>
        <v>#VALUE!</v>
      </c>
      <c r="AM1202" s="1" t="e">
        <f>TRIM(LEFT(AT1202,FIND(Sheet1!$E$16,AT1202)-1))</f>
        <v>#VALUE!</v>
      </c>
      <c r="AN1202" s="1" t="e">
        <f>TRIM(LEFT(AU1202,FIND(Sheet1!$E$16,AU1202)-1))</f>
        <v>#VALUE!</v>
      </c>
      <c r="AO1202" s="1" t="e">
        <f>TRIM(LEFT(AV1202,FIND(Sheet1!$E$16,AV1202)-1))</f>
        <v>#VALUE!</v>
      </c>
      <c r="AP1202" s="14" t="s">
        <v>649</v>
      </c>
      <c r="AQ1202" s="14" t="s">
        <v>170</v>
      </c>
      <c r="AX1202" s="1">
        <v>120100040201</v>
      </c>
      <c r="AY1202" s="1" t="s">
        <v>92</v>
      </c>
      <c r="AZ1202" s="1" t="str">
        <f t="shared" si="329"/>
        <v>120100040201恢复血量</v>
      </c>
      <c r="BA1202" s="1">
        <f>COUNTIFS($AZ$2:AZ1202,AZ1202,$AZ$2:AZ1202,"&gt;&lt;")</f>
        <v>1</v>
      </c>
      <c r="BB1202" t="b">
        <f>IFERROR(AND(VLOOKUP(AX1202,[2]英雄技能定义!$A:$F,6,0)="普攻",AY1202=$AY$2),FALSE)</f>
        <v>0</v>
      </c>
    </row>
    <row r="1203" spans="19:54">
      <c r="S1203" s="14" t="str">
        <f t="shared" si="330"/>
        <v>120100040201加buff1</v>
      </c>
      <c r="T1203" s="14" t="str">
        <f ca="1">IF(OFFSET($BB$1,MATCH($S1203,S:S,0)-1,),$BC$1,
_xlfn.TEXTJOIN(Sheet1!$D$16,1,U1203:AA1203))</f>
        <v>duration=6,lightEffects={32},effectIds={1000244}</v>
      </c>
      <c r="U1203" s="14" t="str">
        <f t="shared" ca="1" si="322"/>
        <v>duration=6</v>
      </c>
      <c r="V1203" s="14" t="str">
        <f t="shared" ca="1" si="323"/>
        <v>lightEffects={32}</v>
      </c>
      <c r="W1203" s="14" t="str">
        <f t="shared" ca="1" si="324"/>
        <v>effectIds={1000244}</v>
      </c>
      <c r="X1203" s="14" t="str">
        <f t="shared" ca="1" si="325"/>
        <v/>
      </c>
      <c r="Y1203" s="14" t="str">
        <f t="shared" ca="1" si="326"/>
        <v/>
      </c>
      <c r="Z1203" s="14" t="str">
        <f t="shared" ca="1" si="327"/>
        <v/>
      </c>
      <c r="AA1203" s="14" t="str">
        <f t="shared" ca="1" si="328"/>
        <v/>
      </c>
      <c r="AB1203" s="1">
        <f t="shared" si="331"/>
        <v>6</v>
      </c>
      <c r="AC1203" s="1" t="e">
        <f t="shared" si="332"/>
        <v>#N/A</v>
      </c>
      <c r="AD1203" s="1" t="e">
        <f t="shared" si="333"/>
        <v>#N/A</v>
      </c>
      <c r="AE1203" s="1" t="e">
        <f t="shared" si="334"/>
        <v>#N/A</v>
      </c>
      <c r="AF1203" s="1" t="e">
        <f t="shared" si="335"/>
        <v>#N/A</v>
      </c>
      <c r="AG1203" s="1" t="e">
        <f t="shared" si="336"/>
        <v>#N/A</v>
      </c>
      <c r="AH1203" s="1" t="e">
        <f t="shared" si="337"/>
        <v>#N/A</v>
      </c>
      <c r="AI1203" s="1" t="str">
        <f>TRIM(LEFT(AP1203,FIND(Sheet1!$E$16,AP1203)-1))</f>
        <v>duration</v>
      </c>
      <c r="AJ1203" s="1" t="str">
        <f>TRIM(LEFT(AQ1203,FIND(Sheet1!$E$16,AQ1203)-1))</f>
        <v>lightEffects</v>
      </c>
      <c r="AK1203" s="1" t="str">
        <f>TRIM(LEFT(AR1203,FIND(Sheet1!$E$16,AR1203)-1))</f>
        <v>effectIds</v>
      </c>
      <c r="AL1203" s="1" t="e">
        <f>TRIM(LEFT(AS1203,FIND(Sheet1!$E$16,AS1203)-1))</f>
        <v>#VALUE!</v>
      </c>
      <c r="AM1203" s="1" t="e">
        <f>TRIM(LEFT(AT1203,FIND(Sheet1!$E$16,AT1203)-1))</f>
        <v>#VALUE!</v>
      </c>
      <c r="AN1203" s="1" t="e">
        <f>TRIM(LEFT(AU1203,FIND(Sheet1!$E$16,AU1203)-1))</f>
        <v>#VALUE!</v>
      </c>
      <c r="AO1203" s="1" t="e">
        <f>TRIM(LEFT(AV1203,FIND(Sheet1!$E$16,AV1203)-1))</f>
        <v>#VALUE!</v>
      </c>
      <c r="AP1203" s="14" t="s">
        <v>185</v>
      </c>
      <c r="AQ1203" s="14" t="s">
        <v>647</v>
      </c>
      <c r="AR1203" s="14" t="s">
        <v>650</v>
      </c>
      <c r="AX1203" s="1">
        <v>120100040201</v>
      </c>
      <c r="AY1203" s="1" t="s">
        <v>88</v>
      </c>
      <c r="AZ1203" s="1" t="str">
        <f t="shared" si="329"/>
        <v>120100040201加buff</v>
      </c>
      <c r="BA1203" s="1">
        <f>COUNTIFS($AZ$2:AZ1203,AZ1203,$AZ$2:AZ1203,"&gt;&lt;")</f>
        <v>1</v>
      </c>
      <c r="BB1203" t="b">
        <f>IFERROR(AND(VLOOKUP(AX1203,[2]英雄技能定义!$A:$F,6,0)="普攻",AY1203=$AY$2),FALSE)</f>
        <v>0</v>
      </c>
    </row>
    <row r="1204" spans="19:54">
      <c r="S1204" s="14" t="str">
        <f t="shared" si="330"/>
        <v>120100040202恢复血量1</v>
      </c>
      <c r="T1204" s="14" t="str">
        <f ca="1">IF(OFFSET($BB$1,MATCH($S1204,S:S,0)-1,),$BC$1,
_xlfn.TEXTJOIN(Sheet1!$D$16,1,U1204:AA1204))</f>
        <v>ratio=0.41,fixed=100</v>
      </c>
      <c r="U1204" s="14" t="str">
        <f t="shared" ca="1" si="322"/>
        <v>ratio=0.41</v>
      </c>
      <c r="V1204" s="14" t="str">
        <f t="shared" ca="1" si="323"/>
        <v>fixed=100</v>
      </c>
      <c r="W1204" s="14" t="str">
        <f t="shared" ca="1" si="324"/>
        <v/>
      </c>
      <c r="X1204" s="14" t="str">
        <f t="shared" ca="1" si="325"/>
        <v/>
      </c>
      <c r="Y1204" s="14" t="str">
        <f t="shared" ca="1" si="326"/>
        <v/>
      </c>
      <c r="Z1204" s="14" t="str">
        <f t="shared" ca="1" si="327"/>
        <v/>
      </c>
      <c r="AA1204" s="14" t="str">
        <f t="shared" ca="1" si="328"/>
        <v/>
      </c>
      <c r="AB1204" s="1">
        <f t="shared" si="331"/>
        <v>0.41</v>
      </c>
      <c r="AC1204" s="1">
        <f t="shared" si="332"/>
        <v>100</v>
      </c>
      <c r="AD1204" s="1" t="e">
        <f t="shared" si="333"/>
        <v>#N/A</v>
      </c>
      <c r="AE1204" s="1" t="e">
        <f t="shared" si="334"/>
        <v>#N/A</v>
      </c>
      <c r="AF1204" s="1" t="e">
        <f t="shared" si="335"/>
        <v>#N/A</v>
      </c>
      <c r="AG1204" s="1" t="e">
        <f t="shared" si="336"/>
        <v>#N/A</v>
      </c>
      <c r="AH1204" s="1" t="e">
        <f t="shared" si="337"/>
        <v>#N/A</v>
      </c>
      <c r="AI1204" s="1" t="str">
        <f>TRIM(LEFT(AP1204,FIND(Sheet1!$E$16,AP1204)-1))</f>
        <v>ratio</v>
      </c>
      <c r="AJ1204" s="1" t="str">
        <f>TRIM(LEFT(AQ1204,FIND(Sheet1!$E$16,AQ1204)-1))</f>
        <v>fixed</v>
      </c>
      <c r="AK1204" s="1" t="e">
        <f>TRIM(LEFT(AR1204,FIND(Sheet1!$E$16,AR1204)-1))</f>
        <v>#VALUE!</v>
      </c>
      <c r="AL1204" s="1" t="e">
        <f>TRIM(LEFT(AS1204,FIND(Sheet1!$E$16,AS1204)-1))</f>
        <v>#VALUE!</v>
      </c>
      <c r="AM1204" s="1" t="e">
        <f>TRIM(LEFT(AT1204,FIND(Sheet1!$E$16,AT1204)-1))</f>
        <v>#VALUE!</v>
      </c>
      <c r="AN1204" s="1" t="e">
        <f>TRIM(LEFT(AU1204,FIND(Sheet1!$E$16,AU1204)-1))</f>
        <v>#VALUE!</v>
      </c>
      <c r="AO1204" s="1" t="e">
        <f>TRIM(LEFT(AV1204,FIND(Sheet1!$E$16,AV1204)-1))</f>
        <v>#VALUE!</v>
      </c>
      <c r="AP1204" s="14" t="s">
        <v>649</v>
      </c>
      <c r="AQ1204" s="14" t="s">
        <v>170</v>
      </c>
      <c r="AX1204" s="1">
        <v>120100040202</v>
      </c>
      <c r="AY1204" s="1" t="s">
        <v>92</v>
      </c>
      <c r="AZ1204" s="1" t="str">
        <f t="shared" si="329"/>
        <v>120100040202恢复血量</v>
      </c>
      <c r="BA1204" s="1">
        <f>COUNTIFS($AZ$2:AZ1204,AZ1204,$AZ$2:AZ1204,"&gt;&lt;")</f>
        <v>1</v>
      </c>
      <c r="BB1204" t="b">
        <f>IFERROR(AND(VLOOKUP(AX1204,[2]英雄技能定义!$A:$F,6,0)="普攻",AY1204=$AY$2),FALSE)</f>
        <v>0</v>
      </c>
    </row>
    <row r="1205" spans="19:54">
      <c r="S1205" s="14" t="str">
        <f t="shared" si="330"/>
        <v>120100040202加buff1</v>
      </c>
      <c r="T1205" s="14" t="str">
        <f ca="1">IF(OFFSET($BB$1,MATCH($S1205,S:S,0)-1,),$BC$1,
_xlfn.TEXTJOIN(Sheet1!$D$16,1,U1205:AA1205))</f>
        <v>duration=6,lightEffects={32},effectIds={1000245}</v>
      </c>
      <c r="U1205" s="14" t="str">
        <f t="shared" ca="1" si="322"/>
        <v>duration=6</v>
      </c>
      <c r="V1205" s="14" t="str">
        <f t="shared" ca="1" si="323"/>
        <v>lightEffects={32}</v>
      </c>
      <c r="W1205" s="14" t="str">
        <f t="shared" ca="1" si="324"/>
        <v>effectIds={1000245}</v>
      </c>
      <c r="X1205" s="14" t="str">
        <f t="shared" ca="1" si="325"/>
        <v/>
      </c>
      <c r="Y1205" s="14" t="str">
        <f t="shared" ca="1" si="326"/>
        <v/>
      </c>
      <c r="Z1205" s="14" t="str">
        <f t="shared" ca="1" si="327"/>
        <v/>
      </c>
      <c r="AA1205" s="14" t="str">
        <f t="shared" ca="1" si="328"/>
        <v/>
      </c>
      <c r="AB1205" s="1">
        <f t="shared" si="331"/>
        <v>6</v>
      </c>
      <c r="AC1205" s="1" t="e">
        <f t="shared" si="332"/>
        <v>#N/A</v>
      </c>
      <c r="AD1205" s="1" t="e">
        <f t="shared" si="333"/>
        <v>#N/A</v>
      </c>
      <c r="AE1205" s="1" t="e">
        <f t="shared" si="334"/>
        <v>#N/A</v>
      </c>
      <c r="AF1205" s="1" t="e">
        <f t="shared" si="335"/>
        <v>#N/A</v>
      </c>
      <c r="AG1205" s="1" t="e">
        <f t="shared" si="336"/>
        <v>#N/A</v>
      </c>
      <c r="AH1205" s="1" t="e">
        <f t="shared" si="337"/>
        <v>#N/A</v>
      </c>
      <c r="AI1205" s="1" t="str">
        <f>TRIM(LEFT(AP1205,FIND(Sheet1!$E$16,AP1205)-1))</f>
        <v>duration</v>
      </c>
      <c r="AJ1205" s="1" t="str">
        <f>TRIM(LEFT(AQ1205,FIND(Sheet1!$E$16,AQ1205)-1))</f>
        <v>lightEffects</v>
      </c>
      <c r="AK1205" s="1" t="str">
        <f>TRIM(LEFT(AR1205,FIND(Sheet1!$E$16,AR1205)-1))</f>
        <v>effectIds</v>
      </c>
      <c r="AL1205" s="1" t="e">
        <f>TRIM(LEFT(AS1205,FIND(Sheet1!$E$16,AS1205)-1))</f>
        <v>#VALUE!</v>
      </c>
      <c r="AM1205" s="1" t="e">
        <f>TRIM(LEFT(AT1205,FIND(Sheet1!$E$16,AT1205)-1))</f>
        <v>#VALUE!</v>
      </c>
      <c r="AN1205" s="1" t="e">
        <f>TRIM(LEFT(AU1205,FIND(Sheet1!$E$16,AU1205)-1))</f>
        <v>#VALUE!</v>
      </c>
      <c r="AO1205" s="1" t="e">
        <f>TRIM(LEFT(AV1205,FIND(Sheet1!$E$16,AV1205)-1))</f>
        <v>#VALUE!</v>
      </c>
      <c r="AP1205" s="14" t="s">
        <v>185</v>
      </c>
      <c r="AQ1205" s="14" t="s">
        <v>647</v>
      </c>
      <c r="AR1205" s="14" t="s">
        <v>651</v>
      </c>
      <c r="AX1205" s="1">
        <v>120100040202</v>
      </c>
      <c r="AY1205" s="1" t="s">
        <v>88</v>
      </c>
      <c r="AZ1205" s="1" t="str">
        <f t="shared" si="329"/>
        <v>120100040202加buff</v>
      </c>
      <c r="BA1205" s="1">
        <f>COUNTIFS($AZ$2:AZ1205,AZ1205,$AZ$2:AZ1205,"&gt;&lt;")</f>
        <v>1</v>
      </c>
      <c r="BB1205" t="b">
        <f>IFERROR(AND(VLOOKUP(AX1205,[2]英雄技能定义!$A:$F,6,0)="普攻",AY1205=$AY$2),FALSE)</f>
        <v>0</v>
      </c>
    </row>
    <row r="1206" spans="19:54">
      <c r="S1206" s="14" t="str">
        <f t="shared" si="330"/>
        <v>120100040203恢复血量1</v>
      </c>
      <c r="T1206" s="14" t="str">
        <f ca="1">IF(OFFSET($BB$1,MATCH($S1206,S:S,0)-1,),$BC$1,
_xlfn.TEXTJOIN(Sheet1!$D$16,1,U1206:AA1206))</f>
        <v>ratio=0.41,fixed=100</v>
      </c>
      <c r="U1206" s="14" t="str">
        <f t="shared" ca="1" si="322"/>
        <v>ratio=0.41</v>
      </c>
      <c r="V1206" s="14" t="str">
        <f t="shared" ca="1" si="323"/>
        <v>fixed=100</v>
      </c>
      <c r="W1206" s="14" t="str">
        <f t="shared" ca="1" si="324"/>
        <v/>
      </c>
      <c r="X1206" s="14" t="str">
        <f t="shared" ca="1" si="325"/>
        <v/>
      </c>
      <c r="Y1206" s="14" t="str">
        <f t="shared" ca="1" si="326"/>
        <v/>
      </c>
      <c r="Z1206" s="14" t="str">
        <f t="shared" ca="1" si="327"/>
        <v/>
      </c>
      <c r="AA1206" s="14" t="str">
        <f t="shared" ca="1" si="328"/>
        <v/>
      </c>
      <c r="AB1206" s="1">
        <f t="shared" si="331"/>
        <v>0.41</v>
      </c>
      <c r="AC1206" s="1">
        <f t="shared" si="332"/>
        <v>100</v>
      </c>
      <c r="AD1206" s="1" t="e">
        <f t="shared" si="333"/>
        <v>#N/A</v>
      </c>
      <c r="AE1206" s="1" t="e">
        <f t="shared" si="334"/>
        <v>#N/A</v>
      </c>
      <c r="AF1206" s="1" t="e">
        <f t="shared" si="335"/>
        <v>#N/A</v>
      </c>
      <c r="AG1206" s="1" t="e">
        <f t="shared" si="336"/>
        <v>#N/A</v>
      </c>
      <c r="AH1206" s="1" t="e">
        <f t="shared" si="337"/>
        <v>#N/A</v>
      </c>
      <c r="AI1206" s="1" t="str">
        <f>TRIM(LEFT(AP1206,FIND(Sheet1!$E$16,AP1206)-1))</f>
        <v>ratio</v>
      </c>
      <c r="AJ1206" s="1" t="str">
        <f>TRIM(LEFT(AQ1206,FIND(Sheet1!$E$16,AQ1206)-1))</f>
        <v>fixed</v>
      </c>
      <c r="AK1206" s="1" t="e">
        <f>TRIM(LEFT(AR1206,FIND(Sheet1!$E$16,AR1206)-1))</f>
        <v>#VALUE!</v>
      </c>
      <c r="AL1206" s="1" t="e">
        <f>TRIM(LEFT(AS1206,FIND(Sheet1!$E$16,AS1206)-1))</f>
        <v>#VALUE!</v>
      </c>
      <c r="AM1206" s="1" t="e">
        <f>TRIM(LEFT(AT1206,FIND(Sheet1!$E$16,AT1206)-1))</f>
        <v>#VALUE!</v>
      </c>
      <c r="AN1206" s="1" t="e">
        <f>TRIM(LEFT(AU1206,FIND(Sheet1!$E$16,AU1206)-1))</f>
        <v>#VALUE!</v>
      </c>
      <c r="AO1206" s="1" t="e">
        <f>TRIM(LEFT(AV1206,FIND(Sheet1!$E$16,AV1206)-1))</f>
        <v>#VALUE!</v>
      </c>
      <c r="AP1206" s="14" t="s">
        <v>649</v>
      </c>
      <c r="AQ1206" s="14" t="s">
        <v>170</v>
      </c>
      <c r="AX1206" s="1">
        <v>120100040203</v>
      </c>
      <c r="AY1206" s="1" t="s">
        <v>92</v>
      </c>
      <c r="AZ1206" s="1" t="str">
        <f t="shared" si="329"/>
        <v>120100040203恢复血量</v>
      </c>
      <c r="BA1206" s="1">
        <f>COUNTIFS($AZ$2:AZ1206,AZ1206,$AZ$2:AZ1206,"&gt;&lt;")</f>
        <v>1</v>
      </c>
      <c r="BB1206" t="b">
        <f>IFERROR(AND(VLOOKUP(AX1206,[2]英雄技能定义!$A:$F,6,0)="普攻",AY1206=$AY$2),FALSE)</f>
        <v>0</v>
      </c>
    </row>
    <row r="1207" spans="19:54">
      <c r="S1207" s="14" t="str">
        <f t="shared" si="330"/>
        <v>120100040203加buff1</v>
      </c>
      <c r="T1207" s="14" t="str">
        <f ca="1">IF(OFFSET($BB$1,MATCH($S1207,S:S,0)-1,),$BC$1,
_xlfn.TEXTJOIN(Sheet1!$D$16,1,U1207:AA1207))</f>
        <v>duration=6,lightEffects={32},effectIds={1000246}</v>
      </c>
      <c r="U1207" s="14" t="str">
        <f t="shared" ca="1" si="322"/>
        <v>duration=6</v>
      </c>
      <c r="V1207" s="14" t="str">
        <f t="shared" ca="1" si="323"/>
        <v>lightEffects={32}</v>
      </c>
      <c r="W1207" s="14" t="str">
        <f t="shared" ca="1" si="324"/>
        <v>effectIds={1000246}</v>
      </c>
      <c r="X1207" s="14" t="str">
        <f t="shared" ca="1" si="325"/>
        <v/>
      </c>
      <c r="Y1207" s="14" t="str">
        <f t="shared" ca="1" si="326"/>
        <v/>
      </c>
      <c r="Z1207" s="14" t="str">
        <f t="shared" ca="1" si="327"/>
        <v/>
      </c>
      <c r="AA1207" s="14" t="str">
        <f t="shared" ca="1" si="328"/>
        <v/>
      </c>
      <c r="AB1207" s="1">
        <f t="shared" si="331"/>
        <v>6</v>
      </c>
      <c r="AC1207" s="1" t="e">
        <f t="shared" si="332"/>
        <v>#N/A</v>
      </c>
      <c r="AD1207" s="1" t="e">
        <f t="shared" si="333"/>
        <v>#N/A</v>
      </c>
      <c r="AE1207" s="1" t="e">
        <f t="shared" si="334"/>
        <v>#N/A</v>
      </c>
      <c r="AF1207" s="1" t="e">
        <f t="shared" si="335"/>
        <v>#N/A</v>
      </c>
      <c r="AG1207" s="1" t="e">
        <f t="shared" si="336"/>
        <v>#N/A</v>
      </c>
      <c r="AH1207" s="1" t="e">
        <f t="shared" si="337"/>
        <v>#N/A</v>
      </c>
      <c r="AI1207" s="1" t="str">
        <f>TRIM(LEFT(AP1207,FIND(Sheet1!$E$16,AP1207)-1))</f>
        <v>duration</v>
      </c>
      <c r="AJ1207" s="1" t="str">
        <f>TRIM(LEFT(AQ1207,FIND(Sheet1!$E$16,AQ1207)-1))</f>
        <v>lightEffects</v>
      </c>
      <c r="AK1207" s="1" t="str">
        <f>TRIM(LEFT(AR1207,FIND(Sheet1!$E$16,AR1207)-1))</f>
        <v>effectIds</v>
      </c>
      <c r="AL1207" s="1" t="e">
        <f>TRIM(LEFT(AS1207,FIND(Sheet1!$E$16,AS1207)-1))</f>
        <v>#VALUE!</v>
      </c>
      <c r="AM1207" s="1" t="e">
        <f>TRIM(LEFT(AT1207,FIND(Sheet1!$E$16,AT1207)-1))</f>
        <v>#VALUE!</v>
      </c>
      <c r="AN1207" s="1" t="e">
        <f>TRIM(LEFT(AU1207,FIND(Sheet1!$E$16,AU1207)-1))</f>
        <v>#VALUE!</v>
      </c>
      <c r="AO1207" s="1" t="e">
        <f>TRIM(LEFT(AV1207,FIND(Sheet1!$E$16,AV1207)-1))</f>
        <v>#VALUE!</v>
      </c>
      <c r="AP1207" s="14" t="s">
        <v>185</v>
      </c>
      <c r="AQ1207" s="14" t="s">
        <v>647</v>
      </c>
      <c r="AR1207" s="14" t="s">
        <v>652</v>
      </c>
      <c r="AX1207" s="1">
        <v>120100040203</v>
      </c>
      <c r="AY1207" s="1" t="s">
        <v>88</v>
      </c>
      <c r="AZ1207" s="1" t="str">
        <f t="shared" si="329"/>
        <v>120100040203加buff</v>
      </c>
      <c r="BA1207" s="1">
        <f>COUNTIFS($AZ$2:AZ1207,AZ1207,$AZ$2:AZ1207,"&gt;&lt;")</f>
        <v>1</v>
      </c>
      <c r="BB1207" t="b">
        <f>IFERROR(AND(VLOOKUP(AX1207,[2]英雄技能定义!$A:$F,6,0)="普攻",AY1207=$AY$2),FALSE)</f>
        <v>0</v>
      </c>
    </row>
    <row r="1208" spans="19:54">
      <c r="S1208" s="14" t="str">
        <f t="shared" si="330"/>
        <v>120100040204恢复血量1</v>
      </c>
      <c r="T1208" s="14" t="str">
        <f ca="1">IF(OFFSET($BB$1,MATCH($S1208,S:S,0)-1,),$BC$1,
_xlfn.TEXTJOIN(Sheet1!$D$16,1,U1208:AA1208))</f>
        <v>ratio=0.41,fixed=100</v>
      </c>
      <c r="U1208" s="14" t="str">
        <f t="shared" ca="1" si="322"/>
        <v>ratio=0.41</v>
      </c>
      <c r="V1208" s="14" t="str">
        <f t="shared" ca="1" si="323"/>
        <v>fixed=100</v>
      </c>
      <c r="W1208" s="14" t="str">
        <f t="shared" ca="1" si="324"/>
        <v/>
      </c>
      <c r="X1208" s="14" t="str">
        <f t="shared" ca="1" si="325"/>
        <v/>
      </c>
      <c r="Y1208" s="14" t="str">
        <f t="shared" ca="1" si="326"/>
        <v/>
      </c>
      <c r="Z1208" s="14" t="str">
        <f t="shared" ca="1" si="327"/>
        <v/>
      </c>
      <c r="AA1208" s="14" t="str">
        <f t="shared" ca="1" si="328"/>
        <v/>
      </c>
      <c r="AB1208" s="1">
        <f t="shared" si="331"/>
        <v>0.41</v>
      </c>
      <c r="AC1208" s="1">
        <f t="shared" si="332"/>
        <v>100</v>
      </c>
      <c r="AD1208" s="1" t="e">
        <f t="shared" si="333"/>
        <v>#N/A</v>
      </c>
      <c r="AE1208" s="1" t="e">
        <f t="shared" si="334"/>
        <v>#N/A</v>
      </c>
      <c r="AF1208" s="1" t="e">
        <f t="shared" si="335"/>
        <v>#N/A</v>
      </c>
      <c r="AG1208" s="1" t="e">
        <f t="shared" si="336"/>
        <v>#N/A</v>
      </c>
      <c r="AH1208" s="1" t="e">
        <f t="shared" si="337"/>
        <v>#N/A</v>
      </c>
      <c r="AI1208" s="1" t="str">
        <f>TRIM(LEFT(AP1208,FIND(Sheet1!$E$16,AP1208)-1))</f>
        <v>ratio</v>
      </c>
      <c r="AJ1208" s="1" t="str">
        <f>TRIM(LEFT(AQ1208,FIND(Sheet1!$E$16,AQ1208)-1))</f>
        <v>fixed</v>
      </c>
      <c r="AK1208" s="1" t="e">
        <f>TRIM(LEFT(AR1208,FIND(Sheet1!$E$16,AR1208)-1))</f>
        <v>#VALUE!</v>
      </c>
      <c r="AL1208" s="1" t="e">
        <f>TRIM(LEFT(AS1208,FIND(Sheet1!$E$16,AS1208)-1))</f>
        <v>#VALUE!</v>
      </c>
      <c r="AM1208" s="1" t="e">
        <f>TRIM(LEFT(AT1208,FIND(Sheet1!$E$16,AT1208)-1))</f>
        <v>#VALUE!</v>
      </c>
      <c r="AN1208" s="1" t="e">
        <f>TRIM(LEFT(AU1208,FIND(Sheet1!$E$16,AU1208)-1))</f>
        <v>#VALUE!</v>
      </c>
      <c r="AO1208" s="1" t="e">
        <f>TRIM(LEFT(AV1208,FIND(Sheet1!$E$16,AV1208)-1))</f>
        <v>#VALUE!</v>
      </c>
      <c r="AP1208" s="14" t="s">
        <v>649</v>
      </c>
      <c r="AQ1208" s="14" t="s">
        <v>170</v>
      </c>
      <c r="AX1208" s="1">
        <v>120100040204</v>
      </c>
      <c r="AY1208" s="1" t="s">
        <v>92</v>
      </c>
      <c r="AZ1208" s="1" t="str">
        <f t="shared" si="329"/>
        <v>120100040204恢复血量</v>
      </c>
      <c r="BA1208" s="1">
        <f>COUNTIFS($AZ$2:AZ1208,AZ1208,$AZ$2:AZ1208,"&gt;&lt;")</f>
        <v>1</v>
      </c>
      <c r="BB1208" t="b">
        <f>IFERROR(AND(VLOOKUP(AX1208,[2]英雄技能定义!$A:$F,6,0)="普攻",AY1208=$AY$2),FALSE)</f>
        <v>0</v>
      </c>
    </row>
    <row r="1209" spans="19:54">
      <c r="S1209" s="14" t="str">
        <f t="shared" si="330"/>
        <v>120100040204加buff1</v>
      </c>
      <c r="T1209" s="14" t="str">
        <f ca="1">IF(OFFSET($BB$1,MATCH($S1209,S:S,0)-1,),$BC$1,
_xlfn.TEXTJOIN(Sheet1!$D$16,1,U1209:AA1209))</f>
        <v>duration=6,lightEffects={32},effectIds={1000247}</v>
      </c>
      <c r="U1209" s="14" t="str">
        <f t="shared" ca="1" si="322"/>
        <v>duration=6</v>
      </c>
      <c r="V1209" s="14" t="str">
        <f t="shared" ca="1" si="323"/>
        <v>lightEffects={32}</v>
      </c>
      <c r="W1209" s="14" t="str">
        <f t="shared" ca="1" si="324"/>
        <v>effectIds={1000247}</v>
      </c>
      <c r="X1209" s="14" t="str">
        <f t="shared" ca="1" si="325"/>
        <v/>
      </c>
      <c r="Y1209" s="14" t="str">
        <f t="shared" ca="1" si="326"/>
        <v/>
      </c>
      <c r="Z1209" s="14" t="str">
        <f t="shared" ca="1" si="327"/>
        <v/>
      </c>
      <c r="AA1209" s="14" t="str">
        <f t="shared" ca="1" si="328"/>
        <v/>
      </c>
      <c r="AB1209" s="1">
        <f t="shared" si="331"/>
        <v>6</v>
      </c>
      <c r="AC1209" s="1" t="e">
        <f t="shared" si="332"/>
        <v>#N/A</v>
      </c>
      <c r="AD1209" s="1" t="e">
        <f t="shared" si="333"/>
        <v>#N/A</v>
      </c>
      <c r="AE1209" s="1" t="e">
        <f t="shared" si="334"/>
        <v>#N/A</v>
      </c>
      <c r="AF1209" s="1" t="e">
        <f t="shared" si="335"/>
        <v>#N/A</v>
      </c>
      <c r="AG1209" s="1" t="e">
        <f t="shared" si="336"/>
        <v>#N/A</v>
      </c>
      <c r="AH1209" s="1" t="e">
        <f t="shared" si="337"/>
        <v>#N/A</v>
      </c>
      <c r="AI1209" s="1" t="str">
        <f>TRIM(LEFT(AP1209,FIND(Sheet1!$E$16,AP1209)-1))</f>
        <v>duration</v>
      </c>
      <c r="AJ1209" s="1" t="str">
        <f>TRIM(LEFT(AQ1209,FIND(Sheet1!$E$16,AQ1209)-1))</f>
        <v>lightEffects</v>
      </c>
      <c r="AK1209" s="1" t="str">
        <f>TRIM(LEFT(AR1209,FIND(Sheet1!$E$16,AR1209)-1))</f>
        <v>effectIds</v>
      </c>
      <c r="AL1209" s="1" t="e">
        <f>TRIM(LEFT(AS1209,FIND(Sheet1!$E$16,AS1209)-1))</f>
        <v>#VALUE!</v>
      </c>
      <c r="AM1209" s="1" t="e">
        <f>TRIM(LEFT(AT1209,FIND(Sheet1!$E$16,AT1209)-1))</f>
        <v>#VALUE!</v>
      </c>
      <c r="AN1209" s="1" t="e">
        <f>TRIM(LEFT(AU1209,FIND(Sheet1!$E$16,AU1209)-1))</f>
        <v>#VALUE!</v>
      </c>
      <c r="AO1209" s="1" t="e">
        <f>TRIM(LEFT(AV1209,FIND(Sheet1!$E$16,AV1209)-1))</f>
        <v>#VALUE!</v>
      </c>
      <c r="AP1209" s="14" t="s">
        <v>185</v>
      </c>
      <c r="AQ1209" s="14" t="s">
        <v>647</v>
      </c>
      <c r="AR1209" s="14" t="s">
        <v>653</v>
      </c>
      <c r="AX1209" s="1">
        <v>120100040204</v>
      </c>
      <c r="AY1209" s="1" t="s">
        <v>88</v>
      </c>
      <c r="AZ1209" s="1" t="str">
        <f t="shared" si="329"/>
        <v>120100040204加buff</v>
      </c>
      <c r="BA1209" s="1">
        <f>COUNTIFS($AZ$2:AZ1209,AZ1209,$AZ$2:AZ1209,"&gt;&lt;")</f>
        <v>1</v>
      </c>
      <c r="BB1209" t="b">
        <f>IFERROR(AND(VLOOKUP(AX1209,[2]英雄技能定义!$A:$F,6,0)="普攻",AY1209=$AY$2),FALSE)</f>
        <v>0</v>
      </c>
    </row>
    <row r="1210" spans="19:54">
      <c r="S1210" s="14" t="str">
        <f t="shared" si="330"/>
        <v>120100040205恢复血量1</v>
      </c>
      <c r="T1210" s="14" t="str">
        <f ca="1">IF(OFFSET($BB$1,MATCH($S1210,S:S,0)-1,),$BC$1,
_xlfn.TEXTJOIN(Sheet1!$D$16,1,U1210:AA1210))</f>
        <v>ratio=0.41,fixed=100</v>
      </c>
      <c r="U1210" s="14" t="str">
        <f t="shared" ca="1" si="322"/>
        <v>ratio=0.41</v>
      </c>
      <c r="V1210" s="14" t="str">
        <f t="shared" ca="1" si="323"/>
        <v>fixed=100</v>
      </c>
      <c r="W1210" s="14" t="str">
        <f t="shared" ca="1" si="324"/>
        <v/>
      </c>
      <c r="X1210" s="14" t="str">
        <f t="shared" ca="1" si="325"/>
        <v/>
      </c>
      <c r="Y1210" s="14" t="str">
        <f t="shared" ca="1" si="326"/>
        <v/>
      </c>
      <c r="Z1210" s="14" t="str">
        <f t="shared" ca="1" si="327"/>
        <v/>
      </c>
      <c r="AA1210" s="14" t="str">
        <f t="shared" ca="1" si="328"/>
        <v/>
      </c>
      <c r="AB1210" s="1">
        <f t="shared" si="331"/>
        <v>0.41</v>
      </c>
      <c r="AC1210" s="1">
        <f t="shared" si="332"/>
        <v>100</v>
      </c>
      <c r="AD1210" s="1" t="e">
        <f t="shared" si="333"/>
        <v>#N/A</v>
      </c>
      <c r="AE1210" s="1" t="e">
        <f t="shared" si="334"/>
        <v>#N/A</v>
      </c>
      <c r="AF1210" s="1" t="e">
        <f t="shared" si="335"/>
        <v>#N/A</v>
      </c>
      <c r="AG1210" s="1" t="e">
        <f t="shared" si="336"/>
        <v>#N/A</v>
      </c>
      <c r="AH1210" s="1" t="e">
        <f t="shared" si="337"/>
        <v>#N/A</v>
      </c>
      <c r="AI1210" s="1" t="str">
        <f>TRIM(LEFT(AP1210,FIND(Sheet1!$E$16,AP1210)-1))</f>
        <v>ratio</v>
      </c>
      <c r="AJ1210" s="1" t="str">
        <f>TRIM(LEFT(AQ1210,FIND(Sheet1!$E$16,AQ1210)-1))</f>
        <v>fixed</v>
      </c>
      <c r="AK1210" s="1" t="e">
        <f>TRIM(LEFT(AR1210,FIND(Sheet1!$E$16,AR1210)-1))</f>
        <v>#VALUE!</v>
      </c>
      <c r="AL1210" s="1" t="e">
        <f>TRIM(LEFT(AS1210,FIND(Sheet1!$E$16,AS1210)-1))</f>
        <v>#VALUE!</v>
      </c>
      <c r="AM1210" s="1" t="e">
        <f>TRIM(LEFT(AT1210,FIND(Sheet1!$E$16,AT1210)-1))</f>
        <v>#VALUE!</v>
      </c>
      <c r="AN1210" s="1" t="e">
        <f>TRIM(LEFT(AU1210,FIND(Sheet1!$E$16,AU1210)-1))</f>
        <v>#VALUE!</v>
      </c>
      <c r="AO1210" s="1" t="e">
        <f>TRIM(LEFT(AV1210,FIND(Sheet1!$E$16,AV1210)-1))</f>
        <v>#VALUE!</v>
      </c>
      <c r="AP1210" s="14" t="s">
        <v>649</v>
      </c>
      <c r="AQ1210" s="14" t="s">
        <v>170</v>
      </c>
      <c r="AX1210" s="1">
        <v>120100040205</v>
      </c>
      <c r="AY1210" s="1" t="s">
        <v>92</v>
      </c>
      <c r="AZ1210" s="1" t="str">
        <f t="shared" si="329"/>
        <v>120100040205恢复血量</v>
      </c>
      <c r="BA1210" s="1">
        <f>COUNTIFS($AZ$2:AZ1210,AZ1210,$AZ$2:AZ1210,"&gt;&lt;")</f>
        <v>1</v>
      </c>
      <c r="BB1210" t="b">
        <f>IFERROR(AND(VLOOKUP(AX1210,[2]英雄技能定义!$A:$F,6,0)="普攻",AY1210=$AY$2),FALSE)</f>
        <v>0</v>
      </c>
    </row>
    <row r="1211" spans="19:54">
      <c r="S1211" s="14" t="str">
        <f t="shared" si="330"/>
        <v>120100040205加buff1</v>
      </c>
      <c r="T1211" s="14" t="str">
        <f ca="1">IF(OFFSET($BB$1,MATCH($S1211,S:S,0)-1,),$BC$1,
_xlfn.TEXTJOIN(Sheet1!$D$16,1,U1211:AA1211))</f>
        <v>duration=6,lightEffects={32},effectIds={1000248}</v>
      </c>
      <c r="U1211" s="14" t="str">
        <f t="shared" ca="1" si="322"/>
        <v>duration=6</v>
      </c>
      <c r="V1211" s="14" t="str">
        <f t="shared" ca="1" si="323"/>
        <v>lightEffects={32}</v>
      </c>
      <c r="W1211" s="14" t="str">
        <f t="shared" ca="1" si="324"/>
        <v>effectIds={1000248}</v>
      </c>
      <c r="X1211" s="14" t="str">
        <f t="shared" ca="1" si="325"/>
        <v/>
      </c>
      <c r="Y1211" s="14" t="str">
        <f t="shared" ca="1" si="326"/>
        <v/>
      </c>
      <c r="Z1211" s="14" t="str">
        <f t="shared" ca="1" si="327"/>
        <v/>
      </c>
      <c r="AA1211" s="14" t="str">
        <f t="shared" ca="1" si="328"/>
        <v/>
      </c>
      <c r="AB1211" s="1">
        <f t="shared" si="331"/>
        <v>6</v>
      </c>
      <c r="AC1211" s="1" t="e">
        <f t="shared" si="332"/>
        <v>#N/A</v>
      </c>
      <c r="AD1211" s="1" t="e">
        <f t="shared" si="333"/>
        <v>#N/A</v>
      </c>
      <c r="AE1211" s="1" t="e">
        <f t="shared" si="334"/>
        <v>#N/A</v>
      </c>
      <c r="AF1211" s="1" t="e">
        <f t="shared" si="335"/>
        <v>#N/A</v>
      </c>
      <c r="AG1211" s="1" t="e">
        <f t="shared" si="336"/>
        <v>#N/A</v>
      </c>
      <c r="AH1211" s="1" t="e">
        <f t="shared" si="337"/>
        <v>#N/A</v>
      </c>
      <c r="AI1211" s="1" t="str">
        <f>TRIM(LEFT(AP1211,FIND(Sheet1!$E$16,AP1211)-1))</f>
        <v>duration</v>
      </c>
      <c r="AJ1211" s="1" t="str">
        <f>TRIM(LEFT(AQ1211,FIND(Sheet1!$E$16,AQ1211)-1))</f>
        <v>lightEffects</v>
      </c>
      <c r="AK1211" s="1" t="str">
        <f>TRIM(LEFT(AR1211,FIND(Sheet1!$E$16,AR1211)-1))</f>
        <v>effectIds</v>
      </c>
      <c r="AL1211" s="1" t="e">
        <f>TRIM(LEFT(AS1211,FIND(Sheet1!$E$16,AS1211)-1))</f>
        <v>#VALUE!</v>
      </c>
      <c r="AM1211" s="1" t="e">
        <f>TRIM(LEFT(AT1211,FIND(Sheet1!$E$16,AT1211)-1))</f>
        <v>#VALUE!</v>
      </c>
      <c r="AN1211" s="1" t="e">
        <f>TRIM(LEFT(AU1211,FIND(Sheet1!$E$16,AU1211)-1))</f>
        <v>#VALUE!</v>
      </c>
      <c r="AO1211" s="1" t="e">
        <f>TRIM(LEFT(AV1211,FIND(Sheet1!$E$16,AV1211)-1))</f>
        <v>#VALUE!</v>
      </c>
      <c r="AP1211" s="14" t="s">
        <v>185</v>
      </c>
      <c r="AQ1211" s="14" t="s">
        <v>647</v>
      </c>
      <c r="AR1211" s="14" t="s">
        <v>654</v>
      </c>
      <c r="AX1211" s="1">
        <v>120100040205</v>
      </c>
      <c r="AY1211" s="1" t="s">
        <v>88</v>
      </c>
      <c r="AZ1211" s="1" t="str">
        <f t="shared" si="329"/>
        <v>120100040205加buff</v>
      </c>
      <c r="BA1211" s="1">
        <f>COUNTIFS($AZ$2:AZ1211,AZ1211,$AZ$2:AZ1211,"&gt;&lt;")</f>
        <v>1</v>
      </c>
      <c r="BB1211" t="b">
        <f>IFERROR(AND(VLOOKUP(AX1211,[2]英雄技能定义!$A:$F,6,0)="普攻",AY1211=$AY$2),FALSE)</f>
        <v>0</v>
      </c>
    </row>
    <row r="1212" spans="19:54">
      <c r="S1212" s="14" t="str">
        <f t="shared" si="330"/>
        <v>120100040206恢复血量1</v>
      </c>
      <c r="T1212" s="14" t="str">
        <f ca="1">IF(OFFSET($BB$1,MATCH($S1212,S:S,0)-1,),$BC$1,
_xlfn.TEXTJOIN(Sheet1!$D$16,1,U1212:AA1212))</f>
        <v>ratio=0.41,fixed=100</v>
      </c>
      <c r="U1212" s="14" t="str">
        <f t="shared" ca="1" si="322"/>
        <v>ratio=0.41</v>
      </c>
      <c r="V1212" s="14" t="str">
        <f t="shared" ca="1" si="323"/>
        <v>fixed=100</v>
      </c>
      <c r="W1212" s="14" t="str">
        <f t="shared" ca="1" si="324"/>
        <v/>
      </c>
      <c r="X1212" s="14" t="str">
        <f t="shared" ca="1" si="325"/>
        <v/>
      </c>
      <c r="Y1212" s="14" t="str">
        <f t="shared" ca="1" si="326"/>
        <v/>
      </c>
      <c r="Z1212" s="14" t="str">
        <f t="shared" ca="1" si="327"/>
        <v/>
      </c>
      <c r="AA1212" s="14" t="str">
        <f t="shared" ca="1" si="328"/>
        <v/>
      </c>
      <c r="AB1212" s="1">
        <f t="shared" si="331"/>
        <v>0.41</v>
      </c>
      <c r="AC1212" s="1">
        <f t="shared" si="332"/>
        <v>100</v>
      </c>
      <c r="AD1212" s="1" t="e">
        <f t="shared" si="333"/>
        <v>#N/A</v>
      </c>
      <c r="AE1212" s="1" t="e">
        <f t="shared" si="334"/>
        <v>#N/A</v>
      </c>
      <c r="AF1212" s="1" t="e">
        <f t="shared" si="335"/>
        <v>#N/A</v>
      </c>
      <c r="AG1212" s="1" t="e">
        <f t="shared" si="336"/>
        <v>#N/A</v>
      </c>
      <c r="AH1212" s="1" t="e">
        <f t="shared" si="337"/>
        <v>#N/A</v>
      </c>
      <c r="AI1212" s="1" t="str">
        <f>TRIM(LEFT(AP1212,FIND(Sheet1!$E$16,AP1212)-1))</f>
        <v>ratio</v>
      </c>
      <c r="AJ1212" s="1" t="str">
        <f>TRIM(LEFT(AQ1212,FIND(Sheet1!$E$16,AQ1212)-1))</f>
        <v>fixed</v>
      </c>
      <c r="AK1212" s="1" t="e">
        <f>TRIM(LEFT(AR1212,FIND(Sheet1!$E$16,AR1212)-1))</f>
        <v>#VALUE!</v>
      </c>
      <c r="AL1212" s="1" t="e">
        <f>TRIM(LEFT(AS1212,FIND(Sheet1!$E$16,AS1212)-1))</f>
        <v>#VALUE!</v>
      </c>
      <c r="AM1212" s="1" t="e">
        <f>TRIM(LEFT(AT1212,FIND(Sheet1!$E$16,AT1212)-1))</f>
        <v>#VALUE!</v>
      </c>
      <c r="AN1212" s="1" t="e">
        <f>TRIM(LEFT(AU1212,FIND(Sheet1!$E$16,AU1212)-1))</f>
        <v>#VALUE!</v>
      </c>
      <c r="AO1212" s="1" t="e">
        <f>TRIM(LEFT(AV1212,FIND(Sheet1!$E$16,AV1212)-1))</f>
        <v>#VALUE!</v>
      </c>
      <c r="AP1212" s="14" t="s">
        <v>649</v>
      </c>
      <c r="AQ1212" s="14" t="s">
        <v>170</v>
      </c>
      <c r="AX1212" s="1">
        <v>120100040206</v>
      </c>
      <c r="AY1212" s="1" t="s">
        <v>92</v>
      </c>
      <c r="AZ1212" s="1" t="str">
        <f t="shared" si="329"/>
        <v>120100040206恢复血量</v>
      </c>
      <c r="BA1212" s="1">
        <f>COUNTIFS($AZ$2:AZ1212,AZ1212,$AZ$2:AZ1212,"&gt;&lt;")</f>
        <v>1</v>
      </c>
      <c r="BB1212" t="b">
        <f>IFERROR(AND(VLOOKUP(AX1212,[2]英雄技能定义!$A:$F,6,0)="普攻",AY1212=$AY$2),FALSE)</f>
        <v>0</v>
      </c>
    </row>
    <row r="1213" spans="19:54">
      <c r="S1213" s="14" t="str">
        <f t="shared" si="330"/>
        <v>120100040206加buff1</v>
      </c>
      <c r="T1213" s="14" t="str">
        <f ca="1">IF(OFFSET($BB$1,MATCH($S1213,S:S,0)-1,),$BC$1,
_xlfn.TEXTJOIN(Sheet1!$D$16,1,U1213:AA1213))</f>
        <v>duration=6,lightEffects={32},effectIds={1000249}</v>
      </c>
      <c r="U1213" s="14" t="str">
        <f t="shared" ca="1" si="322"/>
        <v>duration=6</v>
      </c>
      <c r="V1213" s="14" t="str">
        <f t="shared" ca="1" si="323"/>
        <v>lightEffects={32}</v>
      </c>
      <c r="W1213" s="14" t="str">
        <f t="shared" ca="1" si="324"/>
        <v>effectIds={1000249}</v>
      </c>
      <c r="X1213" s="14" t="str">
        <f t="shared" ca="1" si="325"/>
        <v/>
      </c>
      <c r="Y1213" s="14" t="str">
        <f t="shared" ca="1" si="326"/>
        <v/>
      </c>
      <c r="Z1213" s="14" t="str">
        <f t="shared" ca="1" si="327"/>
        <v/>
      </c>
      <c r="AA1213" s="14" t="str">
        <f t="shared" ca="1" si="328"/>
        <v/>
      </c>
      <c r="AB1213" s="1">
        <f t="shared" si="331"/>
        <v>6</v>
      </c>
      <c r="AC1213" s="1" t="e">
        <f t="shared" si="332"/>
        <v>#N/A</v>
      </c>
      <c r="AD1213" s="1" t="e">
        <f t="shared" si="333"/>
        <v>#N/A</v>
      </c>
      <c r="AE1213" s="1" t="e">
        <f t="shared" si="334"/>
        <v>#N/A</v>
      </c>
      <c r="AF1213" s="1" t="e">
        <f t="shared" si="335"/>
        <v>#N/A</v>
      </c>
      <c r="AG1213" s="1" t="e">
        <f t="shared" si="336"/>
        <v>#N/A</v>
      </c>
      <c r="AH1213" s="1" t="e">
        <f t="shared" si="337"/>
        <v>#N/A</v>
      </c>
      <c r="AI1213" s="1" t="str">
        <f>TRIM(LEFT(AP1213,FIND(Sheet1!$E$16,AP1213)-1))</f>
        <v>duration</v>
      </c>
      <c r="AJ1213" s="1" t="str">
        <f>TRIM(LEFT(AQ1213,FIND(Sheet1!$E$16,AQ1213)-1))</f>
        <v>lightEffects</v>
      </c>
      <c r="AK1213" s="1" t="str">
        <f>TRIM(LEFT(AR1213,FIND(Sheet1!$E$16,AR1213)-1))</f>
        <v>effectIds</v>
      </c>
      <c r="AL1213" s="1" t="e">
        <f>TRIM(LEFT(AS1213,FIND(Sheet1!$E$16,AS1213)-1))</f>
        <v>#VALUE!</v>
      </c>
      <c r="AM1213" s="1" t="e">
        <f>TRIM(LEFT(AT1213,FIND(Sheet1!$E$16,AT1213)-1))</f>
        <v>#VALUE!</v>
      </c>
      <c r="AN1213" s="1" t="e">
        <f>TRIM(LEFT(AU1213,FIND(Sheet1!$E$16,AU1213)-1))</f>
        <v>#VALUE!</v>
      </c>
      <c r="AO1213" s="1" t="e">
        <f>TRIM(LEFT(AV1213,FIND(Sheet1!$E$16,AV1213)-1))</f>
        <v>#VALUE!</v>
      </c>
      <c r="AP1213" s="14" t="s">
        <v>185</v>
      </c>
      <c r="AQ1213" s="14" t="s">
        <v>647</v>
      </c>
      <c r="AR1213" s="14" t="s">
        <v>655</v>
      </c>
      <c r="AX1213" s="1">
        <v>120100040206</v>
      </c>
      <c r="AY1213" s="1" t="s">
        <v>88</v>
      </c>
      <c r="AZ1213" s="1" t="str">
        <f t="shared" si="329"/>
        <v>120100040206加buff</v>
      </c>
      <c r="BA1213" s="1">
        <f>COUNTIFS($AZ$2:AZ1213,AZ1213,$AZ$2:AZ1213,"&gt;&lt;")</f>
        <v>1</v>
      </c>
      <c r="BB1213" t="b">
        <f>IFERROR(AND(VLOOKUP(AX1213,[2]英雄技能定义!$A:$F,6,0)="普攻",AY1213=$AY$2),FALSE)</f>
        <v>0</v>
      </c>
    </row>
    <row r="1214" spans="19:54">
      <c r="S1214" s="14" t="str">
        <f t="shared" si="330"/>
        <v>120100040301加buff1</v>
      </c>
      <c r="T1214" s="14" t="str">
        <f ca="1">IF(OFFSET($BB$1,MATCH($S1214,S:S,0)-1,),$BC$1,
_xlfn.TEXTJOIN(Sheet1!$D$16,1,U1214:AA1214))</f>
        <v>duration=-1,effectIds={1000525}</v>
      </c>
      <c r="U1214" s="14" t="str">
        <f t="shared" ca="1" si="322"/>
        <v>duration=-1</v>
      </c>
      <c r="V1214" s="14" t="str">
        <f t="shared" ca="1" si="323"/>
        <v>effectIds={1000525}</v>
      </c>
      <c r="W1214" s="14" t="str">
        <f t="shared" ca="1" si="324"/>
        <v/>
      </c>
      <c r="X1214" s="14" t="str">
        <f t="shared" ca="1" si="325"/>
        <v/>
      </c>
      <c r="Y1214" s="14" t="str">
        <f t="shared" ca="1" si="326"/>
        <v/>
      </c>
      <c r="Z1214" s="14" t="str">
        <f t="shared" ca="1" si="327"/>
        <v/>
      </c>
      <c r="AA1214" s="14" t="str">
        <f t="shared" ca="1" si="328"/>
        <v/>
      </c>
      <c r="AB1214" s="1">
        <f t="shared" si="331"/>
        <v>1</v>
      </c>
      <c r="AC1214" s="1" t="e">
        <f t="shared" si="332"/>
        <v>#N/A</v>
      </c>
      <c r="AD1214" s="1" t="e">
        <f t="shared" si="333"/>
        <v>#N/A</v>
      </c>
      <c r="AE1214" s="1" t="e">
        <f t="shared" si="334"/>
        <v>#N/A</v>
      </c>
      <c r="AF1214" s="1" t="e">
        <f t="shared" si="335"/>
        <v>#N/A</v>
      </c>
      <c r="AG1214" s="1" t="e">
        <f t="shared" si="336"/>
        <v>#N/A</v>
      </c>
      <c r="AH1214" s="1" t="e">
        <f t="shared" si="337"/>
        <v>#N/A</v>
      </c>
      <c r="AI1214" s="1" t="str">
        <f>TRIM(LEFT(AP1214,FIND(Sheet1!$E$16,AP1214)-1))</f>
        <v>duration</v>
      </c>
      <c r="AJ1214" s="1" t="str">
        <f>TRIM(LEFT(AQ1214,FIND(Sheet1!$E$16,AQ1214)-1))</f>
        <v>effectIds</v>
      </c>
      <c r="AK1214" s="1" t="e">
        <f>TRIM(LEFT(AR1214,FIND(Sheet1!$E$16,AR1214)-1))</f>
        <v>#VALUE!</v>
      </c>
      <c r="AL1214" s="1" t="e">
        <f>TRIM(LEFT(AS1214,FIND(Sheet1!$E$16,AS1214)-1))</f>
        <v>#VALUE!</v>
      </c>
      <c r="AM1214" s="1" t="e">
        <f>TRIM(LEFT(AT1214,FIND(Sheet1!$E$16,AT1214)-1))</f>
        <v>#VALUE!</v>
      </c>
      <c r="AN1214" s="1" t="e">
        <f>TRIM(LEFT(AU1214,FIND(Sheet1!$E$16,AU1214)-1))</f>
        <v>#VALUE!</v>
      </c>
      <c r="AO1214" s="1" t="e">
        <f>TRIM(LEFT(AV1214,FIND(Sheet1!$E$16,AV1214)-1))</f>
        <v>#VALUE!</v>
      </c>
      <c r="AP1214" s="14" t="s">
        <v>417</v>
      </c>
      <c r="AQ1214" s="14" t="s">
        <v>656</v>
      </c>
      <c r="AX1214" s="1">
        <v>120100040301</v>
      </c>
      <c r="AY1214" s="1" t="s">
        <v>88</v>
      </c>
      <c r="AZ1214" s="1" t="str">
        <f t="shared" si="329"/>
        <v>120100040301加buff</v>
      </c>
      <c r="BA1214" s="1">
        <f>COUNTIFS($AZ$2:AZ1214,AZ1214,$AZ$2:AZ1214,"&gt;&lt;")</f>
        <v>1</v>
      </c>
      <c r="BB1214" t="b">
        <f>IFERROR(AND(VLOOKUP(AX1214,[2]英雄技能定义!$A:$F,6,0)="普攻",AY1214=$AY$2),FALSE)</f>
        <v>0</v>
      </c>
    </row>
    <row r="1215" spans="19:54">
      <c r="S1215" s="14" t="str">
        <f t="shared" si="330"/>
        <v>120100040302加buff1</v>
      </c>
      <c r="T1215" s="14" t="str">
        <f ca="1">IF(OFFSET($BB$1,MATCH($S1215,S:S,0)-1,),$BC$1,
_xlfn.TEXTJOIN(Sheet1!$D$16,1,U1215:AA1215))</f>
        <v>duration=-1,effectIds={1000526}</v>
      </c>
      <c r="U1215" s="14" t="str">
        <f t="shared" ca="1" si="322"/>
        <v>duration=-1</v>
      </c>
      <c r="V1215" s="14" t="str">
        <f t="shared" ca="1" si="323"/>
        <v>effectIds={1000526}</v>
      </c>
      <c r="W1215" s="14" t="str">
        <f t="shared" ca="1" si="324"/>
        <v/>
      </c>
      <c r="X1215" s="14" t="str">
        <f t="shared" ca="1" si="325"/>
        <v/>
      </c>
      <c r="Y1215" s="14" t="str">
        <f t="shared" ca="1" si="326"/>
        <v/>
      </c>
      <c r="Z1215" s="14" t="str">
        <f t="shared" ca="1" si="327"/>
        <v/>
      </c>
      <c r="AA1215" s="14" t="str">
        <f t="shared" ca="1" si="328"/>
        <v/>
      </c>
      <c r="AB1215" s="1">
        <f t="shared" si="331"/>
        <v>1</v>
      </c>
      <c r="AC1215" s="1" t="e">
        <f t="shared" si="332"/>
        <v>#N/A</v>
      </c>
      <c r="AD1215" s="1" t="e">
        <f t="shared" si="333"/>
        <v>#N/A</v>
      </c>
      <c r="AE1215" s="1" t="e">
        <f t="shared" si="334"/>
        <v>#N/A</v>
      </c>
      <c r="AF1215" s="1" t="e">
        <f t="shared" si="335"/>
        <v>#N/A</v>
      </c>
      <c r="AG1215" s="1" t="e">
        <f t="shared" si="336"/>
        <v>#N/A</v>
      </c>
      <c r="AH1215" s="1" t="e">
        <f t="shared" si="337"/>
        <v>#N/A</v>
      </c>
      <c r="AI1215" s="1" t="str">
        <f>TRIM(LEFT(AP1215,FIND(Sheet1!$E$16,AP1215)-1))</f>
        <v>duration</v>
      </c>
      <c r="AJ1215" s="1" t="str">
        <f>TRIM(LEFT(AQ1215,FIND(Sheet1!$E$16,AQ1215)-1))</f>
        <v>effectIds</v>
      </c>
      <c r="AK1215" s="1" t="e">
        <f>TRIM(LEFT(AR1215,FIND(Sheet1!$E$16,AR1215)-1))</f>
        <v>#VALUE!</v>
      </c>
      <c r="AL1215" s="1" t="e">
        <f>TRIM(LEFT(AS1215,FIND(Sheet1!$E$16,AS1215)-1))</f>
        <v>#VALUE!</v>
      </c>
      <c r="AM1215" s="1" t="e">
        <f>TRIM(LEFT(AT1215,FIND(Sheet1!$E$16,AT1215)-1))</f>
        <v>#VALUE!</v>
      </c>
      <c r="AN1215" s="1" t="e">
        <f>TRIM(LEFT(AU1215,FIND(Sheet1!$E$16,AU1215)-1))</f>
        <v>#VALUE!</v>
      </c>
      <c r="AO1215" s="1" t="e">
        <f>TRIM(LEFT(AV1215,FIND(Sheet1!$E$16,AV1215)-1))</f>
        <v>#VALUE!</v>
      </c>
      <c r="AP1215" s="14" t="s">
        <v>417</v>
      </c>
      <c r="AQ1215" s="14" t="s">
        <v>657</v>
      </c>
      <c r="AX1215" s="1">
        <v>120100040302</v>
      </c>
      <c r="AY1215" s="1" t="s">
        <v>88</v>
      </c>
      <c r="AZ1215" s="1" t="str">
        <f t="shared" si="329"/>
        <v>120100040302加buff</v>
      </c>
      <c r="BA1215" s="1">
        <f>COUNTIFS($AZ$2:AZ1215,AZ1215,$AZ$2:AZ1215,"&gt;&lt;")</f>
        <v>1</v>
      </c>
      <c r="BB1215" t="b">
        <f>IFERROR(AND(VLOOKUP(AX1215,[2]英雄技能定义!$A:$F,6,0)="普攻",AY1215=$AY$2),FALSE)</f>
        <v>0</v>
      </c>
    </row>
    <row r="1216" spans="19:54">
      <c r="S1216" s="14" t="str">
        <f t="shared" si="330"/>
        <v>120100040303加buff1</v>
      </c>
      <c r="T1216" s="14" t="str">
        <f ca="1">IF(OFFSET($BB$1,MATCH($S1216,S:S,0)-1,),$BC$1,
_xlfn.TEXTJOIN(Sheet1!$D$16,1,U1216:AA1216))</f>
        <v>duration=-1,effectIds={1000527}</v>
      </c>
      <c r="U1216" s="14" t="str">
        <f t="shared" ca="1" si="322"/>
        <v>duration=-1</v>
      </c>
      <c r="V1216" s="14" t="str">
        <f t="shared" ca="1" si="323"/>
        <v>effectIds={1000527}</v>
      </c>
      <c r="W1216" s="14" t="str">
        <f t="shared" ca="1" si="324"/>
        <v/>
      </c>
      <c r="X1216" s="14" t="str">
        <f t="shared" ca="1" si="325"/>
        <v/>
      </c>
      <c r="Y1216" s="14" t="str">
        <f t="shared" ca="1" si="326"/>
        <v/>
      </c>
      <c r="Z1216" s="14" t="str">
        <f t="shared" ca="1" si="327"/>
        <v/>
      </c>
      <c r="AA1216" s="14" t="str">
        <f t="shared" ca="1" si="328"/>
        <v/>
      </c>
      <c r="AB1216" s="1">
        <f t="shared" si="331"/>
        <v>1</v>
      </c>
      <c r="AC1216" s="1" t="e">
        <f t="shared" si="332"/>
        <v>#N/A</v>
      </c>
      <c r="AD1216" s="1" t="e">
        <f t="shared" si="333"/>
        <v>#N/A</v>
      </c>
      <c r="AE1216" s="1" t="e">
        <f t="shared" si="334"/>
        <v>#N/A</v>
      </c>
      <c r="AF1216" s="1" t="e">
        <f t="shared" si="335"/>
        <v>#N/A</v>
      </c>
      <c r="AG1216" s="1" t="e">
        <f t="shared" si="336"/>
        <v>#N/A</v>
      </c>
      <c r="AH1216" s="1" t="e">
        <f t="shared" si="337"/>
        <v>#N/A</v>
      </c>
      <c r="AI1216" s="1" t="str">
        <f>TRIM(LEFT(AP1216,FIND(Sheet1!$E$16,AP1216)-1))</f>
        <v>duration</v>
      </c>
      <c r="AJ1216" s="1" t="str">
        <f>TRIM(LEFT(AQ1216,FIND(Sheet1!$E$16,AQ1216)-1))</f>
        <v>effectIds</v>
      </c>
      <c r="AK1216" s="1" t="e">
        <f>TRIM(LEFT(AR1216,FIND(Sheet1!$E$16,AR1216)-1))</f>
        <v>#VALUE!</v>
      </c>
      <c r="AL1216" s="1" t="e">
        <f>TRIM(LEFT(AS1216,FIND(Sheet1!$E$16,AS1216)-1))</f>
        <v>#VALUE!</v>
      </c>
      <c r="AM1216" s="1" t="e">
        <f>TRIM(LEFT(AT1216,FIND(Sheet1!$E$16,AT1216)-1))</f>
        <v>#VALUE!</v>
      </c>
      <c r="AN1216" s="1" t="e">
        <f>TRIM(LEFT(AU1216,FIND(Sheet1!$E$16,AU1216)-1))</f>
        <v>#VALUE!</v>
      </c>
      <c r="AO1216" s="1" t="e">
        <f>TRIM(LEFT(AV1216,FIND(Sheet1!$E$16,AV1216)-1))</f>
        <v>#VALUE!</v>
      </c>
      <c r="AP1216" s="14" t="s">
        <v>417</v>
      </c>
      <c r="AQ1216" s="14" t="s">
        <v>658</v>
      </c>
      <c r="AX1216" s="1">
        <v>120100040303</v>
      </c>
      <c r="AY1216" s="1" t="s">
        <v>88</v>
      </c>
      <c r="AZ1216" s="1" t="str">
        <f t="shared" si="329"/>
        <v>120100040303加buff</v>
      </c>
      <c r="BA1216" s="1">
        <f>COUNTIFS($AZ$2:AZ1216,AZ1216,$AZ$2:AZ1216,"&gt;&lt;")</f>
        <v>1</v>
      </c>
      <c r="BB1216" t="b">
        <f>IFERROR(AND(VLOOKUP(AX1216,[2]英雄技能定义!$A:$F,6,0)="普攻",AY1216=$AY$2),FALSE)</f>
        <v>0</v>
      </c>
    </row>
    <row r="1217" spans="19:54">
      <c r="S1217" s="14" t="str">
        <f t="shared" si="330"/>
        <v>120100040304加buff1</v>
      </c>
      <c r="T1217" s="14" t="str">
        <f ca="1">IF(OFFSET($BB$1,MATCH($S1217,S:S,0)-1,),$BC$1,
_xlfn.TEXTJOIN(Sheet1!$D$16,1,U1217:AA1217))</f>
        <v>duration=-1,effectIds={1000528}</v>
      </c>
      <c r="U1217" s="14" t="str">
        <f t="shared" ca="1" si="322"/>
        <v>duration=-1</v>
      </c>
      <c r="V1217" s="14" t="str">
        <f t="shared" ca="1" si="323"/>
        <v>effectIds={1000528}</v>
      </c>
      <c r="W1217" s="14" t="str">
        <f t="shared" ca="1" si="324"/>
        <v/>
      </c>
      <c r="X1217" s="14" t="str">
        <f t="shared" ca="1" si="325"/>
        <v/>
      </c>
      <c r="Y1217" s="14" t="str">
        <f t="shared" ca="1" si="326"/>
        <v/>
      </c>
      <c r="Z1217" s="14" t="str">
        <f t="shared" ca="1" si="327"/>
        <v/>
      </c>
      <c r="AA1217" s="14" t="str">
        <f t="shared" ca="1" si="328"/>
        <v/>
      </c>
      <c r="AB1217" s="1">
        <f t="shared" si="331"/>
        <v>1</v>
      </c>
      <c r="AC1217" s="1" t="e">
        <f t="shared" si="332"/>
        <v>#N/A</v>
      </c>
      <c r="AD1217" s="1" t="e">
        <f t="shared" si="333"/>
        <v>#N/A</v>
      </c>
      <c r="AE1217" s="1" t="e">
        <f t="shared" si="334"/>
        <v>#N/A</v>
      </c>
      <c r="AF1217" s="1" t="e">
        <f t="shared" si="335"/>
        <v>#N/A</v>
      </c>
      <c r="AG1217" s="1" t="e">
        <f t="shared" si="336"/>
        <v>#N/A</v>
      </c>
      <c r="AH1217" s="1" t="e">
        <f t="shared" si="337"/>
        <v>#N/A</v>
      </c>
      <c r="AI1217" s="1" t="str">
        <f>TRIM(LEFT(AP1217,FIND(Sheet1!$E$16,AP1217)-1))</f>
        <v>duration</v>
      </c>
      <c r="AJ1217" s="1" t="str">
        <f>TRIM(LEFT(AQ1217,FIND(Sheet1!$E$16,AQ1217)-1))</f>
        <v>effectIds</v>
      </c>
      <c r="AK1217" s="1" t="e">
        <f>TRIM(LEFT(AR1217,FIND(Sheet1!$E$16,AR1217)-1))</f>
        <v>#VALUE!</v>
      </c>
      <c r="AL1217" s="1" t="e">
        <f>TRIM(LEFT(AS1217,FIND(Sheet1!$E$16,AS1217)-1))</f>
        <v>#VALUE!</v>
      </c>
      <c r="AM1217" s="1" t="e">
        <f>TRIM(LEFT(AT1217,FIND(Sheet1!$E$16,AT1217)-1))</f>
        <v>#VALUE!</v>
      </c>
      <c r="AN1217" s="1" t="e">
        <f>TRIM(LEFT(AU1217,FIND(Sheet1!$E$16,AU1217)-1))</f>
        <v>#VALUE!</v>
      </c>
      <c r="AO1217" s="1" t="e">
        <f>TRIM(LEFT(AV1217,FIND(Sheet1!$E$16,AV1217)-1))</f>
        <v>#VALUE!</v>
      </c>
      <c r="AP1217" s="14" t="s">
        <v>417</v>
      </c>
      <c r="AQ1217" s="14" t="s">
        <v>659</v>
      </c>
      <c r="AX1217" s="1">
        <v>120100040304</v>
      </c>
      <c r="AY1217" s="1" t="s">
        <v>88</v>
      </c>
      <c r="AZ1217" s="1" t="str">
        <f t="shared" si="329"/>
        <v>120100040304加buff</v>
      </c>
      <c r="BA1217" s="1">
        <f>COUNTIFS($AZ$2:AZ1217,AZ1217,$AZ$2:AZ1217,"&gt;&lt;")</f>
        <v>1</v>
      </c>
      <c r="BB1217" t="b">
        <f>IFERROR(AND(VLOOKUP(AX1217,[2]英雄技能定义!$A:$F,6,0)="普攻",AY1217=$AY$2),FALSE)</f>
        <v>0</v>
      </c>
    </row>
    <row r="1218" spans="19:54">
      <c r="S1218" s="14" t="str">
        <f t="shared" ref="S1218:S1281" si="338">AZ1218&amp;BA1218</f>
        <v>120100040305加buff1</v>
      </c>
      <c r="T1218" s="14" t="str">
        <f ca="1">IF(OFFSET($BB$1,MATCH($S1218,S:S,0)-1,),$BC$1,
_xlfn.TEXTJOIN(Sheet1!$D$16,1,U1218:AA1218))</f>
        <v>duration=-1,effectIds={1000529}</v>
      </c>
      <c r="U1218" s="14" t="str">
        <f t="shared" ref="U1218:U1281" ca="1" si="339">IFERROR(SUBSTITUTE(AP1218,AB1218,INDEX(OFFSET($H$1:$Q$1,MATCH($S1218,$F:$F,0)-1,0),MATCH(AI1218,$H$1:$Q$1,0))),AP1218&amp;"")</f>
        <v>duration=-1</v>
      </c>
      <c r="V1218" s="14" t="str">
        <f t="shared" ref="V1218:V1281" ca="1" si="340">IFERROR(SUBSTITUTE(AQ1218,AC1218,INDEX(OFFSET($H$1:$Q$1,MATCH($S1218,$F:$F,0)-1,0),MATCH(AJ1218,$H$1:$Q$1,0))),AQ1218&amp;"")</f>
        <v>effectIds={1000529}</v>
      </c>
      <c r="W1218" s="14" t="str">
        <f t="shared" ref="W1218:W1281" ca="1" si="341">IFERROR(SUBSTITUTE(AR1218,AD1218,INDEX(OFFSET($H$1:$Q$1,MATCH($S1218,$F:$F,0)-1,0),MATCH(AK1218,$H$1:$Q$1,0))),AR1218&amp;"")</f>
        <v/>
      </c>
      <c r="X1218" s="14" t="str">
        <f t="shared" ref="X1218:X1281" ca="1" si="342">IFERROR(SUBSTITUTE(AS1218,AE1218,INDEX(OFFSET($H$1:$Q$1,MATCH($S1218,$F:$F,0)-1,0),MATCH(AL1218,$H$1:$Q$1,0))),AS1218&amp;"")</f>
        <v/>
      </c>
      <c r="Y1218" s="14" t="str">
        <f t="shared" ref="Y1218:Y1281" ca="1" si="343">IFERROR(SUBSTITUTE(AT1218,AF1218,INDEX(OFFSET($H$1:$Q$1,MATCH($S1218,$F:$F,0)-1,0),MATCH(AM1218,$H$1:$Q$1,0))),AT1218&amp;"")</f>
        <v/>
      </c>
      <c r="Z1218" s="14" t="str">
        <f t="shared" ref="Z1218:Z1281" ca="1" si="344">IFERROR(SUBSTITUTE(AU1218,AG1218,INDEX(OFFSET($H$1:$Q$1,MATCH($S1218,$F:$F,0)-1,0),MATCH(AN1218,$H$1:$Q$1,0))),AU1218&amp;"")</f>
        <v/>
      </c>
      <c r="AA1218" s="14" t="str">
        <f t="shared" ref="AA1218:AA1281" ca="1" si="345">IFERROR(SUBSTITUTE(AV1218,AH1218,INDEX(OFFSET($H$1:$Q$1,MATCH($S1218,$F:$F,0)-1,0),MATCH(AO1218,$H$1:$Q$1,0))),AV1218&amp;"")</f>
        <v/>
      </c>
      <c r="AB1218" s="1">
        <f t="shared" si="331"/>
        <v>1</v>
      </c>
      <c r="AC1218" s="1" t="e">
        <f t="shared" si="332"/>
        <v>#N/A</v>
      </c>
      <c r="AD1218" s="1" t="e">
        <f t="shared" si="333"/>
        <v>#N/A</v>
      </c>
      <c r="AE1218" s="1" t="e">
        <f t="shared" si="334"/>
        <v>#N/A</v>
      </c>
      <c r="AF1218" s="1" t="e">
        <f t="shared" si="335"/>
        <v>#N/A</v>
      </c>
      <c r="AG1218" s="1" t="e">
        <f t="shared" si="336"/>
        <v>#N/A</v>
      </c>
      <c r="AH1218" s="1" t="e">
        <f t="shared" si="337"/>
        <v>#N/A</v>
      </c>
      <c r="AI1218" s="1" t="str">
        <f>TRIM(LEFT(AP1218,FIND(Sheet1!$E$16,AP1218)-1))</f>
        <v>duration</v>
      </c>
      <c r="AJ1218" s="1" t="str">
        <f>TRIM(LEFT(AQ1218,FIND(Sheet1!$E$16,AQ1218)-1))</f>
        <v>effectIds</v>
      </c>
      <c r="AK1218" s="1" t="e">
        <f>TRIM(LEFT(AR1218,FIND(Sheet1!$E$16,AR1218)-1))</f>
        <v>#VALUE!</v>
      </c>
      <c r="AL1218" s="1" t="e">
        <f>TRIM(LEFT(AS1218,FIND(Sheet1!$E$16,AS1218)-1))</f>
        <v>#VALUE!</v>
      </c>
      <c r="AM1218" s="1" t="e">
        <f>TRIM(LEFT(AT1218,FIND(Sheet1!$E$16,AT1218)-1))</f>
        <v>#VALUE!</v>
      </c>
      <c r="AN1218" s="1" t="e">
        <f>TRIM(LEFT(AU1218,FIND(Sheet1!$E$16,AU1218)-1))</f>
        <v>#VALUE!</v>
      </c>
      <c r="AO1218" s="1" t="e">
        <f>TRIM(LEFT(AV1218,FIND(Sheet1!$E$16,AV1218)-1))</f>
        <v>#VALUE!</v>
      </c>
      <c r="AP1218" s="14" t="s">
        <v>417</v>
      </c>
      <c r="AQ1218" s="14" t="s">
        <v>660</v>
      </c>
      <c r="AX1218" s="1">
        <v>120100040305</v>
      </c>
      <c r="AY1218" s="1" t="s">
        <v>88</v>
      </c>
      <c r="AZ1218" s="1" t="str">
        <f t="shared" si="329"/>
        <v>120100040305加buff</v>
      </c>
      <c r="BA1218" s="1">
        <f>COUNTIFS($AZ$2:AZ1218,AZ1218,$AZ$2:AZ1218,"&gt;&lt;")</f>
        <v>1</v>
      </c>
      <c r="BB1218" t="b">
        <f>IFERROR(AND(VLOOKUP(AX1218,[2]英雄技能定义!$A:$F,6,0)="普攻",AY1218=$AY$2),FALSE)</f>
        <v>0</v>
      </c>
    </row>
    <row r="1219" spans="19:54">
      <c r="S1219" s="14" t="str">
        <f t="shared" si="338"/>
        <v>120100040306加buff1</v>
      </c>
      <c r="T1219" s="14" t="str">
        <f ca="1">IF(OFFSET($BB$1,MATCH($S1219,S:S,0)-1,),$BC$1,
_xlfn.TEXTJOIN(Sheet1!$D$16,1,U1219:AA1219))</f>
        <v>duration=-1,effectIds={1000530}</v>
      </c>
      <c r="U1219" s="14" t="str">
        <f t="shared" ca="1" si="339"/>
        <v>duration=-1</v>
      </c>
      <c r="V1219" s="14" t="str">
        <f t="shared" ca="1" si="340"/>
        <v>effectIds={1000530}</v>
      </c>
      <c r="W1219" s="14" t="str">
        <f t="shared" ca="1" si="341"/>
        <v/>
      </c>
      <c r="X1219" s="14" t="str">
        <f t="shared" ca="1" si="342"/>
        <v/>
      </c>
      <c r="Y1219" s="14" t="str">
        <f t="shared" ca="1" si="343"/>
        <v/>
      </c>
      <c r="Z1219" s="14" t="str">
        <f t="shared" ca="1" si="344"/>
        <v/>
      </c>
      <c r="AA1219" s="14" t="str">
        <f t="shared" ca="1" si="345"/>
        <v/>
      </c>
      <c r="AB1219" s="1">
        <f t="shared" si="331"/>
        <v>1</v>
      </c>
      <c r="AC1219" s="1" t="e">
        <f t="shared" si="332"/>
        <v>#N/A</v>
      </c>
      <c r="AD1219" s="1" t="e">
        <f t="shared" si="333"/>
        <v>#N/A</v>
      </c>
      <c r="AE1219" s="1" t="e">
        <f t="shared" si="334"/>
        <v>#N/A</v>
      </c>
      <c r="AF1219" s="1" t="e">
        <f t="shared" si="335"/>
        <v>#N/A</v>
      </c>
      <c r="AG1219" s="1" t="e">
        <f t="shared" si="336"/>
        <v>#N/A</v>
      </c>
      <c r="AH1219" s="1" t="e">
        <f t="shared" si="337"/>
        <v>#N/A</v>
      </c>
      <c r="AI1219" s="1" t="str">
        <f>TRIM(LEFT(AP1219,FIND(Sheet1!$E$16,AP1219)-1))</f>
        <v>duration</v>
      </c>
      <c r="AJ1219" s="1" t="str">
        <f>TRIM(LEFT(AQ1219,FIND(Sheet1!$E$16,AQ1219)-1))</f>
        <v>effectIds</v>
      </c>
      <c r="AK1219" s="1" t="e">
        <f>TRIM(LEFT(AR1219,FIND(Sheet1!$E$16,AR1219)-1))</f>
        <v>#VALUE!</v>
      </c>
      <c r="AL1219" s="1" t="e">
        <f>TRIM(LEFT(AS1219,FIND(Sheet1!$E$16,AS1219)-1))</f>
        <v>#VALUE!</v>
      </c>
      <c r="AM1219" s="1" t="e">
        <f>TRIM(LEFT(AT1219,FIND(Sheet1!$E$16,AT1219)-1))</f>
        <v>#VALUE!</v>
      </c>
      <c r="AN1219" s="1" t="e">
        <f>TRIM(LEFT(AU1219,FIND(Sheet1!$E$16,AU1219)-1))</f>
        <v>#VALUE!</v>
      </c>
      <c r="AO1219" s="1" t="e">
        <f>TRIM(LEFT(AV1219,FIND(Sheet1!$E$16,AV1219)-1))</f>
        <v>#VALUE!</v>
      </c>
      <c r="AP1219" s="14" t="s">
        <v>417</v>
      </c>
      <c r="AQ1219" s="14" t="s">
        <v>661</v>
      </c>
      <c r="AX1219" s="1">
        <v>120100040306</v>
      </c>
      <c r="AY1219" s="1" t="s">
        <v>88</v>
      </c>
      <c r="AZ1219" s="1" t="str">
        <f t="shared" ref="AZ1219:AZ1282" si="346">AX1219&amp;AY1219</f>
        <v>120100040306加buff</v>
      </c>
      <c r="BA1219" s="1">
        <f>COUNTIFS($AZ$2:AZ1219,AZ1219,$AZ$2:AZ1219,"&gt;&lt;")</f>
        <v>1</v>
      </c>
      <c r="BB1219" t="b">
        <f>IFERROR(AND(VLOOKUP(AX1219,[2]英雄技能定义!$A:$F,6,0)="普攻",AY1219=$AY$2),FALSE)</f>
        <v>0</v>
      </c>
    </row>
    <row r="1220" spans="19:54">
      <c r="S1220" s="14" t="str">
        <f t="shared" si="338"/>
        <v>120100030101伤血1</v>
      </c>
      <c r="T1220" s="14" t="str">
        <f ca="1">IF(OFFSET($BB$1,MATCH($S1220,S:S,0)-1,),$BC$1,
_xlfn.TEXTJOIN(Sheet1!$D$16,1,U1220:AA1220))</f>
        <v>ratio=0.45,fixed=100</v>
      </c>
      <c r="U1220" s="14" t="str">
        <f t="shared" ca="1" si="339"/>
        <v>ratio=0.45</v>
      </c>
      <c r="V1220" s="14" t="str">
        <f t="shared" ca="1" si="340"/>
        <v>fixed=100</v>
      </c>
      <c r="W1220" s="14" t="str">
        <f t="shared" ca="1" si="341"/>
        <v/>
      </c>
      <c r="X1220" s="14" t="str">
        <f t="shared" ca="1" si="342"/>
        <v/>
      </c>
      <c r="Y1220" s="14" t="str">
        <f t="shared" ca="1" si="343"/>
        <v/>
      </c>
      <c r="Z1220" s="14" t="str">
        <f t="shared" ca="1" si="344"/>
        <v/>
      </c>
      <c r="AA1220" s="14" t="str">
        <f t="shared" ca="1" si="345"/>
        <v/>
      </c>
      <c r="AB1220" s="1">
        <f t="shared" si="331"/>
        <v>0.45</v>
      </c>
      <c r="AC1220" s="1">
        <f t="shared" si="332"/>
        <v>100</v>
      </c>
      <c r="AD1220" s="1" t="e">
        <f t="shared" si="333"/>
        <v>#N/A</v>
      </c>
      <c r="AE1220" s="1" t="e">
        <f t="shared" si="334"/>
        <v>#N/A</v>
      </c>
      <c r="AF1220" s="1" t="e">
        <f t="shared" si="335"/>
        <v>#N/A</v>
      </c>
      <c r="AG1220" s="1" t="e">
        <f t="shared" si="336"/>
        <v>#N/A</v>
      </c>
      <c r="AH1220" s="1" t="e">
        <f t="shared" si="337"/>
        <v>#N/A</v>
      </c>
      <c r="AI1220" s="1" t="str">
        <f>TRIM(LEFT(AP1220,FIND(Sheet1!$E$16,AP1220)-1))</f>
        <v>ratio</v>
      </c>
      <c r="AJ1220" s="1" t="str">
        <f>TRIM(LEFT(AQ1220,FIND(Sheet1!$E$16,AQ1220)-1))</f>
        <v>fixed</v>
      </c>
      <c r="AK1220" s="1" t="e">
        <f>TRIM(LEFT(AR1220,FIND(Sheet1!$E$16,AR1220)-1))</f>
        <v>#VALUE!</v>
      </c>
      <c r="AL1220" s="1" t="e">
        <f>TRIM(LEFT(AS1220,FIND(Sheet1!$E$16,AS1220)-1))</f>
        <v>#VALUE!</v>
      </c>
      <c r="AM1220" s="1" t="e">
        <f>TRIM(LEFT(AT1220,FIND(Sheet1!$E$16,AT1220)-1))</f>
        <v>#VALUE!</v>
      </c>
      <c r="AN1220" s="1" t="e">
        <f>TRIM(LEFT(AU1220,FIND(Sheet1!$E$16,AU1220)-1))</f>
        <v>#VALUE!</v>
      </c>
      <c r="AO1220" s="1" t="e">
        <f>TRIM(LEFT(AV1220,FIND(Sheet1!$E$16,AV1220)-1))</f>
        <v>#VALUE!</v>
      </c>
      <c r="AP1220" s="14" t="s">
        <v>228</v>
      </c>
      <c r="AQ1220" s="14" t="s">
        <v>170</v>
      </c>
      <c r="AX1220" s="1">
        <v>120100030101</v>
      </c>
      <c r="AY1220" s="1" t="s">
        <v>86</v>
      </c>
      <c r="AZ1220" s="1" t="str">
        <f t="shared" si="346"/>
        <v>120100030101伤血</v>
      </c>
      <c r="BA1220" s="1">
        <f>COUNTIFS($AZ$2:AZ1220,AZ1220,$AZ$2:AZ1220,"&gt;&lt;")</f>
        <v>1</v>
      </c>
      <c r="BB1220" t="b">
        <f>IFERROR(AND(VLOOKUP(AX1220,[2]英雄技能定义!$A:$F,6,0)="普攻",AY1220=$AY$2),FALSE)</f>
        <v>0</v>
      </c>
    </row>
    <row r="1221" spans="19:54">
      <c r="S1221" s="14" t="str">
        <f t="shared" si="338"/>
        <v>120100030101受击光效1</v>
      </c>
      <c r="T1221" s="14" t="str">
        <f ca="1">IF(OFFSET($BB$1,MATCH($S1221,S:S,0)-1,),$BC$1,
_xlfn.TEXTJOIN(Sheet1!$D$16,1,U1221:AA1221))</f>
        <v>104</v>
      </c>
      <c r="U1221" s="14" t="str">
        <f t="shared" ca="1" si="339"/>
        <v>104</v>
      </c>
      <c r="V1221" s="14" t="str">
        <f t="shared" ca="1" si="340"/>
        <v/>
      </c>
      <c r="W1221" s="14" t="str">
        <f t="shared" ca="1" si="341"/>
        <v/>
      </c>
      <c r="X1221" s="14" t="str">
        <f t="shared" ca="1" si="342"/>
        <v/>
      </c>
      <c r="Y1221" s="14" t="str">
        <f t="shared" ca="1" si="343"/>
        <v/>
      </c>
      <c r="Z1221" s="14" t="str">
        <f t="shared" ca="1" si="344"/>
        <v/>
      </c>
      <c r="AA1221" s="14" t="str">
        <f t="shared" ca="1" si="345"/>
        <v/>
      </c>
      <c r="AB1221" s="1">
        <f t="shared" si="331"/>
        <v>104</v>
      </c>
      <c r="AC1221" s="1" t="e">
        <f t="shared" si="332"/>
        <v>#N/A</v>
      </c>
      <c r="AD1221" s="1" t="e">
        <f t="shared" si="333"/>
        <v>#N/A</v>
      </c>
      <c r="AE1221" s="1" t="e">
        <f t="shared" si="334"/>
        <v>#N/A</v>
      </c>
      <c r="AF1221" s="1" t="e">
        <f t="shared" si="335"/>
        <v>#N/A</v>
      </c>
      <c r="AG1221" s="1" t="e">
        <f t="shared" si="336"/>
        <v>#N/A</v>
      </c>
      <c r="AH1221" s="1" t="e">
        <f t="shared" si="337"/>
        <v>#N/A</v>
      </c>
      <c r="AI1221" s="1" t="e">
        <f>TRIM(LEFT(AP1221,FIND(Sheet1!$E$16,AP1221)-1))</f>
        <v>#VALUE!</v>
      </c>
      <c r="AJ1221" s="1" t="e">
        <f>TRIM(LEFT(AQ1221,FIND(Sheet1!$E$16,AQ1221)-1))</f>
        <v>#VALUE!</v>
      </c>
      <c r="AK1221" s="1" t="e">
        <f>TRIM(LEFT(AR1221,FIND(Sheet1!$E$16,AR1221)-1))</f>
        <v>#VALUE!</v>
      </c>
      <c r="AL1221" s="1" t="e">
        <f>TRIM(LEFT(AS1221,FIND(Sheet1!$E$16,AS1221)-1))</f>
        <v>#VALUE!</v>
      </c>
      <c r="AM1221" s="1" t="e">
        <f>TRIM(LEFT(AT1221,FIND(Sheet1!$E$16,AT1221)-1))</f>
        <v>#VALUE!</v>
      </c>
      <c r="AN1221" s="1" t="e">
        <f>TRIM(LEFT(AU1221,FIND(Sheet1!$E$16,AU1221)-1))</f>
        <v>#VALUE!</v>
      </c>
      <c r="AO1221" s="1" t="e">
        <f>TRIM(LEFT(AV1221,FIND(Sheet1!$E$16,AV1221)-1))</f>
        <v>#VALUE!</v>
      </c>
      <c r="AP1221" s="14">
        <v>104</v>
      </c>
      <c r="AX1221" s="1">
        <v>120100030101</v>
      </c>
      <c r="AY1221" s="1" t="s">
        <v>91</v>
      </c>
      <c r="AZ1221" s="1" t="str">
        <f t="shared" si="346"/>
        <v>120100030101受击光效</v>
      </c>
      <c r="BA1221" s="1">
        <f>COUNTIFS($AZ$2:AZ1221,AZ1221,$AZ$2:AZ1221,"&gt;&lt;")</f>
        <v>1</v>
      </c>
      <c r="BB1221" t="b">
        <f>IFERROR(AND(VLOOKUP(AX1221,[2]英雄技能定义!$A:$F,6,0)="普攻",AY1221=$AY$2),FALSE)</f>
        <v>0</v>
      </c>
    </row>
    <row r="1222" spans="19:54">
      <c r="S1222" s="14" t="str">
        <f t="shared" si="338"/>
        <v>120100030201伤血1</v>
      </c>
      <c r="T1222" s="14" t="str">
        <f ca="1">IF(OFFSET($BB$1,MATCH($S1222,S:S,0)-1,),$BC$1,
_xlfn.TEXTJOIN(Sheet1!$D$16,1,U1222:AA1222))</f>
        <v>ratio=1.5,fixed=100</v>
      </c>
      <c r="U1222" s="14" t="str">
        <f t="shared" ca="1" si="339"/>
        <v>ratio=1.5</v>
      </c>
      <c r="V1222" s="14" t="str">
        <f t="shared" ca="1" si="340"/>
        <v>fixed=100</v>
      </c>
      <c r="W1222" s="14" t="str">
        <f t="shared" ca="1" si="341"/>
        <v/>
      </c>
      <c r="X1222" s="14" t="str">
        <f t="shared" ca="1" si="342"/>
        <v/>
      </c>
      <c r="Y1222" s="14" t="str">
        <f t="shared" ca="1" si="343"/>
        <v/>
      </c>
      <c r="Z1222" s="14" t="str">
        <f t="shared" ca="1" si="344"/>
        <v/>
      </c>
      <c r="AA1222" s="14" t="str">
        <f t="shared" ca="1" si="345"/>
        <v/>
      </c>
      <c r="AB1222" s="1">
        <f t="shared" si="331"/>
        <v>1.5</v>
      </c>
      <c r="AC1222" s="1">
        <f t="shared" si="332"/>
        <v>100</v>
      </c>
      <c r="AD1222" s="1" t="e">
        <f t="shared" si="333"/>
        <v>#N/A</v>
      </c>
      <c r="AE1222" s="1" t="e">
        <f t="shared" si="334"/>
        <v>#N/A</v>
      </c>
      <c r="AF1222" s="1" t="e">
        <f t="shared" si="335"/>
        <v>#N/A</v>
      </c>
      <c r="AG1222" s="1" t="e">
        <f t="shared" si="336"/>
        <v>#N/A</v>
      </c>
      <c r="AH1222" s="1" t="e">
        <f t="shared" si="337"/>
        <v>#N/A</v>
      </c>
      <c r="AI1222" s="1" t="str">
        <f>TRIM(LEFT(AP1222,FIND(Sheet1!$E$16,AP1222)-1))</f>
        <v>ratio</v>
      </c>
      <c r="AJ1222" s="1" t="str">
        <f>TRIM(LEFT(AQ1222,FIND(Sheet1!$E$16,AQ1222)-1))</f>
        <v>fixed</v>
      </c>
      <c r="AK1222" s="1" t="e">
        <f>TRIM(LEFT(AR1222,FIND(Sheet1!$E$16,AR1222)-1))</f>
        <v>#VALUE!</v>
      </c>
      <c r="AL1222" s="1" t="e">
        <f>TRIM(LEFT(AS1222,FIND(Sheet1!$E$16,AS1222)-1))</f>
        <v>#VALUE!</v>
      </c>
      <c r="AM1222" s="1" t="e">
        <f>TRIM(LEFT(AT1222,FIND(Sheet1!$E$16,AT1222)-1))</f>
        <v>#VALUE!</v>
      </c>
      <c r="AN1222" s="1" t="e">
        <f>TRIM(LEFT(AU1222,FIND(Sheet1!$E$16,AU1222)-1))</f>
        <v>#VALUE!</v>
      </c>
      <c r="AO1222" s="1" t="e">
        <f>TRIM(LEFT(AV1222,FIND(Sheet1!$E$16,AV1222)-1))</f>
        <v>#VALUE!</v>
      </c>
      <c r="AP1222" s="14" t="s">
        <v>387</v>
      </c>
      <c r="AQ1222" s="14" t="s">
        <v>170</v>
      </c>
      <c r="AX1222" s="1">
        <v>120100030201</v>
      </c>
      <c r="AY1222" s="1" t="s">
        <v>86</v>
      </c>
      <c r="AZ1222" s="1" t="str">
        <f t="shared" si="346"/>
        <v>120100030201伤血</v>
      </c>
      <c r="BA1222" s="1">
        <f>COUNTIFS($AZ$2:AZ1222,AZ1222,$AZ$2:AZ1222,"&gt;&lt;")</f>
        <v>1</v>
      </c>
      <c r="BB1222" t="b">
        <f>IFERROR(AND(VLOOKUP(AX1222,[2]英雄技能定义!$A:$F,6,0)="普攻",AY1222=$AY$2),FALSE)</f>
        <v>0</v>
      </c>
    </row>
    <row r="1223" spans="19:54">
      <c r="S1223" s="14" t="str">
        <f t="shared" si="338"/>
        <v>120100030202伤血1</v>
      </c>
      <c r="T1223" s="14" t="str">
        <f ca="1">IF(OFFSET($BB$1,MATCH($S1223,S:S,0)-1,),$BC$1,
_xlfn.TEXTJOIN(Sheet1!$D$16,1,U1223:AA1223))</f>
        <v>ratio=1.5,fixed=100</v>
      </c>
      <c r="U1223" s="14" t="str">
        <f t="shared" ca="1" si="339"/>
        <v>ratio=1.5</v>
      </c>
      <c r="V1223" s="14" t="str">
        <f t="shared" ca="1" si="340"/>
        <v>fixed=100</v>
      </c>
      <c r="W1223" s="14" t="str">
        <f t="shared" ca="1" si="341"/>
        <v/>
      </c>
      <c r="X1223" s="14" t="str">
        <f t="shared" ca="1" si="342"/>
        <v/>
      </c>
      <c r="Y1223" s="14" t="str">
        <f t="shared" ca="1" si="343"/>
        <v/>
      </c>
      <c r="Z1223" s="14" t="str">
        <f t="shared" ca="1" si="344"/>
        <v/>
      </c>
      <c r="AA1223" s="14" t="str">
        <f t="shared" ca="1" si="345"/>
        <v/>
      </c>
      <c r="AB1223" s="1">
        <f t="shared" si="331"/>
        <v>1.5</v>
      </c>
      <c r="AC1223" s="1">
        <f t="shared" si="332"/>
        <v>100</v>
      </c>
      <c r="AD1223" s="1" t="e">
        <f t="shared" si="333"/>
        <v>#N/A</v>
      </c>
      <c r="AE1223" s="1" t="e">
        <f t="shared" si="334"/>
        <v>#N/A</v>
      </c>
      <c r="AF1223" s="1" t="e">
        <f t="shared" si="335"/>
        <v>#N/A</v>
      </c>
      <c r="AG1223" s="1" t="e">
        <f t="shared" si="336"/>
        <v>#N/A</v>
      </c>
      <c r="AH1223" s="1" t="e">
        <f t="shared" si="337"/>
        <v>#N/A</v>
      </c>
      <c r="AI1223" s="1" t="str">
        <f>TRIM(LEFT(AP1223,FIND(Sheet1!$E$16,AP1223)-1))</f>
        <v>ratio</v>
      </c>
      <c r="AJ1223" s="1" t="str">
        <f>TRIM(LEFT(AQ1223,FIND(Sheet1!$E$16,AQ1223)-1))</f>
        <v>fixed</v>
      </c>
      <c r="AK1223" s="1" t="e">
        <f>TRIM(LEFT(AR1223,FIND(Sheet1!$E$16,AR1223)-1))</f>
        <v>#VALUE!</v>
      </c>
      <c r="AL1223" s="1" t="e">
        <f>TRIM(LEFT(AS1223,FIND(Sheet1!$E$16,AS1223)-1))</f>
        <v>#VALUE!</v>
      </c>
      <c r="AM1223" s="1" t="e">
        <f>TRIM(LEFT(AT1223,FIND(Sheet1!$E$16,AT1223)-1))</f>
        <v>#VALUE!</v>
      </c>
      <c r="AN1223" s="1" t="e">
        <f>TRIM(LEFT(AU1223,FIND(Sheet1!$E$16,AU1223)-1))</f>
        <v>#VALUE!</v>
      </c>
      <c r="AO1223" s="1" t="e">
        <f>TRIM(LEFT(AV1223,FIND(Sheet1!$E$16,AV1223)-1))</f>
        <v>#VALUE!</v>
      </c>
      <c r="AP1223" s="14" t="s">
        <v>387</v>
      </c>
      <c r="AQ1223" s="14" t="s">
        <v>170</v>
      </c>
      <c r="AX1223" s="1">
        <v>120100030202</v>
      </c>
      <c r="AY1223" s="1" t="s">
        <v>86</v>
      </c>
      <c r="AZ1223" s="1" t="str">
        <f t="shared" si="346"/>
        <v>120100030202伤血</v>
      </c>
      <c r="BA1223" s="1">
        <f>COUNTIFS($AZ$2:AZ1223,AZ1223,$AZ$2:AZ1223,"&gt;&lt;")</f>
        <v>1</v>
      </c>
      <c r="BB1223" t="b">
        <f>IFERROR(AND(VLOOKUP(AX1223,[2]英雄技能定义!$A:$F,6,0)="普攻",AY1223=$AY$2),FALSE)</f>
        <v>0</v>
      </c>
    </row>
    <row r="1224" spans="19:54">
      <c r="S1224" s="14" t="str">
        <f t="shared" si="338"/>
        <v>120100030203伤血1</v>
      </c>
      <c r="T1224" s="14" t="str">
        <f ca="1">IF(OFFSET($BB$1,MATCH($S1224,S:S,0)-1,),$BC$1,
_xlfn.TEXTJOIN(Sheet1!$D$16,1,U1224:AA1224))</f>
        <v>ratio=1.5,fixed=100</v>
      </c>
      <c r="U1224" s="14" t="str">
        <f t="shared" ca="1" si="339"/>
        <v>ratio=1.5</v>
      </c>
      <c r="V1224" s="14" t="str">
        <f t="shared" ca="1" si="340"/>
        <v>fixed=100</v>
      </c>
      <c r="W1224" s="14" t="str">
        <f t="shared" ca="1" si="341"/>
        <v/>
      </c>
      <c r="X1224" s="14" t="str">
        <f t="shared" ca="1" si="342"/>
        <v/>
      </c>
      <c r="Y1224" s="14" t="str">
        <f t="shared" ca="1" si="343"/>
        <v/>
      </c>
      <c r="Z1224" s="14" t="str">
        <f t="shared" ca="1" si="344"/>
        <v/>
      </c>
      <c r="AA1224" s="14" t="str">
        <f t="shared" ca="1" si="345"/>
        <v/>
      </c>
      <c r="AB1224" s="1">
        <f t="shared" si="331"/>
        <v>1.5</v>
      </c>
      <c r="AC1224" s="1">
        <f t="shared" si="332"/>
        <v>100</v>
      </c>
      <c r="AD1224" s="1" t="e">
        <f t="shared" si="333"/>
        <v>#N/A</v>
      </c>
      <c r="AE1224" s="1" t="e">
        <f t="shared" si="334"/>
        <v>#N/A</v>
      </c>
      <c r="AF1224" s="1" t="e">
        <f t="shared" si="335"/>
        <v>#N/A</v>
      </c>
      <c r="AG1224" s="1" t="e">
        <f t="shared" si="336"/>
        <v>#N/A</v>
      </c>
      <c r="AH1224" s="1" t="e">
        <f t="shared" si="337"/>
        <v>#N/A</v>
      </c>
      <c r="AI1224" s="1" t="str">
        <f>TRIM(LEFT(AP1224,FIND(Sheet1!$E$16,AP1224)-1))</f>
        <v>ratio</v>
      </c>
      <c r="AJ1224" s="1" t="str">
        <f>TRIM(LEFT(AQ1224,FIND(Sheet1!$E$16,AQ1224)-1))</f>
        <v>fixed</v>
      </c>
      <c r="AK1224" s="1" t="e">
        <f>TRIM(LEFT(AR1224,FIND(Sheet1!$E$16,AR1224)-1))</f>
        <v>#VALUE!</v>
      </c>
      <c r="AL1224" s="1" t="e">
        <f>TRIM(LEFT(AS1224,FIND(Sheet1!$E$16,AS1224)-1))</f>
        <v>#VALUE!</v>
      </c>
      <c r="AM1224" s="1" t="e">
        <f>TRIM(LEFT(AT1224,FIND(Sheet1!$E$16,AT1224)-1))</f>
        <v>#VALUE!</v>
      </c>
      <c r="AN1224" s="1" t="e">
        <f>TRIM(LEFT(AU1224,FIND(Sheet1!$E$16,AU1224)-1))</f>
        <v>#VALUE!</v>
      </c>
      <c r="AO1224" s="1" t="e">
        <f>TRIM(LEFT(AV1224,FIND(Sheet1!$E$16,AV1224)-1))</f>
        <v>#VALUE!</v>
      </c>
      <c r="AP1224" s="14" t="s">
        <v>387</v>
      </c>
      <c r="AQ1224" s="14" t="s">
        <v>170</v>
      </c>
      <c r="AX1224" s="1">
        <v>120100030203</v>
      </c>
      <c r="AY1224" s="1" t="s">
        <v>86</v>
      </c>
      <c r="AZ1224" s="1" t="str">
        <f t="shared" si="346"/>
        <v>120100030203伤血</v>
      </c>
      <c r="BA1224" s="1">
        <f>COUNTIFS($AZ$2:AZ1224,AZ1224,$AZ$2:AZ1224,"&gt;&lt;")</f>
        <v>1</v>
      </c>
      <c r="BB1224" t="b">
        <f>IFERROR(AND(VLOOKUP(AX1224,[2]英雄技能定义!$A:$F,6,0)="普攻",AY1224=$AY$2),FALSE)</f>
        <v>0</v>
      </c>
    </row>
    <row r="1225" spans="19:54">
      <c r="S1225" s="14" t="str">
        <f t="shared" si="338"/>
        <v>120100030204伤血1</v>
      </c>
      <c r="T1225" s="14" t="str">
        <f ca="1">IF(OFFSET($BB$1,MATCH($S1225,S:S,0)-1,),$BC$1,
_xlfn.TEXTJOIN(Sheet1!$D$16,1,U1225:AA1225))</f>
        <v>ratio=1.5,fixed=100</v>
      </c>
      <c r="U1225" s="14" t="str">
        <f t="shared" ca="1" si="339"/>
        <v>ratio=1.5</v>
      </c>
      <c r="V1225" s="14" t="str">
        <f t="shared" ca="1" si="340"/>
        <v>fixed=100</v>
      </c>
      <c r="W1225" s="14" t="str">
        <f t="shared" ca="1" si="341"/>
        <v/>
      </c>
      <c r="X1225" s="14" t="str">
        <f t="shared" ca="1" si="342"/>
        <v/>
      </c>
      <c r="Y1225" s="14" t="str">
        <f t="shared" ca="1" si="343"/>
        <v/>
      </c>
      <c r="Z1225" s="14" t="str">
        <f t="shared" ca="1" si="344"/>
        <v/>
      </c>
      <c r="AA1225" s="14" t="str">
        <f t="shared" ca="1" si="345"/>
        <v/>
      </c>
      <c r="AB1225" s="1">
        <f t="shared" si="331"/>
        <v>1.5</v>
      </c>
      <c r="AC1225" s="1">
        <f t="shared" si="332"/>
        <v>100</v>
      </c>
      <c r="AD1225" s="1" t="e">
        <f t="shared" si="333"/>
        <v>#N/A</v>
      </c>
      <c r="AE1225" s="1" t="e">
        <f t="shared" si="334"/>
        <v>#N/A</v>
      </c>
      <c r="AF1225" s="1" t="e">
        <f t="shared" si="335"/>
        <v>#N/A</v>
      </c>
      <c r="AG1225" s="1" t="e">
        <f t="shared" si="336"/>
        <v>#N/A</v>
      </c>
      <c r="AH1225" s="1" t="e">
        <f t="shared" si="337"/>
        <v>#N/A</v>
      </c>
      <c r="AI1225" s="1" t="str">
        <f>TRIM(LEFT(AP1225,FIND(Sheet1!$E$16,AP1225)-1))</f>
        <v>ratio</v>
      </c>
      <c r="AJ1225" s="1" t="str">
        <f>TRIM(LEFT(AQ1225,FIND(Sheet1!$E$16,AQ1225)-1))</f>
        <v>fixed</v>
      </c>
      <c r="AK1225" s="1" t="e">
        <f>TRIM(LEFT(AR1225,FIND(Sheet1!$E$16,AR1225)-1))</f>
        <v>#VALUE!</v>
      </c>
      <c r="AL1225" s="1" t="e">
        <f>TRIM(LEFT(AS1225,FIND(Sheet1!$E$16,AS1225)-1))</f>
        <v>#VALUE!</v>
      </c>
      <c r="AM1225" s="1" t="e">
        <f>TRIM(LEFT(AT1225,FIND(Sheet1!$E$16,AT1225)-1))</f>
        <v>#VALUE!</v>
      </c>
      <c r="AN1225" s="1" t="e">
        <f>TRIM(LEFT(AU1225,FIND(Sheet1!$E$16,AU1225)-1))</f>
        <v>#VALUE!</v>
      </c>
      <c r="AO1225" s="1" t="e">
        <f>TRIM(LEFT(AV1225,FIND(Sheet1!$E$16,AV1225)-1))</f>
        <v>#VALUE!</v>
      </c>
      <c r="AP1225" s="14" t="s">
        <v>387</v>
      </c>
      <c r="AQ1225" s="14" t="s">
        <v>170</v>
      </c>
      <c r="AX1225" s="1">
        <v>120100030204</v>
      </c>
      <c r="AY1225" s="1" t="s">
        <v>86</v>
      </c>
      <c r="AZ1225" s="1" t="str">
        <f t="shared" si="346"/>
        <v>120100030204伤血</v>
      </c>
      <c r="BA1225" s="1">
        <f>COUNTIFS($AZ$2:AZ1225,AZ1225,$AZ$2:AZ1225,"&gt;&lt;")</f>
        <v>1</v>
      </c>
      <c r="BB1225" t="b">
        <f>IFERROR(AND(VLOOKUP(AX1225,[2]英雄技能定义!$A:$F,6,0)="普攻",AY1225=$AY$2),FALSE)</f>
        <v>0</v>
      </c>
    </row>
    <row r="1226" spans="19:54">
      <c r="S1226" s="14" t="str">
        <f t="shared" si="338"/>
        <v>120100030205伤血1</v>
      </c>
      <c r="T1226" s="14" t="str">
        <f ca="1">IF(OFFSET($BB$1,MATCH($S1226,S:S,0)-1,),$BC$1,
_xlfn.TEXTJOIN(Sheet1!$D$16,1,U1226:AA1226))</f>
        <v>ratio=1.5,fixed=100</v>
      </c>
      <c r="U1226" s="14" t="str">
        <f t="shared" ca="1" si="339"/>
        <v>ratio=1.5</v>
      </c>
      <c r="V1226" s="14" t="str">
        <f t="shared" ca="1" si="340"/>
        <v>fixed=100</v>
      </c>
      <c r="W1226" s="14" t="str">
        <f t="shared" ca="1" si="341"/>
        <v/>
      </c>
      <c r="X1226" s="14" t="str">
        <f t="shared" ca="1" si="342"/>
        <v/>
      </c>
      <c r="Y1226" s="14" t="str">
        <f t="shared" ca="1" si="343"/>
        <v/>
      </c>
      <c r="Z1226" s="14" t="str">
        <f t="shared" ca="1" si="344"/>
        <v/>
      </c>
      <c r="AA1226" s="14" t="str">
        <f t="shared" ca="1" si="345"/>
        <v/>
      </c>
      <c r="AB1226" s="1">
        <f t="shared" si="331"/>
        <v>1.5</v>
      </c>
      <c r="AC1226" s="1">
        <f t="shared" si="332"/>
        <v>100</v>
      </c>
      <c r="AD1226" s="1" t="e">
        <f t="shared" si="333"/>
        <v>#N/A</v>
      </c>
      <c r="AE1226" s="1" t="e">
        <f t="shared" si="334"/>
        <v>#N/A</v>
      </c>
      <c r="AF1226" s="1" t="e">
        <f t="shared" si="335"/>
        <v>#N/A</v>
      </c>
      <c r="AG1226" s="1" t="e">
        <f t="shared" si="336"/>
        <v>#N/A</v>
      </c>
      <c r="AH1226" s="1" t="e">
        <f t="shared" si="337"/>
        <v>#N/A</v>
      </c>
      <c r="AI1226" s="1" t="str">
        <f>TRIM(LEFT(AP1226,FIND(Sheet1!$E$16,AP1226)-1))</f>
        <v>ratio</v>
      </c>
      <c r="AJ1226" s="1" t="str">
        <f>TRIM(LEFT(AQ1226,FIND(Sheet1!$E$16,AQ1226)-1))</f>
        <v>fixed</v>
      </c>
      <c r="AK1226" s="1" t="e">
        <f>TRIM(LEFT(AR1226,FIND(Sheet1!$E$16,AR1226)-1))</f>
        <v>#VALUE!</v>
      </c>
      <c r="AL1226" s="1" t="e">
        <f>TRIM(LEFT(AS1226,FIND(Sheet1!$E$16,AS1226)-1))</f>
        <v>#VALUE!</v>
      </c>
      <c r="AM1226" s="1" t="e">
        <f>TRIM(LEFT(AT1226,FIND(Sheet1!$E$16,AT1226)-1))</f>
        <v>#VALUE!</v>
      </c>
      <c r="AN1226" s="1" t="e">
        <f>TRIM(LEFT(AU1226,FIND(Sheet1!$E$16,AU1226)-1))</f>
        <v>#VALUE!</v>
      </c>
      <c r="AO1226" s="1" t="e">
        <f>TRIM(LEFT(AV1226,FIND(Sheet1!$E$16,AV1226)-1))</f>
        <v>#VALUE!</v>
      </c>
      <c r="AP1226" s="14" t="s">
        <v>387</v>
      </c>
      <c r="AQ1226" s="14" t="s">
        <v>170</v>
      </c>
      <c r="AX1226" s="1">
        <v>120100030205</v>
      </c>
      <c r="AY1226" s="1" t="s">
        <v>86</v>
      </c>
      <c r="AZ1226" s="1" t="str">
        <f t="shared" si="346"/>
        <v>120100030205伤血</v>
      </c>
      <c r="BA1226" s="1">
        <f>COUNTIFS($AZ$2:AZ1226,AZ1226,$AZ$2:AZ1226,"&gt;&lt;")</f>
        <v>1</v>
      </c>
      <c r="BB1226" t="b">
        <f>IFERROR(AND(VLOOKUP(AX1226,[2]英雄技能定义!$A:$F,6,0)="普攻",AY1226=$AY$2),FALSE)</f>
        <v>0</v>
      </c>
    </row>
    <row r="1227" spans="19:54">
      <c r="S1227" s="14" t="str">
        <f t="shared" si="338"/>
        <v>120100030206伤血1</v>
      </c>
      <c r="T1227" s="14" t="str">
        <f ca="1">IF(OFFSET($BB$1,MATCH($S1227,S:S,0)-1,),$BC$1,
_xlfn.TEXTJOIN(Sheet1!$D$16,1,U1227:AA1227))</f>
        <v>ratio=1.5,fixed=100</v>
      </c>
      <c r="U1227" s="14" t="str">
        <f t="shared" ca="1" si="339"/>
        <v>ratio=1.5</v>
      </c>
      <c r="V1227" s="14" t="str">
        <f t="shared" ca="1" si="340"/>
        <v>fixed=100</v>
      </c>
      <c r="W1227" s="14" t="str">
        <f t="shared" ca="1" si="341"/>
        <v/>
      </c>
      <c r="X1227" s="14" t="str">
        <f t="shared" ca="1" si="342"/>
        <v/>
      </c>
      <c r="Y1227" s="14" t="str">
        <f t="shared" ca="1" si="343"/>
        <v/>
      </c>
      <c r="Z1227" s="14" t="str">
        <f t="shared" ca="1" si="344"/>
        <v/>
      </c>
      <c r="AA1227" s="14" t="str">
        <f t="shared" ca="1" si="345"/>
        <v/>
      </c>
      <c r="AB1227" s="1">
        <f t="shared" si="331"/>
        <v>1.5</v>
      </c>
      <c r="AC1227" s="1">
        <f t="shared" si="332"/>
        <v>100</v>
      </c>
      <c r="AD1227" s="1" t="e">
        <f t="shared" si="333"/>
        <v>#N/A</v>
      </c>
      <c r="AE1227" s="1" t="e">
        <f t="shared" si="334"/>
        <v>#N/A</v>
      </c>
      <c r="AF1227" s="1" t="e">
        <f t="shared" si="335"/>
        <v>#N/A</v>
      </c>
      <c r="AG1227" s="1" t="e">
        <f t="shared" si="336"/>
        <v>#N/A</v>
      </c>
      <c r="AH1227" s="1" t="e">
        <f t="shared" si="337"/>
        <v>#N/A</v>
      </c>
      <c r="AI1227" s="1" t="str">
        <f>TRIM(LEFT(AP1227,FIND(Sheet1!$E$16,AP1227)-1))</f>
        <v>ratio</v>
      </c>
      <c r="AJ1227" s="1" t="str">
        <f>TRIM(LEFT(AQ1227,FIND(Sheet1!$E$16,AQ1227)-1))</f>
        <v>fixed</v>
      </c>
      <c r="AK1227" s="1" t="e">
        <f>TRIM(LEFT(AR1227,FIND(Sheet1!$E$16,AR1227)-1))</f>
        <v>#VALUE!</v>
      </c>
      <c r="AL1227" s="1" t="e">
        <f>TRIM(LEFT(AS1227,FIND(Sheet1!$E$16,AS1227)-1))</f>
        <v>#VALUE!</v>
      </c>
      <c r="AM1227" s="1" t="e">
        <f>TRIM(LEFT(AT1227,FIND(Sheet1!$E$16,AT1227)-1))</f>
        <v>#VALUE!</v>
      </c>
      <c r="AN1227" s="1" t="e">
        <f>TRIM(LEFT(AU1227,FIND(Sheet1!$E$16,AU1227)-1))</f>
        <v>#VALUE!</v>
      </c>
      <c r="AO1227" s="1" t="e">
        <f>TRIM(LEFT(AV1227,FIND(Sheet1!$E$16,AV1227)-1))</f>
        <v>#VALUE!</v>
      </c>
      <c r="AP1227" s="14" t="s">
        <v>387</v>
      </c>
      <c r="AQ1227" s="14" t="s">
        <v>170</v>
      </c>
      <c r="AX1227" s="1">
        <v>120100030206</v>
      </c>
      <c r="AY1227" s="1" t="s">
        <v>86</v>
      </c>
      <c r="AZ1227" s="1" t="str">
        <f t="shared" si="346"/>
        <v>120100030206伤血</v>
      </c>
      <c r="BA1227" s="1">
        <f>COUNTIFS($AZ$2:AZ1227,AZ1227,$AZ$2:AZ1227,"&gt;&lt;")</f>
        <v>1</v>
      </c>
      <c r="BB1227" t="b">
        <f>IFERROR(AND(VLOOKUP(AX1227,[2]英雄技能定义!$A:$F,6,0)="普攻",AY1227=$AY$2),FALSE)</f>
        <v>0</v>
      </c>
    </row>
    <row r="1228" spans="19:54">
      <c r="S1228" s="14" t="str">
        <f t="shared" si="338"/>
        <v>120100020101伤血1</v>
      </c>
      <c r="T1228" s="14" t="str">
        <f ca="1">IF(OFFSET($BB$1,MATCH($S1228,S:S,0)-1,),$BC$1,
_xlfn.TEXTJOIN(Sheet1!$D$16,1,U1228:AA1228))</f>
        <v>ratio=0.25,fixed=100</v>
      </c>
      <c r="U1228" s="14" t="str">
        <f t="shared" ca="1" si="339"/>
        <v>ratio=0.25</v>
      </c>
      <c r="V1228" s="14" t="str">
        <f t="shared" ca="1" si="340"/>
        <v>fixed=100</v>
      </c>
      <c r="W1228" s="14" t="str">
        <f t="shared" ca="1" si="341"/>
        <v/>
      </c>
      <c r="X1228" s="14" t="str">
        <f t="shared" ca="1" si="342"/>
        <v/>
      </c>
      <c r="Y1228" s="14" t="str">
        <f t="shared" ca="1" si="343"/>
        <v/>
      </c>
      <c r="Z1228" s="14" t="str">
        <f t="shared" ca="1" si="344"/>
        <v/>
      </c>
      <c r="AA1228" s="14" t="str">
        <f t="shared" ca="1" si="345"/>
        <v/>
      </c>
      <c r="AB1228" s="1">
        <f t="shared" si="331"/>
        <v>0.25</v>
      </c>
      <c r="AC1228" s="1">
        <f t="shared" si="332"/>
        <v>100</v>
      </c>
      <c r="AD1228" s="1" t="e">
        <f t="shared" si="333"/>
        <v>#N/A</v>
      </c>
      <c r="AE1228" s="1" t="e">
        <f t="shared" si="334"/>
        <v>#N/A</v>
      </c>
      <c r="AF1228" s="1" t="e">
        <f t="shared" si="335"/>
        <v>#N/A</v>
      </c>
      <c r="AG1228" s="1" t="e">
        <f t="shared" si="336"/>
        <v>#N/A</v>
      </c>
      <c r="AH1228" s="1" t="e">
        <f t="shared" si="337"/>
        <v>#N/A</v>
      </c>
      <c r="AI1228" s="1" t="str">
        <f>TRIM(LEFT(AP1228,FIND(Sheet1!$E$16,AP1228)-1))</f>
        <v>ratio</v>
      </c>
      <c r="AJ1228" s="1" t="str">
        <f>TRIM(LEFT(AQ1228,FIND(Sheet1!$E$16,AQ1228)-1))</f>
        <v>fixed</v>
      </c>
      <c r="AK1228" s="1" t="e">
        <f>TRIM(LEFT(AR1228,FIND(Sheet1!$E$16,AR1228)-1))</f>
        <v>#VALUE!</v>
      </c>
      <c r="AL1228" s="1" t="e">
        <f>TRIM(LEFT(AS1228,FIND(Sheet1!$E$16,AS1228)-1))</f>
        <v>#VALUE!</v>
      </c>
      <c r="AM1228" s="1" t="e">
        <f>TRIM(LEFT(AT1228,FIND(Sheet1!$E$16,AT1228)-1))</f>
        <v>#VALUE!</v>
      </c>
      <c r="AN1228" s="1" t="e">
        <f>TRIM(LEFT(AU1228,FIND(Sheet1!$E$16,AU1228)-1))</f>
        <v>#VALUE!</v>
      </c>
      <c r="AO1228" s="1" t="e">
        <f>TRIM(LEFT(AV1228,FIND(Sheet1!$E$16,AV1228)-1))</f>
        <v>#VALUE!</v>
      </c>
      <c r="AP1228" s="14" t="s">
        <v>628</v>
      </c>
      <c r="AQ1228" s="14" t="s">
        <v>170</v>
      </c>
      <c r="AX1228" s="1">
        <v>120100020101</v>
      </c>
      <c r="AY1228" s="1" t="s">
        <v>86</v>
      </c>
      <c r="AZ1228" s="1" t="str">
        <f t="shared" si="346"/>
        <v>120100020101伤血</v>
      </c>
      <c r="BA1228" s="1">
        <f>COUNTIFS($AZ$2:AZ1228,AZ1228,$AZ$2:AZ1228,"&gt;&lt;")</f>
        <v>1</v>
      </c>
      <c r="BB1228" t="b">
        <f>IFERROR(AND(VLOOKUP(AX1228,[2]英雄技能定义!$A:$F,6,0)="普攻",AY1228=$AY$2),FALSE)</f>
        <v>0</v>
      </c>
    </row>
    <row r="1229" spans="19:54">
      <c r="S1229" s="14" t="str">
        <f t="shared" si="338"/>
        <v>120100020201伤血1</v>
      </c>
      <c r="T1229" s="14" t="str">
        <f ca="1">IF(OFFSET($BB$1,MATCH($S1229,S:S,0)-1,),$BC$1,
_xlfn.TEXTJOIN(Sheet1!$D$16,1,U1229:AA1229))</f>
        <v>ratio=0.26,fixed=100</v>
      </c>
      <c r="U1229" s="14" t="str">
        <f t="shared" ca="1" si="339"/>
        <v>ratio=0.26</v>
      </c>
      <c r="V1229" s="14" t="str">
        <f t="shared" ca="1" si="340"/>
        <v>fixed=100</v>
      </c>
      <c r="W1229" s="14" t="str">
        <f t="shared" ca="1" si="341"/>
        <v/>
      </c>
      <c r="X1229" s="14" t="str">
        <f t="shared" ca="1" si="342"/>
        <v/>
      </c>
      <c r="Y1229" s="14" t="str">
        <f t="shared" ca="1" si="343"/>
        <v/>
      </c>
      <c r="Z1229" s="14" t="str">
        <f t="shared" ca="1" si="344"/>
        <v/>
      </c>
      <c r="AA1229" s="14" t="str">
        <f t="shared" ca="1" si="345"/>
        <v/>
      </c>
      <c r="AB1229" s="1">
        <f t="shared" si="331"/>
        <v>0.26</v>
      </c>
      <c r="AC1229" s="1">
        <f t="shared" si="332"/>
        <v>100</v>
      </c>
      <c r="AD1229" s="1" t="e">
        <f t="shared" si="333"/>
        <v>#N/A</v>
      </c>
      <c r="AE1229" s="1" t="e">
        <f t="shared" si="334"/>
        <v>#N/A</v>
      </c>
      <c r="AF1229" s="1" t="e">
        <f t="shared" si="335"/>
        <v>#N/A</v>
      </c>
      <c r="AG1229" s="1" t="e">
        <f t="shared" si="336"/>
        <v>#N/A</v>
      </c>
      <c r="AH1229" s="1" t="e">
        <f t="shared" si="337"/>
        <v>#N/A</v>
      </c>
      <c r="AI1229" s="1" t="str">
        <f>TRIM(LEFT(AP1229,FIND(Sheet1!$E$16,AP1229)-1))</f>
        <v>ratio</v>
      </c>
      <c r="AJ1229" s="1" t="str">
        <f>TRIM(LEFT(AQ1229,FIND(Sheet1!$E$16,AQ1229)-1))</f>
        <v>fixed</v>
      </c>
      <c r="AK1229" s="1" t="e">
        <f>TRIM(LEFT(AR1229,FIND(Sheet1!$E$16,AR1229)-1))</f>
        <v>#VALUE!</v>
      </c>
      <c r="AL1229" s="1" t="e">
        <f>TRIM(LEFT(AS1229,FIND(Sheet1!$E$16,AS1229)-1))</f>
        <v>#VALUE!</v>
      </c>
      <c r="AM1229" s="1" t="e">
        <f>TRIM(LEFT(AT1229,FIND(Sheet1!$E$16,AT1229)-1))</f>
        <v>#VALUE!</v>
      </c>
      <c r="AN1229" s="1" t="e">
        <f>TRIM(LEFT(AU1229,FIND(Sheet1!$E$16,AU1229)-1))</f>
        <v>#VALUE!</v>
      </c>
      <c r="AO1229" s="1" t="e">
        <f>TRIM(LEFT(AV1229,FIND(Sheet1!$E$16,AV1229)-1))</f>
        <v>#VALUE!</v>
      </c>
      <c r="AP1229" s="14" t="s">
        <v>662</v>
      </c>
      <c r="AQ1229" s="14" t="s">
        <v>170</v>
      </c>
      <c r="AX1229" s="1">
        <v>120100020201</v>
      </c>
      <c r="AY1229" s="1" t="s">
        <v>86</v>
      </c>
      <c r="AZ1229" s="1" t="str">
        <f t="shared" si="346"/>
        <v>120100020201伤血</v>
      </c>
      <c r="BA1229" s="1">
        <f>COUNTIFS($AZ$2:AZ1229,AZ1229,$AZ$2:AZ1229,"&gt;&lt;")</f>
        <v>1</v>
      </c>
      <c r="BB1229" t="b">
        <f>IFERROR(AND(VLOOKUP(AX1229,[2]英雄技能定义!$A:$F,6,0)="普攻",AY1229=$AY$2),FALSE)</f>
        <v>0</v>
      </c>
    </row>
    <row r="1230" spans="19:54">
      <c r="S1230" s="14" t="str">
        <f t="shared" si="338"/>
        <v>120100020202伤血1</v>
      </c>
      <c r="T1230" s="14" t="str">
        <f ca="1">IF(OFFSET($BB$1,MATCH($S1230,S:S,0)-1,),$BC$1,
_xlfn.TEXTJOIN(Sheet1!$D$16,1,U1230:AA1230))</f>
        <v>ratio=0.26,fixed=100</v>
      </c>
      <c r="U1230" s="14" t="str">
        <f t="shared" ca="1" si="339"/>
        <v>ratio=0.26</v>
      </c>
      <c r="V1230" s="14" t="str">
        <f t="shared" ca="1" si="340"/>
        <v>fixed=100</v>
      </c>
      <c r="W1230" s="14" t="str">
        <f t="shared" ca="1" si="341"/>
        <v/>
      </c>
      <c r="X1230" s="14" t="str">
        <f t="shared" ca="1" si="342"/>
        <v/>
      </c>
      <c r="Y1230" s="14" t="str">
        <f t="shared" ca="1" si="343"/>
        <v/>
      </c>
      <c r="Z1230" s="14" t="str">
        <f t="shared" ca="1" si="344"/>
        <v/>
      </c>
      <c r="AA1230" s="14" t="str">
        <f t="shared" ca="1" si="345"/>
        <v/>
      </c>
      <c r="AB1230" s="1">
        <f t="shared" si="331"/>
        <v>0.26</v>
      </c>
      <c r="AC1230" s="1">
        <f t="shared" si="332"/>
        <v>100</v>
      </c>
      <c r="AD1230" s="1" t="e">
        <f t="shared" si="333"/>
        <v>#N/A</v>
      </c>
      <c r="AE1230" s="1" t="e">
        <f t="shared" si="334"/>
        <v>#N/A</v>
      </c>
      <c r="AF1230" s="1" t="e">
        <f t="shared" si="335"/>
        <v>#N/A</v>
      </c>
      <c r="AG1230" s="1" t="e">
        <f t="shared" si="336"/>
        <v>#N/A</v>
      </c>
      <c r="AH1230" s="1" t="e">
        <f t="shared" si="337"/>
        <v>#N/A</v>
      </c>
      <c r="AI1230" s="1" t="str">
        <f>TRIM(LEFT(AP1230,FIND(Sheet1!$E$16,AP1230)-1))</f>
        <v>ratio</v>
      </c>
      <c r="AJ1230" s="1" t="str">
        <f>TRIM(LEFT(AQ1230,FIND(Sheet1!$E$16,AQ1230)-1))</f>
        <v>fixed</v>
      </c>
      <c r="AK1230" s="1" t="e">
        <f>TRIM(LEFT(AR1230,FIND(Sheet1!$E$16,AR1230)-1))</f>
        <v>#VALUE!</v>
      </c>
      <c r="AL1230" s="1" t="e">
        <f>TRIM(LEFT(AS1230,FIND(Sheet1!$E$16,AS1230)-1))</f>
        <v>#VALUE!</v>
      </c>
      <c r="AM1230" s="1" t="e">
        <f>TRIM(LEFT(AT1230,FIND(Sheet1!$E$16,AT1230)-1))</f>
        <v>#VALUE!</v>
      </c>
      <c r="AN1230" s="1" t="e">
        <f>TRIM(LEFT(AU1230,FIND(Sheet1!$E$16,AU1230)-1))</f>
        <v>#VALUE!</v>
      </c>
      <c r="AO1230" s="1" t="e">
        <f>TRIM(LEFT(AV1230,FIND(Sheet1!$E$16,AV1230)-1))</f>
        <v>#VALUE!</v>
      </c>
      <c r="AP1230" s="14" t="s">
        <v>662</v>
      </c>
      <c r="AQ1230" s="14" t="s">
        <v>170</v>
      </c>
      <c r="AX1230" s="1">
        <v>120100020202</v>
      </c>
      <c r="AY1230" s="1" t="s">
        <v>86</v>
      </c>
      <c r="AZ1230" s="1" t="str">
        <f t="shared" si="346"/>
        <v>120100020202伤血</v>
      </c>
      <c r="BA1230" s="1">
        <f>COUNTIFS($AZ$2:AZ1230,AZ1230,$AZ$2:AZ1230,"&gt;&lt;")</f>
        <v>1</v>
      </c>
      <c r="BB1230" t="b">
        <f>IFERROR(AND(VLOOKUP(AX1230,[2]英雄技能定义!$A:$F,6,0)="普攻",AY1230=$AY$2),FALSE)</f>
        <v>0</v>
      </c>
    </row>
    <row r="1231" spans="19:54">
      <c r="S1231" s="14" t="str">
        <f t="shared" si="338"/>
        <v>120100020203伤血1</v>
      </c>
      <c r="T1231" s="14" t="str">
        <f ca="1">IF(OFFSET($BB$1,MATCH($S1231,S:S,0)-1,),$BC$1,
_xlfn.TEXTJOIN(Sheet1!$D$16,1,U1231:AA1231))</f>
        <v>ratio=0.26,fixed=100</v>
      </c>
      <c r="U1231" s="14" t="str">
        <f t="shared" ca="1" si="339"/>
        <v>ratio=0.26</v>
      </c>
      <c r="V1231" s="14" t="str">
        <f t="shared" ca="1" si="340"/>
        <v>fixed=100</v>
      </c>
      <c r="W1231" s="14" t="str">
        <f t="shared" ca="1" si="341"/>
        <v/>
      </c>
      <c r="X1231" s="14" t="str">
        <f t="shared" ca="1" si="342"/>
        <v/>
      </c>
      <c r="Y1231" s="14" t="str">
        <f t="shared" ca="1" si="343"/>
        <v/>
      </c>
      <c r="Z1231" s="14" t="str">
        <f t="shared" ca="1" si="344"/>
        <v/>
      </c>
      <c r="AA1231" s="14" t="str">
        <f t="shared" ca="1" si="345"/>
        <v/>
      </c>
      <c r="AB1231" s="1">
        <f t="shared" si="331"/>
        <v>0.26</v>
      </c>
      <c r="AC1231" s="1">
        <f t="shared" si="332"/>
        <v>100</v>
      </c>
      <c r="AD1231" s="1" t="e">
        <f t="shared" si="333"/>
        <v>#N/A</v>
      </c>
      <c r="AE1231" s="1" t="e">
        <f t="shared" si="334"/>
        <v>#N/A</v>
      </c>
      <c r="AF1231" s="1" t="e">
        <f t="shared" si="335"/>
        <v>#N/A</v>
      </c>
      <c r="AG1231" s="1" t="e">
        <f t="shared" si="336"/>
        <v>#N/A</v>
      </c>
      <c r="AH1231" s="1" t="e">
        <f t="shared" si="337"/>
        <v>#N/A</v>
      </c>
      <c r="AI1231" s="1" t="str">
        <f>TRIM(LEFT(AP1231,FIND(Sheet1!$E$16,AP1231)-1))</f>
        <v>ratio</v>
      </c>
      <c r="AJ1231" s="1" t="str">
        <f>TRIM(LEFT(AQ1231,FIND(Sheet1!$E$16,AQ1231)-1))</f>
        <v>fixed</v>
      </c>
      <c r="AK1231" s="1" t="e">
        <f>TRIM(LEFT(AR1231,FIND(Sheet1!$E$16,AR1231)-1))</f>
        <v>#VALUE!</v>
      </c>
      <c r="AL1231" s="1" t="e">
        <f>TRIM(LEFT(AS1231,FIND(Sheet1!$E$16,AS1231)-1))</f>
        <v>#VALUE!</v>
      </c>
      <c r="AM1231" s="1" t="e">
        <f>TRIM(LEFT(AT1231,FIND(Sheet1!$E$16,AT1231)-1))</f>
        <v>#VALUE!</v>
      </c>
      <c r="AN1231" s="1" t="e">
        <f>TRIM(LEFT(AU1231,FIND(Sheet1!$E$16,AU1231)-1))</f>
        <v>#VALUE!</v>
      </c>
      <c r="AO1231" s="1" t="e">
        <f>TRIM(LEFT(AV1231,FIND(Sheet1!$E$16,AV1231)-1))</f>
        <v>#VALUE!</v>
      </c>
      <c r="AP1231" s="14" t="s">
        <v>662</v>
      </c>
      <c r="AQ1231" s="14" t="s">
        <v>170</v>
      </c>
      <c r="AX1231" s="1">
        <v>120100020203</v>
      </c>
      <c r="AY1231" s="1" t="s">
        <v>86</v>
      </c>
      <c r="AZ1231" s="1" t="str">
        <f t="shared" si="346"/>
        <v>120100020203伤血</v>
      </c>
      <c r="BA1231" s="1">
        <f>COUNTIFS($AZ$2:AZ1231,AZ1231,$AZ$2:AZ1231,"&gt;&lt;")</f>
        <v>1</v>
      </c>
      <c r="BB1231" t="b">
        <f>IFERROR(AND(VLOOKUP(AX1231,[2]英雄技能定义!$A:$F,6,0)="普攻",AY1231=$AY$2),FALSE)</f>
        <v>0</v>
      </c>
    </row>
    <row r="1232" spans="19:54">
      <c r="S1232" s="14" t="str">
        <f t="shared" si="338"/>
        <v>120100020204伤血1</v>
      </c>
      <c r="T1232" s="14" t="str">
        <f ca="1">IF(OFFSET($BB$1,MATCH($S1232,S:S,0)-1,),$BC$1,
_xlfn.TEXTJOIN(Sheet1!$D$16,1,U1232:AA1232))</f>
        <v>ratio=0.26,fixed=100</v>
      </c>
      <c r="U1232" s="14" t="str">
        <f t="shared" ca="1" si="339"/>
        <v>ratio=0.26</v>
      </c>
      <c r="V1232" s="14" t="str">
        <f t="shared" ca="1" si="340"/>
        <v>fixed=100</v>
      </c>
      <c r="W1232" s="14" t="str">
        <f t="shared" ca="1" si="341"/>
        <v/>
      </c>
      <c r="X1232" s="14" t="str">
        <f t="shared" ca="1" si="342"/>
        <v/>
      </c>
      <c r="Y1232" s="14" t="str">
        <f t="shared" ca="1" si="343"/>
        <v/>
      </c>
      <c r="Z1232" s="14" t="str">
        <f t="shared" ca="1" si="344"/>
        <v/>
      </c>
      <c r="AA1232" s="14" t="str">
        <f t="shared" ca="1" si="345"/>
        <v/>
      </c>
      <c r="AB1232" s="1">
        <f t="shared" si="331"/>
        <v>0.26</v>
      </c>
      <c r="AC1232" s="1">
        <f t="shared" si="332"/>
        <v>100</v>
      </c>
      <c r="AD1232" s="1" t="e">
        <f t="shared" si="333"/>
        <v>#N/A</v>
      </c>
      <c r="AE1232" s="1" t="e">
        <f t="shared" si="334"/>
        <v>#N/A</v>
      </c>
      <c r="AF1232" s="1" t="e">
        <f t="shared" si="335"/>
        <v>#N/A</v>
      </c>
      <c r="AG1232" s="1" t="e">
        <f t="shared" si="336"/>
        <v>#N/A</v>
      </c>
      <c r="AH1232" s="1" t="e">
        <f t="shared" si="337"/>
        <v>#N/A</v>
      </c>
      <c r="AI1232" s="1" t="str">
        <f>TRIM(LEFT(AP1232,FIND(Sheet1!$E$16,AP1232)-1))</f>
        <v>ratio</v>
      </c>
      <c r="AJ1232" s="1" t="str">
        <f>TRIM(LEFT(AQ1232,FIND(Sheet1!$E$16,AQ1232)-1))</f>
        <v>fixed</v>
      </c>
      <c r="AK1232" s="1" t="e">
        <f>TRIM(LEFT(AR1232,FIND(Sheet1!$E$16,AR1232)-1))</f>
        <v>#VALUE!</v>
      </c>
      <c r="AL1232" s="1" t="e">
        <f>TRIM(LEFT(AS1232,FIND(Sheet1!$E$16,AS1232)-1))</f>
        <v>#VALUE!</v>
      </c>
      <c r="AM1232" s="1" t="e">
        <f>TRIM(LEFT(AT1232,FIND(Sheet1!$E$16,AT1232)-1))</f>
        <v>#VALUE!</v>
      </c>
      <c r="AN1232" s="1" t="e">
        <f>TRIM(LEFT(AU1232,FIND(Sheet1!$E$16,AU1232)-1))</f>
        <v>#VALUE!</v>
      </c>
      <c r="AO1232" s="1" t="e">
        <f>TRIM(LEFT(AV1232,FIND(Sheet1!$E$16,AV1232)-1))</f>
        <v>#VALUE!</v>
      </c>
      <c r="AP1232" s="14" t="s">
        <v>662</v>
      </c>
      <c r="AQ1232" s="14" t="s">
        <v>170</v>
      </c>
      <c r="AX1232" s="1">
        <v>120100020204</v>
      </c>
      <c r="AY1232" s="1" t="s">
        <v>86</v>
      </c>
      <c r="AZ1232" s="1" t="str">
        <f t="shared" si="346"/>
        <v>120100020204伤血</v>
      </c>
      <c r="BA1232" s="1">
        <f>COUNTIFS($AZ$2:AZ1232,AZ1232,$AZ$2:AZ1232,"&gt;&lt;")</f>
        <v>1</v>
      </c>
      <c r="BB1232" t="b">
        <f>IFERROR(AND(VLOOKUP(AX1232,[2]英雄技能定义!$A:$F,6,0)="普攻",AY1232=$AY$2),FALSE)</f>
        <v>0</v>
      </c>
    </row>
    <row r="1233" spans="19:54">
      <c r="S1233" s="14" t="str">
        <f t="shared" si="338"/>
        <v>120100020205伤血1</v>
      </c>
      <c r="T1233" s="14" t="str">
        <f ca="1">IF(OFFSET($BB$1,MATCH($S1233,S:S,0)-1,),$BC$1,
_xlfn.TEXTJOIN(Sheet1!$D$16,1,U1233:AA1233))</f>
        <v>ratio=0.26,fixed=100</v>
      </c>
      <c r="U1233" s="14" t="str">
        <f t="shared" ca="1" si="339"/>
        <v>ratio=0.26</v>
      </c>
      <c r="V1233" s="14" t="str">
        <f t="shared" ca="1" si="340"/>
        <v>fixed=100</v>
      </c>
      <c r="W1233" s="14" t="str">
        <f t="shared" ca="1" si="341"/>
        <v/>
      </c>
      <c r="X1233" s="14" t="str">
        <f t="shared" ca="1" si="342"/>
        <v/>
      </c>
      <c r="Y1233" s="14" t="str">
        <f t="shared" ca="1" si="343"/>
        <v/>
      </c>
      <c r="Z1233" s="14" t="str">
        <f t="shared" ca="1" si="344"/>
        <v/>
      </c>
      <c r="AA1233" s="14" t="str">
        <f t="shared" ca="1" si="345"/>
        <v/>
      </c>
      <c r="AB1233" s="1">
        <f t="shared" si="331"/>
        <v>0.26</v>
      </c>
      <c r="AC1233" s="1">
        <f t="shared" si="332"/>
        <v>100</v>
      </c>
      <c r="AD1233" s="1" t="e">
        <f t="shared" si="333"/>
        <v>#N/A</v>
      </c>
      <c r="AE1233" s="1" t="e">
        <f t="shared" si="334"/>
        <v>#N/A</v>
      </c>
      <c r="AF1233" s="1" t="e">
        <f t="shared" si="335"/>
        <v>#N/A</v>
      </c>
      <c r="AG1233" s="1" t="e">
        <f t="shared" si="336"/>
        <v>#N/A</v>
      </c>
      <c r="AH1233" s="1" t="e">
        <f t="shared" si="337"/>
        <v>#N/A</v>
      </c>
      <c r="AI1233" s="1" t="str">
        <f>TRIM(LEFT(AP1233,FIND(Sheet1!$E$16,AP1233)-1))</f>
        <v>ratio</v>
      </c>
      <c r="AJ1233" s="1" t="str">
        <f>TRIM(LEFT(AQ1233,FIND(Sheet1!$E$16,AQ1233)-1))</f>
        <v>fixed</v>
      </c>
      <c r="AK1233" s="1" t="e">
        <f>TRIM(LEFT(AR1233,FIND(Sheet1!$E$16,AR1233)-1))</f>
        <v>#VALUE!</v>
      </c>
      <c r="AL1233" s="1" t="e">
        <f>TRIM(LEFT(AS1233,FIND(Sheet1!$E$16,AS1233)-1))</f>
        <v>#VALUE!</v>
      </c>
      <c r="AM1233" s="1" t="e">
        <f>TRIM(LEFT(AT1233,FIND(Sheet1!$E$16,AT1233)-1))</f>
        <v>#VALUE!</v>
      </c>
      <c r="AN1233" s="1" t="e">
        <f>TRIM(LEFT(AU1233,FIND(Sheet1!$E$16,AU1233)-1))</f>
        <v>#VALUE!</v>
      </c>
      <c r="AO1233" s="1" t="e">
        <f>TRIM(LEFT(AV1233,FIND(Sheet1!$E$16,AV1233)-1))</f>
        <v>#VALUE!</v>
      </c>
      <c r="AP1233" s="14" t="s">
        <v>662</v>
      </c>
      <c r="AQ1233" s="14" t="s">
        <v>170</v>
      </c>
      <c r="AX1233" s="1">
        <v>120100020205</v>
      </c>
      <c r="AY1233" s="1" t="s">
        <v>86</v>
      </c>
      <c r="AZ1233" s="1" t="str">
        <f t="shared" si="346"/>
        <v>120100020205伤血</v>
      </c>
      <c r="BA1233" s="1">
        <f>COUNTIFS($AZ$2:AZ1233,AZ1233,$AZ$2:AZ1233,"&gt;&lt;")</f>
        <v>1</v>
      </c>
      <c r="BB1233" t="b">
        <f>IFERROR(AND(VLOOKUP(AX1233,[2]英雄技能定义!$A:$F,6,0)="普攻",AY1233=$AY$2),FALSE)</f>
        <v>0</v>
      </c>
    </row>
    <row r="1234" spans="19:54">
      <c r="S1234" s="14" t="str">
        <f t="shared" si="338"/>
        <v>120100020206伤血1</v>
      </c>
      <c r="T1234" s="14" t="str">
        <f ca="1">IF(OFFSET($BB$1,MATCH($S1234,S:S,0)-1,),$BC$1,
_xlfn.TEXTJOIN(Sheet1!$D$16,1,U1234:AA1234))</f>
        <v>ratio=0.26,fixed=100</v>
      </c>
      <c r="U1234" s="14" t="str">
        <f t="shared" ca="1" si="339"/>
        <v>ratio=0.26</v>
      </c>
      <c r="V1234" s="14" t="str">
        <f t="shared" ca="1" si="340"/>
        <v>fixed=100</v>
      </c>
      <c r="W1234" s="14" t="str">
        <f t="shared" ca="1" si="341"/>
        <v/>
      </c>
      <c r="X1234" s="14" t="str">
        <f t="shared" ca="1" si="342"/>
        <v/>
      </c>
      <c r="Y1234" s="14" t="str">
        <f t="shared" ca="1" si="343"/>
        <v/>
      </c>
      <c r="Z1234" s="14" t="str">
        <f t="shared" ca="1" si="344"/>
        <v/>
      </c>
      <c r="AA1234" s="14" t="str">
        <f t="shared" ca="1" si="345"/>
        <v/>
      </c>
      <c r="AB1234" s="1">
        <f t="shared" si="331"/>
        <v>0.26</v>
      </c>
      <c r="AC1234" s="1">
        <f t="shared" si="332"/>
        <v>100</v>
      </c>
      <c r="AD1234" s="1" t="e">
        <f t="shared" si="333"/>
        <v>#N/A</v>
      </c>
      <c r="AE1234" s="1" t="e">
        <f t="shared" si="334"/>
        <v>#N/A</v>
      </c>
      <c r="AF1234" s="1" t="e">
        <f t="shared" si="335"/>
        <v>#N/A</v>
      </c>
      <c r="AG1234" s="1" t="e">
        <f t="shared" si="336"/>
        <v>#N/A</v>
      </c>
      <c r="AH1234" s="1" t="e">
        <f t="shared" si="337"/>
        <v>#N/A</v>
      </c>
      <c r="AI1234" s="1" t="str">
        <f>TRIM(LEFT(AP1234,FIND(Sheet1!$E$16,AP1234)-1))</f>
        <v>ratio</v>
      </c>
      <c r="AJ1234" s="1" t="str">
        <f>TRIM(LEFT(AQ1234,FIND(Sheet1!$E$16,AQ1234)-1))</f>
        <v>fixed</v>
      </c>
      <c r="AK1234" s="1" t="e">
        <f>TRIM(LEFT(AR1234,FIND(Sheet1!$E$16,AR1234)-1))</f>
        <v>#VALUE!</v>
      </c>
      <c r="AL1234" s="1" t="e">
        <f>TRIM(LEFT(AS1234,FIND(Sheet1!$E$16,AS1234)-1))</f>
        <v>#VALUE!</v>
      </c>
      <c r="AM1234" s="1" t="e">
        <f>TRIM(LEFT(AT1234,FIND(Sheet1!$E$16,AT1234)-1))</f>
        <v>#VALUE!</v>
      </c>
      <c r="AN1234" s="1" t="e">
        <f>TRIM(LEFT(AU1234,FIND(Sheet1!$E$16,AU1234)-1))</f>
        <v>#VALUE!</v>
      </c>
      <c r="AO1234" s="1" t="e">
        <f>TRIM(LEFT(AV1234,FIND(Sheet1!$E$16,AV1234)-1))</f>
        <v>#VALUE!</v>
      </c>
      <c r="AP1234" s="14" t="s">
        <v>662</v>
      </c>
      <c r="AQ1234" s="14" t="s">
        <v>170</v>
      </c>
      <c r="AX1234" s="1">
        <v>120100020206</v>
      </c>
      <c r="AY1234" s="1" t="s">
        <v>86</v>
      </c>
      <c r="AZ1234" s="1" t="str">
        <f t="shared" si="346"/>
        <v>120100020206伤血</v>
      </c>
      <c r="BA1234" s="1">
        <f>COUNTIFS($AZ$2:AZ1234,AZ1234,$AZ$2:AZ1234,"&gt;&lt;")</f>
        <v>1</v>
      </c>
      <c r="BB1234" t="b">
        <f>IFERROR(AND(VLOOKUP(AX1234,[2]英雄技能定义!$A:$F,6,0)="普攻",AY1234=$AY$2),FALSE)</f>
        <v>0</v>
      </c>
    </row>
    <row r="1235" spans="19:54">
      <c r="S1235" s="14" t="str">
        <f t="shared" si="338"/>
        <v>120100050101伤血1</v>
      </c>
      <c r="T1235" s="14" t="str">
        <f ca="1">IF(OFFSET($BB$1,MATCH($S1235,S:S,0)-1,),$BC$1,
_xlfn.TEXTJOIN(Sheet1!$D$16,1,U1235:AA1235))</f>
        <v>ratio=0.3,fixed=100</v>
      </c>
      <c r="U1235" s="14" t="str">
        <f t="shared" ca="1" si="339"/>
        <v>ratio=0.3</v>
      </c>
      <c r="V1235" s="14" t="str">
        <f t="shared" ca="1" si="340"/>
        <v>fixed=100</v>
      </c>
      <c r="W1235" s="14" t="str">
        <f t="shared" ca="1" si="341"/>
        <v/>
      </c>
      <c r="X1235" s="14" t="str">
        <f t="shared" ca="1" si="342"/>
        <v/>
      </c>
      <c r="Y1235" s="14" t="str">
        <f t="shared" ca="1" si="343"/>
        <v/>
      </c>
      <c r="Z1235" s="14" t="str">
        <f t="shared" ca="1" si="344"/>
        <v/>
      </c>
      <c r="AA1235" s="14" t="str">
        <f t="shared" ca="1" si="345"/>
        <v/>
      </c>
      <c r="AB1235" s="1">
        <f t="shared" si="331"/>
        <v>0.3</v>
      </c>
      <c r="AC1235" s="1">
        <f t="shared" si="332"/>
        <v>100</v>
      </c>
      <c r="AD1235" s="1" t="e">
        <f t="shared" si="333"/>
        <v>#N/A</v>
      </c>
      <c r="AE1235" s="1" t="e">
        <f t="shared" si="334"/>
        <v>#N/A</v>
      </c>
      <c r="AF1235" s="1" t="e">
        <f t="shared" si="335"/>
        <v>#N/A</v>
      </c>
      <c r="AG1235" s="1" t="e">
        <f t="shared" si="336"/>
        <v>#N/A</v>
      </c>
      <c r="AH1235" s="1" t="e">
        <f t="shared" si="337"/>
        <v>#N/A</v>
      </c>
      <c r="AI1235" s="1" t="str">
        <f>TRIM(LEFT(AP1235,FIND(Sheet1!$E$16,AP1235)-1))</f>
        <v>ratio</v>
      </c>
      <c r="AJ1235" s="1" t="str">
        <f>TRIM(LEFT(AQ1235,FIND(Sheet1!$E$16,AQ1235)-1))</f>
        <v>fixed</v>
      </c>
      <c r="AK1235" s="1" t="e">
        <f>TRIM(LEFT(AR1235,FIND(Sheet1!$E$16,AR1235)-1))</f>
        <v>#VALUE!</v>
      </c>
      <c r="AL1235" s="1" t="e">
        <f>TRIM(LEFT(AS1235,FIND(Sheet1!$E$16,AS1235)-1))</f>
        <v>#VALUE!</v>
      </c>
      <c r="AM1235" s="1" t="e">
        <f>TRIM(LEFT(AT1235,FIND(Sheet1!$E$16,AT1235)-1))</f>
        <v>#VALUE!</v>
      </c>
      <c r="AN1235" s="1" t="e">
        <f>TRIM(LEFT(AU1235,FIND(Sheet1!$E$16,AU1235)-1))</f>
        <v>#VALUE!</v>
      </c>
      <c r="AO1235" s="1" t="e">
        <f>TRIM(LEFT(AV1235,FIND(Sheet1!$E$16,AV1235)-1))</f>
        <v>#VALUE!</v>
      </c>
      <c r="AP1235" s="14" t="s">
        <v>663</v>
      </c>
      <c r="AQ1235" s="14" t="s">
        <v>170</v>
      </c>
      <c r="AX1235" s="1">
        <v>120100050101</v>
      </c>
      <c r="AY1235" s="1" t="s">
        <v>86</v>
      </c>
      <c r="AZ1235" s="1" t="str">
        <f t="shared" si="346"/>
        <v>120100050101伤血</v>
      </c>
      <c r="BA1235" s="1">
        <f>COUNTIFS($AZ$2:AZ1235,AZ1235,$AZ$2:AZ1235,"&gt;&lt;")</f>
        <v>1</v>
      </c>
      <c r="BB1235" t="b">
        <f>IFERROR(AND(VLOOKUP(AX1235,[2]英雄技能定义!$A:$F,6,0)="普攻",AY1235=$AY$2),FALSE)</f>
        <v>0</v>
      </c>
    </row>
    <row r="1236" spans="19:54">
      <c r="S1236" s="14" t="str">
        <f t="shared" si="338"/>
        <v>120100050101加buff1</v>
      </c>
      <c r="T1236" s="14" t="str">
        <f ca="1">IF(OFFSET($BB$1,MATCH($S1236,S:S,0)-1,),$BC$1,
_xlfn.TEXTJOIN(Sheet1!$D$16,1,U1236:AA1236))</f>
        <v>duration=6,effectIds={1000503}</v>
      </c>
      <c r="U1236" s="14" t="str">
        <f t="shared" ca="1" si="339"/>
        <v>duration=6</v>
      </c>
      <c r="V1236" s="14" t="str">
        <f t="shared" ca="1" si="340"/>
        <v>effectIds={1000503}</v>
      </c>
      <c r="W1236" s="14" t="str">
        <f t="shared" ca="1" si="341"/>
        <v/>
      </c>
      <c r="X1236" s="14" t="str">
        <f t="shared" ca="1" si="342"/>
        <v/>
      </c>
      <c r="Y1236" s="14" t="str">
        <f t="shared" ca="1" si="343"/>
        <v/>
      </c>
      <c r="Z1236" s="14" t="str">
        <f t="shared" ca="1" si="344"/>
        <v/>
      </c>
      <c r="AA1236" s="14" t="str">
        <f t="shared" ca="1" si="345"/>
        <v/>
      </c>
      <c r="AB1236" s="1">
        <f t="shared" si="331"/>
        <v>6</v>
      </c>
      <c r="AC1236" s="1" t="e">
        <f t="shared" si="332"/>
        <v>#N/A</v>
      </c>
      <c r="AD1236" s="1" t="e">
        <f t="shared" si="333"/>
        <v>#N/A</v>
      </c>
      <c r="AE1236" s="1" t="e">
        <f t="shared" si="334"/>
        <v>#N/A</v>
      </c>
      <c r="AF1236" s="1" t="e">
        <f t="shared" si="335"/>
        <v>#N/A</v>
      </c>
      <c r="AG1236" s="1" t="e">
        <f t="shared" si="336"/>
        <v>#N/A</v>
      </c>
      <c r="AH1236" s="1" t="e">
        <f t="shared" si="337"/>
        <v>#N/A</v>
      </c>
      <c r="AI1236" s="1" t="str">
        <f>TRIM(LEFT(AP1236,FIND(Sheet1!$E$16,AP1236)-1))</f>
        <v>duration</v>
      </c>
      <c r="AJ1236" s="1" t="str">
        <f>TRIM(LEFT(AQ1236,FIND(Sheet1!$E$16,AQ1236)-1))</f>
        <v>effectIds</v>
      </c>
      <c r="AK1236" s="1" t="e">
        <f>TRIM(LEFT(AR1236,FIND(Sheet1!$E$16,AR1236)-1))</f>
        <v>#VALUE!</v>
      </c>
      <c r="AL1236" s="1" t="e">
        <f>TRIM(LEFT(AS1236,FIND(Sheet1!$E$16,AS1236)-1))</f>
        <v>#VALUE!</v>
      </c>
      <c r="AM1236" s="1" t="e">
        <f>TRIM(LEFT(AT1236,FIND(Sheet1!$E$16,AT1236)-1))</f>
        <v>#VALUE!</v>
      </c>
      <c r="AN1236" s="1" t="e">
        <f>TRIM(LEFT(AU1236,FIND(Sheet1!$E$16,AU1236)-1))</f>
        <v>#VALUE!</v>
      </c>
      <c r="AO1236" s="1" t="e">
        <f>TRIM(LEFT(AV1236,FIND(Sheet1!$E$16,AV1236)-1))</f>
        <v>#VALUE!</v>
      </c>
      <c r="AP1236" s="14" t="s">
        <v>185</v>
      </c>
      <c r="AQ1236" s="14" t="s">
        <v>664</v>
      </c>
      <c r="AX1236" s="1">
        <v>120100050101</v>
      </c>
      <c r="AY1236" s="1" t="s">
        <v>88</v>
      </c>
      <c r="AZ1236" s="1" t="str">
        <f t="shared" si="346"/>
        <v>120100050101加buff</v>
      </c>
      <c r="BA1236" s="1">
        <f>COUNTIFS($AZ$2:AZ1236,AZ1236,$AZ$2:AZ1236,"&gt;&lt;")</f>
        <v>1</v>
      </c>
      <c r="BB1236" t="b">
        <f>IFERROR(AND(VLOOKUP(AX1236,[2]英雄技能定义!$A:$F,6,0)="普攻",AY1236=$AY$2),FALSE)</f>
        <v>0</v>
      </c>
    </row>
    <row r="1237" spans="19:54">
      <c r="S1237" s="14" t="str">
        <f t="shared" si="338"/>
        <v>120100050201伤血1</v>
      </c>
      <c r="T1237" s="14" t="str">
        <f ca="1">IF(OFFSET($BB$1,MATCH($S1237,S:S,0)-1,),$BC$1,
_xlfn.TEXTJOIN(Sheet1!$D$16,1,U1237:AA1237))</f>
        <v>ratio=0.45,fixed=100</v>
      </c>
      <c r="U1237" s="14" t="str">
        <f t="shared" ca="1" si="339"/>
        <v>ratio=0.45</v>
      </c>
      <c r="V1237" s="14" t="str">
        <f t="shared" ca="1" si="340"/>
        <v>fixed=100</v>
      </c>
      <c r="W1237" s="14" t="str">
        <f t="shared" ca="1" si="341"/>
        <v/>
      </c>
      <c r="X1237" s="14" t="str">
        <f t="shared" ca="1" si="342"/>
        <v/>
      </c>
      <c r="Y1237" s="14" t="str">
        <f t="shared" ca="1" si="343"/>
        <v/>
      </c>
      <c r="Z1237" s="14" t="str">
        <f t="shared" ca="1" si="344"/>
        <v/>
      </c>
      <c r="AA1237" s="14" t="str">
        <f t="shared" ca="1" si="345"/>
        <v/>
      </c>
      <c r="AB1237" s="1">
        <f t="shared" si="331"/>
        <v>0.45</v>
      </c>
      <c r="AC1237" s="1">
        <f t="shared" si="332"/>
        <v>100</v>
      </c>
      <c r="AD1237" s="1" t="e">
        <f t="shared" si="333"/>
        <v>#N/A</v>
      </c>
      <c r="AE1237" s="1" t="e">
        <f t="shared" si="334"/>
        <v>#N/A</v>
      </c>
      <c r="AF1237" s="1" t="e">
        <f t="shared" si="335"/>
        <v>#N/A</v>
      </c>
      <c r="AG1237" s="1" t="e">
        <f t="shared" si="336"/>
        <v>#N/A</v>
      </c>
      <c r="AH1237" s="1" t="e">
        <f t="shared" si="337"/>
        <v>#N/A</v>
      </c>
      <c r="AI1237" s="1" t="str">
        <f>TRIM(LEFT(AP1237,FIND(Sheet1!$E$16,AP1237)-1))</f>
        <v>ratio</v>
      </c>
      <c r="AJ1237" s="1" t="str">
        <f>TRIM(LEFT(AQ1237,FIND(Sheet1!$E$16,AQ1237)-1))</f>
        <v>fixed</v>
      </c>
      <c r="AK1237" s="1" t="e">
        <f>TRIM(LEFT(AR1237,FIND(Sheet1!$E$16,AR1237)-1))</f>
        <v>#VALUE!</v>
      </c>
      <c r="AL1237" s="1" t="e">
        <f>TRIM(LEFT(AS1237,FIND(Sheet1!$E$16,AS1237)-1))</f>
        <v>#VALUE!</v>
      </c>
      <c r="AM1237" s="1" t="e">
        <f>TRIM(LEFT(AT1237,FIND(Sheet1!$E$16,AT1237)-1))</f>
        <v>#VALUE!</v>
      </c>
      <c r="AN1237" s="1" t="e">
        <f>TRIM(LEFT(AU1237,FIND(Sheet1!$E$16,AU1237)-1))</f>
        <v>#VALUE!</v>
      </c>
      <c r="AO1237" s="1" t="e">
        <f>TRIM(LEFT(AV1237,FIND(Sheet1!$E$16,AV1237)-1))</f>
        <v>#VALUE!</v>
      </c>
      <c r="AP1237" s="14" t="s">
        <v>228</v>
      </c>
      <c r="AQ1237" s="14" t="s">
        <v>170</v>
      </c>
      <c r="AX1237" s="1">
        <v>120100050201</v>
      </c>
      <c r="AY1237" s="1" t="s">
        <v>86</v>
      </c>
      <c r="AZ1237" s="1" t="str">
        <f t="shared" si="346"/>
        <v>120100050201伤血</v>
      </c>
      <c r="BA1237" s="1">
        <f>COUNTIFS($AZ$2:AZ1237,AZ1237,$AZ$2:AZ1237,"&gt;&lt;")</f>
        <v>1</v>
      </c>
      <c r="BB1237" t="b">
        <f>IFERROR(AND(VLOOKUP(AX1237,[2]英雄技能定义!$A:$F,6,0)="普攻",AY1237=$AY$2),FALSE)</f>
        <v>0</v>
      </c>
    </row>
    <row r="1238" spans="19:54">
      <c r="S1238" s="14" t="str">
        <f t="shared" si="338"/>
        <v>120100050201伤血2</v>
      </c>
      <c r="T1238" s="14" t="str">
        <f ca="1">IF(OFFSET($BB$1,MATCH($S1238,S:S,0)-1,),$BC$1,
_xlfn.TEXTJOIN(Sheet1!$D$16,1,U1238:AA1238))</f>
        <v>ratio=0.45,fixed=100</v>
      </c>
      <c r="U1238" s="14" t="str">
        <f t="shared" ca="1" si="339"/>
        <v>ratio=0.45</v>
      </c>
      <c r="V1238" s="14" t="str">
        <f t="shared" ca="1" si="340"/>
        <v>fixed=100</v>
      </c>
      <c r="W1238" s="14" t="str">
        <f t="shared" ca="1" si="341"/>
        <v/>
      </c>
      <c r="X1238" s="14" t="str">
        <f t="shared" ca="1" si="342"/>
        <v/>
      </c>
      <c r="Y1238" s="14" t="str">
        <f t="shared" ca="1" si="343"/>
        <v/>
      </c>
      <c r="Z1238" s="14" t="str">
        <f t="shared" ca="1" si="344"/>
        <v/>
      </c>
      <c r="AA1238" s="14" t="str">
        <f t="shared" ca="1" si="345"/>
        <v/>
      </c>
      <c r="AB1238" s="1">
        <f t="shared" si="331"/>
        <v>0.45</v>
      </c>
      <c r="AC1238" s="1">
        <f t="shared" si="332"/>
        <v>100</v>
      </c>
      <c r="AD1238" s="1" t="e">
        <f t="shared" si="333"/>
        <v>#N/A</v>
      </c>
      <c r="AE1238" s="1" t="e">
        <f t="shared" si="334"/>
        <v>#N/A</v>
      </c>
      <c r="AF1238" s="1" t="e">
        <f t="shared" si="335"/>
        <v>#N/A</v>
      </c>
      <c r="AG1238" s="1" t="e">
        <f t="shared" si="336"/>
        <v>#N/A</v>
      </c>
      <c r="AH1238" s="1" t="e">
        <f t="shared" si="337"/>
        <v>#N/A</v>
      </c>
      <c r="AI1238" s="1" t="str">
        <f>TRIM(LEFT(AP1238,FIND(Sheet1!$E$16,AP1238)-1))</f>
        <v>ratio</v>
      </c>
      <c r="AJ1238" s="1" t="str">
        <f>TRIM(LEFT(AQ1238,FIND(Sheet1!$E$16,AQ1238)-1))</f>
        <v>fixed</v>
      </c>
      <c r="AK1238" s="1" t="e">
        <f>TRIM(LEFT(AR1238,FIND(Sheet1!$E$16,AR1238)-1))</f>
        <v>#VALUE!</v>
      </c>
      <c r="AL1238" s="1" t="e">
        <f>TRIM(LEFT(AS1238,FIND(Sheet1!$E$16,AS1238)-1))</f>
        <v>#VALUE!</v>
      </c>
      <c r="AM1238" s="1" t="e">
        <f>TRIM(LEFT(AT1238,FIND(Sheet1!$E$16,AT1238)-1))</f>
        <v>#VALUE!</v>
      </c>
      <c r="AN1238" s="1" t="e">
        <f>TRIM(LEFT(AU1238,FIND(Sheet1!$E$16,AU1238)-1))</f>
        <v>#VALUE!</v>
      </c>
      <c r="AO1238" s="1" t="e">
        <f>TRIM(LEFT(AV1238,FIND(Sheet1!$E$16,AV1238)-1))</f>
        <v>#VALUE!</v>
      </c>
      <c r="AP1238" s="14" t="s">
        <v>228</v>
      </c>
      <c r="AQ1238" s="14" t="s">
        <v>170</v>
      </c>
      <c r="AX1238" s="1">
        <v>120100050201</v>
      </c>
      <c r="AY1238" s="1" t="s">
        <v>86</v>
      </c>
      <c r="AZ1238" s="1" t="str">
        <f t="shared" si="346"/>
        <v>120100050201伤血</v>
      </c>
      <c r="BA1238" s="1">
        <f>COUNTIFS($AZ$2:AZ1238,AZ1238,$AZ$2:AZ1238,"&gt;&lt;")</f>
        <v>2</v>
      </c>
      <c r="BB1238" t="b">
        <f>IFERROR(AND(VLOOKUP(AX1238,[2]英雄技能定义!$A:$F,6,0)="普攻",AY1238=$AY$2),FALSE)</f>
        <v>0</v>
      </c>
    </row>
    <row r="1239" spans="19:54">
      <c r="S1239" s="14" t="str">
        <f t="shared" si="338"/>
        <v>120100050201加buff1</v>
      </c>
      <c r="T1239" s="14" t="str">
        <f ca="1">IF(OFFSET($BB$1,MATCH($S1239,S:S,0)-1,),$BC$1,
_xlfn.TEXTJOIN(Sheet1!$D$16,1,U1239:AA1239))</f>
        <v>duration=6,effectIds={1000504}</v>
      </c>
      <c r="U1239" s="14" t="str">
        <f t="shared" ca="1" si="339"/>
        <v>duration=6</v>
      </c>
      <c r="V1239" s="14" t="str">
        <f t="shared" ca="1" si="340"/>
        <v>effectIds={1000504}</v>
      </c>
      <c r="W1239" s="14" t="str">
        <f t="shared" ca="1" si="341"/>
        <v/>
      </c>
      <c r="X1239" s="14" t="str">
        <f t="shared" ca="1" si="342"/>
        <v/>
      </c>
      <c r="Y1239" s="14" t="str">
        <f t="shared" ca="1" si="343"/>
        <v/>
      </c>
      <c r="Z1239" s="14" t="str">
        <f t="shared" ca="1" si="344"/>
        <v/>
      </c>
      <c r="AA1239" s="14" t="str">
        <f t="shared" ca="1" si="345"/>
        <v/>
      </c>
      <c r="AB1239" s="1">
        <f t="shared" si="331"/>
        <v>6</v>
      </c>
      <c r="AC1239" s="1" t="e">
        <f t="shared" si="332"/>
        <v>#N/A</v>
      </c>
      <c r="AD1239" s="1" t="e">
        <f t="shared" si="333"/>
        <v>#N/A</v>
      </c>
      <c r="AE1239" s="1" t="e">
        <f t="shared" si="334"/>
        <v>#N/A</v>
      </c>
      <c r="AF1239" s="1" t="e">
        <f t="shared" si="335"/>
        <v>#N/A</v>
      </c>
      <c r="AG1239" s="1" t="e">
        <f t="shared" si="336"/>
        <v>#N/A</v>
      </c>
      <c r="AH1239" s="1" t="e">
        <f t="shared" si="337"/>
        <v>#N/A</v>
      </c>
      <c r="AI1239" s="1" t="str">
        <f>TRIM(LEFT(AP1239,FIND(Sheet1!$E$16,AP1239)-1))</f>
        <v>duration</v>
      </c>
      <c r="AJ1239" s="1" t="str">
        <f>TRIM(LEFT(AQ1239,FIND(Sheet1!$E$16,AQ1239)-1))</f>
        <v>effectIds</v>
      </c>
      <c r="AK1239" s="1" t="e">
        <f>TRIM(LEFT(AR1239,FIND(Sheet1!$E$16,AR1239)-1))</f>
        <v>#VALUE!</v>
      </c>
      <c r="AL1239" s="1" t="e">
        <f>TRIM(LEFT(AS1239,FIND(Sheet1!$E$16,AS1239)-1))</f>
        <v>#VALUE!</v>
      </c>
      <c r="AM1239" s="1" t="e">
        <f>TRIM(LEFT(AT1239,FIND(Sheet1!$E$16,AT1239)-1))</f>
        <v>#VALUE!</v>
      </c>
      <c r="AN1239" s="1" t="e">
        <f>TRIM(LEFT(AU1239,FIND(Sheet1!$E$16,AU1239)-1))</f>
        <v>#VALUE!</v>
      </c>
      <c r="AO1239" s="1" t="e">
        <f>TRIM(LEFT(AV1239,FIND(Sheet1!$E$16,AV1239)-1))</f>
        <v>#VALUE!</v>
      </c>
      <c r="AP1239" s="14" t="s">
        <v>185</v>
      </c>
      <c r="AQ1239" s="14" t="s">
        <v>665</v>
      </c>
      <c r="AX1239" s="1">
        <v>120100050201</v>
      </c>
      <c r="AY1239" s="1" t="s">
        <v>88</v>
      </c>
      <c r="AZ1239" s="1" t="str">
        <f t="shared" si="346"/>
        <v>120100050201加buff</v>
      </c>
      <c r="BA1239" s="1">
        <f>COUNTIFS($AZ$2:AZ1239,AZ1239,$AZ$2:AZ1239,"&gt;&lt;")</f>
        <v>1</v>
      </c>
      <c r="BB1239" t="b">
        <f>IFERROR(AND(VLOOKUP(AX1239,[2]英雄技能定义!$A:$F,6,0)="普攻",AY1239=$AY$2),FALSE)</f>
        <v>0</v>
      </c>
    </row>
    <row r="1240" spans="19:54">
      <c r="S1240" s="14" t="str">
        <f t="shared" si="338"/>
        <v>120100050202伤血1</v>
      </c>
      <c r="T1240" s="14" t="str">
        <f ca="1">IF(OFFSET($BB$1,MATCH($S1240,S:S,0)-1,),$BC$1,
_xlfn.TEXTJOIN(Sheet1!$D$16,1,U1240:AA1240))</f>
        <v>ratio=0.45,fixed=100</v>
      </c>
      <c r="U1240" s="14" t="str">
        <f t="shared" ca="1" si="339"/>
        <v>ratio=0.45</v>
      </c>
      <c r="V1240" s="14" t="str">
        <f t="shared" ca="1" si="340"/>
        <v>fixed=100</v>
      </c>
      <c r="W1240" s="14" t="str">
        <f t="shared" ca="1" si="341"/>
        <v/>
      </c>
      <c r="X1240" s="14" t="str">
        <f t="shared" ca="1" si="342"/>
        <v/>
      </c>
      <c r="Y1240" s="14" t="str">
        <f t="shared" ca="1" si="343"/>
        <v/>
      </c>
      <c r="Z1240" s="14" t="str">
        <f t="shared" ca="1" si="344"/>
        <v/>
      </c>
      <c r="AA1240" s="14" t="str">
        <f t="shared" ca="1" si="345"/>
        <v/>
      </c>
      <c r="AB1240" s="1">
        <f t="shared" si="331"/>
        <v>0.45</v>
      </c>
      <c r="AC1240" s="1">
        <f t="shared" si="332"/>
        <v>100</v>
      </c>
      <c r="AD1240" s="1" t="e">
        <f t="shared" si="333"/>
        <v>#N/A</v>
      </c>
      <c r="AE1240" s="1" t="e">
        <f t="shared" si="334"/>
        <v>#N/A</v>
      </c>
      <c r="AF1240" s="1" t="e">
        <f t="shared" si="335"/>
        <v>#N/A</v>
      </c>
      <c r="AG1240" s="1" t="e">
        <f t="shared" si="336"/>
        <v>#N/A</v>
      </c>
      <c r="AH1240" s="1" t="e">
        <f t="shared" si="337"/>
        <v>#N/A</v>
      </c>
      <c r="AI1240" s="1" t="str">
        <f>TRIM(LEFT(AP1240,FIND(Sheet1!$E$16,AP1240)-1))</f>
        <v>ratio</v>
      </c>
      <c r="AJ1240" s="1" t="str">
        <f>TRIM(LEFT(AQ1240,FIND(Sheet1!$E$16,AQ1240)-1))</f>
        <v>fixed</v>
      </c>
      <c r="AK1240" s="1" t="e">
        <f>TRIM(LEFT(AR1240,FIND(Sheet1!$E$16,AR1240)-1))</f>
        <v>#VALUE!</v>
      </c>
      <c r="AL1240" s="1" t="e">
        <f>TRIM(LEFT(AS1240,FIND(Sheet1!$E$16,AS1240)-1))</f>
        <v>#VALUE!</v>
      </c>
      <c r="AM1240" s="1" t="e">
        <f>TRIM(LEFT(AT1240,FIND(Sheet1!$E$16,AT1240)-1))</f>
        <v>#VALUE!</v>
      </c>
      <c r="AN1240" s="1" t="e">
        <f>TRIM(LEFT(AU1240,FIND(Sheet1!$E$16,AU1240)-1))</f>
        <v>#VALUE!</v>
      </c>
      <c r="AO1240" s="1" t="e">
        <f>TRIM(LEFT(AV1240,FIND(Sheet1!$E$16,AV1240)-1))</f>
        <v>#VALUE!</v>
      </c>
      <c r="AP1240" s="14" t="s">
        <v>228</v>
      </c>
      <c r="AQ1240" s="14" t="s">
        <v>170</v>
      </c>
      <c r="AX1240" s="1">
        <v>120100050202</v>
      </c>
      <c r="AY1240" s="1" t="s">
        <v>86</v>
      </c>
      <c r="AZ1240" s="1" t="str">
        <f t="shared" si="346"/>
        <v>120100050202伤血</v>
      </c>
      <c r="BA1240" s="1">
        <f>COUNTIFS($AZ$2:AZ1240,AZ1240,$AZ$2:AZ1240,"&gt;&lt;")</f>
        <v>1</v>
      </c>
      <c r="BB1240" t="b">
        <f>IFERROR(AND(VLOOKUP(AX1240,[2]英雄技能定义!$A:$F,6,0)="普攻",AY1240=$AY$2),FALSE)</f>
        <v>0</v>
      </c>
    </row>
    <row r="1241" spans="19:54">
      <c r="S1241" s="14" t="str">
        <f t="shared" si="338"/>
        <v>120100050202伤血2</v>
      </c>
      <c r="T1241" s="14" t="str">
        <f ca="1">IF(OFFSET($BB$1,MATCH($S1241,S:S,0)-1,),$BC$1,
_xlfn.TEXTJOIN(Sheet1!$D$16,1,U1241:AA1241))</f>
        <v>ratio=0.45,fixed=100</v>
      </c>
      <c r="U1241" s="14" t="str">
        <f t="shared" ca="1" si="339"/>
        <v>ratio=0.45</v>
      </c>
      <c r="V1241" s="14" t="str">
        <f t="shared" ca="1" si="340"/>
        <v>fixed=100</v>
      </c>
      <c r="W1241" s="14" t="str">
        <f t="shared" ca="1" si="341"/>
        <v/>
      </c>
      <c r="X1241" s="14" t="str">
        <f t="shared" ca="1" si="342"/>
        <v/>
      </c>
      <c r="Y1241" s="14" t="str">
        <f t="shared" ca="1" si="343"/>
        <v/>
      </c>
      <c r="Z1241" s="14" t="str">
        <f t="shared" ca="1" si="344"/>
        <v/>
      </c>
      <c r="AA1241" s="14" t="str">
        <f t="shared" ca="1" si="345"/>
        <v/>
      </c>
      <c r="AB1241" s="1">
        <f t="shared" ref="AB1241:AB1304" si="347">LOOKUP(9E+307,(--(TRIM(MID(SUBSTITUTE(SUBSTITUTE(SUBSTITUTE(SUBSTITUTE(SUBSTITUTE(AP1241,"=","+"),"*","+"),"/","+"),"-","+"),"+",REPT(" ",99)),ROW($1:$100)*99-98,99)))))</f>
        <v>0.45</v>
      </c>
      <c r="AC1241" s="1">
        <f t="shared" ref="AC1241:AC1304" si="348">LOOKUP(9E+307,(--(TRIM(MID(SUBSTITUTE(SUBSTITUTE(SUBSTITUTE(SUBSTITUTE(SUBSTITUTE(AQ1241,"=","+"),"*","+"),"/","+"),"-","+"),"+",REPT(" ",99)),ROW($1:$100)*99-98,99)))))</f>
        <v>100</v>
      </c>
      <c r="AD1241" s="1" t="e">
        <f t="shared" ref="AD1241:AD1304" si="349">LOOKUP(9E+307,(--(TRIM(MID(SUBSTITUTE(SUBSTITUTE(SUBSTITUTE(SUBSTITUTE(SUBSTITUTE(AR1241,"=","+"),"*","+"),"/","+"),"-","+"),"+",REPT(" ",99)),ROW($1:$100)*99-98,99)))))</f>
        <v>#N/A</v>
      </c>
      <c r="AE1241" s="1" t="e">
        <f t="shared" ref="AE1241:AE1304" si="350">LOOKUP(9E+307,(--(TRIM(MID(SUBSTITUTE(SUBSTITUTE(SUBSTITUTE(SUBSTITUTE(SUBSTITUTE(AS1241,"=","+"),"*","+"),"/","+"),"-","+"),"+",REPT(" ",99)),ROW($1:$100)*99-98,99)))))</f>
        <v>#N/A</v>
      </c>
      <c r="AF1241" s="1" t="e">
        <f t="shared" ref="AF1241:AF1304" si="351">LOOKUP(9E+307,(--(TRIM(MID(SUBSTITUTE(SUBSTITUTE(SUBSTITUTE(SUBSTITUTE(SUBSTITUTE(AT1241,"=","+"),"*","+"),"/","+"),"-","+"),"+",REPT(" ",99)),ROW($1:$100)*99-98,99)))))</f>
        <v>#N/A</v>
      </c>
      <c r="AG1241" s="1" t="e">
        <f t="shared" ref="AG1241:AG1304" si="352">LOOKUP(9E+307,(--(TRIM(MID(SUBSTITUTE(SUBSTITUTE(SUBSTITUTE(SUBSTITUTE(SUBSTITUTE(AU1241,"=","+"),"*","+"),"/","+"),"-","+"),"+",REPT(" ",99)),ROW($1:$100)*99-98,99)))))</f>
        <v>#N/A</v>
      </c>
      <c r="AH1241" s="1" t="e">
        <f t="shared" ref="AH1241:AH1304" si="353">LOOKUP(9E+307,(--(TRIM(MID(SUBSTITUTE(SUBSTITUTE(SUBSTITUTE(SUBSTITUTE(SUBSTITUTE(AV1241,"=","+"),"*","+"),"/","+"),"-","+"),"+",REPT(" ",99)),ROW($1:$100)*99-98,99)))))</f>
        <v>#N/A</v>
      </c>
      <c r="AI1241" s="1" t="str">
        <f>TRIM(LEFT(AP1241,FIND(Sheet1!$E$16,AP1241)-1))</f>
        <v>ratio</v>
      </c>
      <c r="AJ1241" s="1" t="str">
        <f>TRIM(LEFT(AQ1241,FIND(Sheet1!$E$16,AQ1241)-1))</f>
        <v>fixed</v>
      </c>
      <c r="AK1241" s="1" t="e">
        <f>TRIM(LEFT(AR1241,FIND(Sheet1!$E$16,AR1241)-1))</f>
        <v>#VALUE!</v>
      </c>
      <c r="AL1241" s="1" t="e">
        <f>TRIM(LEFT(AS1241,FIND(Sheet1!$E$16,AS1241)-1))</f>
        <v>#VALUE!</v>
      </c>
      <c r="AM1241" s="1" t="e">
        <f>TRIM(LEFT(AT1241,FIND(Sheet1!$E$16,AT1241)-1))</f>
        <v>#VALUE!</v>
      </c>
      <c r="AN1241" s="1" t="e">
        <f>TRIM(LEFT(AU1241,FIND(Sheet1!$E$16,AU1241)-1))</f>
        <v>#VALUE!</v>
      </c>
      <c r="AO1241" s="1" t="e">
        <f>TRIM(LEFT(AV1241,FIND(Sheet1!$E$16,AV1241)-1))</f>
        <v>#VALUE!</v>
      </c>
      <c r="AP1241" s="14" t="s">
        <v>228</v>
      </c>
      <c r="AQ1241" s="14" t="s">
        <v>170</v>
      </c>
      <c r="AX1241" s="1">
        <v>120100050202</v>
      </c>
      <c r="AY1241" s="1" t="s">
        <v>86</v>
      </c>
      <c r="AZ1241" s="1" t="str">
        <f t="shared" si="346"/>
        <v>120100050202伤血</v>
      </c>
      <c r="BA1241" s="1">
        <f>COUNTIFS($AZ$2:AZ1241,AZ1241,$AZ$2:AZ1241,"&gt;&lt;")</f>
        <v>2</v>
      </c>
      <c r="BB1241" t="b">
        <f>IFERROR(AND(VLOOKUP(AX1241,[2]英雄技能定义!$A:$F,6,0)="普攻",AY1241=$AY$2),FALSE)</f>
        <v>0</v>
      </c>
    </row>
    <row r="1242" spans="19:54">
      <c r="S1242" s="14" t="str">
        <f t="shared" si="338"/>
        <v>120100050202加buff1</v>
      </c>
      <c r="T1242" s="14" t="str">
        <f ca="1">IF(OFFSET($BB$1,MATCH($S1242,S:S,0)-1,),$BC$1,
_xlfn.TEXTJOIN(Sheet1!$D$16,1,U1242:AA1242))</f>
        <v>duration=6,effectIds={1000505}</v>
      </c>
      <c r="U1242" s="14" t="str">
        <f t="shared" ca="1" si="339"/>
        <v>duration=6</v>
      </c>
      <c r="V1242" s="14" t="str">
        <f t="shared" ca="1" si="340"/>
        <v>effectIds={1000505}</v>
      </c>
      <c r="W1242" s="14" t="str">
        <f t="shared" ca="1" si="341"/>
        <v/>
      </c>
      <c r="X1242" s="14" t="str">
        <f t="shared" ca="1" si="342"/>
        <v/>
      </c>
      <c r="Y1242" s="14" t="str">
        <f t="shared" ca="1" si="343"/>
        <v/>
      </c>
      <c r="Z1242" s="14" t="str">
        <f t="shared" ca="1" si="344"/>
        <v/>
      </c>
      <c r="AA1242" s="14" t="str">
        <f t="shared" ca="1" si="345"/>
        <v/>
      </c>
      <c r="AB1242" s="1">
        <f t="shared" si="347"/>
        <v>6</v>
      </c>
      <c r="AC1242" s="1" t="e">
        <f t="shared" si="348"/>
        <v>#N/A</v>
      </c>
      <c r="AD1242" s="1" t="e">
        <f t="shared" si="349"/>
        <v>#N/A</v>
      </c>
      <c r="AE1242" s="1" t="e">
        <f t="shared" si="350"/>
        <v>#N/A</v>
      </c>
      <c r="AF1242" s="1" t="e">
        <f t="shared" si="351"/>
        <v>#N/A</v>
      </c>
      <c r="AG1242" s="1" t="e">
        <f t="shared" si="352"/>
        <v>#N/A</v>
      </c>
      <c r="AH1242" s="1" t="e">
        <f t="shared" si="353"/>
        <v>#N/A</v>
      </c>
      <c r="AI1242" s="1" t="str">
        <f>TRIM(LEFT(AP1242,FIND(Sheet1!$E$16,AP1242)-1))</f>
        <v>duration</v>
      </c>
      <c r="AJ1242" s="1" t="str">
        <f>TRIM(LEFT(AQ1242,FIND(Sheet1!$E$16,AQ1242)-1))</f>
        <v>effectIds</v>
      </c>
      <c r="AK1242" s="1" t="e">
        <f>TRIM(LEFT(AR1242,FIND(Sheet1!$E$16,AR1242)-1))</f>
        <v>#VALUE!</v>
      </c>
      <c r="AL1242" s="1" t="e">
        <f>TRIM(LEFT(AS1242,FIND(Sheet1!$E$16,AS1242)-1))</f>
        <v>#VALUE!</v>
      </c>
      <c r="AM1242" s="1" t="e">
        <f>TRIM(LEFT(AT1242,FIND(Sheet1!$E$16,AT1242)-1))</f>
        <v>#VALUE!</v>
      </c>
      <c r="AN1242" s="1" t="e">
        <f>TRIM(LEFT(AU1242,FIND(Sheet1!$E$16,AU1242)-1))</f>
        <v>#VALUE!</v>
      </c>
      <c r="AO1242" s="1" t="e">
        <f>TRIM(LEFT(AV1242,FIND(Sheet1!$E$16,AV1242)-1))</f>
        <v>#VALUE!</v>
      </c>
      <c r="AP1242" s="14" t="s">
        <v>185</v>
      </c>
      <c r="AQ1242" s="14" t="s">
        <v>666</v>
      </c>
      <c r="AX1242" s="1">
        <v>120100050202</v>
      </c>
      <c r="AY1242" s="1" t="s">
        <v>88</v>
      </c>
      <c r="AZ1242" s="1" t="str">
        <f t="shared" si="346"/>
        <v>120100050202加buff</v>
      </c>
      <c r="BA1242" s="1">
        <f>COUNTIFS($AZ$2:AZ1242,AZ1242,$AZ$2:AZ1242,"&gt;&lt;")</f>
        <v>1</v>
      </c>
      <c r="BB1242" t="b">
        <f>IFERROR(AND(VLOOKUP(AX1242,[2]英雄技能定义!$A:$F,6,0)="普攻",AY1242=$AY$2),FALSE)</f>
        <v>0</v>
      </c>
    </row>
    <row r="1243" spans="19:54">
      <c r="S1243" s="14" t="str">
        <f t="shared" si="338"/>
        <v>120100050203伤血1</v>
      </c>
      <c r="T1243" s="14" t="str">
        <f ca="1">IF(OFFSET($BB$1,MATCH($S1243,S:S,0)-1,),$BC$1,
_xlfn.TEXTJOIN(Sheet1!$D$16,1,U1243:AA1243))</f>
        <v>ratio=0.45,fixed=100</v>
      </c>
      <c r="U1243" s="14" t="str">
        <f t="shared" ca="1" si="339"/>
        <v>ratio=0.45</v>
      </c>
      <c r="V1243" s="14" t="str">
        <f t="shared" ca="1" si="340"/>
        <v>fixed=100</v>
      </c>
      <c r="W1243" s="14" t="str">
        <f t="shared" ca="1" si="341"/>
        <v/>
      </c>
      <c r="X1243" s="14" t="str">
        <f t="shared" ca="1" si="342"/>
        <v/>
      </c>
      <c r="Y1243" s="14" t="str">
        <f t="shared" ca="1" si="343"/>
        <v/>
      </c>
      <c r="Z1243" s="14" t="str">
        <f t="shared" ca="1" si="344"/>
        <v/>
      </c>
      <c r="AA1243" s="14" t="str">
        <f t="shared" ca="1" si="345"/>
        <v/>
      </c>
      <c r="AB1243" s="1">
        <f t="shared" si="347"/>
        <v>0.45</v>
      </c>
      <c r="AC1243" s="1">
        <f t="shared" si="348"/>
        <v>100</v>
      </c>
      <c r="AD1243" s="1" t="e">
        <f t="shared" si="349"/>
        <v>#N/A</v>
      </c>
      <c r="AE1243" s="1" t="e">
        <f t="shared" si="350"/>
        <v>#N/A</v>
      </c>
      <c r="AF1243" s="1" t="e">
        <f t="shared" si="351"/>
        <v>#N/A</v>
      </c>
      <c r="AG1243" s="1" t="e">
        <f t="shared" si="352"/>
        <v>#N/A</v>
      </c>
      <c r="AH1243" s="1" t="e">
        <f t="shared" si="353"/>
        <v>#N/A</v>
      </c>
      <c r="AI1243" s="1" t="str">
        <f>TRIM(LEFT(AP1243,FIND(Sheet1!$E$16,AP1243)-1))</f>
        <v>ratio</v>
      </c>
      <c r="AJ1243" s="1" t="str">
        <f>TRIM(LEFT(AQ1243,FIND(Sheet1!$E$16,AQ1243)-1))</f>
        <v>fixed</v>
      </c>
      <c r="AK1243" s="1" t="e">
        <f>TRIM(LEFT(AR1243,FIND(Sheet1!$E$16,AR1243)-1))</f>
        <v>#VALUE!</v>
      </c>
      <c r="AL1243" s="1" t="e">
        <f>TRIM(LEFT(AS1243,FIND(Sheet1!$E$16,AS1243)-1))</f>
        <v>#VALUE!</v>
      </c>
      <c r="AM1243" s="1" t="e">
        <f>TRIM(LEFT(AT1243,FIND(Sheet1!$E$16,AT1243)-1))</f>
        <v>#VALUE!</v>
      </c>
      <c r="AN1243" s="1" t="e">
        <f>TRIM(LEFT(AU1243,FIND(Sheet1!$E$16,AU1243)-1))</f>
        <v>#VALUE!</v>
      </c>
      <c r="AO1243" s="1" t="e">
        <f>TRIM(LEFT(AV1243,FIND(Sheet1!$E$16,AV1243)-1))</f>
        <v>#VALUE!</v>
      </c>
      <c r="AP1243" s="14" t="s">
        <v>228</v>
      </c>
      <c r="AQ1243" s="14" t="s">
        <v>170</v>
      </c>
      <c r="AX1243" s="1">
        <v>120100050203</v>
      </c>
      <c r="AY1243" s="1" t="s">
        <v>86</v>
      </c>
      <c r="AZ1243" s="1" t="str">
        <f t="shared" si="346"/>
        <v>120100050203伤血</v>
      </c>
      <c r="BA1243" s="1">
        <f>COUNTIFS($AZ$2:AZ1243,AZ1243,$AZ$2:AZ1243,"&gt;&lt;")</f>
        <v>1</v>
      </c>
      <c r="BB1243" t="b">
        <f>IFERROR(AND(VLOOKUP(AX1243,[2]英雄技能定义!$A:$F,6,0)="普攻",AY1243=$AY$2),FALSE)</f>
        <v>0</v>
      </c>
    </row>
    <row r="1244" spans="19:54">
      <c r="S1244" s="14" t="str">
        <f t="shared" si="338"/>
        <v>120100050203伤血2</v>
      </c>
      <c r="T1244" s="14" t="str">
        <f ca="1">IF(OFFSET($BB$1,MATCH($S1244,S:S,0)-1,),$BC$1,
_xlfn.TEXTJOIN(Sheet1!$D$16,1,U1244:AA1244))</f>
        <v>ratio=0.45,fixed=100</v>
      </c>
      <c r="U1244" s="14" t="str">
        <f t="shared" ca="1" si="339"/>
        <v>ratio=0.45</v>
      </c>
      <c r="V1244" s="14" t="str">
        <f t="shared" ca="1" si="340"/>
        <v>fixed=100</v>
      </c>
      <c r="W1244" s="14" t="str">
        <f t="shared" ca="1" si="341"/>
        <v/>
      </c>
      <c r="X1244" s="14" t="str">
        <f t="shared" ca="1" si="342"/>
        <v/>
      </c>
      <c r="Y1244" s="14" t="str">
        <f t="shared" ca="1" si="343"/>
        <v/>
      </c>
      <c r="Z1244" s="14" t="str">
        <f t="shared" ca="1" si="344"/>
        <v/>
      </c>
      <c r="AA1244" s="14" t="str">
        <f t="shared" ca="1" si="345"/>
        <v/>
      </c>
      <c r="AB1244" s="1">
        <f t="shared" si="347"/>
        <v>0.45</v>
      </c>
      <c r="AC1244" s="1">
        <f t="shared" si="348"/>
        <v>100</v>
      </c>
      <c r="AD1244" s="1" t="e">
        <f t="shared" si="349"/>
        <v>#N/A</v>
      </c>
      <c r="AE1244" s="1" t="e">
        <f t="shared" si="350"/>
        <v>#N/A</v>
      </c>
      <c r="AF1244" s="1" t="e">
        <f t="shared" si="351"/>
        <v>#N/A</v>
      </c>
      <c r="AG1244" s="1" t="e">
        <f t="shared" si="352"/>
        <v>#N/A</v>
      </c>
      <c r="AH1244" s="1" t="e">
        <f t="shared" si="353"/>
        <v>#N/A</v>
      </c>
      <c r="AI1244" s="1" t="str">
        <f>TRIM(LEFT(AP1244,FIND(Sheet1!$E$16,AP1244)-1))</f>
        <v>ratio</v>
      </c>
      <c r="AJ1244" s="1" t="str">
        <f>TRIM(LEFT(AQ1244,FIND(Sheet1!$E$16,AQ1244)-1))</f>
        <v>fixed</v>
      </c>
      <c r="AK1244" s="1" t="e">
        <f>TRIM(LEFT(AR1244,FIND(Sheet1!$E$16,AR1244)-1))</f>
        <v>#VALUE!</v>
      </c>
      <c r="AL1244" s="1" t="e">
        <f>TRIM(LEFT(AS1244,FIND(Sheet1!$E$16,AS1244)-1))</f>
        <v>#VALUE!</v>
      </c>
      <c r="AM1244" s="1" t="e">
        <f>TRIM(LEFT(AT1244,FIND(Sheet1!$E$16,AT1244)-1))</f>
        <v>#VALUE!</v>
      </c>
      <c r="AN1244" s="1" t="e">
        <f>TRIM(LEFT(AU1244,FIND(Sheet1!$E$16,AU1244)-1))</f>
        <v>#VALUE!</v>
      </c>
      <c r="AO1244" s="1" t="e">
        <f>TRIM(LEFT(AV1244,FIND(Sheet1!$E$16,AV1244)-1))</f>
        <v>#VALUE!</v>
      </c>
      <c r="AP1244" s="14" t="s">
        <v>228</v>
      </c>
      <c r="AQ1244" s="14" t="s">
        <v>170</v>
      </c>
      <c r="AX1244" s="1">
        <v>120100050203</v>
      </c>
      <c r="AY1244" s="1" t="s">
        <v>86</v>
      </c>
      <c r="AZ1244" s="1" t="str">
        <f t="shared" si="346"/>
        <v>120100050203伤血</v>
      </c>
      <c r="BA1244" s="1">
        <f>COUNTIFS($AZ$2:AZ1244,AZ1244,$AZ$2:AZ1244,"&gt;&lt;")</f>
        <v>2</v>
      </c>
      <c r="BB1244" t="b">
        <f>IFERROR(AND(VLOOKUP(AX1244,[2]英雄技能定义!$A:$F,6,0)="普攻",AY1244=$AY$2),FALSE)</f>
        <v>0</v>
      </c>
    </row>
    <row r="1245" spans="19:54">
      <c r="S1245" s="14" t="str">
        <f t="shared" si="338"/>
        <v>120100050203加buff1</v>
      </c>
      <c r="T1245" s="14" t="str">
        <f ca="1">IF(OFFSET($BB$1,MATCH($S1245,S:S,0)-1,),$BC$1,
_xlfn.TEXTJOIN(Sheet1!$D$16,1,U1245:AA1245))</f>
        <v>duration=6,effectIds={1000506}</v>
      </c>
      <c r="U1245" s="14" t="str">
        <f t="shared" ca="1" si="339"/>
        <v>duration=6</v>
      </c>
      <c r="V1245" s="14" t="str">
        <f t="shared" ca="1" si="340"/>
        <v>effectIds={1000506}</v>
      </c>
      <c r="W1245" s="14" t="str">
        <f t="shared" ca="1" si="341"/>
        <v/>
      </c>
      <c r="X1245" s="14" t="str">
        <f t="shared" ca="1" si="342"/>
        <v/>
      </c>
      <c r="Y1245" s="14" t="str">
        <f t="shared" ca="1" si="343"/>
        <v/>
      </c>
      <c r="Z1245" s="14" t="str">
        <f t="shared" ca="1" si="344"/>
        <v/>
      </c>
      <c r="AA1245" s="14" t="str">
        <f t="shared" ca="1" si="345"/>
        <v/>
      </c>
      <c r="AB1245" s="1">
        <f t="shared" si="347"/>
        <v>6</v>
      </c>
      <c r="AC1245" s="1" t="e">
        <f t="shared" si="348"/>
        <v>#N/A</v>
      </c>
      <c r="AD1245" s="1" t="e">
        <f t="shared" si="349"/>
        <v>#N/A</v>
      </c>
      <c r="AE1245" s="1" t="e">
        <f t="shared" si="350"/>
        <v>#N/A</v>
      </c>
      <c r="AF1245" s="1" t="e">
        <f t="shared" si="351"/>
        <v>#N/A</v>
      </c>
      <c r="AG1245" s="1" t="e">
        <f t="shared" si="352"/>
        <v>#N/A</v>
      </c>
      <c r="AH1245" s="1" t="e">
        <f t="shared" si="353"/>
        <v>#N/A</v>
      </c>
      <c r="AI1245" s="1" t="str">
        <f>TRIM(LEFT(AP1245,FIND(Sheet1!$E$16,AP1245)-1))</f>
        <v>duration</v>
      </c>
      <c r="AJ1245" s="1" t="str">
        <f>TRIM(LEFT(AQ1245,FIND(Sheet1!$E$16,AQ1245)-1))</f>
        <v>effectIds</v>
      </c>
      <c r="AK1245" s="1" t="e">
        <f>TRIM(LEFT(AR1245,FIND(Sheet1!$E$16,AR1245)-1))</f>
        <v>#VALUE!</v>
      </c>
      <c r="AL1245" s="1" t="e">
        <f>TRIM(LEFT(AS1245,FIND(Sheet1!$E$16,AS1245)-1))</f>
        <v>#VALUE!</v>
      </c>
      <c r="AM1245" s="1" t="e">
        <f>TRIM(LEFT(AT1245,FIND(Sheet1!$E$16,AT1245)-1))</f>
        <v>#VALUE!</v>
      </c>
      <c r="AN1245" s="1" t="e">
        <f>TRIM(LEFT(AU1245,FIND(Sheet1!$E$16,AU1245)-1))</f>
        <v>#VALUE!</v>
      </c>
      <c r="AO1245" s="1" t="e">
        <f>TRIM(LEFT(AV1245,FIND(Sheet1!$E$16,AV1245)-1))</f>
        <v>#VALUE!</v>
      </c>
      <c r="AP1245" s="14" t="s">
        <v>185</v>
      </c>
      <c r="AQ1245" s="14" t="s">
        <v>667</v>
      </c>
      <c r="AX1245" s="1">
        <v>120100050203</v>
      </c>
      <c r="AY1245" s="1" t="s">
        <v>88</v>
      </c>
      <c r="AZ1245" s="1" t="str">
        <f t="shared" si="346"/>
        <v>120100050203加buff</v>
      </c>
      <c r="BA1245" s="1">
        <f>COUNTIFS($AZ$2:AZ1245,AZ1245,$AZ$2:AZ1245,"&gt;&lt;")</f>
        <v>1</v>
      </c>
      <c r="BB1245" t="b">
        <f>IFERROR(AND(VLOOKUP(AX1245,[2]英雄技能定义!$A:$F,6,0)="普攻",AY1245=$AY$2),FALSE)</f>
        <v>0</v>
      </c>
    </row>
    <row r="1246" spans="19:54">
      <c r="S1246" s="14" t="str">
        <f t="shared" si="338"/>
        <v>120100050204伤血1</v>
      </c>
      <c r="T1246" s="14" t="str">
        <f ca="1">IF(OFFSET($BB$1,MATCH($S1246,S:S,0)-1,),$BC$1,
_xlfn.TEXTJOIN(Sheet1!$D$16,1,U1246:AA1246))</f>
        <v>ratio=0.45,fixed=100</v>
      </c>
      <c r="U1246" s="14" t="str">
        <f t="shared" ca="1" si="339"/>
        <v>ratio=0.45</v>
      </c>
      <c r="V1246" s="14" t="str">
        <f t="shared" ca="1" si="340"/>
        <v>fixed=100</v>
      </c>
      <c r="W1246" s="14" t="str">
        <f t="shared" ca="1" si="341"/>
        <v/>
      </c>
      <c r="X1246" s="14" t="str">
        <f t="shared" ca="1" si="342"/>
        <v/>
      </c>
      <c r="Y1246" s="14" t="str">
        <f t="shared" ca="1" si="343"/>
        <v/>
      </c>
      <c r="Z1246" s="14" t="str">
        <f t="shared" ca="1" si="344"/>
        <v/>
      </c>
      <c r="AA1246" s="14" t="str">
        <f t="shared" ca="1" si="345"/>
        <v/>
      </c>
      <c r="AB1246" s="1">
        <f t="shared" si="347"/>
        <v>0.45</v>
      </c>
      <c r="AC1246" s="1">
        <f t="shared" si="348"/>
        <v>100</v>
      </c>
      <c r="AD1246" s="1" t="e">
        <f t="shared" si="349"/>
        <v>#N/A</v>
      </c>
      <c r="AE1246" s="1" t="e">
        <f t="shared" si="350"/>
        <v>#N/A</v>
      </c>
      <c r="AF1246" s="1" t="e">
        <f t="shared" si="351"/>
        <v>#N/A</v>
      </c>
      <c r="AG1246" s="1" t="e">
        <f t="shared" si="352"/>
        <v>#N/A</v>
      </c>
      <c r="AH1246" s="1" t="e">
        <f t="shared" si="353"/>
        <v>#N/A</v>
      </c>
      <c r="AI1246" s="1" t="str">
        <f>TRIM(LEFT(AP1246,FIND(Sheet1!$E$16,AP1246)-1))</f>
        <v>ratio</v>
      </c>
      <c r="AJ1246" s="1" t="str">
        <f>TRIM(LEFT(AQ1246,FIND(Sheet1!$E$16,AQ1246)-1))</f>
        <v>fixed</v>
      </c>
      <c r="AK1246" s="1" t="e">
        <f>TRIM(LEFT(AR1246,FIND(Sheet1!$E$16,AR1246)-1))</f>
        <v>#VALUE!</v>
      </c>
      <c r="AL1246" s="1" t="e">
        <f>TRIM(LEFT(AS1246,FIND(Sheet1!$E$16,AS1246)-1))</f>
        <v>#VALUE!</v>
      </c>
      <c r="AM1246" s="1" t="e">
        <f>TRIM(LEFT(AT1246,FIND(Sheet1!$E$16,AT1246)-1))</f>
        <v>#VALUE!</v>
      </c>
      <c r="AN1246" s="1" t="e">
        <f>TRIM(LEFT(AU1246,FIND(Sheet1!$E$16,AU1246)-1))</f>
        <v>#VALUE!</v>
      </c>
      <c r="AO1246" s="1" t="e">
        <f>TRIM(LEFT(AV1246,FIND(Sheet1!$E$16,AV1246)-1))</f>
        <v>#VALUE!</v>
      </c>
      <c r="AP1246" s="14" t="s">
        <v>228</v>
      </c>
      <c r="AQ1246" s="14" t="s">
        <v>170</v>
      </c>
      <c r="AX1246" s="1">
        <v>120100050204</v>
      </c>
      <c r="AY1246" s="1" t="s">
        <v>86</v>
      </c>
      <c r="AZ1246" s="1" t="str">
        <f t="shared" si="346"/>
        <v>120100050204伤血</v>
      </c>
      <c r="BA1246" s="1">
        <f>COUNTIFS($AZ$2:AZ1246,AZ1246,$AZ$2:AZ1246,"&gt;&lt;")</f>
        <v>1</v>
      </c>
      <c r="BB1246" t="b">
        <f>IFERROR(AND(VLOOKUP(AX1246,[2]英雄技能定义!$A:$F,6,0)="普攻",AY1246=$AY$2),FALSE)</f>
        <v>0</v>
      </c>
    </row>
    <row r="1247" spans="19:54">
      <c r="S1247" s="14" t="str">
        <f t="shared" si="338"/>
        <v>120100050204伤血2</v>
      </c>
      <c r="T1247" s="14" t="str">
        <f ca="1">IF(OFFSET($BB$1,MATCH($S1247,S:S,0)-1,),$BC$1,
_xlfn.TEXTJOIN(Sheet1!$D$16,1,U1247:AA1247))</f>
        <v>ratio=0.45,fixed=100</v>
      </c>
      <c r="U1247" s="14" t="str">
        <f t="shared" ca="1" si="339"/>
        <v>ratio=0.45</v>
      </c>
      <c r="V1247" s="14" t="str">
        <f t="shared" ca="1" si="340"/>
        <v>fixed=100</v>
      </c>
      <c r="W1247" s="14" t="str">
        <f t="shared" ca="1" si="341"/>
        <v/>
      </c>
      <c r="X1247" s="14" t="str">
        <f t="shared" ca="1" si="342"/>
        <v/>
      </c>
      <c r="Y1247" s="14" t="str">
        <f t="shared" ca="1" si="343"/>
        <v/>
      </c>
      <c r="Z1247" s="14" t="str">
        <f t="shared" ca="1" si="344"/>
        <v/>
      </c>
      <c r="AA1247" s="14" t="str">
        <f t="shared" ca="1" si="345"/>
        <v/>
      </c>
      <c r="AB1247" s="1">
        <f t="shared" si="347"/>
        <v>0.45</v>
      </c>
      <c r="AC1247" s="1">
        <f t="shared" si="348"/>
        <v>100</v>
      </c>
      <c r="AD1247" s="1" t="e">
        <f t="shared" si="349"/>
        <v>#N/A</v>
      </c>
      <c r="AE1247" s="1" t="e">
        <f t="shared" si="350"/>
        <v>#N/A</v>
      </c>
      <c r="AF1247" s="1" t="e">
        <f t="shared" si="351"/>
        <v>#N/A</v>
      </c>
      <c r="AG1247" s="1" t="e">
        <f t="shared" si="352"/>
        <v>#N/A</v>
      </c>
      <c r="AH1247" s="1" t="e">
        <f t="shared" si="353"/>
        <v>#N/A</v>
      </c>
      <c r="AI1247" s="1" t="str">
        <f>TRIM(LEFT(AP1247,FIND(Sheet1!$E$16,AP1247)-1))</f>
        <v>ratio</v>
      </c>
      <c r="AJ1247" s="1" t="str">
        <f>TRIM(LEFT(AQ1247,FIND(Sheet1!$E$16,AQ1247)-1))</f>
        <v>fixed</v>
      </c>
      <c r="AK1247" s="1" t="e">
        <f>TRIM(LEFT(AR1247,FIND(Sheet1!$E$16,AR1247)-1))</f>
        <v>#VALUE!</v>
      </c>
      <c r="AL1247" s="1" t="e">
        <f>TRIM(LEFT(AS1247,FIND(Sheet1!$E$16,AS1247)-1))</f>
        <v>#VALUE!</v>
      </c>
      <c r="AM1247" s="1" t="e">
        <f>TRIM(LEFT(AT1247,FIND(Sheet1!$E$16,AT1247)-1))</f>
        <v>#VALUE!</v>
      </c>
      <c r="AN1247" s="1" t="e">
        <f>TRIM(LEFT(AU1247,FIND(Sheet1!$E$16,AU1247)-1))</f>
        <v>#VALUE!</v>
      </c>
      <c r="AO1247" s="1" t="e">
        <f>TRIM(LEFT(AV1247,FIND(Sheet1!$E$16,AV1247)-1))</f>
        <v>#VALUE!</v>
      </c>
      <c r="AP1247" s="14" t="s">
        <v>228</v>
      </c>
      <c r="AQ1247" s="14" t="s">
        <v>170</v>
      </c>
      <c r="AX1247" s="1">
        <v>120100050204</v>
      </c>
      <c r="AY1247" s="1" t="s">
        <v>86</v>
      </c>
      <c r="AZ1247" s="1" t="str">
        <f t="shared" si="346"/>
        <v>120100050204伤血</v>
      </c>
      <c r="BA1247" s="1">
        <f>COUNTIFS($AZ$2:AZ1247,AZ1247,$AZ$2:AZ1247,"&gt;&lt;")</f>
        <v>2</v>
      </c>
      <c r="BB1247" t="b">
        <f>IFERROR(AND(VLOOKUP(AX1247,[2]英雄技能定义!$A:$F,6,0)="普攻",AY1247=$AY$2),FALSE)</f>
        <v>0</v>
      </c>
    </row>
    <row r="1248" spans="19:54">
      <c r="S1248" s="14" t="str">
        <f t="shared" si="338"/>
        <v>120100050204加buff1</v>
      </c>
      <c r="T1248" s="14" t="str">
        <f ca="1">IF(OFFSET($BB$1,MATCH($S1248,S:S,0)-1,),$BC$1,
_xlfn.TEXTJOIN(Sheet1!$D$16,1,U1248:AA1248))</f>
        <v>duration=6,effectIds={1000507}</v>
      </c>
      <c r="U1248" s="14" t="str">
        <f t="shared" ca="1" si="339"/>
        <v>duration=6</v>
      </c>
      <c r="V1248" s="14" t="str">
        <f t="shared" ca="1" si="340"/>
        <v>effectIds={1000507}</v>
      </c>
      <c r="W1248" s="14" t="str">
        <f t="shared" ca="1" si="341"/>
        <v/>
      </c>
      <c r="X1248" s="14" t="str">
        <f t="shared" ca="1" si="342"/>
        <v/>
      </c>
      <c r="Y1248" s="14" t="str">
        <f t="shared" ca="1" si="343"/>
        <v/>
      </c>
      <c r="Z1248" s="14" t="str">
        <f t="shared" ca="1" si="344"/>
        <v/>
      </c>
      <c r="AA1248" s="14" t="str">
        <f t="shared" ca="1" si="345"/>
        <v/>
      </c>
      <c r="AB1248" s="1">
        <f t="shared" si="347"/>
        <v>6</v>
      </c>
      <c r="AC1248" s="1" t="e">
        <f t="shared" si="348"/>
        <v>#N/A</v>
      </c>
      <c r="AD1248" s="1" t="e">
        <f t="shared" si="349"/>
        <v>#N/A</v>
      </c>
      <c r="AE1248" s="1" t="e">
        <f t="shared" si="350"/>
        <v>#N/A</v>
      </c>
      <c r="AF1248" s="1" t="e">
        <f t="shared" si="351"/>
        <v>#N/A</v>
      </c>
      <c r="AG1248" s="1" t="e">
        <f t="shared" si="352"/>
        <v>#N/A</v>
      </c>
      <c r="AH1248" s="1" t="e">
        <f t="shared" si="353"/>
        <v>#N/A</v>
      </c>
      <c r="AI1248" s="1" t="str">
        <f>TRIM(LEFT(AP1248,FIND(Sheet1!$E$16,AP1248)-1))</f>
        <v>duration</v>
      </c>
      <c r="AJ1248" s="1" t="str">
        <f>TRIM(LEFT(AQ1248,FIND(Sheet1!$E$16,AQ1248)-1))</f>
        <v>effectIds</v>
      </c>
      <c r="AK1248" s="1" t="e">
        <f>TRIM(LEFT(AR1248,FIND(Sheet1!$E$16,AR1248)-1))</f>
        <v>#VALUE!</v>
      </c>
      <c r="AL1248" s="1" t="e">
        <f>TRIM(LEFT(AS1248,FIND(Sheet1!$E$16,AS1248)-1))</f>
        <v>#VALUE!</v>
      </c>
      <c r="AM1248" s="1" t="e">
        <f>TRIM(LEFT(AT1248,FIND(Sheet1!$E$16,AT1248)-1))</f>
        <v>#VALUE!</v>
      </c>
      <c r="AN1248" s="1" t="e">
        <f>TRIM(LEFT(AU1248,FIND(Sheet1!$E$16,AU1248)-1))</f>
        <v>#VALUE!</v>
      </c>
      <c r="AO1248" s="1" t="e">
        <f>TRIM(LEFT(AV1248,FIND(Sheet1!$E$16,AV1248)-1))</f>
        <v>#VALUE!</v>
      </c>
      <c r="AP1248" s="14" t="s">
        <v>185</v>
      </c>
      <c r="AQ1248" s="14" t="s">
        <v>668</v>
      </c>
      <c r="AX1248" s="1">
        <v>120100050204</v>
      </c>
      <c r="AY1248" s="1" t="s">
        <v>88</v>
      </c>
      <c r="AZ1248" s="1" t="str">
        <f t="shared" si="346"/>
        <v>120100050204加buff</v>
      </c>
      <c r="BA1248" s="1">
        <f>COUNTIFS($AZ$2:AZ1248,AZ1248,$AZ$2:AZ1248,"&gt;&lt;")</f>
        <v>1</v>
      </c>
      <c r="BB1248" t="b">
        <f>IFERROR(AND(VLOOKUP(AX1248,[2]英雄技能定义!$A:$F,6,0)="普攻",AY1248=$AY$2),FALSE)</f>
        <v>0</v>
      </c>
    </row>
    <row r="1249" spans="19:54">
      <c r="S1249" s="14" t="str">
        <f t="shared" si="338"/>
        <v>120100050205伤血1</v>
      </c>
      <c r="T1249" s="14" t="str">
        <f ca="1">IF(OFFSET($BB$1,MATCH($S1249,S:S,0)-1,),$BC$1,
_xlfn.TEXTJOIN(Sheet1!$D$16,1,U1249:AA1249))</f>
        <v>ratio=0.45,fixed=100</v>
      </c>
      <c r="U1249" s="14" t="str">
        <f t="shared" ca="1" si="339"/>
        <v>ratio=0.45</v>
      </c>
      <c r="V1249" s="14" t="str">
        <f t="shared" ca="1" si="340"/>
        <v>fixed=100</v>
      </c>
      <c r="W1249" s="14" t="str">
        <f t="shared" ca="1" si="341"/>
        <v/>
      </c>
      <c r="X1249" s="14" t="str">
        <f t="shared" ca="1" si="342"/>
        <v/>
      </c>
      <c r="Y1249" s="14" t="str">
        <f t="shared" ca="1" si="343"/>
        <v/>
      </c>
      <c r="Z1249" s="14" t="str">
        <f t="shared" ca="1" si="344"/>
        <v/>
      </c>
      <c r="AA1249" s="14" t="str">
        <f t="shared" ca="1" si="345"/>
        <v/>
      </c>
      <c r="AB1249" s="1">
        <f t="shared" si="347"/>
        <v>0.45</v>
      </c>
      <c r="AC1249" s="1">
        <f t="shared" si="348"/>
        <v>100</v>
      </c>
      <c r="AD1249" s="1" t="e">
        <f t="shared" si="349"/>
        <v>#N/A</v>
      </c>
      <c r="AE1249" s="1" t="e">
        <f t="shared" si="350"/>
        <v>#N/A</v>
      </c>
      <c r="AF1249" s="1" t="e">
        <f t="shared" si="351"/>
        <v>#N/A</v>
      </c>
      <c r="AG1249" s="1" t="e">
        <f t="shared" si="352"/>
        <v>#N/A</v>
      </c>
      <c r="AH1249" s="1" t="e">
        <f t="shared" si="353"/>
        <v>#N/A</v>
      </c>
      <c r="AI1249" s="1" t="str">
        <f>TRIM(LEFT(AP1249,FIND(Sheet1!$E$16,AP1249)-1))</f>
        <v>ratio</v>
      </c>
      <c r="AJ1249" s="1" t="str">
        <f>TRIM(LEFT(AQ1249,FIND(Sheet1!$E$16,AQ1249)-1))</f>
        <v>fixed</v>
      </c>
      <c r="AK1249" s="1" t="e">
        <f>TRIM(LEFT(AR1249,FIND(Sheet1!$E$16,AR1249)-1))</f>
        <v>#VALUE!</v>
      </c>
      <c r="AL1249" s="1" t="e">
        <f>TRIM(LEFT(AS1249,FIND(Sheet1!$E$16,AS1249)-1))</f>
        <v>#VALUE!</v>
      </c>
      <c r="AM1249" s="1" t="e">
        <f>TRIM(LEFT(AT1249,FIND(Sheet1!$E$16,AT1249)-1))</f>
        <v>#VALUE!</v>
      </c>
      <c r="AN1249" s="1" t="e">
        <f>TRIM(LEFT(AU1249,FIND(Sheet1!$E$16,AU1249)-1))</f>
        <v>#VALUE!</v>
      </c>
      <c r="AO1249" s="1" t="e">
        <f>TRIM(LEFT(AV1249,FIND(Sheet1!$E$16,AV1249)-1))</f>
        <v>#VALUE!</v>
      </c>
      <c r="AP1249" s="14" t="s">
        <v>228</v>
      </c>
      <c r="AQ1249" s="14" t="s">
        <v>170</v>
      </c>
      <c r="AX1249" s="1">
        <v>120100050205</v>
      </c>
      <c r="AY1249" s="1" t="s">
        <v>86</v>
      </c>
      <c r="AZ1249" s="1" t="str">
        <f t="shared" si="346"/>
        <v>120100050205伤血</v>
      </c>
      <c r="BA1249" s="1">
        <f>COUNTIFS($AZ$2:AZ1249,AZ1249,$AZ$2:AZ1249,"&gt;&lt;")</f>
        <v>1</v>
      </c>
      <c r="BB1249" t="b">
        <f>IFERROR(AND(VLOOKUP(AX1249,[2]英雄技能定义!$A:$F,6,0)="普攻",AY1249=$AY$2),FALSE)</f>
        <v>0</v>
      </c>
    </row>
    <row r="1250" spans="19:54">
      <c r="S1250" s="14" t="str">
        <f t="shared" si="338"/>
        <v>120100050205伤血2</v>
      </c>
      <c r="T1250" s="14" t="str">
        <f ca="1">IF(OFFSET($BB$1,MATCH($S1250,S:S,0)-1,),$BC$1,
_xlfn.TEXTJOIN(Sheet1!$D$16,1,U1250:AA1250))</f>
        <v>ratio=0.45,fixed=100</v>
      </c>
      <c r="U1250" s="14" t="str">
        <f t="shared" ca="1" si="339"/>
        <v>ratio=0.45</v>
      </c>
      <c r="V1250" s="14" t="str">
        <f t="shared" ca="1" si="340"/>
        <v>fixed=100</v>
      </c>
      <c r="W1250" s="14" t="str">
        <f t="shared" ca="1" si="341"/>
        <v/>
      </c>
      <c r="X1250" s="14" t="str">
        <f t="shared" ca="1" si="342"/>
        <v/>
      </c>
      <c r="Y1250" s="14" t="str">
        <f t="shared" ca="1" si="343"/>
        <v/>
      </c>
      <c r="Z1250" s="14" t="str">
        <f t="shared" ca="1" si="344"/>
        <v/>
      </c>
      <c r="AA1250" s="14" t="str">
        <f t="shared" ca="1" si="345"/>
        <v/>
      </c>
      <c r="AB1250" s="1">
        <f t="shared" si="347"/>
        <v>0.45</v>
      </c>
      <c r="AC1250" s="1">
        <f t="shared" si="348"/>
        <v>100</v>
      </c>
      <c r="AD1250" s="1" t="e">
        <f t="shared" si="349"/>
        <v>#N/A</v>
      </c>
      <c r="AE1250" s="1" t="e">
        <f t="shared" si="350"/>
        <v>#N/A</v>
      </c>
      <c r="AF1250" s="1" t="e">
        <f t="shared" si="351"/>
        <v>#N/A</v>
      </c>
      <c r="AG1250" s="1" t="e">
        <f t="shared" si="352"/>
        <v>#N/A</v>
      </c>
      <c r="AH1250" s="1" t="e">
        <f t="shared" si="353"/>
        <v>#N/A</v>
      </c>
      <c r="AI1250" s="1" t="str">
        <f>TRIM(LEFT(AP1250,FIND(Sheet1!$E$16,AP1250)-1))</f>
        <v>ratio</v>
      </c>
      <c r="AJ1250" s="1" t="str">
        <f>TRIM(LEFT(AQ1250,FIND(Sheet1!$E$16,AQ1250)-1))</f>
        <v>fixed</v>
      </c>
      <c r="AK1250" s="1" t="e">
        <f>TRIM(LEFT(AR1250,FIND(Sheet1!$E$16,AR1250)-1))</f>
        <v>#VALUE!</v>
      </c>
      <c r="AL1250" s="1" t="e">
        <f>TRIM(LEFT(AS1250,FIND(Sheet1!$E$16,AS1250)-1))</f>
        <v>#VALUE!</v>
      </c>
      <c r="AM1250" s="1" t="e">
        <f>TRIM(LEFT(AT1250,FIND(Sheet1!$E$16,AT1250)-1))</f>
        <v>#VALUE!</v>
      </c>
      <c r="AN1250" s="1" t="e">
        <f>TRIM(LEFT(AU1250,FIND(Sheet1!$E$16,AU1250)-1))</f>
        <v>#VALUE!</v>
      </c>
      <c r="AO1250" s="1" t="e">
        <f>TRIM(LEFT(AV1250,FIND(Sheet1!$E$16,AV1250)-1))</f>
        <v>#VALUE!</v>
      </c>
      <c r="AP1250" s="14" t="s">
        <v>228</v>
      </c>
      <c r="AQ1250" s="14" t="s">
        <v>170</v>
      </c>
      <c r="AX1250" s="1">
        <v>120100050205</v>
      </c>
      <c r="AY1250" s="1" t="s">
        <v>86</v>
      </c>
      <c r="AZ1250" s="1" t="str">
        <f t="shared" si="346"/>
        <v>120100050205伤血</v>
      </c>
      <c r="BA1250" s="1">
        <f>COUNTIFS($AZ$2:AZ1250,AZ1250,$AZ$2:AZ1250,"&gt;&lt;")</f>
        <v>2</v>
      </c>
      <c r="BB1250" t="b">
        <f>IFERROR(AND(VLOOKUP(AX1250,[2]英雄技能定义!$A:$F,6,0)="普攻",AY1250=$AY$2),FALSE)</f>
        <v>0</v>
      </c>
    </row>
    <row r="1251" spans="19:54">
      <c r="S1251" s="14" t="str">
        <f t="shared" si="338"/>
        <v>120100050205加buff1</v>
      </c>
      <c r="T1251" s="14" t="str">
        <f ca="1">IF(OFFSET($BB$1,MATCH($S1251,S:S,0)-1,),$BC$1,
_xlfn.TEXTJOIN(Sheet1!$D$16,1,U1251:AA1251))</f>
        <v>duration=6,effectIds={1000508}</v>
      </c>
      <c r="U1251" s="14" t="str">
        <f t="shared" ca="1" si="339"/>
        <v>duration=6</v>
      </c>
      <c r="V1251" s="14" t="str">
        <f t="shared" ca="1" si="340"/>
        <v>effectIds={1000508}</v>
      </c>
      <c r="W1251" s="14" t="str">
        <f t="shared" ca="1" si="341"/>
        <v/>
      </c>
      <c r="X1251" s="14" t="str">
        <f t="shared" ca="1" si="342"/>
        <v/>
      </c>
      <c r="Y1251" s="14" t="str">
        <f t="shared" ca="1" si="343"/>
        <v/>
      </c>
      <c r="Z1251" s="14" t="str">
        <f t="shared" ca="1" si="344"/>
        <v/>
      </c>
      <c r="AA1251" s="14" t="str">
        <f t="shared" ca="1" si="345"/>
        <v/>
      </c>
      <c r="AB1251" s="1">
        <f t="shared" si="347"/>
        <v>6</v>
      </c>
      <c r="AC1251" s="1" t="e">
        <f t="shared" si="348"/>
        <v>#N/A</v>
      </c>
      <c r="AD1251" s="1" t="e">
        <f t="shared" si="349"/>
        <v>#N/A</v>
      </c>
      <c r="AE1251" s="1" t="e">
        <f t="shared" si="350"/>
        <v>#N/A</v>
      </c>
      <c r="AF1251" s="1" t="e">
        <f t="shared" si="351"/>
        <v>#N/A</v>
      </c>
      <c r="AG1251" s="1" t="e">
        <f t="shared" si="352"/>
        <v>#N/A</v>
      </c>
      <c r="AH1251" s="1" t="e">
        <f t="shared" si="353"/>
        <v>#N/A</v>
      </c>
      <c r="AI1251" s="1" t="str">
        <f>TRIM(LEFT(AP1251,FIND(Sheet1!$E$16,AP1251)-1))</f>
        <v>duration</v>
      </c>
      <c r="AJ1251" s="1" t="str">
        <f>TRIM(LEFT(AQ1251,FIND(Sheet1!$E$16,AQ1251)-1))</f>
        <v>effectIds</v>
      </c>
      <c r="AK1251" s="1" t="e">
        <f>TRIM(LEFT(AR1251,FIND(Sheet1!$E$16,AR1251)-1))</f>
        <v>#VALUE!</v>
      </c>
      <c r="AL1251" s="1" t="e">
        <f>TRIM(LEFT(AS1251,FIND(Sheet1!$E$16,AS1251)-1))</f>
        <v>#VALUE!</v>
      </c>
      <c r="AM1251" s="1" t="e">
        <f>TRIM(LEFT(AT1251,FIND(Sheet1!$E$16,AT1251)-1))</f>
        <v>#VALUE!</v>
      </c>
      <c r="AN1251" s="1" t="e">
        <f>TRIM(LEFT(AU1251,FIND(Sheet1!$E$16,AU1251)-1))</f>
        <v>#VALUE!</v>
      </c>
      <c r="AO1251" s="1" t="e">
        <f>TRIM(LEFT(AV1251,FIND(Sheet1!$E$16,AV1251)-1))</f>
        <v>#VALUE!</v>
      </c>
      <c r="AP1251" s="14" t="s">
        <v>185</v>
      </c>
      <c r="AQ1251" s="14" t="s">
        <v>669</v>
      </c>
      <c r="AX1251" s="1">
        <v>120100050205</v>
      </c>
      <c r="AY1251" s="1" t="s">
        <v>88</v>
      </c>
      <c r="AZ1251" s="1" t="str">
        <f t="shared" si="346"/>
        <v>120100050205加buff</v>
      </c>
      <c r="BA1251" s="1">
        <f>COUNTIFS($AZ$2:AZ1251,AZ1251,$AZ$2:AZ1251,"&gt;&lt;")</f>
        <v>1</v>
      </c>
      <c r="BB1251" t="b">
        <f>IFERROR(AND(VLOOKUP(AX1251,[2]英雄技能定义!$A:$F,6,0)="普攻",AY1251=$AY$2),FALSE)</f>
        <v>0</v>
      </c>
    </row>
    <row r="1252" spans="19:54">
      <c r="S1252" s="14" t="str">
        <f t="shared" si="338"/>
        <v>120100050206伤血1</v>
      </c>
      <c r="T1252" s="14" t="str">
        <f ca="1">IF(OFFSET($BB$1,MATCH($S1252,S:S,0)-1,),$BC$1,
_xlfn.TEXTJOIN(Sheet1!$D$16,1,U1252:AA1252))</f>
        <v>ratio=0.45,fixed=100</v>
      </c>
      <c r="U1252" s="14" t="str">
        <f t="shared" ca="1" si="339"/>
        <v>ratio=0.45</v>
      </c>
      <c r="V1252" s="14" t="str">
        <f t="shared" ca="1" si="340"/>
        <v>fixed=100</v>
      </c>
      <c r="W1252" s="14" t="str">
        <f t="shared" ca="1" si="341"/>
        <v/>
      </c>
      <c r="X1252" s="14" t="str">
        <f t="shared" ca="1" si="342"/>
        <v/>
      </c>
      <c r="Y1252" s="14" t="str">
        <f t="shared" ca="1" si="343"/>
        <v/>
      </c>
      <c r="Z1252" s="14" t="str">
        <f t="shared" ca="1" si="344"/>
        <v/>
      </c>
      <c r="AA1252" s="14" t="str">
        <f t="shared" ca="1" si="345"/>
        <v/>
      </c>
      <c r="AB1252" s="1">
        <f t="shared" si="347"/>
        <v>0.45</v>
      </c>
      <c r="AC1252" s="1">
        <f t="shared" si="348"/>
        <v>100</v>
      </c>
      <c r="AD1252" s="1" t="e">
        <f t="shared" si="349"/>
        <v>#N/A</v>
      </c>
      <c r="AE1252" s="1" t="e">
        <f t="shared" si="350"/>
        <v>#N/A</v>
      </c>
      <c r="AF1252" s="1" t="e">
        <f t="shared" si="351"/>
        <v>#N/A</v>
      </c>
      <c r="AG1252" s="1" t="e">
        <f t="shared" si="352"/>
        <v>#N/A</v>
      </c>
      <c r="AH1252" s="1" t="e">
        <f t="shared" si="353"/>
        <v>#N/A</v>
      </c>
      <c r="AI1252" s="1" t="str">
        <f>TRIM(LEFT(AP1252,FIND(Sheet1!$E$16,AP1252)-1))</f>
        <v>ratio</v>
      </c>
      <c r="AJ1252" s="1" t="str">
        <f>TRIM(LEFT(AQ1252,FIND(Sheet1!$E$16,AQ1252)-1))</f>
        <v>fixed</v>
      </c>
      <c r="AK1252" s="1" t="e">
        <f>TRIM(LEFT(AR1252,FIND(Sheet1!$E$16,AR1252)-1))</f>
        <v>#VALUE!</v>
      </c>
      <c r="AL1252" s="1" t="e">
        <f>TRIM(LEFT(AS1252,FIND(Sheet1!$E$16,AS1252)-1))</f>
        <v>#VALUE!</v>
      </c>
      <c r="AM1252" s="1" t="e">
        <f>TRIM(LEFT(AT1252,FIND(Sheet1!$E$16,AT1252)-1))</f>
        <v>#VALUE!</v>
      </c>
      <c r="AN1252" s="1" t="e">
        <f>TRIM(LEFT(AU1252,FIND(Sheet1!$E$16,AU1252)-1))</f>
        <v>#VALUE!</v>
      </c>
      <c r="AO1252" s="1" t="e">
        <f>TRIM(LEFT(AV1252,FIND(Sheet1!$E$16,AV1252)-1))</f>
        <v>#VALUE!</v>
      </c>
      <c r="AP1252" s="14" t="s">
        <v>228</v>
      </c>
      <c r="AQ1252" s="14" t="s">
        <v>170</v>
      </c>
      <c r="AX1252" s="1">
        <v>120100050206</v>
      </c>
      <c r="AY1252" s="1" t="s">
        <v>86</v>
      </c>
      <c r="AZ1252" s="1" t="str">
        <f t="shared" si="346"/>
        <v>120100050206伤血</v>
      </c>
      <c r="BA1252" s="1">
        <f>COUNTIFS($AZ$2:AZ1252,AZ1252,$AZ$2:AZ1252,"&gt;&lt;")</f>
        <v>1</v>
      </c>
      <c r="BB1252" t="b">
        <f>IFERROR(AND(VLOOKUP(AX1252,[2]英雄技能定义!$A:$F,6,0)="普攻",AY1252=$AY$2),FALSE)</f>
        <v>0</v>
      </c>
    </row>
    <row r="1253" spans="19:54">
      <c r="S1253" s="14" t="str">
        <f t="shared" si="338"/>
        <v>120100050206伤血2</v>
      </c>
      <c r="T1253" s="14" t="str">
        <f ca="1">IF(OFFSET($BB$1,MATCH($S1253,S:S,0)-1,),$BC$1,
_xlfn.TEXTJOIN(Sheet1!$D$16,1,U1253:AA1253))</f>
        <v>ratio=0.45,fixed=100</v>
      </c>
      <c r="U1253" s="14" t="str">
        <f t="shared" ca="1" si="339"/>
        <v>ratio=0.45</v>
      </c>
      <c r="V1253" s="14" t="str">
        <f t="shared" ca="1" si="340"/>
        <v>fixed=100</v>
      </c>
      <c r="W1253" s="14" t="str">
        <f t="shared" ca="1" si="341"/>
        <v/>
      </c>
      <c r="X1253" s="14" t="str">
        <f t="shared" ca="1" si="342"/>
        <v/>
      </c>
      <c r="Y1253" s="14" t="str">
        <f t="shared" ca="1" si="343"/>
        <v/>
      </c>
      <c r="Z1253" s="14" t="str">
        <f t="shared" ca="1" si="344"/>
        <v/>
      </c>
      <c r="AA1253" s="14" t="str">
        <f t="shared" ca="1" si="345"/>
        <v/>
      </c>
      <c r="AB1253" s="1">
        <f t="shared" si="347"/>
        <v>0.45</v>
      </c>
      <c r="AC1253" s="1">
        <f t="shared" si="348"/>
        <v>100</v>
      </c>
      <c r="AD1253" s="1" t="e">
        <f t="shared" si="349"/>
        <v>#N/A</v>
      </c>
      <c r="AE1253" s="1" t="e">
        <f t="shared" si="350"/>
        <v>#N/A</v>
      </c>
      <c r="AF1253" s="1" t="e">
        <f t="shared" si="351"/>
        <v>#N/A</v>
      </c>
      <c r="AG1253" s="1" t="e">
        <f t="shared" si="352"/>
        <v>#N/A</v>
      </c>
      <c r="AH1253" s="1" t="e">
        <f t="shared" si="353"/>
        <v>#N/A</v>
      </c>
      <c r="AI1253" s="1" t="str">
        <f>TRIM(LEFT(AP1253,FIND(Sheet1!$E$16,AP1253)-1))</f>
        <v>ratio</v>
      </c>
      <c r="AJ1253" s="1" t="str">
        <f>TRIM(LEFT(AQ1253,FIND(Sheet1!$E$16,AQ1253)-1))</f>
        <v>fixed</v>
      </c>
      <c r="AK1253" s="1" t="e">
        <f>TRIM(LEFT(AR1253,FIND(Sheet1!$E$16,AR1253)-1))</f>
        <v>#VALUE!</v>
      </c>
      <c r="AL1253" s="1" t="e">
        <f>TRIM(LEFT(AS1253,FIND(Sheet1!$E$16,AS1253)-1))</f>
        <v>#VALUE!</v>
      </c>
      <c r="AM1253" s="1" t="e">
        <f>TRIM(LEFT(AT1253,FIND(Sheet1!$E$16,AT1253)-1))</f>
        <v>#VALUE!</v>
      </c>
      <c r="AN1253" s="1" t="e">
        <f>TRIM(LEFT(AU1253,FIND(Sheet1!$E$16,AU1253)-1))</f>
        <v>#VALUE!</v>
      </c>
      <c r="AO1253" s="1" t="e">
        <f>TRIM(LEFT(AV1253,FIND(Sheet1!$E$16,AV1253)-1))</f>
        <v>#VALUE!</v>
      </c>
      <c r="AP1253" s="14" t="s">
        <v>228</v>
      </c>
      <c r="AQ1253" s="14" t="s">
        <v>170</v>
      </c>
      <c r="AX1253" s="1">
        <v>120100050206</v>
      </c>
      <c r="AY1253" s="1" t="s">
        <v>86</v>
      </c>
      <c r="AZ1253" s="1" t="str">
        <f t="shared" si="346"/>
        <v>120100050206伤血</v>
      </c>
      <c r="BA1253" s="1">
        <f>COUNTIFS($AZ$2:AZ1253,AZ1253,$AZ$2:AZ1253,"&gt;&lt;")</f>
        <v>2</v>
      </c>
      <c r="BB1253" t="b">
        <f>IFERROR(AND(VLOOKUP(AX1253,[2]英雄技能定义!$A:$F,6,0)="普攻",AY1253=$AY$2),FALSE)</f>
        <v>0</v>
      </c>
    </row>
    <row r="1254" spans="19:54">
      <c r="S1254" s="14" t="str">
        <f t="shared" si="338"/>
        <v>120100050206加buff1</v>
      </c>
      <c r="T1254" s="14" t="str">
        <f ca="1">IF(OFFSET($BB$1,MATCH($S1254,S:S,0)-1,),$BC$1,
_xlfn.TEXTJOIN(Sheet1!$D$16,1,U1254:AA1254))</f>
        <v>duration=6,effectIds={1000509}</v>
      </c>
      <c r="U1254" s="14" t="str">
        <f t="shared" ca="1" si="339"/>
        <v>duration=6</v>
      </c>
      <c r="V1254" s="14" t="str">
        <f t="shared" ca="1" si="340"/>
        <v>effectIds={1000509}</v>
      </c>
      <c r="W1254" s="14" t="str">
        <f t="shared" ca="1" si="341"/>
        <v/>
      </c>
      <c r="X1254" s="14" t="str">
        <f t="shared" ca="1" si="342"/>
        <v/>
      </c>
      <c r="Y1254" s="14" t="str">
        <f t="shared" ca="1" si="343"/>
        <v/>
      </c>
      <c r="Z1254" s="14" t="str">
        <f t="shared" ca="1" si="344"/>
        <v/>
      </c>
      <c r="AA1254" s="14" t="str">
        <f t="shared" ca="1" si="345"/>
        <v/>
      </c>
      <c r="AB1254" s="1">
        <f t="shared" si="347"/>
        <v>6</v>
      </c>
      <c r="AC1254" s="1" t="e">
        <f t="shared" si="348"/>
        <v>#N/A</v>
      </c>
      <c r="AD1254" s="1" t="e">
        <f t="shared" si="349"/>
        <v>#N/A</v>
      </c>
      <c r="AE1254" s="1" t="e">
        <f t="shared" si="350"/>
        <v>#N/A</v>
      </c>
      <c r="AF1254" s="1" t="e">
        <f t="shared" si="351"/>
        <v>#N/A</v>
      </c>
      <c r="AG1254" s="1" t="e">
        <f t="shared" si="352"/>
        <v>#N/A</v>
      </c>
      <c r="AH1254" s="1" t="e">
        <f t="shared" si="353"/>
        <v>#N/A</v>
      </c>
      <c r="AI1254" s="1" t="str">
        <f>TRIM(LEFT(AP1254,FIND(Sheet1!$E$16,AP1254)-1))</f>
        <v>duration</v>
      </c>
      <c r="AJ1254" s="1" t="str">
        <f>TRIM(LEFT(AQ1254,FIND(Sheet1!$E$16,AQ1254)-1))</f>
        <v>effectIds</v>
      </c>
      <c r="AK1254" s="1" t="e">
        <f>TRIM(LEFT(AR1254,FIND(Sheet1!$E$16,AR1254)-1))</f>
        <v>#VALUE!</v>
      </c>
      <c r="AL1254" s="1" t="e">
        <f>TRIM(LEFT(AS1254,FIND(Sheet1!$E$16,AS1254)-1))</f>
        <v>#VALUE!</v>
      </c>
      <c r="AM1254" s="1" t="e">
        <f>TRIM(LEFT(AT1254,FIND(Sheet1!$E$16,AT1254)-1))</f>
        <v>#VALUE!</v>
      </c>
      <c r="AN1254" s="1" t="e">
        <f>TRIM(LEFT(AU1254,FIND(Sheet1!$E$16,AU1254)-1))</f>
        <v>#VALUE!</v>
      </c>
      <c r="AO1254" s="1" t="e">
        <f>TRIM(LEFT(AV1254,FIND(Sheet1!$E$16,AV1254)-1))</f>
        <v>#VALUE!</v>
      </c>
      <c r="AP1254" s="14" t="s">
        <v>185</v>
      </c>
      <c r="AQ1254" s="14" t="s">
        <v>670</v>
      </c>
      <c r="AX1254" s="1">
        <v>120100050206</v>
      </c>
      <c r="AY1254" s="1" t="s">
        <v>88</v>
      </c>
      <c r="AZ1254" s="1" t="str">
        <f t="shared" si="346"/>
        <v>120100050206加buff</v>
      </c>
      <c r="BA1254" s="1">
        <f>COUNTIFS($AZ$2:AZ1254,AZ1254,$AZ$2:AZ1254,"&gt;&lt;")</f>
        <v>1</v>
      </c>
      <c r="BB1254" t="b">
        <f>IFERROR(AND(VLOOKUP(AX1254,[2]英雄技能定义!$A:$F,6,0)="普攻",AY1254=$AY$2),FALSE)</f>
        <v>0</v>
      </c>
    </row>
    <row r="1255" spans="19:54">
      <c r="S1255" s="14" t="str">
        <f t="shared" si="338"/>
        <v>120100050301加buff1</v>
      </c>
      <c r="T1255" s="14" t="str">
        <f ca="1">IF(OFFSET($BB$1,MATCH($S1255,S:S,0)-1,),$BC$1,
_xlfn.TEXTJOIN(Sheet1!$D$16,1,U1255:AA1255))</f>
        <v>duration=-1,effectIds={1000531}</v>
      </c>
      <c r="U1255" s="14" t="str">
        <f t="shared" ca="1" si="339"/>
        <v>duration=-1</v>
      </c>
      <c r="V1255" s="14" t="str">
        <f t="shared" ca="1" si="340"/>
        <v>effectIds={1000531}</v>
      </c>
      <c r="W1255" s="14" t="str">
        <f t="shared" ca="1" si="341"/>
        <v/>
      </c>
      <c r="X1255" s="14" t="str">
        <f t="shared" ca="1" si="342"/>
        <v/>
      </c>
      <c r="Y1255" s="14" t="str">
        <f t="shared" ca="1" si="343"/>
        <v/>
      </c>
      <c r="Z1255" s="14" t="str">
        <f t="shared" ca="1" si="344"/>
        <v/>
      </c>
      <c r="AA1255" s="14" t="str">
        <f t="shared" ca="1" si="345"/>
        <v/>
      </c>
      <c r="AB1255" s="1">
        <f t="shared" si="347"/>
        <v>1</v>
      </c>
      <c r="AC1255" s="1" t="e">
        <f t="shared" si="348"/>
        <v>#N/A</v>
      </c>
      <c r="AD1255" s="1" t="e">
        <f t="shared" si="349"/>
        <v>#N/A</v>
      </c>
      <c r="AE1255" s="1" t="e">
        <f t="shared" si="350"/>
        <v>#N/A</v>
      </c>
      <c r="AF1255" s="1" t="e">
        <f t="shared" si="351"/>
        <v>#N/A</v>
      </c>
      <c r="AG1255" s="1" t="e">
        <f t="shared" si="352"/>
        <v>#N/A</v>
      </c>
      <c r="AH1255" s="1" t="e">
        <f t="shared" si="353"/>
        <v>#N/A</v>
      </c>
      <c r="AI1255" s="1" t="str">
        <f>TRIM(LEFT(AP1255,FIND(Sheet1!$E$16,AP1255)-1))</f>
        <v>duration</v>
      </c>
      <c r="AJ1255" s="1" t="str">
        <f>TRIM(LEFT(AQ1255,FIND(Sheet1!$E$16,AQ1255)-1))</f>
        <v>effectIds</v>
      </c>
      <c r="AK1255" s="1" t="e">
        <f>TRIM(LEFT(AR1255,FIND(Sheet1!$E$16,AR1255)-1))</f>
        <v>#VALUE!</v>
      </c>
      <c r="AL1255" s="1" t="e">
        <f>TRIM(LEFT(AS1255,FIND(Sheet1!$E$16,AS1255)-1))</f>
        <v>#VALUE!</v>
      </c>
      <c r="AM1255" s="1" t="e">
        <f>TRIM(LEFT(AT1255,FIND(Sheet1!$E$16,AT1255)-1))</f>
        <v>#VALUE!</v>
      </c>
      <c r="AN1255" s="1" t="e">
        <f>TRIM(LEFT(AU1255,FIND(Sheet1!$E$16,AU1255)-1))</f>
        <v>#VALUE!</v>
      </c>
      <c r="AO1255" s="1" t="e">
        <f>TRIM(LEFT(AV1255,FIND(Sheet1!$E$16,AV1255)-1))</f>
        <v>#VALUE!</v>
      </c>
      <c r="AP1255" s="14" t="s">
        <v>417</v>
      </c>
      <c r="AQ1255" s="14" t="s">
        <v>671</v>
      </c>
      <c r="AX1255" s="1">
        <v>120100050301</v>
      </c>
      <c r="AY1255" s="1" t="s">
        <v>88</v>
      </c>
      <c r="AZ1255" s="1" t="str">
        <f t="shared" si="346"/>
        <v>120100050301加buff</v>
      </c>
      <c r="BA1255" s="1">
        <f>COUNTIFS($AZ$2:AZ1255,AZ1255,$AZ$2:AZ1255,"&gt;&lt;")</f>
        <v>1</v>
      </c>
      <c r="BB1255" t="b">
        <f>IFERROR(AND(VLOOKUP(AX1255,[2]英雄技能定义!$A:$F,6,0)="普攻",AY1255=$AY$2),FALSE)</f>
        <v>0</v>
      </c>
    </row>
    <row r="1256" spans="19:54">
      <c r="S1256" s="14" t="str">
        <f t="shared" si="338"/>
        <v>120100050302加buff1</v>
      </c>
      <c r="T1256" s="14" t="str">
        <f ca="1">IF(OFFSET($BB$1,MATCH($S1256,S:S,0)-1,),$BC$1,
_xlfn.TEXTJOIN(Sheet1!$D$16,1,U1256:AA1256))</f>
        <v>duration=-1,effectIds={1000532}</v>
      </c>
      <c r="U1256" s="14" t="str">
        <f t="shared" ca="1" si="339"/>
        <v>duration=-1</v>
      </c>
      <c r="V1256" s="14" t="str">
        <f t="shared" ca="1" si="340"/>
        <v>effectIds={1000532}</v>
      </c>
      <c r="W1256" s="14" t="str">
        <f t="shared" ca="1" si="341"/>
        <v/>
      </c>
      <c r="X1256" s="14" t="str">
        <f t="shared" ca="1" si="342"/>
        <v/>
      </c>
      <c r="Y1256" s="14" t="str">
        <f t="shared" ca="1" si="343"/>
        <v/>
      </c>
      <c r="Z1256" s="14" t="str">
        <f t="shared" ca="1" si="344"/>
        <v/>
      </c>
      <c r="AA1256" s="14" t="str">
        <f t="shared" ca="1" si="345"/>
        <v/>
      </c>
      <c r="AB1256" s="1">
        <f t="shared" si="347"/>
        <v>1</v>
      </c>
      <c r="AC1256" s="1" t="e">
        <f t="shared" si="348"/>
        <v>#N/A</v>
      </c>
      <c r="AD1256" s="1" t="e">
        <f t="shared" si="349"/>
        <v>#N/A</v>
      </c>
      <c r="AE1256" s="1" t="e">
        <f t="shared" si="350"/>
        <v>#N/A</v>
      </c>
      <c r="AF1256" s="1" t="e">
        <f t="shared" si="351"/>
        <v>#N/A</v>
      </c>
      <c r="AG1256" s="1" t="e">
        <f t="shared" si="352"/>
        <v>#N/A</v>
      </c>
      <c r="AH1256" s="1" t="e">
        <f t="shared" si="353"/>
        <v>#N/A</v>
      </c>
      <c r="AI1256" s="1" t="str">
        <f>TRIM(LEFT(AP1256,FIND(Sheet1!$E$16,AP1256)-1))</f>
        <v>duration</v>
      </c>
      <c r="AJ1256" s="1" t="str">
        <f>TRIM(LEFT(AQ1256,FIND(Sheet1!$E$16,AQ1256)-1))</f>
        <v>effectIds</v>
      </c>
      <c r="AK1256" s="1" t="e">
        <f>TRIM(LEFT(AR1256,FIND(Sheet1!$E$16,AR1256)-1))</f>
        <v>#VALUE!</v>
      </c>
      <c r="AL1256" s="1" t="e">
        <f>TRIM(LEFT(AS1256,FIND(Sheet1!$E$16,AS1256)-1))</f>
        <v>#VALUE!</v>
      </c>
      <c r="AM1256" s="1" t="e">
        <f>TRIM(LEFT(AT1256,FIND(Sheet1!$E$16,AT1256)-1))</f>
        <v>#VALUE!</v>
      </c>
      <c r="AN1256" s="1" t="e">
        <f>TRIM(LEFT(AU1256,FIND(Sheet1!$E$16,AU1256)-1))</f>
        <v>#VALUE!</v>
      </c>
      <c r="AO1256" s="1" t="e">
        <f>TRIM(LEFT(AV1256,FIND(Sheet1!$E$16,AV1256)-1))</f>
        <v>#VALUE!</v>
      </c>
      <c r="AP1256" s="14" t="s">
        <v>417</v>
      </c>
      <c r="AQ1256" s="14" t="s">
        <v>672</v>
      </c>
      <c r="AX1256" s="1">
        <v>120100050302</v>
      </c>
      <c r="AY1256" s="1" t="s">
        <v>88</v>
      </c>
      <c r="AZ1256" s="1" t="str">
        <f t="shared" si="346"/>
        <v>120100050302加buff</v>
      </c>
      <c r="BA1256" s="1">
        <f>COUNTIFS($AZ$2:AZ1256,AZ1256,$AZ$2:AZ1256,"&gt;&lt;")</f>
        <v>1</v>
      </c>
      <c r="BB1256" t="b">
        <f>IFERROR(AND(VLOOKUP(AX1256,[2]英雄技能定义!$A:$F,6,0)="普攻",AY1256=$AY$2),FALSE)</f>
        <v>0</v>
      </c>
    </row>
    <row r="1257" spans="19:54">
      <c r="S1257" s="14" t="str">
        <f t="shared" si="338"/>
        <v>120100050303加buff1</v>
      </c>
      <c r="T1257" s="14" t="str">
        <f ca="1">IF(OFFSET($BB$1,MATCH($S1257,S:S,0)-1,),$BC$1,
_xlfn.TEXTJOIN(Sheet1!$D$16,1,U1257:AA1257))</f>
        <v>duration=-1,effectIds={1000533}</v>
      </c>
      <c r="U1257" s="14" t="str">
        <f t="shared" ca="1" si="339"/>
        <v>duration=-1</v>
      </c>
      <c r="V1257" s="14" t="str">
        <f t="shared" ca="1" si="340"/>
        <v>effectIds={1000533}</v>
      </c>
      <c r="W1257" s="14" t="str">
        <f t="shared" ca="1" si="341"/>
        <v/>
      </c>
      <c r="X1257" s="14" t="str">
        <f t="shared" ca="1" si="342"/>
        <v/>
      </c>
      <c r="Y1257" s="14" t="str">
        <f t="shared" ca="1" si="343"/>
        <v/>
      </c>
      <c r="Z1257" s="14" t="str">
        <f t="shared" ca="1" si="344"/>
        <v/>
      </c>
      <c r="AA1257" s="14" t="str">
        <f t="shared" ca="1" si="345"/>
        <v/>
      </c>
      <c r="AB1257" s="1">
        <f t="shared" si="347"/>
        <v>1</v>
      </c>
      <c r="AC1257" s="1" t="e">
        <f t="shared" si="348"/>
        <v>#N/A</v>
      </c>
      <c r="AD1257" s="1" t="e">
        <f t="shared" si="349"/>
        <v>#N/A</v>
      </c>
      <c r="AE1257" s="1" t="e">
        <f t="shared" si="350"/>
        <v>#N/A</v>
      </c>
      <c r="AF1257" s="1" t="e">
        <f t="shared" si="351"/>
        <v>#N/A</v>
      </c>
      <c r="AG1257" s="1" t="e">
        <f t="shared" si="352"/>
        <v>#N/A</v>
      </c>
      <c r="AH1257" s="1" t="e">
        <f t="shared" si="353"/>
        <v>#N/A</v>
      </c>
      <c r="AI1257" s="1" t="str">
        <f>TRIM(LEFT(AP1257,FIND(Sheet1!$E$16,AP1257)-1))</f>
        <v>duration</v>
      </c>
      <c r="AJ1257" s="1" t="str">
        <f>TRIM(LEFT(AQ1257,FIND(Sheet1!$E$16,AQ1257)-1))</f>
        <v>effectIds</v>
      </c>
      <c r="AK1257" s="1" t="e">
        <f>TRIM(LEFT(AR1257,FIND(Sheet1!$E$16,AR1257)-1))</f>
        <v>#VALUE!</v>
      </c>
      <c r="AL1257" s="1" t="e">
        <f>TRIM(LEFT(AS1257,FIND(Sheet1!$E$16,AS1257)-1))</f>
        <v>#VALUE!</v>
      </c>
      <c r="AM1257" s="1" t="e">
        <f>TRIM(LEFT(AT1257,FIND(Sheet1!$E$16,AT1257)-1))</f>
        <v>#VALUE!</v>
      </c>
      <c r="AN1257" s="1" t="e">
        <f>TRIM(LEFT(AU1257,FIND(Sheet1!$E$16,AU1257)-1))</f>
        <v>#VALUE!</v>
      </c>
      <c r="AO1257" s="1" t="e">
        <f>TRIM(LEFT(AV1257,FIND(Sheet1!$E$16,AV1257)-1))</f>
        <v>#VALUE!</v>
      </c>
      <c r="AP1257" s="14" t="s">
        <v>417</v>
      </c>
      <c r="AQ1257" s="14" t="s">
        <v>673</v>
      </c>
      <c r="AX1257" s="1">
        <v>120100050303</v>
      </c>
      <c r="AY1257" s="1" t="s">
        <v>88</v>
      </c>
      <c r="AZ1257" s="1" t="str">
        <f t="shared" si="346"/>
        <v>120100050303加buff</v>
      </c>
      <c r="BA1257" s="1">
        <f>COUNTIFS($AZ$2:AZ1257,AZ1257,$AZ$2:AZ1257,"&gt;&lt;")</f>
        <v>1</v>
      </c>
      <c r="BB1257" t="b">
        <f>IFERROR(AND(VLOOKUP(AX1257,[2]英雄技能定义!$A:$F,6,0)="普攻",AY1257=$AY$2),FALSE)</f>
        <v>0</v>
      </c>
    </row>
    <row r="1258" spans="19:54">
      <c r="S1258" s="14" t="str">
        <f t="shared" si="338"/>
        <v>120100050304加buff1</v>
      </c>
      <c r="T1258" s="14" t="str">
        <f ca="1">IF(OFFSET($BB$1,MATCH($S1258,S:S,0)-1,),$BC$1,
_xlfn.TEXTJOIN(Sheet1!$D$16,1,U1258:AA1258))</f>
        <v>duration=-1,effectIds={1000534}</v>
      </c>
      <c r="U1258" s="14" t="str">
        <f t="shared" ca="1" si="339"/>
        <v>duration=-1</v>
      </c>
      <c r="V1258" s="14" t="str">
        <f t="shared" ca="1" si="340"/>
        <v>effectIds={1000534}</v>
      </c>
      <c r="W1258" s="14" t="str">
        <f t="shared" ca="1" si="341"/>
        <v/>
      </c>
      <c r="X1258" s="14" t="str">
        <f t="shared" ca="1" si="342"/>
        <v/>
      </c>
      <c r="Y1258" s="14" t="str">
        <f t="shared" ca="1" si="343"/>
        <v/>
      </c>
      <c r="Z1258" s="14" t="str">
        <f t="shared" ca="1" si="344"/>
        <v/>
      </c>
      <c r="AA1258" s="14" t="str">
        <f t="shared" ca="1" si="345"/>
        <v/>
      </c>
      <c r="AB1258" s="1">
        <f t="shared" si="347"/>
        <v>1</v>
      </c>
      <c r="AC1258" s="1" t="e">
        <f t="shared" si="348"/>
        <v>#N/A</v>
      </c>
      <c r="AD1258" s="1" t="e">
        <f t="shared" si="349"/>
        <v>#N/A</v>
      </c>
      <c r="AE1258" s="1" t="e">
        <f t="shared" si="350"/>
        <v>#N/A</v>
      </c>
      <c r="AF1258" s="1" t="e">
        <f t="shared" si="351"/>
        <v>#N/A</v>
      </c>
      <c r="AG1258" s="1" t="e">
        <f t="shared" si="352"/>
        <v>#N/A</v>
      </c>
      <c r="AH1258" s="1" t="e">
        <f t="shared" si="353"/>
        <v>#N/A</v>
      </c>
      <c r="AI1258" s="1" t="str">
        <f>TRIM(LEFT(AP1258,FIND(Sheet1!$E$16,AP1258)-1))</f>
        <v>duration</v>
      </c>
      <c r="AJ1258" s="1" t="str">
        <f>TRIM(LEFT(AQ1258,FIND(Sheet1!$E$16,AQ1258)-1))</f>
        <v>effectIds</v>
      </c>
      <c r="AK1258" s="1" t="e">
        <f>TRIM(LEFT(AR1258,FIND(Sheet1!$E$16,AR1258)-1))</f>
        <v>#VALUE!</v>
      </c>
      <c r="AL1258" s="1" t="e">
        <f>TRIM(LEFT(AS1258,FIND(Sheet1!$E$16,AS1258)-1))</f>
        <v>#VALUE!</v>
      </c>
      <c r="AM1258" s="1" t="e">
        <f>TRIM(LEFT(AT1258,FIND(Sheet1!$E$16,AT1258)-1))</f>
        <v>#VALUE!</v>
      </c>
      <c r="AN1258" s="1" t="e">
        <f>TRIM(LEFT(AU1258,FIND(Sheet1!$E$16,AU1258)-1))</f>
        <v>#VALUE!</v>
      </c>
      <c r="AO1258" s="1" t="e">
        <f>TRIM(LEFT(AV1258,FIND(Sheet1!$E$16,AV1258)-1))</f>
        <v>#VALUE!</v>
      </c>
      <c r="AP1258" s="14" t="s">
        <v>417</v>
      </c>
      <c r="AQ1258" s="14" t="s">
        <v>674</v>
      </c>
      <c r="AX1258" s="1">
        <v>120100050304</v>
      </c>
      <c r="AY1258" s="1" t="s">
        <v>88</v>
      </c>
      <c r="AZ1258" s="1" t="str">
        <f t="shared" si="346"/>
        <v>120100050304加buff</v>
      </c>
      <c r="BA1258" s="1">
        <f>COUNTIFS($AZ$2:AZ1258,AZ1258,$AZ$2:AZ1258,"&gt;&lt;")</f>
        <v>1</v>
      </c>
      <c r="BB1258" t="b">
        <f>IFERROR(AND(VLOOKUP(AX1258,[2]英雄技能定义!$A:$F,6,0)="普攻",AY1258=$AY$2),FALSE)</f>
        <v>0</v>
      </c>
    </row>
    <row r="1259" spans="19:54">
      <c r="S1259" s="14" t="str">
        <f t="shared" si="338"/>
        <v>120100050305加buff1</v>
      </c>
      <c r="T1259" s="14" t="str">
        <f ca="1">IF(OFFSET($BB$1,MATCH($S1259,S:S,0)-1,),$BC$1,
_xlfn.TEXTJOIN(Sheet1!$D$16,1,U1259:AA1259))</f>
        <v>duration=-1,effectIds={1000535}</v>
      </c>
      <c r="U1259" s="14" t="str">
        <f t="shared" ca="1" si="339"/>
        <v>duration=-1</v>
      </c>
      <c r="V1259" s="14" t="str">
        <f t="shared" ca="1" si="340"/>
        <v>effectIds={1000535}</v>
      </c>
      <c r="W1259" s="14" t="str">
        <f t="shared" ca="1" si="341"/>
        <v/>
      </c>
      <c r="X1259" s="14" t="str">
        <f t="shared" ca="1" si="342"/>
        <v/>
      </c>
      <c r="Y1259" s="14" t="str">
        <f t="shared" ca="1" si="343"/>
        <v/>
      </c>
      <c r="Z1259" s="14" t="str">
        <f t="shared" ca="1" si="344"/>
        <v/>
      </c>
      <c r="AA1259" s="14" t="str">
        <f t="shared" ca="1" si="345"/>
        <v/>
      </c>
      <c r="AB1259" s="1">
        <f t="shared" si="347"/>
        <v>1</v>
      </c>
      <c r="AC1259" s="1" t="e">
        <f t="shared" si="348"/>
        <v>#N/A</v>
      </c>
      <c r="AD1259" s="1" t="e">
        <f t="shared" si="349"/>
        <v>#N/A</v>
      </c>
      <c r="AE1259" s="1" t="e">
        <f t="shared" si="350"/>
        <v>#N/A</v>
      </c>
      <c r="AF1259" s="1" t="e">
        <f t="shared" si="351"/>
        <v>#N/A</v>
      </c>
      <c r="AG1259" s="1" t="e">
        <f t="shared" si="352"/>
        <v>#N/A</v>
      </c>
      <c r="AH1259" s="1" t="e">
        <f t="shared" si="353"/>
        <v>#N/A</v>
      </c>
      <c r="AI1259" s="1" t="str">
        <f>TRIM(LEFT(AP1259,FIND(Sheet1!$E$16,AP1259)-1))</f>
        <v>duration</v>
      </c>
      <c r="AJ1259" s="1" t="str">
        <f>TRIM(LEFT(AQ1259,FIND(Sheet1!$E$16,AQ1259)-1))</f>
        <v>effectIds</v>
      </c>
      <c r="AK1259" s="1" t="e">
        <f>TRIM(LEFT(AR1259,FIND(Sheet1!$E$16,AR1259)-1))</f>
        <v>#VALUE!</v>
      </c>
      <c r="AL1259" s="1" t="e">
        <f>TRIM(LEFT(AS1259,FIND(Sheet1!$E$16,AS1259)-1))</f>
        <v>#VALUE!</v>
      </c>
      <c r="AM1259" s="1" t="e">
        <f>TRIM(LEFT(AT1259,FIND(Sheet1!$E$16,AT1259)-1))</f>
        <v>#VALUE!</v>
      </c>
      <c r="AN1259" s="1" t="e">
        <f>TRIM(LEFT(AU1259,FIND(Sheet1!$E$16,AU1259)-1))</f>
        <v>#VALUE!</v>
      </c>
      <c r="AO1259" s="1" t="e">
        <f>TRIM(LEFT(AV1259,FIND(Sheet1!$E$16,AV1259)-1))</f>
        <v>#VALUE!</v>
      </c>
      <c r="AP1259" s="14" t="s">
        <v>417</v>
      </c>
      <c r="AQ1259" s="14" t="s">
        <v>675</v>
      </c>
      <c r="AX1259" s="1">
        <v>120100050305</v>
      </c>
      <c r="AY1259" s="1" t="s">
        <v>88</v>
      </c>
      <c r="AZ1259" s="1" t="str">
        <f t="shared" si="346"/>
        <v>120100050305加buff</v>
      </c>
      <c r="BA1259" s="1">
        <f>COUNTIFS($AZ$2:AZ1259,AZ1259,$AZ$2:AZ1259,"&gt;&lt;")</f>
        <v>1</v>
      </c>
      <c r="BB1259" t="b">
        <f>IFERROR(AND(VLOOKUP(AX1259,[2]英雄技能定义!$A:$F,6,0)="普攻",AY1259=$AY$2),FALSE)</f>
        <v>0</v>
      </c>
    </row>
    <row r="1260" spans="19:54">
      <c r="S1260" s="14" t="str">
        <f t="shared" si="338"/>
        <v>120100050306加buff1</v>
      </c>
      <c r="T1260" s="14" t="str">
        <f ca="1">IF(OFFSET($BB$1,MATCH($S1260,S:S,0)-1,),$BC$1,
_xlfn.TEXTJOIN(Sheet1!$D$16,1,U1260:AA1260))</f>
        <v>duration=-1,effectIds={1000536}</v>
      </c>
      <c r="U1260" s="14" t="str">
        <f t="shared" ca="1" si="339"/>
        <v>duration=-1</v>
      </c>
      <c r="V1260" s="14" t="str">
        <f t="shared" ca="1" si="340"/>
        <v>effectIds={1000536}</v>
      </c>
      <c r="W1260" s="14" t="str">
        <f t="shared" ca="1" si="341"/>
        <v/>
      </c>
      <c r="X1260" s="14" t="str">
        <f t="shared" ca="1" si="342"/>
        <v/>
      </c>
      <c r="Y1260" s="14" t="str">
        <f t="shared" ca="1" si="343"/>
        <v/>
      </c>
      <c r="Z1260" s="14" t="str">
        <f t="shared" ca="1" si="344"/>
        <v/>
      </c>
      <c r="AA1260" s="14" t="str">
        <f t="shared" ca="1" si="345"/>
        <v/>
      </c>
      <c r="AB1260" s="1">
        <f t="shared" si="347"/>
        <v>1</v>
      </c>
      <c r="AC1260" s="1" t="e">
        <f t="shared" si="348"/>
        <v>#N/A</v>
      </c>
      <c r="AD1260" s="1" t="e">
        <f t="shared" si="349"/>
        <v>#N/A</v>
      </c>
      <c r="AE1260" s="1" t="e">
        <f t="shared" si="350"/>
        <v>#N/A</v>
      </c>
      <c r="AF1260" s="1" t="e">
        <f t="shared" si="351"/>
        <v>#N/A</v>
      </c>
      <c r="AG1260" s="1" t="e">
        <f t="shared" si="352"/>
        <v>#N/A</v>
      </c>
      <c r="AH1260" s="1" t="e">
        <f t="shared" si="353"/>
        <v>#N/A</v>
      </c>
      <c r="AI1260" s="1" t="str">
        <f>TRIM(LEFT(AP1260,FIND(Sheet1!$E$16,AP1260)-1))</f>
        <v>duration</v>
      </c>
      <c r="AJ1260" s="1" t="str">
        <f>TRIM(LEFT(AQ1260,FIND(Sheet1!$E$16,AQ1260)-1))</f>
        <v>effectIds</v>
      </c>
      <c r="AK1260" s="1" t="e">
        <f>TRIM(LEFT(AR1260,FIND(Sheet1!$E$16,AR1260)-1))</f>
        <v>#VALUE!</v>
      </c>
      <c r="AL1260" s="1" t="e">
        <f>TRIM(LEFT(AS1260,FIND(Sheet1!$E$16,AS1260)-1))</f>
        <v>#VALUE!</v>
      </c>
      <c r="AM1260" s="1" t="e">
        <f>TRIM(LEFT(AT1260,FIND(Sheet1!$E$16,AT1260)-1))</f>
        <v>#VALUE!</v>
      </c>
      <c r="AN1260" s="1" t="e">
        <f>TRIM(LEFT(AU1260,FIND(Sheet1!$E$16,AU1260)-1))</f>
        <v>#VALUE!</v>
      </c>
      <c r="AO1260" s="1" t="e">
        <f>TRIM(LEFT(AV1260,FIND(Sheet1!$E$16,AV1260)-1))</f>
        <v>#VALUE!</v>
      </c>
      <c r="AP1260" s="14" t="s">
        <v>417</v>
      </c>
      <c r="AQ1260" s="14" t="s">
        <v>676</v>
      </c>
      <c r="AX1260" s="1">
        <v>120100050306</v>
      </c>
      <c r="AY1260" s="1" t="s">
        <v>88</v>
      </c>
      <c r="AZ1260" s="1" t="str">
        <f t="shared" si="346"/>
        <v>120100050306加buff</v>
      </c>
      <c r="BA1260" s="1">
        <f>COUNTIFS($AZ$2:AZ1260,AZ1260,$AZ$2:AZ1260,"&gt;&lt;")</f>
        <v>1</v>
      </c>
      <c r="BB1260" t="b">
        <f>IFERROR(AND(VLOOKUP(AX1260,[2]英雄技能定义!$A:$F,6,0)="普攻",AY1260=$AY$2),FALSE)</f>
        <v>0</v>
      </c>
    </row>
    <row r="1261" spans="19:54">
      <c r="S1261" s="14" t="str">
        <f t="shared" si="338"/>
        <v>120100060101伤血1</v>
      </c>
      <c r="T1261" s="14" t="str">
        <f ca="1">IF(OFFSET($BB$1,MATCH($S1261,S:S,0)-1,),$BC$1,
_xlfn.TEXTJOIN(Sheet1!$D$16,1,U1261:AA1261))</f>
        <v>ratio=0.6,fixed=100</v>
      </c>
      <c r="U1261" s="14" t="str">
        <f t="shared" ca="1" si="339"/>
        <v>ratio=0.6</v>
      </c>
      <c r="V1261" s="14" t="str">
        <f t="shared" ca="1" si="340"/>
        <v>fixed=100</v>
      </c>
      <c r="W1261" s="14" t="str">
        <f t="shared" ca="1" si="341"/>
        <v/>
      </c>
      <c r="X1261" s="14" t="str">
        <f t="shared" ca="1" si="342"/>
        <v/>
      </c>
      <c r="Y1261" s="14" t="str">
        <f t="shared" ca="1" si="343"/>
        <v/>
      </c>
      <c r="Z1261" s="14" t="str">
        <f t="shared" ca="1" si="344"/>
        <v/>
      </c>
      <c r="AA1261" s="14" t="str">
        <f t="shared" ca="1" si="345"/>
        <v/>
      </c>
      <c r="AB1261" s="1">
        <f t="shared" si="347"/>
        <v>0.6</v>
      </c>
      <c r="AC1261" s="1">
        <f t="shared" si="348"/>
        <v>100</v>
      </c>
      <c r="AD1261" s="1" t="e">
        <f t="shared" si="349"/>
        <v>#N/A</v>
      </c>
      <c r="AE1261" s="1" t="e">
        <f t="shared" si="350"/>
        <v>#N/A</v>
      </c>
      <c r="AF1261" s="1" t="e">
        <f t="shared" si="351"/>
        <v>#N/A</v>
      </c>
      <c r="AG1261" s="1" t="e">
        <f t="shared" si="352"/>
        <v>#N/A</v>
      </c>
      <c r="AH1261" s="1" t="e">
        <f t="shared" si="353"/>
        <v>#N/A</v>
      </c>
      <c r="AI1261" s="1" t="str">
        <f>TRIM(LEFT(AP1261,FIND(Sheet1!$E$16,AP1261)-1))</f>
        <v>ratio</v>
      </c>
      <c r="AJ1261" s="1" t="str">
        <f>TRIM(LEFT(AQ1261,FIND(Sheet1!$E$16,AQ1261)-1))</f>
        <v>fixed</v>
      </c>
      <c r="AK1261" s="1" t="e">
        <f>TRIM(LEFT(AR1261,FIND(Sheet1!$E$16,AR1261)-1))</f>
        <v>#VALUE!</v>
      </c>
      <c r="AL1261" s="1" t="e">
        <f>TRIM(LEFT(AS1261,FIND(Sheet1!$E$16,AS1261)-1))</f>
        <v>#VALUE!</v>
      </c>
      <c r="AM1261" s="1" t="e">
        <f>TRIM(LEFT(AT1261,FIND(Sheet1!$E$16,AT1261)-1))</f>
        <v>#VALUE!</v>
      </c>
      <c r="AN1261" s="1" t="e">
        <f>TRIM(LEFT(AU1261,FIND(Sheet1!$E$16,AU1261)-1))</f>
        <v>#VALUE!</v>
      </c>
      <c r="AO1261" s="1" t="e">
        <f>TRIM(LEFT(AV1261,FIND(Sheet1!$E$16,AV1261)-1))</f>
        <v>#VALUE!</v>
      </c>
      <c r="AP1261" s="14" t="s">
        <v>197</v>
      </c>
      <c r="AQ1261" s="14" t="s">
        <v>170</v>
      </c>
      <c r="AX1261" s="1">
        <v>120100060101</v>
      </c>
      <c r="AY1261" s="1" t="s">
        <v>86</v>
      </c>
      <c r="AZ1261" s="1" t="str">
        <f t="shared" si="346"/>
        <v>120100060101伤血</v>
      </c>
      <c r="BA1261" s="1">
        <f>COUNTIFS($AZ$2:AZ1261,AZ1261,$AZ$2:AZ1261,"&gt;&lt;")</f>
        <v>1</v>
      </c>
      <c r="BB1261" t="b">
        <f>IFERROR(AND(VLOOKUP(AX1261,[2]英雄技能定义!$A:$F,6,0)="普攻",AY1261=$AY$2),FALSE)</f>
        <v>0</v>
      </c>
    </row>
    <row r="1262" spans="19:54">
      <c r="S1262" s="14" t="str">
        <f t="shared" si="338"/>
        <v>120100060101加buff1</v>
      </c>
      <c r="T1262" s="14" t="str">
        <f ca="1">IF(OFFSET($BB$1,MATCH($S1262,S:S,0)-1,),$BC$1,
_xlfn.TEXTJOIN(Sheet1!$D$16,1,U1262:AA1262))</f>
        <v>duration=2,effectIds={1000563,1000592},lightEffects={42}</v>
      </c>
      <c r="U1262" s="14" t="str">
        <f t="shared" ca="1" si="339"/>
        <v>duration=2</v>
      </c>
      <c r="V1262" s="14" t="str">
        <f t="shared" ca="1" si="340"/>
        <v>effectIds={1000563</v>
      </c>
      <c r="W1262" s="14" t="str">
        <f t="shared" ca="1" si="341"/>
        <v>1000592}</v>
      </c>
      <c r="X1262" s="14" t="str">
        <f t="shared" ca="1" si="342"/>
        <v>lightEffects={42}</v>
      </c>
      <c r="Y1262" s="14" t="str">
        <f t="shared" ca="1" si="343"/>
        <v/>
      </c>
      <c r="Z1262" s="14" t="str">
        <f t="shared" ca="1" si="344"/>
        <v/>
      </c>
      <c r="AA1262" s="14" t="str">
        <f t="shared" ca="1" si="345"/>
        <v/>
      </c>
      <c r="AB1262" s="1">
        <f t="shared" si="347"/>
        <v>2</v>
      </c>
      <c r="AC1262" s="1" t="e">
        <f t="shared" si="348"/>
        <v>#N/A</v>
      </c>
      <c r="AD1262" s="1" t="e">
        <f t="shared" si="349"/>
        <v>#N/A</v>
      </c>
      <c r="AE1262" s="1" t="e">
        <f t="shared" si="350"/>
        <v>#N/A</v>
      </c>
      <c r="AF1262" s="1" t="e">
        <f t="shared" si="351"/>
        <v>#N/A</v>
      </c>
      <c r="AG1262" s="1" t="e">
        <f t="shared" si="352"/>
        <v>#N/A</v>
      </c>
      <c r="AH1262" s="1" t="e">
        <f t="shared" si="353"/>
        <v>#N/A</v>
      </c>
      <c r="AI1262" s="1" t="str">
        <f>TRIM(LEFT(AP1262,FIND(Sheet1!$E$16,AP1262)-1))</f>
        <v>duration</v>
      </c>
      <c r="AJ1262" s="1" t="str">
        <f>TRIM(LEFT(AQ1262,FIND(Sheet1!$E$16,AQ1262)-1))</f>
        <v>effectIds</v>
      </c>
      <c r="AK1262" s="1" t="e">
        <f>TRIM(LEFT(AR1262,FIND(Sheet1!$E$16,AR1262)-1))</f>
        <v>#VALUE!</v>
      </c>
      <c r="AL1262" s="1" t="str">
        <f>TRIM(LEFT(AS1262,FIND(Sheet1!$E$16,AS1262)-1))</f>
        <v>lightEffects</v>
      </c>
      <c r="AM1262" s="1" t="e">
        <f>TRIM(LEFT(AT1262,FIND(Sheet1!$E$16,AT1262)-1))</f>
        <v>#VALUE!</v>
      </c>
      <c r="AN1262" s="1" t="e">
        <f>TRIM(LEFT(AU1262,FIND(Sheet1!$E$16,AU1262)-1))</f>
        <v>#VALUE!</v>
      </c>
      <c r="AO1262" s="1" t="e">
        <f>TRIM(LEFT(AV1262,FIND(Sheet1!$E$16,AV1262)-1))</f>
        <v>#VALUE!</v>
      </c>
      <c r="AP1262" s="14" t="s">
        <v>249</v>
      </c>
      <c r="AQ1262" s="14" t="s">
        <v>925</v>
      </c>
      <c r="AR1262" s="14" t="s">
        <v>926</v>
      </c>
      <c r="AS1262" s="14" t="s">
        <v>677</v>
      </c>
      <c r="AX1262" s="1">
        <v>120100060101</v>
      </c>
      <c r="AY1262" s="1" t="s">
        <v>88</v>
      </c>
      <c r="AZ1262" s="1" t="str">
        <f t="shared" si="346"/>
        <v>120100060101加buff</v>
      </c>
      <c r="BA1262" s="1">
        <f>COUNTIFS($AZ$2:AZ1262,AZ1262,$AZ$2:AZ1262,"&gt;&lt;")</f>
        <v>1</v>
      </c>
      <c r="BB1262" t="b">
        <f>IFERROR(AND(VLOOKUP(AX1262,[2]英雄技能定义!$A:$F,6,0)="普攻",AY1262=$AY$2),FALSE)</f>
        <v>0</v>
      </c>
    </row>
    <row r="1263" spans="19:54">
      <c r="S1263" s="14" t="str">
        <f t="shared" si="338"/>
        <v>120100060201伤血1</v>
      </c>
      <c r="T1263" s="14" t="str">
        <f ca="1">IF(OFFSET($BB$1,MATCH($S1263,S:S,0)-1,),$BC$1,
_xlfn.TEXTJOIN(Sheet1!$D$16,1,U1263:AA1263))</f>
        <v>ratio=0.52,fixed=100</v>
      </c>
      <c r="U1263" s="14" t="str">
        <f t="shared" ca="1" si="339"/>
        <v>ratio=0.52</v>
      </c>
      <c r="V1263" s="14" t="str">
        <f t="shared" ca="1" si="340"/>
        <v>fixed=100</v>
      </c>
      <c r="W1263" s="14" t="str">
        <f t="shared" ca="1" si="341"/>
        <v/>
      </c>
      <c r="X1263" s="14" t="str">
        <f t="shared" ca="1" si="342"/>
        <v/>
      </c>
      <c r="Y1263" s="14" t="str">
        <f t="shared" ca="1" si="343"/>
        <v/>
      </c>
      <c r="Z1263" s="14" t="str">
        <f t="shared" ca="1" si="344"/>
        <v/>
      </c>
      <c r="AA1263" s="14" t="str">
        <f t="shared" ca="1" si="345"/>
        <v/>
      </c>
      <c r="AB1263" s="1">
        <f t="shared" si="347"/>
        <v>0.52</v>
      </c>
      <c r="AC1263" s="1">
        <f t="shared" si="348"/>
        <v>100</v>
      </c>
      <c r="AD1263" s="1" t="e">
        <f t="shared" si="349"/>
        <v>#N/A</v>
      </c>
      <c r="AE1263" s="1" t="e">
        <f t="shared" si="350"/>
        <v>#N/A</v>
      </c>
      <c r="AF1263" s="1" t="e">
        <f t="shared" si="351"/>
        <v>#N/A</v>
      </c>
      <c r="AG1263" s="1" t="e">
        <f t="shared" si="352"/>
        <v>#N/A</v>
      </c>
      <c r="AH1263" s="1" t="e">
        <f t="shared" si="353"/>
        <v>#N/A</v>
      </c>
      <c r="AI1263" s="1" t="str">
        <f>TRIM(LEFT(AP1263,FIND(Sheet1!$E$16,AP1263)-1))</f>
        <v>ratio</v>
      </c>
      <c r="AJ1263" s="1" t="str">
        <f>TRIM(LEFT(AQ1263,FIND(Sheet1!$E$16,AQ1263)-1))</f>
        <v>fixed</v>
      </c>
      <c r="AK1263" s="1" t="e">
        <f>TRIM(LEFT(AR1263,FIND(Sheet1!$E$16,AR1263)-1))</f>
        <v>#VALUE!</v>
      </c>
      <c r="AL1263" s="1" t="e">
        <f>TRIM(LEFT(AS1263,FIND(Sheet1!$E$16,AS1263)-1))</f>
        <v>#VALUE!</v>
      </c>
      <c r="AM1263" s="1" t="e">
        <f>TRIM(LEFT(AT1263,FIND(Sheet1!$E$16,AT1263)-1))</f>
        <v>#VALUE!</v>
      </c>
      <c r="AN1263" s="1" t="e">
        <f>TRIM(LEFT(AU1263,FIND(Sheet1!$E$16,AU1263)-1))</f>
        <v>#VALUE!</v>
      </c>
      <c r="AO1263" s="1" t="e">
        <f>TRIM(LEFT(AV1263,FIND(Sheet1!$E$16,AV1263)-1))</f>
        <v>#VALUE!</v>
      </c>
      <c r="AP1263" s="14" t="s">
        <v>678</v>
      </c>
      <c r="AQ1263" s="14" t="s">
        <v>170</v>
      </c>
      <c r="AX1263" s="1">
        <v>120100060201</v>
      </c>
      <c r="AY1263" s="1" t="s">
        <v>86</v>
      </c>
      <c r="AZ1263" s="1" t="str">
        <f t="shared" si="346"/>
        <v>120100060201伤血</v>
      </c>
      <c r="BA1263" s="1">
        <f>COUNTIFS($AZ$2:AZ1263,AZ1263,$AZ$2:AZ1263,"&gt;&lt;")</f>
        <v>1</v>
      </c>
      <c r="BB1263" t="b">
        <f>IFERROR(AND(VLOOKUP(AX1263,[2]英雄技能定义!$A:$F,6,0)="普攻",AY1263=$AY$2),FALSE)</f>
        <v>0</v>
      </c>
    </row>
    <row r="1264" spans="19:54">
      <c r="S1264" s="14" t="str">
        <f t="shared" si="338"/>
        <v>120100060201加buff1</v>
      </c>
      <c r="T1264" s="14" t="str">
        <f ca="1">IF(OFFSET($BB$1,MATCH($S1264,S:S,0)-1,),$BC$1,
_xlfn.TEXTJOIN(Sheet1!$D$16,1,U1264:AA1264))</f>
        <v>duration=3,effectIds={1000563,1000592},lightEffects={42}</v>
      </c>
      <c r="U1264" s="14" t="str">
        <f t="shared" ca="1" si="339"/>
        <v>duration=3</v>
      </c>
      <c r="V1264" s="14" t="str">
        <f t="shared" ca="1" si="340"/>
        <v>effectIds={1000563</v>
      </c>
      <c r="W1264" s="14" t="str">
        <f t="shared" ca="1" si="341"/>
        <v>1000592}</v>
      </c>
      <c r="X1264" s="14" t="str">
        <f t="shared" ca="1" si="342"/>
        <v>lightEffects={42}</v>
      </c>
      <c r="Y1264" s="14" t="str">
        <f t="shared" ca="1" si="343"/>
        <v/>
      </c>
      <c r="Z1264" s="14" t="str">
        <f t="shared" ca="1" si="344"/>
        <v/>
      </c>
      <c r="AA1264" s="14" t="str">
        <f t="shared" ca="1" si="345"/>
        <v/>
      </c>
      <c r="AB1264" s="1">
        <f t="shared" si="347"/>
        <v>3</v>
      </c>
      <c r="AC1264" s="1" t="e">
        <f t="shared" si="348"/>
        <v>#N/A</v>
      </c>
      <c r="AD1264" s="1" t="e">
        <f t="shared" si="349"/>
        <v>#N/A</v>
      </c>
      <c r="AE1264" s="1" t="e">
        <f t="shared" si="350"/>
        <v>#N/A</v>
      </c>
      <c r="AF1264" s="1" t="e">
        <f t="shared" si="351"/>
        <v>#N/A</v>
      </c>
      <c r="AG1264" s="1" t="e">
        <f t="shared" si="352"/>
        <v>#N/A</v>
      </c>
      <c r="AH1264" s="1" t="e">
        <f t="shared" si="353"/>
        <v>#N/A</v>
      </c>
      <c r="AI1264" s="1" t="str">
        <f>TRIM(LEFT(AP1264,FIND(Sheet1!$E$16,AP1264)-1))</f>
        <v>duration</v>
      </c>
      <c r="AJ1264" s="1" t="str">
        <f>TRIM(LEFT(AQ1264,FIND(Sheet1!$E$16,AQ1264)-1))</f>
        <v>effectIds</v>
      </c>
      <c r="AK1264" s="1" t="e">
        <f>TRIM(LEFT(AR1264,FIND(Sheet1!$E$16,AR1264)-1))</f>
        <v>#VALUE!</v>
      </c>
      <c r="AL1264" s="1" t="str">
        <f>TRIM(LEFT(AS1264,FIND(Sheet1!$E$16,AS1264)-1))</f>
        <v>lightEffects</v>
      </c>
      <c r="AM1264" s="1" t="e">
        <f>TRIM(LEFT(AT1264,FIND(Sheet1!$E$16,AT1264)-1))</f>
        <v>#VALUE!</v>
      </c>
      <c r="AN1264" s="1" t="e">
        <f>TRIM(LEFT(AU1264,FIND(Sheet1!$E$16,AU1264)-1))</f>
        <v>#VALUE!</v>
      </c>
      <c r="AO1264" s="1" t="e">
        <f>TRIM(LEFT(AV1264,FIND(Sheet1!$E$16,AV1264)-1))</f>
        <v>#VALUE!</v>
      </c>
      <c r="AP1264" s="14" t="s">
        <v>294</v>
      </c>
      <c r="AQ1264" s="14" t="s">
        <v>925</v>
      </c>
      <c r="AR1264" s="14" t="s">
        <v>926</v>
      </c>
      <c r="AS1264" s="14" t="s">
        <v>677</v>
      </c>
      <c r="AX1264" s="1">
        <v>120100060201</v>
      </c>
      <c r="AY1264" s="1" t="s">
        <v>88</v>
      </c>
      <c r="AZ1264" s="1" t="str">
        <f t="shared" si="346"/>
        <v>120100060201加buff</v>
      </c>
      <c r="BA1264" s="1">
        <f>COUNTIFS($AZ$2:AZ1264,AZ1264,$AZ$2:AZ1264,"&gt;&lt;")</f>
        <v>1</v>
      </c>
      <c r="BB1264" t="b">
        <f>IFERROR(AND(VLOOKUP(AX1264,[2]英雄技能定义!$A:$F,6,0)="普攻",AY1264=$AY$2),FALSE)</f>
        <v>0</v>
      </c>
    </row>
    <row r="1265" spans="19:54">
      <c r="S1265" s="14" t="str">
        <f t="shared" si="338"/>
        <v>120100060201加buff2</v>
      </c>
      <c r="T1265" s="14" t="str">
        <f ca="1">IF(OFFSET($BB$1,MATCH($S1265,S:S,0)-1,),$BC$1,
_xlfn.TEXTJOIN(Sheet1!$D$16,1,U1265:AA1265))</f>
        <v>duration=9,effectIds={1000564}</v>
      </c>
      <c r="U1265" s="14" t="str">
        <f t="shared" ca="1" si="339"/>
        <v>duration=9</v>
      </c>
      <c r="V1265" s="14" t="str">
        <f t="shared" ca="1" si="340"/>
        <v>effectIds={1000564}</v>
      </c>
      <c r="W1265" s="14" t="str">
        <f t="shared" ca="1" si="341"/>
        <v/>
      </c>
      <c r="X1265" s="14" t="str">
        <f t="shared" ca="1" si="342"/>
        <v/>
      </c>
      <c r="Y1265" s="14" t="str">
        <f t="shared" ca="1" si="343"/>
        <v/>
      </c>
      <c r="Z1265" s="14" t="str">
        <f t="shared" ca="1" si="344"/>
        <v/>
      </c>
      <c r="AA1265" s="14" t="str">
        <f t="shared" ca="1" si="345"/>
        <v/>
      </c>
      <c r="AB1265" s="1">
        <f t="shared" si="347"/>
        <v>9</v>
      </c>
      <c r="AC1265" s="1" t="e">
        <f t="shared" si="348"/>
        <v>#N/A</v>
      </c>
      <c r="AD1265" s="1" t="e">
        <f t="shared" si="349"/>
        <v>#N/A</v>
      </c>
      <c r="AE1265" s="1" t="e">
        <f t="shared" si="350"/>
        <v>#N/A</v>
      </c>
      <c r="AF1265" s="1" t="e">
        <f t="shared" si="351"/>
        <v>#N/A</v>
      </c>
      <c r="AG1265" s="1" t="e">
        <f t="shared" si="352"/>
        <v>#N/A</v>
      </c>
      <c r="AH1265" s="1" t="e">
        <f t="shared" si="353"/>
        <v>#N/A</v>
      </c>
      <c r="AI1265" s="1" t="str">
        <f>TRIM(LEFT(AP1265,FIND(Sheet1!$E$16,AP1265)-1))</f>
        <v>duration</v>
      </c>
      <c r="AJ1265" s="1" t="str">
        <f>TRIM(LEFT(AQ1265,FIND(Sheet1!$E$16,AQ1265)-1))</f>
        <v>effectIds</v>
      </c>
      <c r="AK1265" s="1" t="e">
        <f>TRIM(LEFT(AR1265,FIND(Sheet1!$E$16,AR1265)-1))</f>
        <v>#VALUE!</v>
      </c>
      <c r="AL1265" s="1" t="e">
        <f>TRIM(LEFT(AS1265,FIND(Sheet1!$E$16,AS1265)-1))</f>
        <v>#VALUE!</v>
      </c>
      <c r="AM1265" s="1" t="e">
        <f>TRIM(LEFT(AT1265,FIND(Sheet1!$E$16,AT1265)-1))</f>
        <v>#VALUE!</v>
      </c>
      <c r="AN1265" s="1" t="e">
        <f>TRIM(LEFT(AU1265,FIND(Sheet1!$E$16,AU1265)-1))</f>
        <v>#VALUE!</v>
      </c>
      <c r="AO1265" s="1" t="e">
        <f>TRIM(LEFT(AV1265,FIND(Sheet1!$E$16,AV1265)-1))</f>
        <v>#VALUE!</v>
      </c>
      <c r="AP1265" s="14" t="s">
        <v>175</v>
      </c>
      <c r="AQ1265" s="14" t="s">
        <v>679</v>
      </c>
      <c r="AX1265" s="1">
        <v>120100060201</v>
      </c>
      <c r="AY1265" s="1" t="s">
        <v>88</v>
      </c>
      <c r="AZ1265" s="1" t="str">
        <f t="shared" si="346"/>
        <v>120100060201加buff</v>
      </c>
      <c r="BA1265" s="1">
        <f>COUNTIFS($AZ$2:AZ1265,AZ1265,$AZ$2:AZ1265,"&gt;&lt;")</f>
        <v>2</v>
      </c>
      <c r="BB1265" t="b">
        <f>IFERROR(AND(VLOOKUP(AX1265,[2]英雄技能定义!$A:$F,6,0)="普攻",AY1265=$AY$2),FALSE)</f>
        <v>0</v>
      </c>
    </row>
    <row r="1266" spans="19:54">
      <c r="S1266" s="14" t="str">
        <f t="shared" si="338"/>
        <v>120100060202伤血1</v>
      </c>
      <c r="T1266" s="14" t="str">
        <f ca="1">IF(OFFSET($BB$1,MATCH($S1266,S:S,0)-1,),$BC$1,
_xlfn.TEXTJOIN(Sheet1!$D$16,1,U1266:AA1266))</f>
        <v>ratio=0.52,fixed=100</v>
      </c>
      <c r="U1266" s="14" t="str">
        <f t="shared" ca="1" si="339"/>
        <v>ratio=0.52</v>
      </c>
      <c r="V1266" s="14" t="str">
        <f t="shared" ca="1" si="340"/>
        <v>fixed=100</v>
      </c>
      <c r="W1266" s="14" t="str">
        <f t="shared" ca="1" si="341"/>
        <v/>
      </c>
      <c r="X1266" s="14" t="str">
        <f t="shared" ca="1" si="342"/>
        <v/>
      </c>
      <c r="Y1266" s="14" t="str">
        <f t="shared" ca="1" si="343"/>
        <v/>
      </c>
      <c r="Z1266" s="14" t="str">
        <f t="shared" ca="1" si="344"/>
        <v/>
      </c>
      <c r="AA1266" s="14" t="str">
        <f t="shared" ca="1" si="345"/>
        <v/>
      </c>
      <c r="AB1266" s="1">
        <f t="shared" si="347"/>
        <v>0.52</v>
      </c>
      <c r="AC1266" s="1">
        <f t="shared" si="348"/>
        <v>100</v>
      </c>
      <c r="AD1266" s="1" t="e">
        <f t="shared" si="349"/>
        <v>#N/A</v>
      </c>
      <c r="AE1266" s="1" t="e">
        <f t="shared" si="350"/>
        <v>#N/A</v>
      </c>
      <c r="AF1266" s="1" t="e">
        <f t="shared" si="351"/>
        <v>#N/A</v>
      </c>
      <c r="AG1266" s="1" t="e">
        <f t="shared" si="352"/>
        <v>#N/A</v>
      </c>
      <c r="AH1266" s="1" t="e">
        <f t="shared" si="353"/>
        <v>#N/A</v>
      </c>
      <c r="AI1266" s="1" t="str">
        <f>TRIM(LEFT(AP1266,FIND(Sheet1!$E$16,AP1266)-1))</f>
        <v>ratio</v>
      </c>
      <c r="AJ1266" s="1" t="str">
        <f>TRIM(LEFT(AQ1266,FIND(Sheet1!$E$16,AQ1266)-1))</f>
        <v>fixed</v>
      </c>
      <c r="AK1266" s="1" t="e">
        <f>TRIM(LEFT(AR1266,FIND(Sheet1!$E$16,AR1266)-1))</f>
        <v>#VALUE!</v>
      </c>
      <c r="AL1266" s="1" t="e">
        <f>TRIM(LEFT(AS1266,FIND(Sheet1!$E$16,AS1266)-1))</f>
        <v>#VALUE!</v>
      </c>
      <c r="AM1266" s="1" t="e">
        <f>TRIM(LEFT(AT1266,FIND(Sheet1!$E$16,AT1266)-1))</f>
        <v>#VALUE!</v>
      </c>
      <c r="AN1266" s="1" t="e">
        <f>TRIM(LEFT(AU1266,FIND(Sheet1!$E$16,AU1266)-1))</f>
        <v>#VALUE!</v>
      </c>
      <c r="AO1266" s="1" t="e">
        <f>TRIM(LEFT(AV1266,FIND(Sheet1!$E$16,AV1266)-1))</f>
        <v>#VALUE!</v>
      </c>
      <c r="AP1266" s="14" t="s">
        <v>678</v>
      </c>
      <c r="AQ1266" s="14" t="s">
        <v>170</v>
      </c>
      <c r="AX1266" s="1">
        <v>120100060202</v>
      </c>
      <c r="AY1266" s="1" t="s">
        <v>86</v>
      </c>
      <c r="AZ1266" s="1" t="str">
        <f t="shared" si="346"/>
        <v>120100060202伤血</v>
      </c>
      <c r="BA1266" s="1">
        <f>COUNTIFS($AZ$2:AZ1266,AZ1266,$AZ$2:AZ1266,"&gt;&lt;")</f>
        <v>1</v>
      </c>
      <c r="BB1266" t="b">
        <f>IFERROR(AND(VLOOKUP(AX1266,[2]英雄技能定义!$A:$F,6,0)="普攻",AY1266=$AY$2),FALSE)</f>
        <v>0</v>
      </c>
    </row>
    <row r="1267" spans="19:54">
      <c r="S1267" s="14" t="str">
        <f t="shared" si="338"/>
        <v>120100060202加buff1</v>
      </c>
      <c r="T1267" s="14" t="str">
        <f ca="1">IF(OFFSET($BB$1,MATCH($S1267,S:S,0)-1,),$BC$1,
_xlfn.TEXTJOIN(Sheet1!$D$16,1,U1267:AA1267))</f>
        <v>duration=3,effectIds={1000563,1000592},lightEffects={42}</v>
      </c>
      <c r="U1267" s="14" t="str">
        <f t="shared" ca="1" si="339"/>
        <v>duration=3</v>
      </c>
      <c r="V1267" s="14" t="str">
        <f t="shared" ca="1" si="340"/>
        <v>effectIds={1000563</v>
      </c>
      <c r="W1267" s="14" t="str">
        <f t="shared" ca="1" si="341"/>
        <v>1000592}</v>
      </c>
      <c r="X1267" s="14" t="str">
        <f t="shared" ca="1" si="342"/>
        <v>lightEffects={42}</v>
      </c>
      <c r="Y1267" s="14" t="str">
        <f t="shared" ca="1" si="343"/>
        <v/>
      </c>
      <c r="Z1267" s="14" t="str">
        <f t="shared" ca="1" si="344"/>
        <v/>
      </c>
      <c r="AA1267" s="14" t="str">
        <f t="shared" ca="1" si="345"/>
        <v/>
      </c>
      <c r="AB1267" s="1">
        <f t="shared" si="347"/>
        <v>3</v>
      </c>
      <c r="AC1267" s="1" t="e">
        <f t="shared" si="348"/>
        <v>#N/A</v>
      </c>
      <c r="AD1267" s="1" t="e">
        <f t="shared" si="349"/>
        <v>#N/A</v>
      </c>
      <c r="AE1267" s="1" t="e">
        <f t="shared" si="350"/>
        <v>#N/A</v>
      </c>
      <c r="AF1267" s="1" t="e">
        <f t="shared" si="351"/>
        <v>#N/A</v>
      </c>
      <c r="AG1267" s="1" t="e">
        <f t="shared" si="352"/>
        <v>#N/A</v>
      </c>
      <c r="AH1267" s="1" t="e">
        <f t="shared" si="353"/>
        <v>#N/A</v>
      </c>
      <c r="AI1267" s="1" t="str">
        <f>TRIM(LEFT(AP1267,FIND(Sheet1!$E$16,AP1267)-1))</f>
        <v>duration</v>
      </c>
      <c r="AJ1267" s="1" t="str">
        <f>TRIM(LEFT(AQ1267,FIND(Sheet1!$E$16,AQ1267)-1))</f>
        <v>effectIds</v>
      </c>
      <c r="AK1267" s="1" t="e">
        <f>TRIM(LEFT(AR1267,FIND(Sheet1!$E$16,AR1267)-1))</f>
        <v>#VALUE!</v>
      </c>
      <c r="AL1267" s="1" t="str">
        <f>TRIM(LEFT(AS1267,FIND(Sheet1!$E$16,AS1267)-1))</f>
        <v>lightEffects</v>
      </c>
      <c r="AM1267" s="1" t="e">
        <f>TRIM(LEFT(AT1267,FIND(Sheet1!$E$16,AT1267)-1))</f>
        <v>#VALUE!</v>
      </c>
      <c r="AN1267" s="1" t="e">
        <f>TRIM(LEFT(AU1267,FIND(Sheet1!$E$16,AU1267)-1))</f>
        <v>#VALUE!</v>
      </c>
      <c r="AO1267" s="1" t="e">
        <f>TRIM(LEFT(AV1267,FIND(Sheet1!$E$16,AV1267)-1))</f>
        <v>#VALUE!</v>
      </c>
      <c r="AP1267" s="14" t="s">
        <v>294</v>
      </c>
      <c r="AQ1267" s="14" t="s">
        <v>925</v>
      </c>
      <c r="AR1267" s="14" t="s">
        <v>926</v>
      </c>
      <c r="AS1267" s="14" t="s">
        <v>677</v>
      </c>
      <c r="AX1267" s="1">
        <v>120100060202</v>
      </c>
      <c r="AY1267" s="1" t="s">
        <v>88</v>
      </c>
      <c r="AZ1267" s="1" t="str">
        <f t="shared" si="346"/>
        <v>120100060202加buff</v>
      </c>
      <c r="BA1267" s="1">
        <f>COUNTIFS($AZ$2:AZ1267,AZ1267,$AZ$2:AZ1267,"&gt;&lt;")</f>
        <v>1</v>
      </c>
      <c r="BB1267" t="b">
        <f>IFERROR(AND(VLOOKUP(AX1267,[2]英雄技能定义!$A:$F,6,0)="普攻",AY1267=$AY$2),FALSE)</f>
        <v>0</v>
      </c>
    </row>
    <row r="1268" spans="19:54">
      <c r="S1268" s="14" t="str">
        <f t="shared" si="338"/>
        <v>120100060202加buff2</v>
      </c>
      <c r="T1268" s="14" t="str">
        <f ca="1">IF(OFFSET($BB$1,MATCH($S1268,S:S,0)-1,),$BC$1,
_xlfn.TEXTJOIN(Sheet1!$D$16,1,U1268:AA1268))</f>
        <v>duration=9,effectIds={1000565}</v>
      </c>
      <c r="U1268" s="14" t="str">
        <f t="shared" ca="1" si="339"/>
        <v>duration=9</v>
      </c>
      <c r="V1268" s="14" t="str">
        <f t="shared" ca="1" si="340"/>
        <v>effectIds={1000565}</v>
      </c>
      <c r="W1268" s="14" t="str">
        <f t="shared" ca="1" si="341"/>
        <v/>
      </c>
      <c r="X1268" s="14" t="str">
        <f t="shared" ca="1" si="342"/>
        <v/>
      </c>
      <c r="Y1268" s="14" t="str">
        <f t="shared" ca="1" si="343"/>
        <v/>
      </c>
      <c r="Z1268" s="14" t="str">
        <f t="shared" ca="1" si="344"/>
        <v/>
      </c>
      <c r="AA1268" s="14" t="str">
        <f t="shared" ca="1" si="345"/>
        <v/>
      </c>
      <c r="AB1268" s="1">
        <f t="shared" si="347"/>
        <v>9</v>
      </c>
      <c r="AC1268" s="1" t="e">
        <f t="shared" si="348"/>
        <v>#N/A</v>
      </c>
      <c r="AD1268" s="1" t="e">
        <f t="shared" si="349"/>
        <v>#N/A</v>
      </c>
      <c r="AE1268" s="1" t="e">
        <f t="shared" si="350"/>
        <v>#N/A</v>
      </c>
      <c r="AF1268" s="1" t="e">
        <f t="shared" si="351"/>
        <v>#N/A</v>
      </c>
      <c r="AG1268" s="1" t="e">
        <f t="shared" si="352"/>
        <v>#N/A</v>
      </c>
      <c r="AH1268" s="1" t="e">
        <f t="shared" si="353"/>
        <v>#N/A</v>
      </c>
      <c r="AI1268" s="1" t="str">
        <f>TRIM(LEFT(AP1268,FIND(Sheet1!$E$16,AP1268)-1))</f>
        <v>duration</v>
      </c>
      <c r="AJ1268" s="1" t="str">
        <f>TRIM(LEFT(AQ1268,FIND(Sheet1!$E$16,AQ1268)-1))</f>
        <v>effectIds</v>
      </c>
      <c r="AK1268" s="1" t="e">
        <f>TRIM(LEFT(AR1268,FIND(Sheet1!$E$16,AR1268)-1))</f>
        <v>#VALUE!</v>
      </c>
      <c r="AL1268" s="1" t="e">
        <f>TRIM(LEFT(AS1268,FIND(Sheet1!$E$16,AS1268)-1))</f>
        <v>#VALUE!</v>
      </c>
      <c r="AM1268" s="1" t="e">
        <f>TRIM(LEFT(AT1268,FIND(Sheet1!$E$16,AT1268)-1))</f>
        <v>#VALUE!</v>
      </c>
      <c r="AN1268" s="1" t="e">
        <f>TRIM(LEFT(AU1268,FIND(Sheet1!$E$16,AU1268)-1))</f>
        <v>#VALUE!</v>
      </c>
      <c r="AO1268" s="1" t="e">
        <f>TRIM(LEFT(AV1268,FIND(Sheet1!$E$16,AV1268)-1))</f>
        <v>#VALUE!</v>
      </c>
      <c r="AP1268" s="14" t="s">
        <v>175</v>
      </c>
      <c r="AQ1268" s="14" t="s">
        <v>680</v>
      </c>
      <c r="AX1268" s="1">
        <v>120100060202</v>
      </c>
      <c r="AY1268" s="1" t="s">
        <v>88</v>
      </c>
      <c r="AZ1268" s="1" t="str">
        <f t="shared" si="346"/>
        <v>120100060202加buff</v>
      </c>
      <c r="BA1268" s="1">
        <f>COUNTIFS($AZ$2:AZ1268,AZ1268,$AZ$2:AZ1268,"&gt;&lt;")</f>
        <v>2</v>
      </c>
      <c r="BB1268" t="b">
        <f>IFERROR(AND(VLOOKUP(AX1268,[2]英雄技能定义!$A:$F,6,0)="普攻",AY1268=$AY$2),FALSE)</f>
        <v>0</v>
      </c>
    </row>
    <row r="1269" spans="19:54">
      <c r="S1269" s="14" t="str">
        <f t="shared" si="338"/>
        <v>120100060203伤血1</v>
      </c>
      <c r="T1269" s="14" t="str">
        <f ca="1">IF(OFFSET($BB$1,MATCH($S1269,S:S,0)-1,),$BC$1,
_xlfn.TEXTJOIN(Sheet1!$D$16,1,U1269:AA1269))</f>
        <v>ratio=0.52,fixed=100</v>
      </c>
      <c r="U1269" s="14" t="str">
        <f t="shared" ca="1" si="339"/>
        <v>ratio=0.52</v>
      </c>
      <c r="V1269" s="14" t="str">
        <f t="shared" ca="1" si="340"/>
        <v>fixed=100</v>
      </c>
      <c r="W1269" s="14" t="str">
        <f t="shared" ca="1" si="341"/>
        <v/>
      </c>
      <c r="X1269" s="14" t="str">
        <f t="shared" ca="1" si="342"/>
        <v/>
      </c>
      <c r="Y1269" s="14" t="str">
        <f t="shared" ca="1" si="343"/>
        <v/>
      </c>
      <c r="Z1269" s="14" t="str">
        <f t="shared" ca="1" si="344"/>
        <v/>
      </c>
      <c r="AA1269" s="14" t="str">
        <f t="shared" ca="1" si="345"/>
        <v/>
      </c>
      <c r="AB1269" s="1">
        <f t="shared" si="347"/>
        <v>0.52</v>
      </c>
      <c r="AC1269" s="1">
        <f t="shared" si="348"/>
        <v>100</v>
      </c>
      <c r="AD1269" s="1" t="e">
        <f t="shared" si="349"/>
        <v>#N/A</v>
      </c>
      <c r="AE1269" s="1" t="e">
        <f t="shared" si="350"/>
        <v>#N/A</v>
      </c>
      <c r="AF1269" s="1" t="e">
        <f t="shared" si="351"/>
        <v>#N/A</v>
      </c>
      <c r="AG1269" s="1" t="e">
        <f t="shared" si="352"/>
        <v>#N/A</v>
      </c>
      <c r="AH1269" s="1" t="e">
        <f t="shared" si="353"/>
        <v>#N/A</v>
      </c>
      <c r="AI1269" s="1" t="str">
        <f>TRIM(LEFT(AP1269,FIND(Sheet1!$E$16,AP1269)-1))</f>
        <v>ratio</v>
      </c>
      <c r="AJ1269" s="1" t="str">
        <f>TRIM(LEFT(AQ1269,FIND(Sheet1!$E$16,AQ1269)-1))</f>
        <v>fixed</v>
      </c>
      <c r="AK1269" s="1" t="e">
        <f>TRIM(LEFT(AR1269,FIND(Sheet1!$E$16,AR1269)-1))</f>
        <v>#VALUE!</v>
      </c>
      <c r="AL1269" s="1" t="e">
        <f>TRIM(LEFT(AS1269,FIND(Sheet1!$E$16,AS1269)-1))</f>
        <v>#VALUE!</v>
      </c>
      <c r="AM1269" s="1" t="e">
        <f>TRIM(LEFT(AT1269,FIND(Sheet1!$E$16,AT1269)-1))</f>
        <v>#VALUE!</v>
      </c>
      <c r="AN1269" s="1" t="e">
        <f>TRIM(LEFT(AU1269,FIND(Sheet1!$E$16,AU1269)-1))</f>
        <v>#VALUE!</v>
      </c>
      <c r="AO1269" s="1" t="e">
        <f>TRIM(LEFT(AV1269,FIND(Sheet1!$E$16,AV1269)-1))</f>
        <v>#VALUE!</v>
      </c>
      <c r="AP1269" s="14" t="s">
        <v>678</v>
      </c>
      <c r="AQ1269" s="14" t="s">
        <v>170</v>
      </c>
      <c r="AX1269" s="1">
        <v>120100060203</v>
      </c>
      <c r="AY1269" s="1" t="s">
        <v>86</v>
      </c>
      <c r="AZ1269" s="1" t="str">
        <f t="shared" si="346"/>
        <v>120100060203伤血</v>
      </c>
      <c r="BA1269" s="1">
        <f>COUNTIFS($AZ$2:AZ1269,AZ1269,$AZ$2:AZ1269,"&gt;&lt;")</f>
        <v>1</v>
      </c>
      <c r="BB1269" t="b">
        <f>IFERROR(AND(VLOOKUP(AX1269,[2]英雄技能定义!$A:$F,6,0)="普攻",AY1269=$AY$2),FALSE)</f>
        <v>0</v>
      </c>
    </row>
    <row r="1270" spans="19:54">
      <c r="S1270" s="14" t="str">
        <f t="shared" si="338"/>
        <v>120100060203加buff1</v>
      </c>
      <c r="T1270" s="14" t="str">
        <f ca="1">IF(OFFSET($BB$1,MATCH($S1270,S:S,0)-1,),$BC$1,
_xlfn.TEXTJOIN(Sheet1!$D$16,1,U1270:AA1270))</f>
        <v>duration=3,effectIds={1000563,1000592},lightEffects={42}</v>
      </c>
      <c r="U1270" s="14" t="str">
        <f t="shared" ca="1" si="339"/>
        <v>duration=3</v>
      </c>
      <c r="V1270" s="14" t="str">
        <f t="shared" ca="1" si="340"/>
        <v>effectIds={1000563</v>
      </c>
      <c r="W1270" s="14" t="str">
        <f t="shared" ca="1" si="341"/>
        <v>1000592}</v>
      </c>
      <c r="X1270" s="14" t="str">
        <f t="shared" ca="1" si="342"/>
        <v>lightEffects={42}</v>
      </c>
      <c r="Y1270" s="14" t="str">
        <f t="shared" ca="1" si="343"/>
        <v/>
      </c>
      <c r="Z1270" s="14" t="str">
        <f t="shared" ca="1" si="344"/>
        <v/>
      </c>
      <c r="AA1270" s="14" t="str">
        <f t="shared" ca="1" si="345"/>
        <v/>
      </c>
      <c r="AB1270" s="1">
        <f t="shared" si="347"/>
        <v>3</v>
      </c>
      <c r="AC1270" s="1" t="e">
        <f t="shared" si="348"/>
        <v>#N/A</v>
      </c>
      <c r="AD1270" s="1" t="e">
        <f t="shared" si="349"/>
        <v>#N/A</v>
      </c>
      <c r="AE1270" s="1" t="e">
        <f t="shared" si="350"/>
        <v>#N/A</v>
      </c>
      <c r="AF1270" s="1" t="e">
        <f t="shared" si="351"/>
        <v>#N/A</v>
      </c>
      <c r="AG1270" s="1" t="e">
        <f t="shared" si="352"/>
        <v>#N/A</v>
      </c>
      <c r="AH1270" s="1" t="e">
        <f t="shared" si="353"/>
        <v>#N/A</v>
      </c>
      <c r="AI1270" s="1" t="str">
        <f>TRIM(LEFT(AP1270,FIND(Sheet1!$E$16,AP1270)-1))</f>
        <v>duration</v>
      </c>
      <c r="AJ1270" s="1" t="str">
        <f>TRIM(LEFT(AQ1270,FIND(Sheet1!$E$16,AQ1270)-1))</f>
        <v>effectIds</v>
      </c>
      <c r="AK1270" s="1" t="e">
        <f>TRIM(LEFT(AR1270,FIND(Sheet1!$E$16,AR1270)-1))</f>
        <v>#VALUE!</v>
      </c>
      <c r="AL1270" s="1" t="str">
        <f>TRIM(LEFT(AS1270,FIND(Sheet1!$E$16,AS1270)-1))</f>
        <v>lightEffects</v>
      </c>
      <c r="AM1270" s="1" t="e">
        <f>TRIM(LEFT(AT1270,FIND(Sheet1!$E$16,AT1270)-1))</f>
        <v>#VALUE!</v>
      </c>
      <c r="AN1270" s="1" t="e">
        <f>TRIM(LEFT(AU1270,FIND(Sheet1!$E$16,AU1270)-1))</f>
        <v>#VALUE!</v>
      </c>
      <c r="AO1270" s="1" t="e">
        <f>TRIM(LEFT(AV1270,FIND(Sheet1!$E$16,AV1270)-1))</f>
        <v>#VALUE!</v>
      </c>
      <c r="AP1270" s="14" t="s">
        <v>294</v>
      </c>
      <c r="AQ1270" s="14" t="s">
        <v>925</v>
      </c>
      <c r="AR1270" s="14" t="s">
        <v>926</v>
      </c>
      <c r="AS1270" s="14" t="s">
        <v>677</v>
      </c>
      <c r="AX1270" s="1">
        <v>120100060203</v>
      </c>
      <c r="AY1270" s="1" t="s">
        <v>88</v>
      </c>
      <c r="AZ1270" s="1" t="str">
        <f t="shared" si="346"/>
        <v>120100060203加buff</v>
      </c>
      <c r="BA1270" s="1">
        <f>COUNTIFS($AZ$2:AZ1270,AZ1270,$AZ$2:AZ1270,"&gt;&lt;")</f>
        <v>1</v>
      </c>
      <c r="BB1270" t="b">
        <f>IFERROR(AND(VLOOKUP(AX1270,[2]英雄技能定义!$A:$F,6,0)="普攻",AY1270=$AY$2),FALSE)</f>
        <v>0</v>
      </c>
    </row>
    <row r="1271" spans="19:54">
      <c r="S1271" s="14" t="str">
        <f t="shared" si="338"/>
        <v>120100060203加buff2</v>
      </c>
      <c r="T1271" s="14" t="str">
        <f ca="1">IF(OFFSET($BB$1,MATCH($S1271,S:S,0)-1,),$BC$1,
_xlfn.TEXTJOIN(Sheet1!$D$16,1,U1271:AA1271))</f>
        <v>duration=9,effectIds={1000566}</v>
      </c>
      <c r="U1271" s="14" t="str">
        <f t="shared" ca="1" si="339"/>
        <v>duration=9</v>
      </c>
      <c r="V1271" s="14" t="str">
        <f t="shared" ca="1" si="340"/>
        <v>effectIds={1000566}</v>
      </c>
      <c r="W1271" s="14" t="str">
        <f t="shared" ca="1" si="341"/>
        <v/>
      </c>
      <c r="X1271" s="14" t="str">
        <f t="shared" ca="1" si="342"/>
        <v/>
      </c>
      <c r="Y1271" s="14" t="str">
        <f t="shared" ca="1" si="343"/>
        <v/>
      </c>
      <c r="Z1271" s="14" t="str">
        <f t="shared" ca="1" si="344"/>
        <v/>
      </c>
      <c r="AA1271" s="14" t="str">
        <f t="shared" ca="1" si="345"/>
        <v/>
      </c>
      <c r="AB1271" s="1">
        <f t="shared" si="347"/>
        <v>9</v>
      </c>
      <c r="AC1271" s="1" t="e">
        <f t="shared" si="348"/>
        <v>#N/A</v>
      </c>
      <c r="AD1271" s="1" t="e">
        <f t="shared" si="349"/>
        <v>#N/A</v>
      </c>
      <c r="AE1271" s="1" t="e">
        <f t="shared" si="350"/>
        <v>#N/A</v>
      </c>
      <c r="AF1271" s="1" t="e">
        <f t="shared" si="351"/>
        <v>#N/A</v>
      </c>
      <c r="AG1271" s="1" t="e">
        <f t="shared" si="352"/>
        <v>#N/A</v>
      </c>
      <c r="AH1271" s="1" t="e">
        <f t="shared" si="353"/>
        <v>#N/A</v>
      </c>
      <c r="AI1271" s="1" t="str">
        <f>TRIM(LEFT(AP1271,FIND(Sheet1!$E$16,AP1271)-1))</f>
        <v>duration</v>
      </c>
      <c r="AJ1271" s="1" t="str">
        <f>TRIM(LEFT(AQ1271,FIND(Sheet1!$E$16,AQ1271)-1))</f>
        <v>effectIds</v>
      </c>
      <c r="AK1271" s="1" t="e">
        <f>TRIM(LEFT(AR1271,FIND(Sheet1!$E$16,AR1271)-1))</f>
        <v>#VALUE!</v>
      </c>
      <c r="AL1271" s="1" t="e">
        <f>TRIM(LEFT(AS1271,FIND(Sheet1!$E$16,AS1271)-1))</f>
        <v>#VALUE!</v>
      </c>
      <c r="AM1271" s="1" t="e">
        <f>TRIM(LEFT(AT1271,FIND(Sheet1!$E$16,AT1271)-1))</f>
        <v>#VALUE!</v>
      </c>
      <c r="AN1271" s="1" t="e">
        <f>TRIM(LEFT(AU1271,FIND(Sheet1!$E$16,AU1271)-1))</f>
        <v>#VALUE!</v>
      </c>
      <c r="AO1271" s="1" t="e">
        <f>TRIM(LEFT(AV1271,FIND(Sheet1!$E$16,AV1271)-1))</f>
        <v>#VALUE!</v>
      </c>
      <c r="AP1271" s="14" t="s">
        <v>175</v>
      </c>
      <c r="AQ1271" s="14" t="s">
        <v>681</v>
      </c>
      <c r="AX1271" s="1">
        <v>120100060203</v>
      </c>
      <c r="AY1271" s="1" t="s">
        <v>88</v>
      </c>
      <c r="AZ1271" s="1" t="str">
        <f t="shared" si="346"/>
        <v>120100060203加buff</v>
      </c>
      <c r="BA1271" s="1">
        <f>COUNTIFS($AZ$2:AZ1271,AZ1271,$AZ$2:AZ1271,"&gt;&lt;")</f>
        <v>2</v>
      </c>
      <c r="BB1271" t="b">
        <f>IFERROR(AND(VLOOKUP(AX1271,[2]英雄技能定义!$A:$F,6,0)="普攻",AY1271=$AY$2),FALSE)</f>
        <v>0</v>
      </c>
    </row>
    <row r="1272" spans="19:54">
      <c r="S1272" s="14" t="str">
        <f t="shared" si="338"/>
        <v>120100060204伤血1</v>
      </c>
      <c r="T1272" s="14" t="str">
        <f ca="1">IF(OFFSET($BB$1,MATCH($S1272,S:S,0)-1,),$BC$1,
_xlfn.TEXTJOIN(Sheet1!$D$16,1,U1272:AA1272))</f>
        <v>ratio=0.52,fixed=100</v>
      </c>
      <c r="U1272" s="14" t="str">
        <f t="shared" ca="1" si="339"/>
        <v>ratio=0.52</v>
      </c>
      <c r="V1272" s="14" t="str">
        <f t="shared" ca="1" si="340"/>
        <v>fixed=100</v>
      </c>
      <c r="W1272" s="14" t="str">
        <f t="shared" ca="1" si="341"/>
        <v/>
      </c>
      <c r="X1272" s="14" t="str">
        <f t="shared" ca="1" si="342"/>
        <v/>
      </c>
      <c r="Y1272" s="14" t="str">
        <f t="shared" ca="1" si="343"/>
        <v/>
      </c>
      <c r="Z1272" s="14" t="str">
        <f t="shared" ca="1" si="344"/>
        <v/>
      </c>
      <c r="AA1272" s="14" t="str">
        <f t="shared" ca="1" si="345"/>
        <v/>
      </c>
      <c r="AB1272" s="1">
        <f t="shared" si="347"/>
        <v>0.52</v>
      </c>
      <c r="AC1272" s="1">
        <f t="shared" si="348"/>
        <v>100</v>
      </c>
      <c r="AD1272" s="1" t="e">
        <f t="shared" si="349"/>
        <v>#N/A</v>
      </c>
      <c r="AE1272" s="1" t="e">
        <f t="shared" si="350"/>
        <v>#N/A</v>
      </c>
      <c r="AF1272" s="1" t="e">
        <f t="shared" si="351"/>
        <v>#N/A</v>
      </c>
      <c r="AG1272" s="1" t="e">
        <f t="shared" si="352"/>
        <v>#N/A</v>
      </c>
      <c r="AH1272" s="1" t="e">
        <f t="shared" si="353"/>
        <v>#N/A</v>
      </c>
      <c r="AI1272" s="1" t="str">
        <f>TRIM(LEFT(AP1272,FIND(Sheet1!$E$16,AP1272)-1))</f>
        <v>ratio</v>
      </c>
      <c r="AJ1272" s="1" t="str">
        <f>TRIM(LEFT(AQ1272,FIND(Sheet1!$E$16,AQ1272)-1))</f>
        <v>fixed</v>
      </c>
      <c r="AK1272" s="1" t="e">
        <f>TRIM(LEFT(AR1272,FIND(Sheet1!$E$16,AR1272)-1))</f>
        <v>#VALUE!</v>
      </c>
      <c r="AL1272" s="1" t="e">
        <f>TRIM(LEFT(AS1272,FIND(Sheet1!$E$16,AS1272)-1))</f>
        <v>#VALUE!</v>
      </c>
      <c r="AM1272" s="1" t="e">
        <f>TRIM(LEFT(AT1272,FIND(Sheet1!$E$16,AT1272)-1))</f>
        <v>#VALUE!</v>
      </c>
      <c r="AN1272" s="1" t="e">
        <f>TRIM(LEFT(AU1272,FIND(Sheet1!$E$16,AU1272)-1))</f>
        <v>#VALUE!</v>
      </c>
      <c r="AO1272" s="1" t="e">
        <f>TRIM(LEFT(AV1272,FIND(Sheet1!$E$16,AV1272)-1))</f>
        <v>#VALUE!</v>
      </c>
      <c r="AP1272" s="14" t="s">
        <v>678</v>
      </c>
      <c r="AQ1272" s="14" t="s">
        <v>170</v>
      </c>
      <c r="AX1272" s="1">
        <v>120100060204</v>
      </c>
      <c r="AY1272" s="1" t="s">
        <v>86</v>
      </c>
      <c r="AZ1272" s="1" t="str">
        <f t="shared" si="346"/>
        <v>120100060204伤血</v>
      </c>
      <c r="BA1272" s="1">
        <f>COUNTIFS($AZ$2:AZ1272,AZ1272,$AZ$2:AZ1272,"&gt;&lt;")</f>
        <v>1</v>
      </c>
      <c r="BB1272" t="b">
        <f>IFERROR(AND(VLOOKUP(AX1272,[2]英雄技能定义!$A:$F,6,0)="普攻",AY1272=$AY$2),FALSE)</f>
        <v>0</v>
      </c>
    </row>
    <row r="1273" spans="19:54">
      <c r="S1273" s="14" t="str">
        <f t="shared" si="338"/>
        <v>120100060204加buff1</v>
      </c>
      <c r="T1273" s="14" t="str">
        <f ca="1">IF(OFFSET($BB$1,MATCH($S1273,S:S,0)-1,),$BC$1,
_xlfn.TEXTJOIN(Sheet1!$D$16,1,U1273:AA1273))</f>
        <v>duration=3,effectIds={1000563,1000592},lightEffects={42}</v>
      </c>
      <c r="U1273" s="14" t="str">
        <f t="shared" ca="1" si="339"/>
        <v>duration=3</v>
      </c>
      <c r="V1273" s="14" t="str">
        <f t="shared" ca="1" si="340"/>
        <v>effectIds={1000563</v>
      </c>
      <c r="W1273" s="14" t="str">
        <f t="shared" ca="1" si="341"/>
        <v>1000592}</v>
      </c>
      <c r="X1273" s="14" t="str">
        <f t="shared" ca="1" si="342"/>
        <v>lightEffects={42}</v>
      </c>
      <c r="Y1273" s="14" t="str">
        <f t="shared" ca="1" si="343"/>
        <v/>
      </c>
      <c r="Z1273" s="14" t="str">
        <f t="shared" ca="1" si="344"/>
        <v/>
      </c>
      <c r="AA1273" s="14" t="str">
        <f t="shared" ca="1" si="345"/>
        <v/>
      </c>
      <c r="AB1273" s="1">
        <f t="shared" si="347"/>
        <v>3</v>
      </c>
      <c r="AC1273" s="1" t="e">
        <f t="shared" si="348"/>
        <v>#N/A</v>
      </c>
      <c r="AD1273" s="1" t="e">
        <f t="shared" si="349"/>
        <v>#N/A</v>
      </c>
      <c r="AE1273" s="1" t="e">
        <f t="shared" si="350"/>
        <v>#N/A</v>
      </c>
      <c r="AF1273" s="1" t="e">
        <f t="shared" si="351"/>
        <v>#N/A</v>
      </c>
      <c r="AG1273" s="1" t="e">
        <f t="shared" si="352"/>
        <v>#N/A</v>
      </c>
      <c r="AH1273" s="1" t="e">
        <f t="shared" si="353"/>
        <v>#N/A</v>
      </c>
      <c r="AI1273" s="1" t="str">
        <f>TRIM(LEFT(AP1273,FIND(Sheet1!$E$16,AP1273)-1))</f>
        <v>duration</v>
      </c>
      <c r="AJ1273" s="1" t="str">
        <f>TRIM(LEFT(AQ1273,FIND(Sheet1!$E$16,AQ1273)-1))</f>
        <v>effectIds</v>
      </c>
      <c r="AK1273" s="1" t="e">
        <f>TRIM(LEFT(AR1273,FIND(Sheet1!$E$16,AR1273)-1))</f>
        <v>#VALUE!</v>
      </c>
      <c r="AL1273" s="1" t="str">
        <f>TRIM(LEFT(AS1273,FIND(Sheet1!$E$16,AS1273)-1))</f>
        <v>lightEffects</v>
      </c>
      <c r="AM1273" s="1" t="e">
        <f>TRIM(LEFT(AT1273,FIND(Sheet1!$E$16,AT1273)-1))</f>
        <v>#VALUE!</v>
      </c>
      <c r="AN1273" s="1" t="e">
        <f>TRIM(LEFT(AU1273,FIND(Sheet1!$E$16,AU1273)-1))</f>
        <v>#VALUE!</v>
      </c>
      <c r="AO1273" s="1" t="e">
        <f>TRIM(LEFT(AV1273,FIND(Sheet1!$E$16,AV1273)-1))</f>
        <v>#VALUE!</v>
      </c>
      <c r="AP1273" s="14" t="s">
        <v>294</v>
      </c>
      <c r="AQ1273" s="14" t="s">
        <v>925</v>
      </c>
      <c r="AR1273" s="14" t="s">
        <v>926</v>
      </c>
      <c r="AS1273" s="14" t="s">
        <v>677</v>
      </c>
      <c r="AX1273" s="1">
        <v>120100060204</v>
      </c>
      <c r="AY1273" s="1" t="s">
        <v>88</v>
      </c>
      <c r="AZ1273" s="1" t="str">
        <f t="shared" si="346"/>
        <v>120100060204加buff</v>
      </c>
      <c r="BA1273" s="1">
        <f>COUNTIFS($AZ$2:AZ1273,AZ1273,$AZ$2:AZ1273,"&gt;&lt;")</f>
        <v>1</v>
      </c>
      <c r="BB1273" t="b">
        <f>IFERROR(AND(VLOOKUP(AX1273,[2]英雄技能定义!$A:$F,6,0)="普攻",AY1273=$AY$2),FALSE)</f>
        <v>0</v>
      </c>
    </row>
    <row r="1274" spans="19:54">
      <c r="S1274" s="14" t="str">
        <f t="shared" si="338"/>
        <v>120100060204加buff2</v>
      </c>
      <c r="T1274" s="14" t="str">
        <f ca="1">IF(OFFSET($BB$1,MATCH($S1274,S:S,0)-1,),$BC$1,
_xlfn.TEXTJOIN(Sheet1!$D$16,1,U1274:AA1274))</f>
        <v>duration=9,effectIds={1000567}</v>
      </c>
      <c r="U1274" s="14" t="str">
        <f t="shared" ca="1" si="339"/>
        <v>duration=9</v>
      </c>
      <c r="V1274" s="14" t="str">
        <f t="shared" ca="1" si="340"/>
        <v>effectIds={1000567}</v>
      </c>
      <c r="W1274" s="14" t="str">
        <f t="shared" ca="1" si="341"/>
        <v/>
      </c>
      <c r="X1274" s="14" t="str">
        <f t="shared" ca="1" si="342"/>
        <v/>
      </c>
      <c r="Y1274" s="14" t="str">
        <f t="shared" ca="1" si="343"/>
        <v/>
      </c>
      <c r="Z1274" s="14" t="str">
        <f t="shared" ca="1" si="344"/>
        <v/>
      </c>
      <c r="AA1274" s="14" t="str">
        <f t="shared" ca="1" si="345"/>
        <v/>
      </c>
      <c r="AB1274" s="1">
        <f t="shared" si="347"/>
        <v>9</v>
      </c>
      <c r="AC1274" s="1" t="e">
        <f t="shared" si="348"/>
        <v>#N/A</v>
      </c>
      <c r="AD1274" s="1" t="e">
        <f t="shared" si="349"/>
        <v>#N/A</v>
      </c>
      <c r="AE1274" s="1" t="e">
        <f t="shared" si="350"/>
        <v>#N/A</v>
      </c>
      <c r="AF1274" s="1" t="e">
        <f t="shared" si="351"/>
        <v>#N/A</v>
      </c>
      <c r="AG1274" s="1" t="e">
        <f t="shared" si="352"/>
        <v>#N/A</v>
      </c>
      <c r="AH1274" s="1" t="e">
        <f t="shared" si="353"/>
        <v>#N/A</v>
      </c>
      <c r="AI1274" s="1" t="str">
        <f>TRIM(LEFT(AP1274,FIND(Sheet1!$E$16,AP1274)-1))</f>
        <v>duration</v>
      </c>
      <c r="AJ1274" s="1" t="str">
        <f>TRIM(LEFT(AQ1274,FIND(Sheet1!$E$16,AQ1274)-1))</f>
        <v>effectIds</v>
      </c>
      <c r="AK1274" s="1" t="e">
        <f>TRIM(LEFT(AR1274,FIND(Sheet1!$E$16,AR1274)-1))</f>
        <v>#VALUE!</v>
      </c>
      <c r="AL1274" s="1" t="e">
        <f>TRIM(LEFT(AS1274,FIND(Sheet1!$E$16,AS1274)-1))</f>
        <v>#VALUE!</v>
      </c>
      <c r="AM1274" s="1" t="e">
        <f>TRIM(LEFT(AT1274,FIND(Sheet1!$E$16,AT1274)-1))</f>
        <v>#VALUE!</v>
      </c>
      <c r="AN1274" s="1" t="e">
        <f>TRIM(LEFT(AU1274,FIND(Sheet1!$E$16,AU1274)-1))</f>
        <v>#VALUE!</v>
      </c>
      <c r="AO1274" s="1" t="e">
        <f>TRIM(LEFT(AV1274,FIND(Sheet1!$E$16,AV1274)-1))</f>
        <v>#VALUE!</v>
      </c>
      <c r="AP1274" s="14" t="s">
        <v>175</v>
      </c>
      <c r="AQ1274" s="14" t="s">
        <v>682</v>
      </c>
      <c r="AX1274" s="1">
        <v>120100060204</v>
      </c>
      <c r="AY1274" s="1" t="s">
        <v>88</v>
      </c>
      <c r="AZ1274" s="1" t="str">
        <f t="shared" si="346"/>
        <v>120100060204加buff</v>
      </c>
      <c r="BA1274" s="1">
        <f>COUNTIFS($AZ$2:AZ1274,AZ1274,$AZ$2:AZ1274,"&gt;&lt;")</f>
        <v>2</v>
      </c>
      <c r="BB1274" t="b">
        <f>IFERROR(AND(VLOOKUP(AX1274,[2]英雄技能定义!$A:$F,6,0)="普攻",AY1274=$AY$2),FALSE)</f>
        <v>0</v>
      </c>
    </row>
    <row r="1275" spans="19:54">
      <c r="S1275" s="14" t="str">
        <f t="shared" si="338"/>
        <v>120100060205伤血1</v>
      </c>
      <c r="T1275" s="14" t="str">
        <f ca="1">IF(OFFSET($BB$1,MATCH($S1275,S:S,0)-1,),$BC$1,
_xlfn.TEXTJOIN(Sheet1!$D$16,1,U1275:AA1275))</f>
        <v>ratio=0.52,fixed=100</v>
      </c>
      <c r="U1275" s="14" t="str">
        <f t="shared" ca="1" si="339"/>
        <v>ratio=0.52</v>
      </c>
      <c r="V1275" s="14" t="str">
        <f t="shared" ca="1" si="340"/>
        <v>fixed=100</v>
      </c>
      <c r="W1275" s="14" t="str">
        <f t="shared" ca="1" si="341"/>
        <v/>
      </c>
      <c r="X1275" s="14" t="str">
        <f t="shared" ca="1" si="342"/>
        <v/>
      </c>
      <c r="Y1275" s="14" t="str">
        <f t="shared" ca="1" si="343"/>
        <v/>
      </c>
      <c r="Z1275" s="14" t="str">
        <f t="shared" ca="1" si="344"/>
        <v/>
      </c>
      <c r="AA1275" s="14" t="str">
        <f t="shared" ca="1" si="345"/>
        <v/>
      </c>
      <c r="AB1275" s="1">
        <f t="shared" si="347"/>
        <v>0.52</v>
      </c>
      <c r="AC1275" s="1">
        <f t="shared" si="348"/>
        <v>100</v>
      </c>
      <c r="AD1275" s="1" t="e">
        <f t="shared" si="349"/>
        <v>#N/A</v>
      </c>
      <c r="AE1275" s="1" t="e">
        <f t="shared" si="350"/>
        <v>#N/A</v>
      </c>
      <c r="AF1275" s="1" t="e">
        <f t="shared" si="351"/>
        <v>#N/A</v>
      </c>
      <c r="AG1275" s="1" t="e">
        <f t="shared" si="352"/>
        <v>#N/A</v>
      </c>
      <c r="AH1275" s="1" t="e">
        <f t="shared" si="353"/>
        <v>#N/A</v>
      </c>
      <c r="AI1275" s="1" t="str">
        <f>TRIM(LEFT(AP1275,FIND(Sheet1!$E$16,AP1275)-1))</f>
        <v>ratio</v>
      </c>
      <c r="AJ1275" s="1" t="str">
        <f>TRIM(LEFT(AQ1275,FIND(Sheet1!$E$16,AQ1275)-1))</f>
        <v>fixed</v>
      </c>
      <c r="AK1275" s="1" t="e">
        <f>TRIM(LEFT(AR1275,FIND(Sheet1!$E$16,AR1275)-1))</f>
        <v>#VALUE!</v>
      </c>
      <c r="AL1275" s="1" t="e">
        <f>TRIM(LEFT(AS1275,FIND(Sheet1!$E$16,AS1275)-1))</f>
        <v>#VALUE!</v>
      </c>
      <c r="AM1275" s="1" t="e">
        <f>TRIM(LEFT(AT1275,FIND(Sheet1!$E$16,AT1275)-1))</f>
        <v>#VALUE!</v>
      </c>
      <c r="AN1275" s="1" t="e">
        <f>TRIM(LEFT(AU1275,FIND(Sheet1!$E$16,AU1275)-1))</f>
        <v>#VALUE!</v>
      </c>
      <c r="AO1275" s="1" t="e">
        <f>TRIM(LEFT(AV1275,FIND(Sheet1!$E$16,AV1275)-1))</f>
        <v>#VALUE!</v>
      </c>
      <c r="AP1275" s="14" t="s">
        <v>678</v>
      </c>
      <c r="AQ1275" s="14" t="s">
        <v>170</v>
      </c>
      <c r="AX1275" s="1">
        <v>120100060205</v>
      </c>
      <c r="AY1275" s="1" t="s">
        <v>86</v>
      </c>
      <c r="AZ1275" s="1" t="str">
        <f t="shared" si="346"/>
        <v>120100060205伤血</v>
      </c>
      <c r="BA1275" s="1">
        <f>COUNTIFS($AZ$2:AZ1275,AZ1275,$AZ$2:AZ1275,"&gt;&lt;")</f>
        <v>1</v>
      </c>
      <c r="BB1275" t="b">
        <f>IFERROR(AND(VLOOKUP(AX1275,[2]英雄技能定义!$A:$F,6,0)="普攻",AY1275=$AY$2),FALSE)</f>
        <v>0</v>
      </c>
    </row>
    <row r="1276" spans="19:54">
      <c r="S1276" s="14" t="str">
        <f t="shared" si="338"/>
        <v>120100060205加buff1</v>
      </c>
      <c r="T1276" s="14" t="str">
        <f ca="1">IF(OFFSET($BB$1,MATCH($S1276,S:S,0)-1,),$BC$1,
_xlfn.TEXTJOIN(Sheet1!$D$16,1,U1276:AA1276))</f>
        <v>duration=3,effectIds={1000563,1000592},lightEffects={42}</v>
      </c>
      <c r="U1276" s="14" t="str">
        <f t="shared" ca="1" si="339"/>
        <v>duration=3</v>
      </c>
      <c r="V1276" s="14" t="str">
        <f t="shared" ca="1" si="340"/>
        <v>effectIds={1000563</v>
      </c>
      <c r="W1276" s="14" t="str">
        <f t="shared" ca="1" si="341"/>
        <v>1000592}</v>
      </c>
      <c r="X1276" s="14" t="str">
        <f t="shared" ca="1" si="342"/>
        <v>lightEffects={42}</v>
      </c>
      <c r="Y1276" s="14" t="str">
        <f t="shared" ca="1" si="343"/>
        <v/>
      </c>
      <c r="Z1276" s="14" t="str">
        <f t="shared" ca="1" si="344"/>
        <v/>
      </c>
      <c r="AA1276" s="14" t="str">
        <f t="shared" ca="1" si="345"/>
        <v/>
      </c>
      <c r="AB1276" s="1">
        <f t="shared" si="347"/>
        <v>3</v>
      </c>
      <c r="AC1276" s="1" t="e">
        <f t="shared" si="348"/>
        <v>#N/A</v>
      </c>
      <c r="AD1276" s="1" t="e">
        <f t="shared" si="349"/>
        <v>#N/A</v>
      </c>
      <c r="AE1276" s="1" t="e">
        <f t="shared" si="350"/>
        <v>#N/A</v>
      </c>
      <c r="AF1276" s="1" t="e">
        <f t="shared" si="351"/>
        <v>#N/A</v>
      </c>
      <c r="AG1276" s="1" t="e">
        <f t="shared" si="352"/>
        <v>#N/A</v>
      </c>
      <c r="AH1276" s="1" t="e">
        <f t="shared" si="353"/>
        <v>#N/A</v>
      </c>
      <c r="AI1276" s="1" t="str">
        <f>TRIM(LEFT(AP1276,FIND(Sheet1!$E$16,AP1276)-1))</f>
        <v>duration</v>
      </c>
      <c r="AJ1276" s="1" t="str">
        <f>TRIM(LEFT(AQ1276,FIND(Sheet1!$E$16,AQ1276)-1))</f>
        <v>effectIds</v>
      </c>
      <c r="AK1276" s="1" t="e">
        <f>TRIM(LEFT(AR1276,FIND(Sheet1!$E$16,AR1276)-1))</f>
        <v>#VALUE!</v>
      </c>
      <c r="AL1276" s="1" t="str">
        <f>TRIM(LEFT(AS1276,FIND(Sheet1!$E$16,AS1276)-1))</f>
        <v>lightEffects</v>
      </c>
      <c r="AM1276" s="1" t="e">
        <f>TRIM(LEFT(AT1276,FIND(Sheet1!$E$16,AT1276)-1))</f>
        <v>#VALUE!</v>
      </c>
      <c r="AN1276" s="1" t="e">
        <f>TRIM(LEFT(AU1276,FIND(Sheet1!$E$16,AU1276)-1))</f>
        <v>#VALUE!</v>
      </c>
      <c r="AO1276" s="1" t="e">
        <f>TRIM(LEFT(AV1276,FIND(Sheet1!$E$16,AV1276)-1))</f>
        <v>#VALUE!</v>
      </c>
      <c r="AP1276" s="14" t="s">
        <v>294</v>
      </c>
      <c r="AQ1276" s="14" t="s">
        <v>925</v>
      </c>
      <c r="AR1276" s="14" t="s">
        <v>926</v>
      </c>
      <c r="AS1276" s="14" t="s">
        <v>677</v>
      </c>
      <c r="AX1276" s="1">
        <v>120100060205</v>
      </c>
      <c r="AY1276" s="1" t="s">
        <v>88</v>
      </c>
      <c r="AZ1276" s="1" t="str">
        <f t="shared" si="346"/>
        <v>120100060205加buff</v>
      </c>
      <c r="BA1276" s="1">
        <f>COUNTIFS($AZ$2:AZ1276,AZ1276,$AZ$2:AZ1276,"&gt;&lt;")</f>
        <v>1</v>
      </c>
      <c r="BB1276" t="b">
        <f>IFERROR(AND(VLOOKUP(AX1276,[2]英雄技能定义!$A:$F,6,0)="普攻",AY1276=$AY$2),FALSE)</f>
        <v>0</v>
      </c>
    </row>
    <row r="1277" spans="19:54">
      <c r="S1277" s="14" t="str">
        <f t="shared" si="338"/>
        <v>120100060205加buff2</v>
      </c>
      <c r="T1277" s="14" t="str">
        <f ca="1">IF(OFFSET($BB$1,MATCH($S1277,S:S,0)-1,),$BC$1,
_xlfn.TEXTJOIN(Sheet1!$D$16,1,U1277:AA1277))</f>
        <v>duration=9,effectIds={1000568}</v>
      </c>
      <c r="U1277" s="14" t="str">
        <f t="shared" ca="1" si="339"/>
        <v>duration=9</v>
      </c>
      <c r="V1277" s="14" t="str">
        <f t="shared" ca="1" si="340"/>
        <v>effectIds={1000568}</v>
      </c>
      <c r="W1277" s="14" t="str">
        <f t="shared" ca="1" si="341"/>
        <v/>
      </c>
      <c r="X1277" s="14" t="str">
        <f t="shared" ca="1" si="342"/>
        <v/>
      </c>
      <c r="Y1277" s="14" t="str">
        <f t="shared" ca="1" si="343"/>
        <v/>
      </c>
      <c r="Z1277" s="14" t="str">
        <f t="shared" ca="1" si="344"/>
        <v/>
      </c>
      <c r="AA1277" s="14" t="str">
        <f t="shared" ca="1" si="345"/>
        <v/>
      </c>
      <c r="AB1277" s="1">
        <f t="shared" si="347"/>
        <v>9</v>
      </c>
      <c r="AC1277" s="1" t="e">
        <f t="shared" si="348"/>
        <v>#N/A</v>
      </c>
      <c r="AD1277" s="1" t="e">
        <f t="shared" si="349"/>
        <v>#N/A</v>
      </c>
      <c r="AE1277" s="1" t="e">
        <f t="shared" si="350"/>
        <v>#N/A</v>
      </c>
      <c r="AF1277" s="1" t="e">
        <f t="shared" si="351"/>
        <v>#N/A</v>
      </c>
      <c r="AG1277" s="1" t="e">
        <f t="shared" si="352"/>
        <v>#N/A</v>
      </c>
      <c r="AH1277" s="1" t="e">
        <f t="shared" si="353"/>
        <v>#N/A</v>
      </c>
      <c r="AI1277" s="1" t="str">
        <f>TRIM(LEFT(AP1277,FIND(Sheet1!$E$16,AP1277)-1))</f>
        <v>duration</v>
      </c>
      <c r="AJ1277" s="1" t="str">
        <f>TRIM(LEFT(AQ1277,FIND(Sheet1!$E$16,AQ1277)-1))</f>
        <v>effectIds</v>
      </c>
      <c r="AK1277" s="1" t="e">
        <f>TRIM(LEFT(AR1277,FIND(Sheet1!$E$16,AR1277)-1))</f>
        <v>#VALUE!</v>
      </c>
      <c r="AL1277" s="1" t="e">
        <f>TRIM(LEFT(AS1277,FIND(Sheet1!$E$16,AS1277)-1))</f>
        <v>#VALUE!</v>
      </c>
      <c r="AM1277" s="1" t="e">
        <f>TRIM(LEFT(AT1277,FIND(Sheet1!$E$16,AT1277)-1))</f>
        <v>#VALUE!</v>
      </c>
      <c r="AN1277" s="1" t="e">
        <f>TRIM(LEFT(AU1277,FIND(Sheet1!$E$16,AU1277)-1))</f>
        <v>#VALUE!</v>
      </c>
      <c r="AO1277" s="1" t="e">
        <f>TRIM(LEFT(AV1277,FIND(Sheet1!$E$16,AV1277)-1))</f>
        <v>#VALUE!</v>
      </c>
      <c r="AP1277" s="14" t="s">
        <v>175</v>
      </c>
      <c r="AQ1277" s="14" t="s">
        <v>683</v>
      </c>
      <c r="AX1277" s="1">
        <v>120100060205</v>
      </c>
      <c r="AY1277" s="1" t="s">
        <v>88</v>
      </c>
      <c r="AZ1277" s="1" t="str">
        <f t="shared" si="346"/>
        <v>120100060205加buff</v>
      </c>
      <c r="BA1277" s="1">
        <f>COUNTIFS($AZ$2:AZ1277,AZ1277,$AZ$2:AZ1277,"&gt;&lt;")</f>
        <v>2</v>
      </c>
      <c r="BB1277" t="b">
        <f>IFERROR(AND(VLOOKUP(AX1277,[2]英雄技能定义!$A:$F,6,0)="普攻",AY1277=$AY$2),FALSE)</f>
        <v>0</v>
      </c>
    </row>
    <row r="1278" spans="19:54">
      <c r="S1278" s="14" t="str">
        <f t="shared" si="338"/>
        <v>120100060206伤血1</v>
      </c>
      <c r="T1278" s="14" t="str">
        <f ca="1">IF(OFFSET($BB$1,MATCH($S1278,S:S,0)-1,),$BC$1,
_xlfn.TEXTJOIN(Sheet1!$D$16,1,U1278:AA1278))</f>
        <v>ratio=0.52,fixed=100</v>
      </c>
      <c r="U1278" s="14" t="str">
        <f t="shared" ca="1" si="339"/>
        <v>ratio=0.52</v>
      </c>
      <c r="V1278" s="14" t="str">
        <f t="shared" ca="1" si="340"/>
        <v>fixed=100</v>
      </c>
      <c r="W1278" s="14" t="str">
        <f t="shared" ca="1" si="341"/>
        <v/>
      </c>
      <c r="X1278" s="14" t="str">
        <f t="shared" ca="1" si="342"/>
        <v/>
      </c>
      <c r="Y1278" s="14" t="str">
        <f t="shared" ca="1" si="343"/>
        <v/>
      </c>
      <c r="Z1278" s="14" t="str">
        <f t="shared" ca="1" si="344"/>
        <v/>
      </c>
      <c r="AA1278" s="14" t="str">
        <f t="shared" ca="1" si="345"/>
        <v/>
      </c>
      <c r="AB1278" s="1">
        <f t="shared" si="347"/>
        <v>0.52</v>
      </c>
      <c r="AC1278" s="1">
        <f t="shared" si="348"/>
        <v>100</v>
      </c>
      <c r="AD1278" s="1" t="e">
        <f t="shared" si="349"/>
        <v>#N/A</v>
      </c>
      <c r="AE1278" s="1" t="e">
        <f t="shared" si="350"/>
        <v>#N/A</v>
      </c>
      <c r="AF1278" s="1" t="e">
        <f t="shared" si="351"/>
        <v>#N/A</v>
      </c>
      <c r="AG1278" s="1" t="e">
        <f t="shared" si="352"/>
        <v>#N/A</v>
      </c>
      <c r="AH1278" s="1" t="e">
        <f t="shared" si="353"/>
        <v>#N/A</v>
      </c>
      <c r="AI1278" s="1" t="str">
        <f>TRIM(LEFT(AP1278,FIND(Sheet1!$E$16,AP1278)-1))</f>
        <v>ratio</v>
      </c>
      <c r="AJ1278" s="1" t="str">
        <f>TRIM(LEFT(AQ1278,FIND(Sheet1!$E$16,AQ1278)-1))</f>
        <v>fixed</v>
      </c>
      <c r="AK1278" s="1" t="e">
        <f>TRIM(LEFT(AR1278,FIND(Sheet1!$E$16,AR1278)-1))</f>
        <v>#VALUE!</v>
      </c>
      <c r="AL1278" s="1" t="e">
        <f>TRIM(LEFT(AS1278,FIND(Sheet1!$E$16,AS1278)-1))</f>
        <v>#VALUE!</v>
      </c>
      <c r="AM1278" s="1" t="e">
        <f>TRIM(LEFT(AT1278,FIND(Sheet1!$E$16,AT1278)-1))</f>
        <v>#VALUE!</v>
      </c>
      <c r="AN1278" s="1" t="e">
        <f>TRIM(LEFT(AU1278,FIND(Sheet1!$E$16,AU1278)-1))</f>
        <v>#VALUE!</v>
      </c>
      <c r="AO1278" s="1" t="e">
        <f>TRIM(LEFT(AV1278,FIND(Sheet1!$E$16,AV1278)-1))</f>
        <v>#VALUE!</v>
      </c>
      <c r="AP1278" s="14" t="s">
        <v>678</v>
      </c>
      <c r="AQ1278" s="14" t="s">
        <v>170</v>
      </c>
      <c r="AX1278" s="1">
        <v>120100060206</v>
      </c>
      <c r="AY1278" s="1" t="s">
        <v>86</v>
      </c>
      <c r="AZ1278" s="1" t="str">
        <f t="shared" si="346"/>
        <v>120100060206伤血</v>
      </c>
      <c r="BA1278" s="1">
        <f>COUNTIFS($AZ$2:AZ1278,AZ1278,$AZ$2:AZ1278,"&gt;&lt;")</f>
        <v>1</v>
      </c>
      <c r="BB1278" t="b">
        <f>IFERROR(AND(VLOOKUP(AX1278,[2]英雄技能定义!$A:$F,6,0)="普攻",AY1278=$AY$2),FALSE)</f>
        <v>0</v>
      </c>
    </row>
    <row r="1279" spans="19:54">
      <c r="S1279" s="14" t="str">
        <f t="shared" si="338"/>
        <v>120100060206加buff1</v>
      </c>
      <c r="T1279" s="14" t="str">
        <f ca="1">IF(OFFSET($BB$1,MATCH($S1279,S:S,0)-1,),$BC$1,
_xlfn.TEXTJOIN(Sheet1!$D$16,1,U1279:AA1279))</f>
        <v>duration=3,effectIds={1000563,1000592},lightEffects={42}</v>
      </c>
      <c r="U1279" s="14" t="str">
        <f t="shared" ca="1" si="339"/>
        <v>duration=3</v>
      </c>
      <c r="V1279" s="14" t="str">
        <f t="shared" ca="1" si="340"/>
        <v>effectIds={1000563</v>
      </c>
      <c r="W1279" s="14" t="str">
        <f t="shared" ca="1" si="341"/>
        <v>1000592}</v>
      </c>
      <c r="X1279" s="14" t="str">
        <f t="shared" ca="1" si="342"/>
        <v>lightEffects={42}</v>
      </c>
      <c r="Y1279" s="14" t="str">
        <f t="shared" ca="1" si="343"/>
        <v/>
      </c>
      <c r="Z1279" s="14" t="str">
        <f t="shared" ca="1" si="344"/>
        <v/>
      </c>
      <c r="AA1279" s="14" t="str">
        <f t="shared" ca="1" si="345"/>
        <v/>
      </c>
      <c r="AB1279" s="1">
        <f t="shared" si="347"/>
        <v>3</v>
      </c>
      <c r="AC1279" s="1" t="e">
        <f t="shared" si="348"/>
        <v>#N/A</v>
      </c>
      <c r="AD1279" s="1" t="e">
        <f t="shared" si="349"/>
        <v>#N/A</v>
      </c>
      <c r="AE1279" s="1" t="e">
        <f t="shared" si="350"/>
        <v>#N/A</v>
      </c>
      <c r="AF1279" s="1" t="e">
        <f t="shared" si="351"/>
        <v>#N/A</v>
      </c>
      <c r="AG1279" s="1" t="e">
        <f t="shared" si="352"/>
        <v>#N/A</v>
      </c>
      <c r="AH1279" s="1" t="e">
        <f t="shared" si="353"/>
        <v>#N/A</v>
      </c>
      <c r="AI1279" s="1" t="str">
        <f>TRIM(LEFT(AP1279,FIND(Sheet1!$E$16,AP1279)-1))</f>
        <v>duration</v>
      </c>
      <c r="AJ1279" s="1" t="str">
        <f>TRIM(LEFT(AQ1279,FIND(Sheet1!$E$16,AQ1279)-1))</f>
        <v>effectIds</v>
      </c>
      <c r="AK1279" s="1" t="e">
        <f>TRIM(LEFT(AR1279,FIND(Sheet1!$E$16,AR1279)-1))</f>
        <v>#VALUE!</v>
      </c>
      <c r="AL1279" s="1" t="str">
        <f>TRIM(LEFT(AS1279,FIND(Sheet1!$E$16,AS1279)-1))</f>
        <v>lightEffects</v>
      </c>
      <c r="AM1279" s="1" t="e">
        <f>TRIM(LEFT(AT1279,FIND(Sheet1!$E$16,AT1279)-1))</f>
        <v>#VALUE!</v>
      </c>
      <c r="AN1279" s="1" t="e">
        <f>TRIM(LEFT(AU1279,FIND(Sheet1!$E$16,AU1279)-1))</f>
        <v>#VALUE!</v>
      </c>
      <c r="AO1279" s="1" t="e">
        <f>TRIM(LEFT(AV1279,FIND(Sheet1!$E$16,AV1279)-1))</f>
        <v>#VALUE!</v>
      </c>
      <c r="AP1279" s="14" t="s">
        <v>294</v>
      </c>
      <c r="AQ1279" s="14" t="s">
        <v>925</v>
      </c>
      <c r="AR1279" s="14" t="s">
        <v>926</v>
      </c>
      <c r="AS1279" s="14" t="s">
        <v>677</v>
      </c>
      <c r="AX1279" s="1">
        <v>120100060206</v>
      </c>
      <c r="AY1279" s="1" t="s">
        <v>88</v>
      </c>
      <c r="AZ1279" s="1" t="str">
        <f t="shared" si="346"/>
        <v>120100060206加buff</v>
      </c>
      <c r="BA1279" s="1">
        <f>COUNTIFS($AZ$2:AZ1279,AZ1279,$AZ$2:AZ1279,"&gt;&lt;")</f>
        <v>1</v>
      </c>
      <c r="BB1279" t="b">
        <f>IFERROR(AND(VLOOKUP(AX1279,[2]英雄技能定义!$A:$F,6,0)="普攻",AY1279=$AY$2),FALSE)</f>
        <v>0</v>
      </c>
    </row>
    <row r="1280" spans="19:54">
      <c r="S1280" s="14" t="str">
        <f t="shared" si="338"/>
        <v>120100060206加buff2</v>
      </c>
      <c r="T1280" s="14" t="str">
        <f ca="1">IF(OFFSET($BB$1,MATCH($S1280,S:S,0)-1,),$BC$1,
_xlfn.TEXTJOIN(Sheet1!$D$16,1,U1280:AA1280))</f>
        <v>duration=9,effectIds={1000569}</v>
      </c>
      <c r="U1280" s="14" t="str">
        <f t="shared" ca="1" si="339"/>
        <v>duration=9</v>
      </c>
      <c r="V1280" s="14" t="str">
        <f t="shared" ca="1" si="340"/>
        <v>effectIds={1000569}</v>
      </c>
      <c r="W1280" s="14" t="str">
        <f t="shared" ca="1" si="341"/>
        <v/>
      </c>
      <c r="X1280" s="14" t="str">
        <f t="shared" ca="1" si="342"/>
        <v/>
      </c>
      <c r="Y1280" s="14" t="str">
        <f t="shared" ca="1" si="343"/>
        <v/>
      </c>
      <c r="Z1280" s="14" t="str">
        <f t="shared" ca="1" si="344"/>
        <v/>
      </c>
      <c r="AA1280" s="14" t="str">
        <f t="shared" ca="1" si="345"/>
        <v/>
      </c>
      <c r="AB1280" s="1">
        <f t="shared" si="347"/>
        <v>9</v>
      </c>
      <c r="AC1280" s="1" t="e">
        <f t="shared" si="348"/>
        <v>#N/A</v>
      </c>
      <c r="AD1280" s="1" t="e">
        <f t="shared" si="349"/>
        <v>#N/A</v>
      </c>
      <c r="AE1280" s="1" t="e">
        <f t="shared" si="350"/>
        <v>#N/A</v>
      </c>
      <c r="AF1280" s="1" t="e">
        <f t="shared" si="351"/>
        <v>#N/A</v>
      </c>
      <c r="AG1280" s="1" t="e">
        <f t="shared" si="352"/>
        <v>#N/A</v>
      </c>
      <c r="AH1280" s="1" t="e">
        <f t="shared" si="353"/>
        <v>#N/A</v>
      </c>
      <c r="AI1280" s="1" t="str">
        <f>TRIM(LEFT(AP1280,FIND(Sheet1!$E$16,AP1280)-1))</f>
        <v>duration</v>
      </c>
      <c r="AJ1280" s="1" t="str">
        <f>TRIM(LEFT(AQ1280,FIND(Sheet1!$E$16,AQ1280)-1))</f>
        <v>effectIds</v>
      </c>
      <c r="AK1280" s="1" t="e">
        <f>TRIM(LEFT(AR1280,FIND(Sheet1!$E$16,AR1280)-1))</f>
        <v>#VALUE!</v>
      </c>
      <c r="AL1280" s="1" t="e">
        <f>TRIM(LEFT(AS1280,FIND(Sheet1!$E$16,AS1280)-1))</f>
        <v>#VALUE!</v>
      </c>
      <c r="AM1280" s="1" t="e">
        <f>TRIM(LEFT(AT1280,FIND(Sheet1!$E$16,AT1280)-1))</f>
        <v>#VALUE!</v>
      </c>
      <c r="AN1280" s="1" t="e">
        <f>TRIM(LEFT(AU1280,FIND(Sheet1!$E$16,AU1280)-1))</f>
        <v>#VALUE!</v>
      </c>
      <c r="AO1280" s="1" t="e">
        <f>TRIM(LEFT(AV1280,FIND(Sheet1!$E$16,AV1280)-1))</f>
        <v>#VALUE!</v>
      </c>
      <c r="AP1280" s="14" t="s">
        <v>175</v>
      </c>
      <c r="AQ1280" s="14" t="s">
        <v>684</v>
      </c>
      <c r="AX1280" s="1">
        <v>120100060206</v>
      </c>
      <c r="AY1280" s="1" t="s">
        <v>88</v>
      </c>
      <c r="AZ1280" s="1" t="str">
        <f t="shared" si="346"/>
        <v>120100060206加buff</v>
      </c>
      <c r="BA1280" s="1">
        <f>COUNTIFS($AZ$2:AZ1280,AZ1280,$AZ$2:AZ1280,"&gt;&lt;")</f>
        <v>2</v>
      </c>
      <c r="BB1280" t="b">
        <f>IFERROR(AND(VLOOKUP(AX1280,[2]英雄技能定义!$A:$F,6,0)="普攻",AY1280=$AY$2),FALSE)</f>
        <v>0</v>
      </c>
    </row>
    <row r="1281" spans="19:54">
      <c r="S1281" s="14" t="str">
        <f t="shared" si="338"/>
        <v>120100060301加buff1</v>
      </c>
      <c r="T1281" s="14" t="str">
        <f ca="1">IF(OFFSET($BB$1,MATCH($S1281,S:S,0)-1,),$BC$1,
_xlfn.TEXTJOIN(Sheet1!$D$16,1,U1281:AA1281))</f>
        <v>duration=-1,effectIds={1000570}</v>
      </c>
      <c r="U1281" s="14" t="str">
        <f t="shared" ca="1" si="339"/>
        <v>duration=-1</v>
      </c>
      <c r="V1281" s="14" t="str">
        <f t="shared" ca="1" si="340"/>
        <v>effectIds={1000570}</v>
      </c>
      <c r="W1281" s="14" t="str">
        <f t="shared" ca="1" si="341"/>
        <v/>
      </c>
      <c r="X1281" s="14" t="str">
        <f t="shared" ca="1" si="342"/>
        <v/>
      </c>
      <c r="Y1281" s="14" t="str">
        <f t="shared" ca="1" si="343"/>
        <v/>
      </c>
      <c r="Z1281" s="14" t="str">
        <f t="shared" ca="1" si="344"/>
        <v/>
      </c>
      <c r="AA1281" s="14" t="str">
        <f t="shared" ca="1" si="345"/>
        <v/>
      </c>
      <c r="AB1281" s="1">
        <f t="shared" si="347"/>
        <v>1</v>
      </c>
      <c r="AC1281" s="1" t="e">
        <f t="shared" si="348"/>
        <v>#N/A</v>
      </c>
      <c r="AD1281" s="1" t="e">
        <f t="shared" si="349"/>
        <v>#N/A</v>
      </c>
      <c r="AE1281" s="1" t="e">
        <f t="shared" si="350"/>
        <v>#N/A</v>
      </c>
      <c r="AF1281" s="1" t="e">
        <f t="shared" si="351"/>
        <v>#N/A</v>
      </c>
      <c r="AG1281" s="1" t="e">
        <f t="shared" si="352"/>
        <v>#N/A</v>
      </c>
      <c r="AH1281" s="1" t="e">
        <f t="shared" si="353"/>
        <v>#N/A</v>
      </c>
      <c r="AI1281" s="1" t="str">
        <f>TRIM(LEFT(AP1281,FIND(Sheet1!$E$16,AP1281)-1))</f>
        <v>duration</v>
      </c>
      <c r="AJ1281" s="1" t="str">
        <f>TRIM(LEFT(AQ1281,FIND(Sheet1!$E$16,AQ1281)-1))</f>
        <v>effectIds</v>
      </c>
      <c r="AK1281" s="1" t="e">
        <f>TRIM(LEFT(AR1281,FIND(Sheet1!$E$16,AR1281)-1))</f>
        <v>#VALUE!</v>
      </c>
      <c r="AL1281" s="1" t="e">
        <f>TRIM(LEFT(AS1281,FIND(Sheet1!$E$16,AS1281)-1))</f>
        <v>#VALUE!</v>
      </c>
      <c r="AM1281" s="1" t="e">
        <f>TRIM(LEFT(AT1281,FIND(Sheet1!$E$16,AT1281)-1))</f>
        <v>#VALUE!</v>
      </c>
      <c r="AN1281" s="1" t="e">
        <f>TRIM(LEFT(AU1281,FIND(Sheet1!$E$16,AU1281)-1))</f>
        <v>#VALUE!</v>
      </c>
      <c r="AO1281" s="1" t="e">
        <f>TRIM(LEFT(AV1281,FIND(Sheet1!$E$16,AV1281)-1))</f>
        <v>#VALUE!</v>
      </c>
      <c r="AP1281" s="14" t="s">
        <v>417</v>
      </c>
      <c r="AQ1281" s="14" t="s">
        <v>685</v>
      </c>
      <c r="AX1281" s="1">
        <v>120100060301</v>
      </c>
      <c r="AY1281" s="1" t="s">
        <v>88</v>
      </c>
      <c r="AZ1281" s="1" t="str">
        <f t="shared" si="346"/>
        <v>120100060301加buff</v>
      </c>
      <c r="BA1281" s="1">
        <f>COUNTIFS($AZ$2:AZ1281,AZ1281,$AZ$2:AZ1281,"&gt;&lt;")</f>
        <v>1</v>
      </c>
      <c r="BB1281" t="b">
        <f>IFERROR(AND(VLOOKUP(AX1281,[2]英雄技能定义!$A:$F,6,0)="普攻",AY1281=$AY$2),FALSE)</f>
        <v>0</v>
      </c>
    </row>
    <row r="1282" spans="19:54">
      <c r="S1282" s="14" t="str">
        <f t="shared" ref="S1282:S1345" si="354">AZ1282&amp;BA1282</f>
        <v>120100060302加buff1</v>
      </c>
      <c r="T1282" s="14" t="str">
        <f ca="1">IF(OFFSET($BB$1,MATCH($S1282,S:S,0)-1,),$BC$1,
_xlfn.TEXTJOIN(Sheet1!$D$16,1,U1282:AA1282))</f>
        <v>duration=-1,effectIds={1000571}</v>
      </c>
      <c r="U1282" s="14" t="str">
        <f t="shared" ref="U1282:U1345" ca="1" si="355">IFERROR(SUBSTITUTE(AP1282,AB1282,INDEX(OFFSET($H$1:$Q$1,MATCH($S1282,$F:$F,0)-1,0),MATCH(AI1282,$H$1:$Q$1,0))),AP1282&amp;"")</f>
        <v>duration=-1</v>
      </c>
      <c r="V1282" s="14" t="str">
        <f t="shared" ref="V1282:V1345" ca="1" si="356">IFERROR(SUBSTITUTE(AQ1282,AC1282,INDEX(OFFSET($H$1:$Q$1,MATCH($S1282,$F:$F,0)-1,0),MATCH(AJ1282,$H$1:$Q$1,0))),AQ1282&amp;"")</f>
        <v>effectIds={1000571}</v>
      </c>
      <c r="W1282" s="14" t="str">
        <f t="shared" ref="W1282:W1345" ca="1" si="357">IFERROR(SUBSTITUTE(AR1282,AD1282,INDEX(OFFSET($H$1:$Q$1,MATCH($S1282,$F:$F,0)-1,0),MATCH(AK1282,$H$1:$Q$1,0))),AR1282&amp;"")</f>
        <v/>
      </c>
      <c r="X1282" s="14" t="str">
        <f t="shared" ref="X1282:X1345" ca="1" si="358">IFERROR(SUBSTITUTE(AS1282,AE1282,INDEX(OFFSET($H$1:$Q$1,MATCH($S1282,$F:$F,0)-1,0),MATCH(AL1282,$H$1:$Q$1,0))),AS1282&amp;"")</f>
        <v/>
      </c>
      <c r="Y1282" s="14" t="str">
        <f t="shared" ref="Y1282:Y1345" ca="1" si="359">IFERROR(SUBSTITUTE(AT1282,AF1282,INDEX(OFFSET($H$1:$Q$1,MATCH($S1282,$F:$F,0)-1,0),MATCH(AM1282,$H$1:$Q$1,0))),AT1282&amp;"")</f>
        <v/>
      </c>
      <c r="Z1282" s="14" t="str">
        <f t="shared" ref="Z1282:Z1345" ca="1" si="360">IFERROR(SUBSTITUTE(AU1282,AG1282,INDEX(OFFSET($H$1:$Q$1,MATCH($S1282,$F:$F,0)-1,0),MATCH(AN1282,$H$1:$Q$1,0))),AU1282&amp;"")</f>
        <v/>
      </c>
      <c r="AA1282" s="14" t="str">
        <f t="shared" ref="AA1282:AA1345" ca="1" si="361">IFERROR(SUBSTITUTE(AV1282,AH1282,INDEX(OFFSET($H$1:$Q$1,MATCH($S1282,$F:$F,0)-1,0),MATCH(AO1282,$H$1:$Q$1,0))),AV1282&amp;"")</f>
        <v/>
      </c>
      <c r="AB1282" s="1">
        <f t="shared" si="347"/>
        <v>1</v>
      </c>
      <c r="AC1282" s="1" t="e">
        <f t="shared" si="348"/>
        <v>#N/A</v>
      </c>
      <c r="AD1282" s="1" t="e">
        <f t="shared" si="349"/>
        <v>#N/A</v>
      </c>
      <c r="AE1282" s="1" t="e">
        <f t="shared" si="350"/>
        <v>#N/A</v>
      </c>
      <c r="AF1282" s="1" t="e">
        <f t="shared" si="351"/>
        <v>#N/A</v>
      </c>
      <c r="AG1282" s="1" t="e">
        <f t="shared" si="352"/>
        <v>#N/A</v>
      </c>
      <c r="AH1282" s="1" t="e">
        <f t="shared" si="353"/>
        <v>#N/A</v>
      </c>
      <c r="AI1282" s="1" t="str">
        <f>TRIM(LEFT(AP1282,FIND(Sheet1!$E$16,AP1282)-1))</f>
        <v>duration</v>
      </c>
      <c r="AJ1282" s="1" t="str">
        <f>TRIM(LEFT(AQ1282,FIND(Sheet1!$E$16,AQ1282)-1))</f>
        <v>effectIds</v>
      </c>
      <c r="AK1282" s="1" t="e">
        <f>TRIM(LEFT(AR1282,FIND(Sheet1!$E$16,AR1282)-1))</f>
        <v>#VALUE!</v>
      </c>
      <c r="AL1282" s="1" t="e">
        <f>TRIM(LEFT(AS1282,FIND(Sheet1!$E$16,AS1282)-1))</f>
        <v>#VALUE!</v>
      </c>
      <c r="AM1282" s="1" t="e">
        <f>TRIM(LEFT(AT1282,FIND(Sheet1!$E$16,AT1282)-1))</f>
        <v>#VALUE!</v>
      </c>
      <c r="AN1282" s="1" t="e">
        <f>TRIM(LEFT(AU1282,FIND(Sheet1!$E$16,AU1282)-1))</f>
        <v>#VALUE!</v>
      </c>
      <c r="AO1282" s="1" t="e">
        <f>TRIM(LEFT(AV1282,FIND(Sheet1!$E$16,AV1282)-1))</f>
        <v>#VALUE!</v>
      </c>
      <c r="AP1282" s="14" t="s">
        <v>417</v>
      </c>
      <c r="AQ1282" s="14" t="s">
        <v>686</v>
      </c>
      <c r="AX1282" s="1">
        <v>120100060302</v>
      </c>
      <c r="AY1282" s="1" t="s">
        <v>88</v>
      </c>
      <c r="AZ1282" s="1" t="str">
        <f t="shared" si="346"/>
        <v>120100060302加buff</v>
      </c>
      <c r="BA1282" s="1">
        <f>COUNTIFS($AZ$2:AZ1282,AZ1282,$AZ$2:AZ1282,"&gt;&lt;")</f>
        <v>1</v>
      </c>
      <c r="BB1282" t="b">
        <f>IFERROR(AND(VLOOKUP(AX1282,[2]英雄技能定义!$A:$F,6,0)="普攻",AY1282=$AY$2),FALSE)</f>
        <v>0</v>
      </c>
    </row>
    <row r="1283" spans="19:54">
      <c r="S1283" s="14" t="str">
        <f t="shared" si="354"/>
        <v>120100060303加buff1</v>
      </c>
      <c r="T1283" s="14" t="str">
        <f ca="1">IF(OFFSET($BB$1,MATCH($S1283,S:S,0)-1,),$BC$1,
_xlfn.TEXTJOIN(Sheet1!$D$16,1,U1283:AA1283))</f>
        <v>duration=-1,effectIds={1000572}</v>
      </c>
      <c r="U1283" s="14" t="str">
        <f t="shared" ca="1" si="355"/>
        <v>duration=-1</v>
      </c>
      <c r="V1283" s="14" t="str">
        <f t="shared" ca="1" si="356"/>
        <v>effectIds={1000572}</v>
      </c>
      <c r="W1283" s="14" t="str">
        <f t="shared" ca="1" si="357"/>
        <v/>
      </c>
      <c r="X1283" s="14" t="str">
        <f t="shared" ca="1" si="358"/>
        <v/>
      </c>
      <c r="Y1283" s="14" t="str">
        <f t="shared" ca="1" si="359"/>
        <v/>
      </c>
      <c r="Z1283" s="14" t="str">
        <f t="shared" ca="1" si="360"/>
        <v/>
      </c>
      <c r="AA1283" s="14" t="str">
        <f t="shared" ca="1" si="361"/>
        <v/>
      </c>
      <c r="AB1283" s="1">
        <f t="shared" si="347"/>
        <v>1</v>
      </c>
      <c r="AC1283" s="1" t="e">
        <f t="shared" si="348"/>
        <v>#N/A</v>
      </c>
      <c r="AD1283" s="1" t="e">
        <f t="shared" si="349"/>
        <v>#N/A</v>
      </c>
      <c r="AE1283" s="1" t="e">
        <f t="shared" si="350"/>
        <v>#N/A</v>
      </c>
      <c r="AF1283" s="1" t="e">
        <f t="shared" si="351"/>
        <v>#N/A</v>
      </c>
      <c r="AG1283" s="1" t="e">
        <f t="shared" si="352"/>
        <v>#N/A</v>
      </c>
      <c r="AH1283" s="1" t="e">
        <f t="shared" si="353"/>
        <v>#N/A</v>
      </c>
      <c r="AI1283" s="1" t="str">
        <f>TRIM(LEFT(AP1283,FIND(Sheet1!$E$16,AP1283)-1))</f>
        <v>duration</v>
      </c>
      <c r="AJ1283" s="1" t="str">
        <f>TRIM(LEFT(AQ1283,FIND(Sheet1!$E$16,AQ1283)-1))</f>
        <v>effectIds</v>
      </c>
      <c r="AK1283" s="1" t="e">
        <f>TRIM(LEFT(AR1283,FIND(Sheet1!$E$16,AR1283)-1))</f>
        <v>#VALUE!</v>
      </c>
      <c r="AL1283" s="1" t="e">
        <f>TRIM(LEFT(AS1283,FIND(Sheet1!$E$16,AS1283)-1))</f>
        <v>#VALUE!</v>
      </c>
      <c r="AM1283" s="1" t="e">
        <f>TRIM(LEFT(AT1283,FIND(Sheet1!$E$16,AT1283)-1))</f>
        <v>#VALUE!</v>
      </c>
      <c r="AN1283" s="1" t="e">
        <f>TRIM(LEFT(AU1283,FIND(Sheet1!$E$16,AU1283)-1))</f>
        <v>#VALUE!</v>
      </c>
      <c r="AO1283" s="1" t="e">
        <f>TRIM(LEFT(AV1283,FIND(Sheet1!$E$16,AV1283)-1))</f>
        <v>#VALUE!</v>
      </c>
      <c r="AP1283" s="14" t="s">
        <v>417</v>
      </c>
      <c r="AQ1283" s="14" t="s">
        <v>687</v>
      </c>
      <c r="AX1283" s="1">
        <v>120100060303</v>
      </c>
      <c r="AY1283" s="1" t="s">
        <v>88</v>
      </c>
      <c r="AZ1283" s="1" t="str">
        <f t="shared" ref="AZ1283:AZ1346" si="362">AX1283&amp;AY1283</f>
        <v>120100060303加buff</v>
      </c>
      <c r="BA1283" s="1">
        <f>COUNTIFS($AZ$2:AZ1283,AZ1283,$AZ$2:AZ1283,"&gt;&lt;")</f>
        <v>1</v>
      </c>
      <c r="BB1283" t="b">
        <f>IFERROR(AND(VLOOKUP(AX1283,[2]英雄技能定义!$A:$F,6,0)="普攻",AY1283=$AY$2),FALSE)</f>
        <v>0</v>
      </c>
    </row>
    <row r="1284" spans="19:54">
      <c r="S1284" s="14" t="str">
        <f t="shared" si="354"/>
        <v>120100060304加buff1</v>
      </c>
      <c r="T1284" s="14" t="str">
        <f ca="1">IF(OFFSET($BB$1,MATCH($S1284,S:S,0)-1,),$BC$1,
_xlfn.TEXTJOIN(Sheet1!$D$16,1,U1284:AA1284))</f>
        <v>duration=-1,effectIds={1000573}</v>
      </c>
      <c r="U1284" s="14" t="str">
        <f t="shared" ca="1" si="355"/>
        <v>duration=-1</v>
      </c>
      <c r="V1284" s="14" t="str">
        <f t="shared" ca="1" si="356"/>
        <v>effectIds={1000573}</v>
      </c>
      <c r="W1284" s="14" t="str">
        <f t="shared" ca="1" si="357"/>
        <v/>
      </c>
      <c r="X1284" s="14" t="str">
        <f t="shared" ca="1" si="358"/>
        <v/>
      </c>
      <c r="Y1284" s="14" t="str">
        <f t="shared" ca="1" si="359"/>
        <v/>
      </c>
      <c r="Z1284" s="14" t="str">
        <f t="shared" ca="1" si="360"/>
        <v/>
      </c>
      <c r="AA1284" s="14" t="str">
        <f t="shared" ca="1" si="361"/>
        <v/>
      </c>
      <c r="AB1284" s="1">
        <f t="shared" si="347"/>
        <v>1</v>
      </c>
      <c r="AC1284" s="1" t="e">
        <f t="shared" si="348"/>
        <v>#N/A</v>
      </c>
      <c r="AD1284" s="1" t="e">
        <f t="shared" si="349"/>
        <v>#N/A</v>
      </c>
      <c r="AE1284" s="1" t="e">
        <f t="shared" si="350"/>
        <v>#N/A</v>
      </c>
      <c r="AF1284" s="1" t="e">
        <f t="shared" si="351"/>
        <v>#N/A</v>
      </c>
      <c r="AG1284" s="1" t="e">
        <f t="shared" si="352"/>
        <v>#N/A</v>
      </c>
      <c r="AH1284" s="1" t="e">
        <f t="shared" si="353"/>
        <v>#N/A</v>
      </c>
      <c r="AI1284" s="1" t="str">
        <f>TRIM(LEFT(AP1284,FIND(Sheet1!$E$16,AP1284)-1))</f>
        <v>duration</v>
      </c>
      <c r="AJ1284" s="1" t="str">
        <f>TRIM(LEFT(AQ1284,FIND(Sheet1!$E$16,AQ1284)-1))</f>
        <v>effectIds</v>
      </c>
      <c r="AK1284" s="1" t="e">
        <f>TRIM(LEFT(AR1284,FIND(Sheet1!$E$16,AR1284)-1))</f>
        <v>#VALUE!</v>
      </c>
      <c r="AL1284" s="1" t="e">
        <f>TRIM(LEFT(AS1284,FIND(Sheet1!$E$16,AS1284)-1))</f>
        <v>#VALUE!</v>
      </c>
      <c r="AM1284" s="1" t="e">
        <f>TRIM(LEFT(AT1284,FIND(Sheet1!$E$16,AT1284)-1))</f>
        <v>#VALUE!</v>
      </c>
      <c r="AN1284" s="1" t="e">
        <f>TRIM(LEFT(AU1284,FIND(Sheet1!$E$16,AU1284)-1))</f>
        <v>#VALUE!</v>
      </c>
      <c r="AO1284" s="1" t="e">
        <f>TRIM(LEFT(AV1284,FIND(Sheet1!$E$16,AV1284)-1))</f>
        <v>#VALUE!</v>
      </c>
      <c r="AP1284" s="14" t="s">
        <v>417</v>
      </c>
      <c r="AQ1284" s="14" t="s">
        <v>688</v>
      </c>
      <c r="AX1284" s="1">
        <v>120100060304</v>
      </c>
      <c r="AY1284" s="1" t="s">
        <v>88</v>
      </c>
      <c r="AZ1284" s="1" t="str">
        <f t="shared" si="362"/>
        <v>120100060304加buff</v>
      </c>
      <c r="BA1284" s="1">
        <f>COUNTIFS($AZ$2:AZ1284,AZ1284,$AZ$2:AZ1284,"&gt;&lt;")</f>
        <v>1</v>
      </c>
      <c r="BB1284" t="b">
        <f>IFERROR(AND(VLOOKUP(AX1284,[2]英雄技能定义!$A:$F,6,0)="普攻",AY1284=$AY$2),FALSE)</f>
        <v>0</v>
      </c>
    </row>
    <row r="1285" spans="19:54">
      <c r="S1285" s="14" t="str">
        <f t="shared" si="354"/>
        <v>120100060305加buff1</v>
      </c>
      <c r="T1285" s="14" t="str">
        <f ca="1">IF(OFFSET($BB$1,MATCH($S1285,S:S,0)-1,),$BC$1,
_xlfn.TEXTJOIN(Sheet1!$D$16,1,U1285:AA1285))</f>
        <v>duration=-1,effectIds={1000574}</v>
      </c>
      <c r="U1285" s="14" t="str">
        <f t="shared" ca="1" si="355"/>
        <v>duration=-1</v>
      </c>
      <c r="V1285" s="14" t="str">
        <f t="shared" ca="1" si="356"/>
        <v>effectIds={1000574}</v>
      </c>
      <c r="W1285" s="14" t="str">
        <f t="shared" ca="1" si="357"/>
        <v/>
      </c>
      <c r="X1285" s="14" t="str">
        <f t="shared" ca="1" si="358"/>
        <v/>
      </c>
      <c r="Y1285" s="14" t="str">
        <f t="shared" ca="1" si="359"/>
        <v/>
      </c>
      <c r="Z1285" s="14" t="str">
        <f t="shared" ca="1" si="360"/>
        <v/>
      </c>
      <c r="AA1285" s="14" t="str">
        <f t="shared" ca="1" si="361"/>
        <v/>
      </c>
      <c r="AB1285" s="1">
        <f t="shared" si="347"/>
        <v>1</v>
      </c>
      <c r="AC1285" s="1" t="e">
        <f t="shared" si="348"/>
        <v>#N/A</v>
      </c>
      <c r="AD1285" s="1" t="e">
        <f t="shared" si="349"/>
        <v>#N/A</v>
      </c>
      <c r="AE1285" s="1" t="e">
        <f t="shared" si="350"/>
        <v>#N/A</v>
      </c>
      <c r="AF1285" s="1" t="e">
        <f t="shared" si="351"/>
        <v>#N/A</v>
      </c>
      <c r="AG1285" s="1" t="e">
        <f t="shared" si="352"/>
        <v>#N/A</v>
      </c>
      <c r="AH1285" s="1" t="e">
        <f t="shared" si="353"/>
        <v>#N/A</v>
      </c>
      <c r="AI1285" s="1" t="str">
        <f>TRIM(LEFT(AP1285,FIND(Sheet1!$E$16,AP1285)-1))</f>
        <v>duration</v>
      </c>
      <c r="AJ1285" s="1" t="str">
        <f>TRIM(LEFT(AQ1285,FIND(Sheet1!$E$16,AQ1285)-1))</f>
        <v>effectIds</v>
      </c>
      <c r="AK1285" s="1" t="e">
        <f>TRIM(LEFT(AR1285,FIND(Sheet1!$E$16,AR1285)-1))</f>
        <v>#VALUE!</v>
      </c>
      <c r="AL1285" s="1" t="e">
        <f>TRIM(LEFT(AS1285,FIND(Sheet1!$E$16,AS1285)-1))</f>
        <v>#VALUE!</v>
      </c>
      <c r="AM1285" s="1" t="e">
        <f>TRIM(LEFT(AT1285,FIND(Sheet1!$E$16,AT1285)-1))</f>
        <v>#VALUE!</v>
      </c>
      <c r="AN1285" s="1" t="e">
        <f>TRIM(LEFT(AU1285,FIND(Sheet1!$E$16,AU1285)-1))</f>
        <v>#VALUE!</v>
      </c>
      <c r="AO1285" s="1" t="e">
        <f>TRIM(LEFT(AV1285,FIND(Sheet1!$E$16,AV1285)-1))</f>
        <v>#VALUE!</v>
      </c>
      <c r="AP1285" s="14" t="s">
        <v>417</v>
      </c>
      <c r="AQ1285" s="14" t="s">
        <v>689</v>
      </c>
      <c r="AX1285" s="1">
        <v>120100060305</v>
      </c>
      <c r="AY1285" s="1" t="s">
        <v>88</v>
      </c>
      <c r="AZ1285" s="1" t="str">
        <f t="shared" si="362"/>
        <v>120100060305加buff</v>
      </c>
      <c r="BA1285" s="1">
        <f>COUNTIFS($AZ$2:AZ1285,AZ1285,$AZ$2:AZ1285,"&gt;&lt;")</f>
        <v>1</v>
      </c>
      <c r="BB1285" t="b">
        <f>IFERROR(AND(VLOOKUP(AX1285,[2]英雄技能定义!$A:$F,6,0)="普攻",AY1285=$AY$2),FALSE)</f>
        <v>0</v>
      </c>
    </row>
    <row r="1286" spans="19:54">
      <c r="S1286" s="14" t="str">
        <f t="shared" si="354"/>
        <v>120100060306加buff1</v>
      </c>
      <c r="T1286" s="14" t="str">
        <f ca="1">IF(OFFSET($BB$1,MATCH($S1286,S:S,0)-1,),$BC$1,
_xlfn.TEXTJOIN(Sheet1!$D$16,1,U1286:AA1286))</f>
        <v>duration=-1,effectIds={1000575}</v>
      </c>
      <c r="U1286" s="14" t="str">
        <f t="shared" ca="1" si="355"/>
        <v>duration=-1</v>
      </c>
      <c r="V1286" s="14" t="str">
        <f t="shared" ca="1" si="356"/>
        <v>effectIds={1000575}</v>
      </c>
      <c r="W1286" s="14" t="str">
        <f t="shared" ca="1" si="357"/>
        <v/>
      </c>
      <c r="X1286" s="14" t="str">
        <f t="shared" ca="1" si="358"/>
        <v/>
      </c>
      <c r="Y1286" s="14" t="str">
        <f t="shared" ca="1" si="359"/>
        <v/>
      </c>
      <c r="Z1286" s="14" t="str">
        <f t="shared" ca="1" si="360"/>
        <v/>
      </c>
      <c r="AA1286" s="14" t="str">
        <f t="shared" ca="1" si="361"/>
        <v/>
      </c>
      <c r="AB1286" s="1">
        <f t="shared" si="347"/>
        <v>1</v>
      </c>
      <c r="AC1286" s="1" t="e">
        <f t="shared" si="348"/>
        <v>#N/A</v>
      </c>
      <c r="AD1286" s="1" t="e">
        <f t="shared" si="349"/>
        <v>#N/A</v>
      </c>
      <c r="AE1286" s="1" t="e">
        <f t="shared" si="350"/>
        <v>#N/A</v>
      </c>
      <c r="AF1286" s="1" t="e">
        <f t="shared" si="351"/>
        <v>#N/A</v>
      </c>
      <c r="AG1286" s="1" t="e">
        <f t="shared" si="352"/>
        <v>#N/A</v>
      </c>
      <c r="AH1286" s="1" t="e">
        <f t="shared" si="353"/>
        <v>#N/A</v>
      </c>
      <c r="AI1286" s="1" t="str">
        <f>TRIM(LEFT(AP1286,FIND(Sheet1!$E$16,AP1286)-1))</f>
        <v>duration</v>
      </c>
      <c r="AJ1286" s="1" t="str">
        <f>TRIM(LEFT(AQ1286,FIND(Sheet1!$E$16,AQ1286)-1))</f>
        <v>effectIds</v>
      </c>
      <c r="AK1286" s="1" t="e">
        <f>TRIM(LEFT(AR1286,FIND(Sheet1!$E$16,AR1286)-1))</f>
        <v>#VALUE!</v>
      </c>
      <c r="AL1286" s="1" t="e">
        <f>TRIM(LEFT(AS1286,FIND(Sheet1!$E$16,AS1286)-1))</f>
        <v>#VALUE!</v>
      </c>
      <c r="AM1286" s="1" t="e">
        <f>TRIM(LEFT(AT1286,FIND(Sheet1!$E$16,AT1286)-1))</f>
        <v>#VALUE!</v>
      </c>
      <c r="AN1286" s="1" t="e">
        <f>TRIM(LEFT(AU1286,FIND(Sheet1!$E$16,AU1286)-1))</f>
        <v>#VALUE!</v>
      </c>
      <c r="AO1286" s="1" t="e">
        <f>TRIM(LEFT(AV1286,FIND(Sheet1!$E$16,AV1286)-1))</f>
        <v>#VALUE!</v>
      </c>
      <c r="AP1286" s="14" t="s">
        <v>417</v>
      </c>
      <c r="AQ1286" s="14" t="s">
        <v>690</v>
      </c>
      <c r="AX1286" s="1">
        <v>120100060306</v>
      </c>
      <c r="AY1286" s="1" t="s">
        <v>88</v>
      </c>
      <c r="AZ1286" s="1" t="str">
        <f t="shared" si="362"/>
        <v>120100060306加buff</v>
      </c>
      <c r="BA1286" s="1">
        <f>COUNTIFS($AZ$2:AZ1286,AZ1286,$AZ$2:AZ1286,"&gt;&lt;")</f>
        <v>1</v>
      </c>
      <c r="BB1286" t="b">
        <f>IFERROR(AND(VLOOKUP(AX1286,[2]英雄技能定义!$A:$F,6,0)="普攻",AY1286=$AY$2),FALSE)</f>
        <v>0</v>
      </c>
    </row>
    <row r="1287" spans="19:54">
      <c r="S1287" s="14" t="str">
        <f t="shared" si="354"/>
        <v>210100101加buff1</v>
      </c>
      <c r="T1287" s="14" t="str">
        <f ca="1">IF(OFFSET($BB$1,MATCH($S1287,S:S,0)-1,),$BC$1,
_xlfn.TEXTJOIN(Sheet1!$D$16,1,U1287:AA1287))</f>
        <v>duration=6,effectIds={1000163}</v>
      </c>
      <c r="U1287" s="14" t="str">
        <f t="shared" ca="1" si="355"/>
        <v>duration=6</v>
      </c>
      <c r="V1287" s="14" t="str">
        <f t="shared" ca="1" si="356"/>
        <v>effectIds={1000163}</v>
      </c>
      <c r="W1287" s="14" t="str">
        <f t="shared" ca="1" si="357"/>
        <v/>
      </c>
      <c r="X1287" s="14" t="str">
        <f t="shared" ca="1" si="358"/>
        <v/>
      </c>
      <c r="Y1287" s="14" t="str">
        <f t="shared" ca="1" si="359"/>
        <v/>
      </c>
      <c r="Z1287" s="14" t="str">
        <f t="shared" ca="1" si="360"/>
        <v/>
      </c>
      <c r="AA1287" s="14" t="str">
        <f t="shared" ca="1" si="361"/>
        <v/>
      </c>
      <c r="AB1287" s="1">
        <f t="shared" si="347"/>
        <v>6</v>
      </c>
      <c r="AC1287" s="1" t="e">
        <f t="shared" si="348"/>
        <v>#N/A</v>
      </c>
      <c r="AD1287" s="1" t="e">
        <f t="shared" si="349"/>
        <v>#N/A</v>
      </c>
      <c r="AE1287" s="1" t="e">
        <f t="shared" si="350"/>
        <v>#N/A</v>
      </c>
      <c r="AF1287" s="1" t="e">
        <f t="shared" si="351"/>
        <v>#N/A</v>
      </c>
      <c r="AG1287" s="1" t="e">
        <f t="shared" si="352"/>
        <v>#N/A</v>
      </c>
      <c r="AH1287" s="1" t="e">
        <f t="shared" si="353"/>
        <v>#N/A</v>
      </c>
      <c r="AI1287" s="1" t="str">
        <f>TRIM(LEFT(AP1287,FIND(Sheet1!$E$16,AP1287)-1))</f>
        <v>duration</v>
      </c>
      <c r="AJ1287" s="1" t="str">
        <f>TRIM(LEFT(AQ1287,FIND(Sheet1!$E$16,AQ1287)-1))</f>
        <v>effectIds</v>
      </c>
      <c r="AK1287" s="1" t="e">
        <f>TRIM(LEFT(AR1287,FIND(Sheet1!$E$16,AR1287)-1))</f>
        <v>#VALUE!</v>
      </c>
      <c r="AL1287" s="1" t="e">
        <f>TRIM(LEFT(AS1287,FIND(Sheet1!$E$16,AS1287)-1))</f>
        <v>#VALUE!</v>
      </c>
      <c r="AM1287" s="1" t="e">
        <f>TRIM(LEFT(AT1287,FIND(Sheet1!$E$16,AT1287)-1))</f>
        <v>#VALUE!</v>
      </c>
      <c r="AN1287" s="1" t="e">
        <f>TRIM(LEFT(AU1287,FIND(Sheet1!$E$16,AU1287)-1))</f>
        <v>#VALUE!</v>
      </c>
      <c r="AO1287" s="1" t="e">
        <f>TRIM(LEFT(AV1287,FIND(Sheet1!$E$16,AV1287)-1))</f>
        <v>#VALUE!</v>
      </c>
      <c r="AP1287" s="28" t="s">
        <v>185</v>
      </c>
      <c r="AQ1287" s="14" t="s">
        <v>691</v>
      </c>
      <c r="AW1287" s="1" t="s">
        <v>875</v>
      </c>
      <c r="AX1287" s="25">
        <v>210100101</v>
      </c>
      <c r="AY1287" s="1" t="s">
        <v>88</v>
      </c>
      <c r="AZ1287" s="1" t="str">
        <f t="shared" si="362"/>
        <v>210100101加buff</v>
      </c>
      <c r="BA1287" s="1">
        <f>COUNTIFS($AZ$2:AZ1287,AZ1287,$AZ$2:AZ1287,"&gt;&lt;")</f>
        <v>1</v>
      </c>
      <c r="BB1287" t="b">
        <f>IFERROR(AND(VLOOKUP(AX1287,[2]英雄技能定义!$A:$F,6,0)="普攻",AY1287=$AY$2),FALSE)</f>
        <v>0</v>
      </c>
    </row>
    <row r="1288" spans="19:54">
      <c r="S1288" s="14" t="str">
        <f t="shared" si="354"/>
        <v>210100102加buff1</v>
      </c>
      <c r="T1288" s="14" t="str">
        <f ca="1">IF(OFFSET($BB$1,MATCH($S1288,S:S,0)-1,),$BC$1,
_xlfn.TEXTJOIN(Sheet1!$D$16,1,U1288:AA1288))</f>
        <v>duration=6,effectIds={1000164}</v>
      </c>
      <c r="U1288" s="14" t="str">
        <f t="shared" ca="1" si="355"/>
        <v>duration=6</v>
      </c>
      <c r="V1288" s="14" t="str">
        <f t="shared" ca="1" si="356"/>
        <v>effectIds={1000164}</v>
      </c>
      <c r="W1288" s="14" t="str">
        <f t="shared" ca="1" si="357"/>
        <v/>
      </c>
      <c r="X1288" s="14" t="str">
        <f t="shared" ca="1" si="358"/>
        <v/>
      </c>
      <c r="Y1288" s="14" t="str">
        <f t="shared" ca="1" si="359"/>
        <v/>
      </c>
      <c r="Z1288" s="14" t="str">
        <f t="shared" ca="1" si="360"/>
        <v/>
      </c>
      <c r="AA1288" s="14" t="str">
        <f t="shared" ca="1" si="361"/>
        <v/>
      </c>
      <c r="AB1288" s="1">
        <f t="shared" si="347"/>
        <v>6</v>
      </c>
      <c r="AC1288" s="1" t="e">
        <f t="shared" si="348"/>
        <v>#N/A</v>
      </c>
      <c r="AD1288" s="1" t="e">
        <f t="shared" si="349"/>
        <v>#N/A</v>
      </c>
      <c r="AE1288" s="1" t="e">
        <f t="shared" si="350"/>
        <v>#N/A</v>
      </c>
      <c r="AF1288" s="1" t="e">
        <f t="shared" si="351"/>
        <v>#N/A</v>
      </c>
      <c r="AG1288" s="1" t="e">
        <f t="shared" si="352"/>
        <v>#N/A</v>
      </c>
      <c r="AH1288" s="1" t="e">
        <f t="shared" si="353"/>
        <v>#N/A</v>
      </c>
      <c r="AI1288" s="1" t="str">
        <f>TRIM(LEFT(AP1288,FIND(Sheet1!$E$16,AP1288)-1))</f>
        <v>duration</v>
      </c>
      <c r="AJ1288" s="1" t="str">
        <f>TRIM(LEFT(AQ1288,FIND(Sheet1!$E$16,AQ1288)-1))</f>
        <v>effectIds</v>
      </c>
      <c r="AK1288" s="1" t="e">
        <f>TRIM(LEFT(AR1288,FIND(Sheet1!$E$16,AR1288)-1))</f>
        <v>#VALUE!</v>
      </c>
      <c r="AL1288" s="1" t="e">
        <f>TRIM(LEFT(AS1288,FIND(Sheet1!$E$16,AS1288)-1))</f>
        <v>#VALUE!</v>
      </c>
      <c r="AM1288" s="1" t="e">
        <f>TRIM(LEFT(AT1288,FIND(Sheet1!$E$16,AT1288)-1))</f>
        <v>#VALUE!</v>
      </c>
      <c r="AN1288" s="1" t="e">
        <f>TRIM(LEFT(AU1288,FIND(Sheet1!$E$16,AU1288)-1))</f>
        <v>#VALUE!</v>
      </c>
      <c r="AO1288" s="1" t="e">
        <f>TRIM(LEFT(AV1288,FIND(Sheet1!$E$16,AV1288)-1))</f>
        <v>#VALUE!</v>
      </c>
      <c r="AP1288" s="14" t="s">
        <v>185</v>
      </c>
      <c r="AQ1288" s="14" t="s">
        <v>692</v>
      </c>
      <c r="AX1288" s="1">
        <v>210100102</v>
      </c>
      <c r="AY1288" s="1" t="s">
        <v>88</v>
      </c>
      <c r="AZ1288" s="1" t="str">
        <f t="shared" si="362"/>
        <v>210100102加buff</v>
      </c>
      <c r="BA1288" s="1">
        <f>COUNTIFS($AZ$2:AZ1288,AZ1288,$AZ$2:AZ1288,"&gt;&lt;")</f>
        <v>1</v>
      </c>
      <c r="BB1288" t="b">
        <f>IFERROR(AND(VLOOKUP(AX1288,[2]英雄技能定义!$A:$F,6,0)="普攻",AY1288=$AY$2),FALSE)</f>
        <v>0</v>
      </c>
    </row>
    <row r="1289" spans="19:54">
      <c r="S1289" s="14" t="str">
        <f t="shared" si="354"/>
        <v>210100103加buff1</v>
      </c>
      <c r="T1289" s="14" t="str">
        <f ca="1">IF(OFFSET($BB$1,MATCH($S1289,S:S,0)-1,),$BC$1,
_xlfn.TEXTJOIN(Sheet1!$D$16,1,U1289:AA1289))</f>
        <v>duration=6,effectIds={1000165}</v>
      </c>
      <c r="U1289" s="14" t="str">
        <f t="shared" ca="1" si="355"/>
        <v>duration=6</v>
      </c>
      <c r="V1289" s="14" t="str">
        <f t="shared" ca="1" si="356"/>
        <v>effectIds={1000165}</v>
      </c>
      <c r="W1289" s="14" t="str">
        <f t="shared" ca="1" si="357"/>
        <v/>
      </c>
      <c r="X1289" s="14" t="str">
        <f t="shared" ca="1" si="358"/>
        <v/>
      </c>
      <c r="Y1289" s="14" t="str">
        <f t="shared" ca="1" si="359"/>
        <v/>
      </c>
      <c r="Z1289" s="14" t="str">
        <f t="shared" ca="1" si="360"/>
        <v/>
      </c>
      <c r="AA1289" s="14" t="str">
        <f t="shared" ca="1" si="361"/>
        <v/>
      </c>
      <c r="AB1289" s="1">
        <f t="shared" si="347"/>
        <v>6</v>
      </c>
      <c r="AC1289" s="1" t="e">
        <f t="shared" si="348"/>
        <v>#N/A</v>
      </c>
      <c r="AD1289" s="1" t="e">
        <f t="shared" si="349"/>
        <v>#N/A</v>
      </c>
      <c r="AE1289" s="1" t="e">
        <f t="shared" si="350"/>
        <v>#N/A</v>
      </c>
      <c r="AF1289" s="1" t="e">
        <f t="shared" si="351"/>
        <v>#N/A</v>
      </c>
      <c r="AG1289" s="1" t="e">
        <f t="shared" si="352"/>
        <v>#N/A</v>
      </c>
      <c r="AH1289" s="1" t="e">
        <f t="shared" si="353"/>
        <v>#N/A</v>
      </c>
      <c r="AI1289" s="1" t="str">
        <f>TRIM(LEFT(AP1289,FIND(Sheet1!$E$16,AP1289)-1))</f>
        <v>duration</v>
      </c>
      <c r="AJ1289" s="1" t="str">
        <f>TRIM(LEFT(AQ1289,FIND(Sheet1!$E$16,AQ1289)-1))</f>
        <v>effectIds</v>
      </c>
      <c r="AK1289" s="1" t="e">
        <f>TRIM(LEFT(AR1289,FIND(Sheet1!$E$16,AR1289)-1))</f>
        <v>#VALUE!</v>
      </c>
      <c r="AL1289" s="1" t="e">
        <f>TRIM(LEFT(AS1289,FIND(Sheet1!$E$16,AS1289)-1))</f>
        <v>#VALUE!</v>
      </c>
      <c r="AM1289" s="1" t="e">
        <f>TRIM(LEFT(AT1289,FIND(Sheet1!$E$16,AT1289)-1))</f>
        <v>#VALUE!</v>
      </c>
      <c r="AN1289" s="1" t="e">
        <f>TRIM(LEFT(AU1289,FIND(Sheet1!$E$16,AU1289)-1))</f>
        <v>#VALUE!</v>
      </c>
      <c r="AO1289" s="1" t="e">
        <f>TRIM(LEFT(AV1289,FIND(Sheet1!$E$16,AV1289)-1))</f>
        <v>#VALUE!</v>
      </c>
      <c r="AP1289" s="14" t="s">
        <v>185</v>
      </c>
      <c r="AQ1289" s="14" t="s">
        <v>693</v>
      </c>
      <c r="AX1289" s="1">
        <v>210100103</v>
      </c>
      <c r="AY1289" s="1" t="s">
        <v>88</v>
      </c>
      <c r="AZ1289" s="1" t="str">
        <f t="shared" si="362"/>
        <v>210100103加buff</v>
      </c>
      <c r="BA1289" s="1">
        <f>COUNTIFS($AZ$2:AZ1289,AZ1289,$AZ$2:AZ1289,"&gt;&lt;")</f>
        <v>1</v>
      </c>
      <c r="BB1289" t="b">
        <f>IFERROR(AND(VLOOKUP(AX1289,[2]英雄技能定义!$A:$F,6,0)="普攻",AY1289=$AY$2),FALSE)</f>
        <v>0</v>
      </c>
    </row>
    <row r="1290" spans="19:54">
      <c r="S1290" s="14" t="str">
        <f t="shared" si="354"/>
        <v>210100104加buff1</v>
      </c>
      <c r="T1290" s="14" t="str">
        <f ca="1">IF(OFFSET($BB$1,MATCH($S1290,S:S,0)-1,),$BC$1,
_xlfn.TEXTJOIN(Sheet1!$D$16,1,U1290:AA1290))</f>
        <v>duration=6,effectIds={1000166}</v>
      </c>
      <c r="U1290" s="14" t="str">
        <f t="shared" ca="1" si="355"/>
        <v>duration=6</v>
      </c>
      <c r="V1290" s="14" t="str">
        <f t="shared" ca="1" si="356"/>
        <v>effectIds={1000166}</v>
      </c>
      <c r="W1290" s="14" t="str">
        <f t="shared" ca="1" si="357"/>
        <v/>
      </c>
      <c r="X1290" s="14" t="str">
        <f t="shared" ca="1" si="358"/>
        <v/>
      </c>
      <c r="Y1290" s="14" t="str">
        <f t="shared" ca="1" si="359"/>
        <v/>
      </c>
      <c r="Z1290" s="14" t="str">
        <f t="shared" ca="1" si="360"/>
        <v/>
      </c>
      <c r="AA1290" s="14" t="str">
        <f t="shared" ca="1" si="361"/>
        <v/>
      </c>
      <c r="AB1290" s="1">
        <f t="shared" si="347"/>
        <v>6</v>
      </c>
      <c r="AC1290" s="1" t="e">
        <f t="shared" si="348"/>
        <v>#N/A</v>
      </c>
      <c r="AD1290" s="1" t="e">
        <f t="shared" si="349"/>
        <v>#N/A</v>
      </c>
      <c r="AE1290" s="1" t="e">
        <f t="shared" si="350"/>
        <v>#N/A</v>
      </c>
      <c r="AF1290" s="1" t="e">
        <f t="shared" si="351"/>
        <v>#N/A</v>
      </c>
      <c r="AG1290" s="1" t="e">
        <f t="shared" si="352"/>
        <v>#N/A</v>
      </c>
      <c r="AH1290" s="1" t="e">
        <f t="shared" si="353"/>
        <v>#N/A</v>
      </c>
      <c r="AI1290" s="1" t="str">
        <f>TRIM(LEFT(AP1290,FIND(Sheet1!$E$16,AP1290)-1))</f>
        <v>duration</v>
      </c>
      <c r="AJ1290" s="1" t="str">
        <f>TRIM(LEFT(AQ1290,FIND(Sheet1!$E$16,AQ1290)-1))</f>
        <v>effectIds</v>
      </c>
      <c r="AK1290" s="1" t="e">
        <f>TRIM(LEFT(AR1290,FIND(Sheet1!$E$16,AR1290)-1))</f>
        <v>#VALUE!</v>
      </c>
      <c r="AL1290" s="1" t="e">
        <f>TRIM(LEFT(AS1290,FIND(Sheet1!$E$16,AS1290)-1))</f>
        <v>#VALUE!</v>
      </c>
      <c r="AM1290" s="1" t="e">
        <f>TRIM(LEFT(AT1290,FIND(Sheet1!$E$16,AT1290)-1))</f>
        <v>#VALUE!</v>
      </c>
      <c r="AN1290" s="1" t="e">
        <f>TRIM(LEFT(AU1290,FIND(Sheet1!$E$16,AU1290)-1))</f>
        <v>#VALUE!</v>
      </c>
      <c r="AO1290" s="1" t="e">
        <f>TRIM(LEFT(AV1290,FIND(Sheet1!$E$16,AV1290)-1))</f>
        <v>#VALUE!</v>
      </c>
      <c r="AP1290" s="14" t="s">
        <v>185</v>
      </c>
      <c r="AQ1290" s="14" t="s">
        <v>694</v>
      </c>
      <c r="AX1290" s="1">
        <v>210100104</v>
      </c>
      <c r="AY1290" s="1" t="s">
        <v>88</v>
      </c>
      <c r="AZ1290" s="1" t="str">
        <f t="shared" si="362"/>
        <v>210100104加buff</v>
      </c>
      <c r="BA1290" s="1">
        <f>COUNTIFS($AZ$2:AZ1290,AZ1290,$AZ$2:AZ1290,"&gt;&lt;")</f>
        <v>1</v>
      </c>
      <c r="BB1290" t="b">
        <f>IFERROR(AND(VLOOKUP(AX1290,[2]英雄技能定义!$A:$F,6,0)="普攻",AY1290=$AY$2),FALSE)</f>
        <v>0</v>
      </c>
    </row>
    <row r="1291" spans="19:54">
      <c r="S1291" s="14" t="str">
        <f t="shared" si="354"/>
        <v>210100105加buff1</v>
      </c>
      <c r="T1291" s="14" t="str">
        <f ca="1">IF(OFFSET($BB$1,MATCH($S1291,S:S,0)-1,),$BC$1,
_xlfn.TEXTJOIN(Sheet1!$D$16,1,U1291:AA1291))</f>
        <v>duration=6,effectIds={1000167}</v>
      </c>
      <c r="U1291" s="14" t="str">
        <f t="shared" ca="1" si="355"/>
        <v>duration=6</v>
      </c>
      <c r="V1291" s="14" t="str">
        <f t="shared" ca="1" si="356"/>
        <v>effectIds={1000167}</v>
      </c>
      <c r="W1291" s="14" t="str">
        <f t="shared" ca="1" si="357"/>
        <v/>
      </c>
      <c r="X1291" s="14" t="str">
        <f t="shared" ca="1" si="358"/>
        <v/>
      </c>
      <c r="Y1291" s="14" t="str">
        <f t="shared" ca="1" si="359"/>
        <v/>
      </c>
      <c r="Z1291" s="14" t="str">
        <f t="shared" ca="1" si="360"/>
        <v/>
      </c>
      <c r="AA1291" s="14" t="str">
        <f t="shared" ca="1" si="361"/>
        <v/>
      </c>
      <c r="AB1291" s="1">
        <f t="shared" si="347"/>
        <v>6</v>
      </c>
      <c r="AC1291" s="1" t="e">
        <f t="shared" si="348"/>
        <v>#N/A</v>
      </c>
      <c r="AD1291" s="1" t="e">
        <f t="shared" si="349"/>
        <v>#N/A</v>
      </c>
      <c r="AE1291" s="1" t="e">
        <f t="shared" si="350"/>
        <v>#N/A</v>
      </c>
      <c r="AF1291" s="1" t="e">
        <f t="shared" si="351"/>
        <v>#N/A</v>
      </c>
      <c r="AG1291" s="1" t="e">
        <f t="shared" si="352"/>
        <v>#N/A</v>
      </c>
      <c r="AH1291" s="1" t="e">
        <f t="shared" si="353"/>
        <v>#N/A</v>
      </c>
      <c r="AI1291" s="1" t="str">
        <f>TRIM(LEFT(AP1291,FIND(Sheet1!$E$16,AP1291)-1))</f>
        <v>duration</v>
      </c>
      <c r="AJ1291" s="1" t="str">
        <f>TRIM(LEFT(AQ1291,FIND(Sheet1!$E$16,AQ1291)-1))</f>
        <v>effectIds</v>
      </c>
      <c r="AK1291" s="1" t="e">
        <f>TRIM(LEFT(AR1291,FIND(Sheet1!$E$16,AR1291)-1))</f>
        <v>#VALUE!</v>
      </c>
      <c r="AL1291" s="1" t="e">
        <f>TRIM(LEFT(AS1291,FIND(Sheet1!$E$16,AS1291)-1))</f>
        <v>#VALUE!</v>
      </c>
      <c r="AM1291" s="1" t="e">
        <f>TRIM(LEFT(AT1291,FIND(Sheet1!$E$16,AT1291)-1))</f>
        <v>#VALUE!</v>
      </c>
      <c r="AN1291" s="1" t="e">
        <f>TRIM(LEFT(AU1291,FIND(Sheet1!$E$16,AU1291)-1))</f>
        <v>#VALUE!</v>
      </c>
      <c r="AO1291" s="1" t="e">
        <f>TRIM(LEFT(AV1291,FIND(Sheet1!$E$16,AV1291)-1))</f>
        <v>#VALUE!</v>
      </c>
      <c r="AP1291" s="14" t="s">
        <v>185</v>
      </c>
      <c r="AQ1291" s="14" t="s">
        <v>695</v>
      </c>
      <c r="AX1291" s="1">
        <v>210100105</v>
      </c>
      <c r="AY1291" s="1" t="s">
        <v>88</v>
      </c>
      <c r="AZ1291" s="1" t="str">
        <f t="shared" si="362"/>
        <v>210100105加buff</v>
      </c>
      <c r="BA1291" s="1">
        <f>COUNTIFS($AZ$2:AZ1291,AZ1291,$AZ$2:AZ1291,"&gt;&lt;")</f>
        <v>1</v>
      </c>
      <c r="BB1291" t="b">
        <f>IFERROR(AND(VLOOKUP(AX1291,[2]英雄技能定义!$A:$F,6,0)="普攻",AY1291=$AY$2),FALSE)</f>
        <v>0</v>
      </c>
    </row>
    <row r="1292" spans="19:54">
      <c r="S1292" s="14" t="str">
        <f t="shared" si="354"/>
        <v>210100106加buff1</v>
      </c>
      <c r="T1292" s="14" t="str">
        <f ca="1">IF(OFFSET($BB$1,MATCH($S1292,S:S,0)-1,),$BC$1,
_xlfn.TEXTJOIN(Sheet1!$D$16,1,U1292:AA1292))</f>
        <v>duration=6,effectIds={1000168}</v>
      </c>
      <c r="U1292" s="14" t="str">
        <f t="shared" ca="1" si="355"/>
        <v>duration=6</v>
      </c>
      <c r="V1292" s="14" t="str">
        <f t="shared" ca="1" si="356"/>
        <v>effectIds={1000168}</v>
      </c>
      <c r="W1292" s="14" t="str">
        <f t="shared" ca="1" si="357"/>
        <v/>
      </c>
      <c r="X1292" s="14" t="str">
        <f t="shared" ca="1" si="358"/>
        <v/>
      </c>
      <c r="Y1292" s="14" t="str">
        <f t="shared" ca="1" si="359"/>
        <v/>
      </c>
      <c r="Z1292" s="14" t="str">
        <f t="shared" ca="1" si="360"/>
        <v/>
      </c>
      <c r="AA1292" s="14" t="str">
        <f t="shared" ca="1" si="361"/>
        <v/>
      </c>
      <c r="AB1292" s="1">
        <f t="shared" si="347"/>
        <v>6</v>
      </c>
      <c r="AC1292" s="1" t="e">
        <f t="shared" si="348"/>
        <v>#N/A</v>
      </c>
      <c r="AD1292" s="1" t="e">
        <f t="shared" si="349"/>
        <v>#N/A</v>
      </c>
      <c r="AE1292" s="1" t="e">
        <f t="shared" si="350"/>
        <v>#N/A</v>
      </c>
      <c r="AF1292" s="1" t="e">
        <f t="shared" si="351"/>
        <v>#N/A</v>
      </c>
      <c r="AG1292" s="1" t="e">
        <f t="shared" si="352"/>
        <v>#N/A</v>
      </c>
      <c r="AH1292" s="1" t="e">
        <f t="shared" si="353"/>
        <v>#N/A</v>
      </c>
      <c r="AI1292" s="1" t="str">
        <f>TRIM(LEFT(AP1292,FIND(Sheet1!$E$16,AP1292)-1))</f>
        <v>duration</v>
      </c>
      <c r="AJ1292" s="1" t="str">
        <f>TRIM(LEFT(AQ1292,FIND(Sheet1!$E$16,AQ1292)-1))</f>
        <v>effectIds</v>
      </c>
      <c r="AK1292" s="1" t="e">
        <f>TRIM(LEFT(AR1292,FIND(Sheet1!$E$16,AR1292)-1))</f>
        <v>#VALUE!</v>
      </c>
      <c r="AL1292" s="1" t="e">
        <f>TRIM(LEFT(AS1292,FIND(Sheet1!$E$16,AS1292)-1))</f>
        <v>#VALUE!</v>
      </c>
      <c r="AM1292" s="1" t="e">
        <f>TRIM(LEFT(AT1292,FIND(Sheet1!$E$16,AT1292)-1))</f>
        <v>#VALUE!</v>
      </c>
      <c r="AN1292" s="1" t="e">
        <f>TRIM(LEFT(AU1292,FIND(Sheet1!$E$16,AU1292)-1))</f>
        <v>#VALUE!</v>
      </c>
      <c r="AO1292" s="1" t="e">
        <f>TRIM(LEFT(AV1292,FIND(Sheet1!$E$16,AV1292)-1))</f>
        <v>#VALUE!</v>
      </c>
      <c r="AP1292" s="14" t="s">
        <v>185</v>
      </c>
      <c r="AQ1292" s="14" t="s">
        <v>696</v>
      </c>
      <c r="AX1292" s="1">
        <v>210100106</v>
      </c>
      <c r="AY1292" s="1" t="s">
        <v>88</v>
      </c>
      <c r="AZ1292" s="1" t="str">
        <f t="shared" si="362"/>
        <v>210100106加buff</v>
      </c>
      <c r="BA1292" s="1">
        <f>COUNTIFS($AZ$2:AZ1292,AZ1292,$AZ$2:AZ1292,"&gt;&lt;")</f>
        <v>1</v>
      </c>
      <c r="BB1292" t="b">
        <f>IFERROR(AND(VLOOKUP(AX1292,[2]英雄技能定义!$A:$F,6,0)="普攻",AY1292=$AY$2),FALSE)</f>
        <v>0</v>
      </c>
    </row>
    <row r="1293" spans="19:54">
      <c r="S1293" s="14" t="str">
        <f t="shared" si="354"/>
        <v>210100201加buff1</v>
      </c>
      <c r="T1293" s="14" t="str">
        <f ca="1">IF(OFFSET($BB$1,MATCH($S1293,S:S,0)-1,),$BC$1,
_xlfn.TEXTJOIN(Sheet1!$D$16,1,U1293:AA1293))</f>
        <v>duration=6,effectIds={1000169}</v>
      </c>
      <c r="U1293" s="14" t="str">
        <f t="shared" ca="1" si="355"/>
        <v>duration=6</v>
      </c>
      <c r="V1293" s="14" t="str">
        <f t="shared" ca="1" si="356"/>
        <v>effectIds={1000169}</v>
      </c>
      <c r="W1293" s="14" t="str">
        <f t="shared" ca="1" si="357"/>
        <v/>
      </c>
      <c r="X1293" s="14" t="str">
        <f t="shared" ca="1" si="358"/>
        <v/>
      </c>
      <c r="Y1293" s="14" t="str">
        <f t="shared" ca="1" si="359"/>
        <v/>
      </c>
      <c r="Z1293" s="14" t="str">
        <f t="shared" ca="1" si="360"/>
        <v/>
      </c>
      <c r="AA1293" s="14" t="str">
        <f t="shared" ca="1" si="361"/>
        <v/>
      </c>
      <c r="AB1293" s="1">
        <f t="shared" si="347"/>
        <v>6</v>
      </c>
      <c r="AC1293" s="1" t="e">
        <f t="shared" si="348"/>
        <v>#N/A</v>
      </c>
      <c r="AD1293" s="1" t="e">
        <f t="shared" si="349"/>
        <v>#N/A</v>
      </c>
      <c r="AE1293" s="1" t="e">
        <f t="shared" si="350"/>
        <v>#N/A</v>
      </c>
      <c r="AF1293" s="1" t="e">
        <f t="shared" si="351"/>
        <v>#N/A</v>
      </c>
      <c r="AG1293" s="1" t="e">
        <f t="shared" si="352"/>
        <v>#N/A</v>
      </c>
      <c r="AH1293" s="1" t="e">
        <f t="shared" si="353"/>
        <v>#N/A</v>
      </c>
      <c r="AI1293" s="1" t="str">
        <f>TRIM(LEFT(AP1293,FIND(Sheet1!$E$16,AP1293)-1))</f>
        <v>duration</v>
      </c>
      <c r="AJ1293" s="1" t="str">
        <f>TRIM(LEFT(AQ1293,FIND(Sheet1!$E$16,AQ1293)-1))</f>
        <v>effectIds</v>
      </c>
      <c r="AK1293" s="1" t="e">
        <f>TRIM(LEFT(AR1293,FIND(Sheet1!$E$16,AR1293)-1))</f>
        <v>#VALUE!</v>
      </c>
      <c r="AL1293" s="1" t="e">
        <f>TRIM(LEFT(AS1293,FIND(Sheet1!$E$16,AS1293)-1))</f>
        <v>#VALUE!</v>
      </c>
      <c r="AM1293" s="1" t="e">
        <f>TRIM(LEFT(AT1293,FIND(Sheet1!$E$16,AT1293)-1))</f>
        <v>#VALUE!</v>
      </c>
      <c r="AN1293" s="1" t="e">
        <f>TRIM(LEFT(AU1293,FIND(Sheet1!$E$16,AU1293)-1))</f>
        <v>#VALUE!</v>
      </c>
      <c r="AO1293" s="1" t="e">
        <f>TRIM(LEFT(AV1293,FIND(Sheet1!$E$16,AV1293)-1))</f>
        <v>#VALUE!</v>
      </c>
      <c r="AP1293" s="14" t="s">
        <v>185</v>
      </c>
      <c r="AQ1293" s="14" t="s">
        <v>697</v>
      </c>
      <c r="AX1293" s="1">
        <v>210100201</v>
      </c>
      <c r="AY1293" s="1" t="s">
        <v>88</v>
      </c>
      <c r="AZ1293" s="1" t="str">
        <f t="shared" si="362"/>
        <v>210100201加buff</v>
      </c>
      <c r="BA1293" s="1">
        <f>COUNTIFS($AZ$2:AZ1293,AZ1293,$AZ$2:AZ1293,"&gt;&lt;")</f>
        <v>1</v>
      </c>
      <c r="BB1293" t="b">
        <f>IFERROR(AND(VLOOKUP(AX1293,[2]英雄技能定义!$A:$F,6,0)="普攻",AY1293=$AY$2),FALSE)</f>
        <v>0</v>
      </c>
    </row>
    <row r="1294" spans="19:54">
      <c r="S1294" s="14" t="str">
        <f t="shared" si="354"/>
        <v>210100202加buff1</v>
      </c>
      <c r="T1294" s="14" t="str">
        <f ca="1">IF(OFFSET($BB$1,MATCH($S1294,S:S,0)-1,),$BC$1,
_xlfn.TEXTJOIN(Sheet1!$D$16,1,U1294:AA1294))</f>
        <v>duration=6,effectIds={1000170}</v>
      </c>
      <c r="U1294" s="14" t="str">
        <f t="shared" ca="1" si="355"/>
        <v>duration=6</v>
      </c>
      <c r="V1294" s="14" t="str">
        <f t="shared" ca="1" si="356"/>
        <v>effectIds={1000170}</v>
      </c>
      <c r="W1294" s="14" t="str">
        <f t="shared" ca="1" si="357"/>
        <v/>
      </c>
      <c r="X1294" s="14" t="str">
        <f t="shared" ca="1" si="358"/>
        <v/>
      </c>
      <c r="Y1294" s="14" t="str">
        <f t="shared" ca="1" si="359"/>
        <v/>
      </c>
      <c r="Z1294" s="14" t="str">
        <f t="shared" ca="1" si="360"/>
        <v/>
      </c>
      <c r="AA1294" s="14" t="str">
        <f t="shared" ca="1" si="361"/>
        <v/>
      </c>
      <c r="AB1294" s="1">
        <f t="shared" si="347"/>
        <v>6</v>
      </c>
      <c r="AC1294" s="1" t="e">
        <f t="shared" si="348"/>
        <v>#N/A</v>
      </c>
      <c r="AD1294" s="1" t="e">
        <f t="shared" si="349"/>
        <v>#N/A</v>
      </c>
      <c r="AE1294" s="1" t="e">
        <f t="shared" si="350"/>
        <v>#N/A</v>
      </c>
      <c r="AF1294" s="1" t="e">
        <f t="shared" si="351"/>
        <v>#N/A</v>
      </c>
      <c r="AG1294" s="1" t="e">
        <f t="shared" si="352"/>
        <v>#N/A</v>
      </c>
      <c r="AH1294" s="1" t="e">
        <f t="shared" si="353"/>
        <v>#N/A</v>
      </c>
      <c r="AI1294" s="1" t="str">
        <f>TRIM(LEFT(AP1294,FIND(Sheet1!$E$16,AP1294)-1))</f>
        <v>duration</v>
      </c>
      <c r="AJ1294" s="1" t="str">
        <f>TRIM(LEFT(AQ1294,FIND(Sheet1!$E$16,AQ1294)-1))</f>
        <v>effectIds</v>
      </c>
      <c r="AK1294" s="1" t="e">
        <f>TRIM(LEFT(AR1294,FIND(Sheet1!$E$16,AR1294)-1))</f>
        <v>#VALUE!</v>
      </c>
      <c r="AL1294" s="1" t="e">
        <f>TRIM(LEFT(AS1294,FIND(Sheet1!$E$16,AS1294)-1))</f>
        <v>#VALUE!</v>
      </c>
      <c r="AM1294" s="1" t="e">
        <f>TRIM(LEFT(AT1294,FIND(Sheet1!$E$16,AT1294)-1))</f>
        <v>#VALUE!</v>
      </c>
      <c r="AN1294" s="1" t="e">
        <f>TRIM(LEFT(AU1294,FIND(Sheet1!$E$16,AU1294)-1))</f>
        <v>#VALUE!</v>
      </c>
      <c r="AO1294" s="1" t="e">
        <f>TRIM(LEFT(AV1294,FIND(Sheet1!$E$16,AV1294)-1))</f>
        <v>#VALUE!</v>
      </c>
      <c r="AP1294" s="14" t="s">
        <v>185</v>
      </c>
      <c r="AQ1294" s="14" t="s">
        <v>698</v>
      </c>
      <c r="AX1294" s="1">
        <v>210100202</v>
      </c>
      <c r="AY1294" s="1" t="s">
        <v>88</v>
      </c>
      <c r="AZ1294" s="1" t="str">
        <f t="shared" si="362"/>
        <v>210100202加buff</v>
      </c>
      <c r="BA1294" s="1">
        <f>COUNTIFS($AZ$2:AZ1294,AZ1294,$AZ$2:AZ1294,"&gt;&lt;")</f>
        <v>1</v>
      </c>
      <c r="BB1294" t="b">
        <f>IFERROR(AND(VLOOKUP(AX1294,[2]英雄技能定义!$A:$F,6,0)="普攻",AY1294=$AY$2),FALSE)</f>
        <v>0</v>
      </c>
    </row>
    <row r="1295" spans="19:54">
      <c r="S1295" s="14" t="str">
        <f t="shared" si="354"/>
        <v>210100203加buff1</v>
      </c>
      <c r="T1295" s="14" t="str">
        <f ca="1">IF(OFFSET($BB$1,MATCH($S1295,S:S,0)-1,),$BC$1,
_xlfn.TEXTJOIN(Sheet1!$D$16,1,U1295:AA1295))</f>
        <v>duration=6,effectIds={1000171}</v>
      </c>
      <c r="U1295" s="14" t="str">
        <f t="shared" ca="1" si="355"/>
        <v>duration=6</v>
      </c>
      <c r="V1295" s="14" t="str">
        <f t="shared" ca="1" si="356"/>
        <v>effectIds={1000171}</v>
      </c>
      <c r="W1295" s="14" t="str">
        <f t="shared" ca="1" si="357"/>
        <v/>
      </c>
      <c r="X1295" s="14" t="str">
        <f t="shared" ca="1" si="358"/>
        <v/>
      </c>
      <c r="Y1295" s="14" t="str">
        <f t="shared" ca="1" si="359"/>
        <v/>
      </c>
      <c r="Z1295" s="14" t="str">
        <f t="shared" ca="1" si="360"/>
        <v/>
      </c>
      <c r="AA1295" s="14" t="str">
        <f t="shared" ca="1" si="361"/>
        <v/>
      </c>
      <c r="AB1295" s="1">
        <f t="shared" si="347"/>
        <v>6</v>
      </c>
      <c r="AC1295" s="1" t="e">
        <f t="shared" si="348"/>
        <v>#N/A</v>
      </c>
      <c r="AD1295" s="1" t="e">
        <f t="shared" si="349"/>
        <v>#N/A</v>
      </c>
      <c r="AE1295" s="1" t="e">
        <f t="shared" si="350"/>
        <v>#N/A</v>
      </c>
      <c r="AF1295" s="1" t="e">
        <f t="shared" si="351"/>
        <v>#N/A</v>
      </c>
      <c r="AG1295" s="1" t="e">
        <f t="shared" si="352"/>
        <v>#N/A</v>
      </c>
      <c r="AH1295" s="1" t="e">
        <f t="shared" si="353"/>
        <v>#N/A</v>
      </c>
      <c r="AI1295" s="1" t="str">
        <f>TRIM(LEFT(AP1295,FIND(Sheet1!$E$16,AP1295)-1))</f>
        <v>duration</v>
      </c>
      <c r="AJ1295" s="1" t="str">
        <f>TRIM(LEFT(AQ1295,FIND(Sheet1!$E$16,AQ1295)-1))</f>
        <v>effectIds</v>
      </c>
      <c r="AK1295" s="1" t="e">
        <f>TRIM(LEFT(AR1295,FIND(Sheet1!$E$16,AR1295)-1))</f>
        <v>#VALUE!</v>
      </c>
      <c r="AL1295" s="1" t="e">
        <f>TRIM(LEFT(AS1295,FIND(Sheet1!$E$16,AS1295)-1))</f>
        <v>#VALUE!</v>
      </c>
      <c r="AM1295" s="1" t="e">
        <f>TRIM(LEFT(AT1295,FIND(Sheet1!$E$16,AT1295)-1))</f>
        <v>#VALUE!</v>
      </c>
      <c r="AN1295" s="1" t="e">
        <f>TRIM(LEFT(AU1295,FIND(Sheet1!$E$16,AU1295)-1))</f>
        <v>#VALUE!</v>
      </c>
      <c r="AO1295" s="1" t="e">
        <f>TRIM(LEFT(AV1295,FIND(Sheet1!$E$16,AV1295)-1))</f>
        <v>#VALUE!</v>
      </c>
      <c r="AP1295" s="14" t="s">
        <v>185</v>
      </c>
      <c r="AQ1295" s="14" t="s">
        <v>699</v>
      </c>
      <c r="AX1295" s="1">
        <v>210100203</v>
      </c>
      <c r="AY1295" s="1" t="s">
        <v>88</v>
      </c>
      <c r="AZ1295" s="1" t="str">
        <f t="shared" si="362"/>
        <v>210100203加buff</v>
      </c>
      <c r="BA1295" s="1">
        <f>COUNTIFS($AZ$2:AZ1295,AZ1295,$AZ$2:AZ1295,"&gt;&lt;")</f>
        <v>1</v>
      </c>
      <c r="BB1295" t="b">
        <f>IFERROR(AND(VLOOKUP(AX1295,[2]英雄技能定义!$A:$F,6,0)="普攻",AY1295=$AY$2),FALSE)</f>
        <v>0</v>
      </c>
    </row>
    <row r="1296" spans="19:54">
      <c r="S1296" s="14" t="str">
        <f t="shared" si="354"/>
        <v>210100204加buff1</v>
      </c>
      <c r="T1296" s="14" t="str">
        <f ca="1">IF(OFFSET($BB$1,MATCH($S1296,S:S,0)-1,),$BC$1,
_xlfn.TEXTJOIN(Sheet1!$D$16,1,U1296:AA1296))</f>
        <v>duration=6,effectIds={1000172}</v>
      </c>
      <c r="U1296" s="14" t="str">
        <f t="shared" ca="1" si="355"/>
        <v>duration=6</v>
      </c>
      <c r="V1296" s="14" t="str">
        <f t="shared" ca="1" si="356"/>
        <v>effectIds={1000172}</v>
      </c>
      <c r="W1296" s="14" t="str">
        <f t="shared" ca="1" si="357"/>
        <v/>
      </c>
      <c r="X1296" s="14" t="str">
        <f t="shared" ca="1" si="358"/>
        <v/>
      </c>
      <c r="Y1296" s="14" t="str">
        <f t="shared" ca="1" si="359"/>
        <v/>
      </c>
      <c r="Z1296" s="14" t="str">
        <f t="shared" ca="1" si="360"/>
        <v/>
      </c>
      <c r="AA1296" s="14" t="str">
        <f t="shared" ca="1" si="361"/>
        <v/>
      </c>
      <c r="AB1296" s="1">
        <f t="shared" si="347"/>
        <v>6</v>
      </c>
      <c r="AC1296" s="1" t="e">
        <f t="shared" si="348"/>
        <v>#N/A</v>
      </c>
      <c r="AD1296" s="1" t="e">
        <f t="shared" si="349"/>
        <v>#N/A</v>
      </c>
      <c r="AE1296" s="1" t="e">
        <f t="shared" si="350"/>
        <v>#N/A</v>
      </c>
      <c r="AF1296" s="1" t="e">
        <f t="shared" si="351"/>
        <v>#N/A</v>
      </c>
      <c r="AG1296" s="1" t="e">
        <f t="shared" si="352"/>
        <v>#N/A</v>
      </c>
      <c r="AH1296" s="1" t="e">
        <f t="shared" si="353"/>
        <v>#N/A</v>
      </c>
      <c r="AI1296" s="1" t="str">
        <f>TRIM(LEFT(AP1296,FIND(Sheet1!$E$16,AP1296)-1))</f>
        <v>duration</v>
      </c>
      <c r="AJ1296" s="1" t="str">
        <f>TRIM(LEFT(AQ1296,FIND(Sheet1!$E$16,AQ1296)-1))</f>
        <v>effectIds</v>
      </c>
      <c r="AK1296" s="1" t="e">
        <f>TRIM(LEFT(AR1296,FIND(Sheet1!$E$16,AR1296)-1))</f>
        <v>#VALUE!</v>
      </c>
      <c r="AL1296" s="1" t="e">
        <f>TRIM(LEFT(AS1296,FIND(Sheet1!$E$16,AS1296)-1))</f>
        <v>#VALUE!</v>
      </c>
      <c r="AM1296" s="1" t="e">
        <f>TRIM(LEFT(AT1296,FIND(Sheet1!$E$16,AT1296)-1))</f>
        <v>#VALUE!</v>
      </c>
      <c r="AN1296" s="1" t="e">
        <f>TRIM(LEFT(AU1296,FIND(Sheet1!$E$16,AU1296)-1))</f>
        <v>#VALUE!</v>
      </c>
      <c r="AO1296" s="1" t="e">
        <f>TRIM(LEFT(AV1296,FIND(Sheet1!$E$16,AV1296)-1))</f>
        <v>#VALUE!</v>
      </c>
      <c r="AP1296" s="14" t="s">
        <v>185</v>
      </c>
      <c r="AQ1296" s="14" t="s">
        <v>700</v>
      </c>
      <c r="AX1296" s="1">
        <v>210100204</v>
      </c>
      <c r="AY1296" s="1" t="s">
        <v>88</v>
      </c>
      <c r="AZ1296" s="1" t="str">
        <f t="shared" si="362"/>
        <v>210100204加buff</v>
      </c>
      <c r="BA1296" s="1">
        <f>COUNTIFS($AZ$2:AZ1296,AZ1296,$AZ$2:AZ1296,"&gt;&lt;")</f>
        <v>1</v>
      </c>
      <c r="BB1296" t="b">
        <f>IFERROR(AND(VLOOKUP(AX1296,[2]英雄技能定义!$A:$F,6,0)="普攻",AY1296=$AY$2),FALSE)</f>
        <v>0</v>
      </c>
    </row>
    <row r="1297" spans="19:54">
      <c r="S1297" s="14" t="str">
        <f t="shared" si="354"/>
        <v>210100205加buff1</v>
      </c>
      <c r="T1297" s="14" t="str">
        <f ca="1">IF(OFFSET($BB$1,MATCH($S1297,S:S,0)-1,),$BC$1,
_xlfn.TEXTJOIN(Sheet1!$D$16,1,U1297:AA1297))</f>
        <v>duration=6,effectIds={1000173}</v>
      </c>
      <c r="U1297" s="14" t="str">
        <f t="shared" ca="1" si="355"/>
        <v>duration=6</v>
      </c>
      <c r="V1297" s="14" t="str">
        <f t="shared" ca="1" si="356"/>
        <v>effectIds={1000173}</v>
      </c>
      <c r="W1297" s="14" t="str">
        <f t="shared" ca="1" si="357"/>
        <v/>
      </c>
      <c r="X1297" s="14" t="str">
        <f t="shared" ca="1" si="358"/>
        <v/>
      </c>
      <c r="Y1297" s="14" t="str">
        <f t="shared" ca="1" si="359"/>
        <v/>
      </c>
      <c r="Z1297" s="14" t="str">
        <f t="shared" ca="1" si="360"/>
        <v/>
      </c>
      <c r="AA1297" s="14" t="str">
        <f t="shared" ca="1" si="361"/>
        <v/>
      </c>
      <c r="AB1297" s="1">
        <f t="shared" si="347"/>
        <v>6</v>
      </c>
      <c r="AC1297" s="1" t="e">
        <f t="shared" si="348"/>
        <v>#N/A</v>
      </c>
      <c r="AD1297" s="1" t="e">
        <f t="shared" si="349"/>
        <v>#N/A</v>
      </c>
      <c r="AE1297" s="1" t="e">
        <f t="shared" si="350"/>
        <v>#N/A</v>
      </c>
      <c r="AF1297" s="1" t="e">
        <f t="shared" si="351"/>
        <v>#N/A</v>
      </c>
      <c r="AG1297" s="1" t="e">
        <f t="shared" si="352"/>
        <v>#N/A</v>
      </c>
      <c r="AH1297" s="1" t="e">
        <f t="shared" si="353"/>
        <v>#N/A</v>
      </c>
      <c r="AI1297" s="1" t="str">
        <f>TRIM(LEFT(AP1297,FIND(Sheet1!$E$16,AP1297)-1))</f>
        <v>duration</v>
      </c>
      <c r="AJ1297" s="1" t="str">
        <f>TRIM(LEFT(AQ1297,FIND(Sheet1!$E$16,AQ1297)-1))</f>
        <v>effectIds</v>
      </c>
      <c r="AK1297" s="1" t="e">
        <f>TRIM(LEFT(AR1297,FIND(Sheet1!$E$16,AR1297)-1))</f>
        <v>#VALUE!</v>
      </c>
      <c r="AL1297" s="1" t="e">
        <f>TRIM(LEFT(AS1297,FIND(Sheet1!$E$16,AS1297)-1))</f>
        <v>#VALUE!</v>
      </c>
      <c r="AM1297" s="1" t="e">
        <f>TRIM(LEFT(AT1297,FIND(Sheet1!$E$16,AT1297)-1))</f>
        <v>#VALUE!</v>
      </c>
      <c r="AN1297" s="1" t="e">
        <f>TRIM(LEFT(AU1297,FIND(Sheet1!$E$16,AU1297)-1))</f>
        <v>#VALUE!</v>
      </c>
      <c r="AO1297" s="1" t="e">
        <f>TRIM(LEFT(AV1297,FIND(Sheet1!$E$16,AV1297)-1))</f>
        <v>#VALUE!</v>
      </c>
      <c r="AP1297" s="14" t="s">
        <v>185</v>
      </c>
      <c r="AQ1297" s="14" t="s">
        <v>701</v>
      </c>
      <c r="AX1297" s="1">
        <v>210100205</v>
      </c>
      <c r="AY1297" s="1" t="s">
        <v>88</v>
      </c>
      <c r="AZ1297" s="1" t="str">
        <f t="shared" si="362"/>
        <v>210100205加buff</v>
      </c>
      <c r="BA1297" s="1">
        <f>COUNTIFS($AZ$2:AZ1297,AZ1297,$AZ$2:AZ1297,"&gt;&lt;")</f>
        <v>1</v>
      </c>
      <c r="BB1297" t="b">
        <f>IFERROR(AND(VLOOKUP(AX1297,[2]英雄技能定义!$A:$F,6,0)="普攻",AY1297=$AY$2),FALSE)</f>
        <v>0</v>
      </c>
    </row>
    <row r="1298" spans="19:54">
      <c r="S1298" s="14" t="str">
        <f t="shared" si="354"/>
        <v>210100206加buff1</v>
      </c>
      <c r="T1298" s="14" t="str">
        <f ca="1">IF(OFFSET($BB$1,MATCH($S1298,S:S,0)-1,),$BC$1,
_xlfn.TEXTJOIN(Sheet1!$D$16,1,U1298:AA1298))</f>
        <v>duration=6,effectIds={1000174}</v>
      </c>
      <c r="U1298" s="14" t="str">
        <f t="shared" ca="1" si="355"/>
        <v>duration=6</v>
      </c>
      <c r="V1298" s="14" t="str">
        <f t="shared" ca="1" si="356"/>
        <v>effectIds={1000174}</v>
      </c>
      <c r="W1298" s="14" t="str">
        <f t="shared" ca="1" si="357"/>
        <v/>
      </c>
      <c r="X1298" s="14" t="str">
        <f t="shared" ca="1" si="358"/>
        <v/>
      </c>
      <c r="Y1298" s="14" t="str">
        <f t="shared" ca="1" si="359"/>
        <v/>
      </c>
      <c r="Z1298" s="14" t="str">
        <f t="shared" ca="1" si="360"/>
        <v/>
      </c>
      <c r="AA1298" s="14" t="str">
        <f t="shared" ca="1" si="361"/>
        <v/>
      </c>
      <c r="AB1298" s="1">
        <f t="shared" si="347"/>
        <v>6</v>
      </c>
      <c r="AC1298" s="1" t="e">
        <f t="shared" si="348"/>
        <v>#N/A</v>
      </c>
      <c r="AD1298" s="1" t="e">
        <f t="shared" si="349"/>
        <v>#N/A</v>
      </c>
      <c r="AE1298" s="1" t="e">
        <f t="shared" si="350"/>
        <v>#N/A</v>
      </c>
      <c r="AF1298" s="1" t="e">
        <f t="shared" si="351"/>
        <v>#N/A</v>
      </c>
      <c r="AG1298" s="1" t="e">
        <f t="shared" si="352"/>
        <v>#N/A</v>
      </c>
      <c r="AH1298" s="1" t="e">
        <f t="shared" si="353"/>
        <v>#N/A</v>
      </c>
      <c r="AI1298" s="1" t="str">
        <f>TRIM(LEFT(AP1298,FIND(Sheet1!$E$16,AP1298)-1))</f>
        <v>duration</v>
      </c>
      <c r="AJ1298" s="1" t="str">
        <f>TRIM(LEFT(AQ1298,FIND(Sheet1!$E$16,AQ1298)-1))</f>
        <v>effectIds</v>
      </c>
      <c r="AK1298" s="1" t="e">
        <f>TRIM(LEFT(AR1298,FIND(Sheet1!$E$16,AR1298)-1))</f>
        <v>#VALUE!</v>
      </c>
      <c r="AL1298" s="1" t="e">
        <f>TRIM(LEFT(AS1298,FIND(Sheet1!$E$16,AS1298)-1))</f>
        <v>#VALUE!</v>
      </c>
      <c r="AM1298" s="1" t="e">
        <f>TRIM(LEFT(AT1298,FIND(Sheet1!$E$16,AT1298)-1))</f>
        <v>#VALUE!</v>
      </c>
      <c r="AN1298" s="1" t="e">
        <f>TRIM(LEFT(AU1298,FIND(Sheet1!$E$16,AU1298)-1))</f>
        <v>#VALUE!</v>
      </c>
      <c r="AO1298" s="1" t="e">
        <f>TRIM(LEFT(AV1298,FIND(Sheet1!$E$16,AV1298)-1))</f>
        <v>#VALUE!</v>
      </c>
      <c r="AP1298" s="14" t="s">
        <v>185</v>
      </c>
      <c r="AQ1298" s="14" t="s">
        <v>702</v>
      </c>
      <c r="AX1298" s="1">
        <v>210100206</v>
      </c>
      <c r="AY1298" s="1" t="s">
        <v>88</v>
      </c>
      <c r="AZ1298" s="1" t="str">
        <f t="shared" si="362"/>
        <v>210100206加buff</v>
      </c>
      <c r="BA1298" s="1">
        <f>COUNTIFS($AZ$2:AZ1298,AZ1298,$AZ$2:AZ1298,"&gt;&lt;")</f>
        <v>1</v>
      </c>
      <c r="BB1298" t="b">
        <f>IFERROR(AND(VLOOKUP(AX1298,[2]英雄技能定义!$A:$F,6,0)="普攻",AY1298=$AY$2),FALSE)</f>
        <v>0</v>
      </c>
    </row>
    <row r="1299" spans="19:54">
      <c r="S1299" s="14" t="str">
        <f t="shared" si="354"/>
        <v>210100301恢复血量1</v>
      </c>
      <c r="T1299" s="14" t="str">
        <f ca="1">IF(OFFSET($BB$1,MATCH($S1299,S:S,0)-1,),$BC$1,
_xlfn.TEXTJOIN(Sheet1!$D$16,1,U1299:AA1299))</f>
        <v>ratio=0.15,fixed=100</v>
      </c>
      <c r="U1299" s="14" t="str">
        <f t="shared" ca="1" si="355"/>
        <v>ratio=0.15</v>
      </c>
      <c r="V1299" s="14" t="str">
        <f t="shared" ca="1" si="356"/>
        <v>fixed=100</v>
      </c>
      <c r="W1299" s="14" t="str">
        <f t="shared" ca="1" si="357"/>
        <v/>
      </c>
      <c r="X1299" s="14" t="str">
        <f t="shared" ca="1" si="358"/>
        <v/>
      </c>
      <c r="Y1299" s="14" t="str">
        <f t="shared" ca="1" si="359"/>
        <v/>
      </c>
      <c r="Z1299" s="14" t="str">
        <f t="shared" ca="1" si="360"/>
        <v/>
      </c>
      <c r="AA1299" s="14" t="str">
        <f t="shared" ca="1" si="361"/>
        <v/>
      </c>
      <c r="AB1299" s="1">
        <f t="shared" si="347"/>
        <v>0.15</v>
      </c>
      <c r="AC1299" s="1">
        <f t="shared" si="348"/>
        <v>100</v>
      </c>
      <c r="AD1299" s="1" t="e">
        <f t="shared" si="349"/>
        <v>#N/A</v>
      </c>
      <c r="AE1299" s="1" t="e">
        <f t="shared" si="350"/>
        <v>#N/A</v>
      </c>
      <c r="AF1299" s="1" t="e">
        <f t="shared" si="351"/>
        <v>#N/A</v>
      </c>
      <c r="AG1299" s="1" t="e">
        <f t="shared" si="352"/>
        <v>#N/A</v>
      </c>
      <c r="AH1299" s="1" t="e">
        <f t="shared" si="353"/>
        <v>#N/A</v>
      </c>
      <c r="AI1299" s="1" t="str">
        <f>TRIM(LEFT(AP1299,FIND(Sheet1!$E$16,AP1299)-1))</f>
        <v>ratio</v>
      </c>
      <c r="AJ1299" s="1" t="str">
        <f>TRIM(LEFT(AQ1299,FIND(Sheet1!$E$16,AQ1299)-1))</f>
        <v>fixed</v>
      </c>
      <c r="AK1299" s="1" t="e">
        <f>TRIM(LEFT(AR1299,FIND(Sheet1!$E$16,AR1299)-1))</f>
        <v>#VALUE!</v>
      </c>
      <c r="AL1299" s="1" t="e">
        <f>TRIM(LEFT(AS1299,FIND(Sheet1!$E$16,AS1299)-1))</f>
        <v>#VALUE!</v>
      </c>
      <c r="AM1299" s="1" t="e">
        <f>TRIM(LEFT(AT1299,FIND(Sheet1!$E$16,AT1299)-1))</f>
        <v>#VALUE!</v>
      </c>
      <c r="AN1299" s="1" t="e">
        <f>TRIM(LEFT(AU1299,FIND(Sheet1!$E$16,AU1299)-1))</f>
        <v>#VALUE!</v>
      </c>
      <c r="AO1299" s="1" t="e">
        <f>TRIM(LEFT(AV1299,FIND(Sheet1!$E$16,AV1299)-1))</f>
        <v>#VALUE!</v>
      </c>
      <c r="AP1299" s="14" t="s">
        <v>703</v>
      </c>
      <c r="AQ1299" s="14" t="s">
        <v>170</v>
      </c>
      <c r="AX1299" s="1">
        <v>210100301</v>
      </c>
      <c r="AY1299" s="1" t="s">
        <v>92</v>
      </c>
      <c r="AZ1299" s="1" t="str">
        <f t="shared" si="362"/>
        <v>210100301恢复血量</v>
      </c>
      <c r="BA1299" s="1">
        <f>COUNTIFS($AZ$2:AZ1299,AZ1299,$AZ$2:AZ1299,"&gt;&lt;")</f>
        <v>1</v>
      </c>
      <c r="BB1299" t="b">
        <f>IFERROR(AND(VLOOKUP(AX1299,[2]英雄技能定义!$A:$F,6,0)="普攻",AY1299=$AY$2),FALSE)</f>
        <v>0</v>
      </c>
    </row>
    <row r="1300" spans="19:54">
      <c r="S1300" s="14" t="str">
        <f t="shared" si="354"/>
        <v>210100302恢复血量1</v>
      </c>
      <c r="T1300" s="14" t="str">
        <f ca="1">IF(OFFSET($BB$1,MATCH($S1300,S:S,0)-1,),$BC$1,
_xlfn.TEXTJOIN(Sheet1!$D$16,1,U1300:AA1300))</f>
        <v>ratio=0.18,fixed=100</v>
      </c>
      <c r="U1300" s="14" t="str">
        <f t="shared" ca="1" si="355"/>
        <v>ratio=0.18</v>
      </c>
      <c r="V1300" s="14" t="str">
        <f t="shared" ca="1" si="356"/>
        <v>fixed=100</v>
      </c>
      <c r="W1300" s="14" t="str">
        <f t="shared" ca="1" si="357"/>
        <v/>
      </c>
      <c r="X1300" s="14" t="str">
        <f t="shared" ca="1" si="358"/>
        <v/>
      </c>
      <c r="Y1300" s="14" t="str">
        <f t="shared" ca="1" si="359"/>
        <v/>
      </c>
      <c r="Z1300" s="14" t="str">
        <f t="shared" ca="1" si="360"/>
        <v/>
      </c>
      <c r="AA1300" s="14" t="str">
        <f t="shared" ca="1" si="361"/>
        <v/>
      </c>
      <c r="AB1300" s="1">
        <f t="shared" si="347"/>
        <v>0.18</v>
      </c>
      <c r="AC1300" s="1">
        <f t="shared" si="348"/>
        <v>100</v>
      </c>
      <c r="AD1300" s="1" t="e">
        <f t="shared" si="349"/>
        <v>#N/A</v>
      </c>
      <c r="AE1300" s="1" t="e">
        <f t="shared" si="350"/>
        <v>#N/A</v>
      </c>
      <c r="AF1300" s="1" t="e">
        <f t="shared" si="351"/>
        <v>#N/A</v>
      </c>
      <c r="AG1300" s="1" t="e">
        <f t="shared" si="352"/>
        <v>#N/A</v>
      </c>
      <c r="AH1300" s="1" t="e">
        <f t="shared" si="353"/>
        <v>#N/A</v>
      </c>
      <c r="AI1300" s="1" t="str">
        <f>TRIM(LEFT(AP1300,FIND(Sheet1!$E$16,AP1300)-1))</f>
        <v>ratio</v>
      </c>
      <c r="AJ1300" s="1" t="str">
        <f>TRIM(LEFT(AQ1300,FIND(Sheet1!$E$16,AQ1300)-1))</f>
        <v>fixed</v>
      </c>
      <c r="AK1300" s="1" t="e">
        <f>TRIM(LEFT(AR1300,FIND(Sheet1!$E$16,AR1300)-1))</f>
        <v>#VALUE!</v>
      </c>
      <c r="AL1300" s="1" t="e">
        <f>TRIM(LEFT(AS1300,FIND(Sheet1!$E$16,AS1300)-1))</f>
        <v>#VALUE!</v>
      </c>
      <c r="AM1300" s="1" t="e">
        <f>TRIM(LEFT(AT1300,FIND(Sheet1!$E$16,AT1300)-1))</f>
        <v>#VALUE!</v>
      </c>
      <c r="AN1300" s="1" t="e">
        <f>TRIM(LEFT(AU1300,FIND(Sheet1!$E$16,AU1300)-1))</f>
        <v>#VALUE!</v>
      </c>
      <c r="AO1300" s="1" t="e">
        <f>TRIM(LEFT(AV1300,FIND(Sheet1!$E$16,AV1300)-1))</f>
        <v>#VALUE!</v>
      </c>
      <c r="AP1300" s="14" t="s">
        <v>524</v>
      </c>
      <c r="AQ1300" s="14" t="s">
        <v>170</v>
      </c>
      <c r="AX1300" s="1">
        <v>210100302</v>
      </c>
      <c r="AY1300" s="1" t="s">
        <v>92</v>
      </c>
      <c r="AZ1300" s="1" t="str">
        <f t="shared" si="362"/>
        <v>210100302恢复血量</v>
      </c>
      <c r="BA1300" s="1">
        <f>COUNTIFS($AZ$2:AZ1300,AZ1300,$AZ$2:AZ1300,"&gt;&lt;")</f>
        <v>1</v>
      </c>
      <c r="BB1300" t="b">
        <f>IFERROR(AND(VLOOKUP(AX1300,[2]英雄技能定义!$A:$F,6,0)="普攻",AY1300=$AY$2),FALSE)</f>
        <v>0</v>
      </c>
    </row>
    <row r="1301" spans="19:54">
      <c r="S1301" s="14" t="str">
        <f t="shared" si="354"/>
        <v>210100303恢复血量1</v>
      </c>
      <c r="T1301" s="14" t="str">
        <f ca="1">IF(OFFSET($BB$1,MATCH($S1301,S:S,0)-1,),$BC$1,
_xlfn.TEXTJOIN(Sheet1!$D$16,1,U1301:AA1301))</f>
        <v>ratio=0.2,fixed=100</v>
      </c>
      <c r="U1301" s="14" t="str">
        <f t="shared" ca="1" si="355"/>
        <v>ratio=0.2</v>
      </c>
      <c r="V1301" s="14" t="str">
        <f t="shared" ca="1" si="356"/>
        <v>fixed=100</v>
      </c>
      <c r="W1301" s="14" t="str">
        <f t="shared" ca="1" si="357"/>
        <v/>
      </c>
      <c r="X1301" s="14" t="str">
        <f t="shared" ca="1" si="358"/>
        <v/>
      </c>
      <c r="Y1301" s="14" t="str">
        <f t="shared" ca="1" si="359"/>
        <v/>
      </c>
      <c r="Z1301" s="14" t="str">
        <f t="shared" ca="1" si="360"/>
        <v/>
      </c>
      <c r="AA1301" s="14" t="str">
        <f t="shared" ca="1" si="361"/>
        <v/>
      </c>
      <c r="AB1301" s="1">
        <f t="shared" si="347"/>
        <v>0.2</v>
      </c>
      <c r="AC1301" s="1">
        <f t="shared" si="348"/>
        <v>100</v>
      </c>
      <c r="AD1301" s="1" t="e">
        <f t="shared" si="349"/>
        <v>#N/A</v>
      </c>
      <c r="AE1301" s="1" t="e">
        <f t="shared" si="350"/>
        <v>#N/A</v>
      </c>
      <c r="AF1301" s="1" t="e">
        <f t="shared" si="351"/>
        <v>#N/A</v>
      </c>
      <c r="AG1301" s="1" t="e">
        <f t="shared" si="352"/>
        <v>#N/A</v>
      </c>
      <c r="AH1301" s="1" t="e">
        <f t="shared" si="353"/>
        <v>#N/A</v>
      </c>
      <c r="AI1301" s="1" t="str">
        <f>TRIM(LEFT(AP1301,FIND(Sheet1!$E$16,AP1301)-1))</f>
        <v>ratio</v>
      </c>
      <c r="AJ1301" s="1" t="str">
        <f>TRIM(LEFT(AQ1301,FIND(Sheet1!$E$16,AQ1301)-1))</f>
        <v>fixed</v>
      </c>
      <c r="AK1301" s="1" t="e">
        <f>TRIM(LEFT(AR1301,FIND(Sheet1!$E$16,AR1301)-1))</f>
        <v>#VALUE!</v>
      </c>
      <c r="AL1301" s="1" t="e">
        <f>TRIM(LEFT(AS1301,FIND(Sheet1!$E$16,AS1301)-1))</f>
        <v>#VALUE!</v>
      </c>
      <c r="AM1301" s="1" t="e">
        <f>TRIM(LEFT(AT1301,FIND(Sheet1!$E$16,AT1301)-1))</f>
        <v>#VALUE!</v>
      </c>
      <c r="AN1301" s="1" t="e">
        <f>TRIM(LEFT(AU1301,FIND(Sheet1!$E$16,AU1301)-1))</f>
        <v>#VALUE!</v>
      </c>
      <c r="AO1301" s="1" t="e">
        <f>TRIM(LEFT(AV1301,FIND(Sheet1!$E$16,AV1301)-1))</f>
        <v>#VALUE!</v>
      </c>
      <c r="AP1301" s="14" t="s">
        <v>599</v>
      </c>
      <c r="AQ1301" s="14" t="s">
        <v>170</v>
      </c>
      <c r="AX1301" s="1">
        <v>210100303</v>
      </c>
      <c r="AY1301" s="1" t="s">
        <v>92</v>
      </c>
      <c r="AZ1301" s="1" t="str">
        <f t="shared" si="362"/>
        <v>210100303恢复血量</v>
      </c>
      <c r="BA1301" s="1">
        <f>COUNTIFS($AZ$2:AZ1301,AZ1301,$AZ$2:AZ1301,"&gt;&lt;")</f>
        <v>1</v>
      </c>
      <c r="BB1301" t="b">
        <f>IFERROR(AND(VLOOKUP(AX1301,[2]英雄技能定义!$A:$F,6,0)="普攻",AY1301=$AY$2),FALSE)</f>
        <v>0</v>
      </c>
    </row>
    <row r="1302" spans="19:54">
      <c r="S1302" s="14" t="str">
        <f t="shared" si="354"/>
        <v>210100304恢复血量1</v>
      </c>
      <c r="T1302" s="14" t="str">
        <f ca="1">IF(OFFSET($BB$1,MATCH($S1302,S:S,0)-1,),$BC$1,
_xlfn.TEXTJOIN(Sheet1!$D$16,1,U1302:AA1302))</f>
        <v>ratio=0.23,fixed=100</v>
      </c>
      <c r="U1302" s="14" t="str">
        <f t="shared" ca="1" si="355"/>
        <v>ratio=0.23</v>
      </c>
      <c r="V1302" s="14" t="str">
        <f t="shared" ca="1" si="356"/>
        <v>fixed=100</v>
      </c>
      <c r="W1302" s="14" t="str">
        <f t="shared" ca="1" si="357"/>
        <v/>
      </c>
      <c r="X1302" s="14" t="str">
        <f t="shared" ca="1" si="358"/>
        <v/>
      </c>
      <c r="Y1302" s="14" t="str">
        <f t="shared" ca="1" si="359"/>
        <v/>
      </c>
      <c r="Z1302" s="14" t="str">
        <f t="shared" ca="1" si="360"/>
        <v/>
      </c>
      <c r="AA1302" s="14" t="str">
        <f t="shared" ca="1" si="361"/>
        <v/>
      </c>
      <c r="AB1302" s="1">
        <f t="shared" si="347"/>
        <v>0.23</v>
      </c>
      <c r="AC1302" s="1">
        <f t="shared" si="348"/>
        <v>100</v>
      </c>
      <c r="AD1302" s="1" t="e">
        <f t="shared" si="349"/>
        <v>#N/A</v>
      </c>
      <c r="AE1302" s="1" t="e">
        <f t="shared" si="350"/>
        <v>#N/A</v>
      </c>
      <c r="AF1302" s="1" t="e">
        <f t="shared" si="351"/>
        <v>#N/A</v>
      </c>
      <c r="AG1302" s="1" t="e">
        <f t="shared" si="352"/>
        <v>#N/A</v>
      </c>
      <c r="AH1302" s="1" t="e">
        <f t="shared" si="353"/>
        <v>#N/A</v>
      </c>
      <c r="AI1302" s="1" t="str">
        <f>TRIM(LEFT(AP1302,FIND(Sheet1!$E$16,AP1302)-1))</f>
        <v>ratio</v>
      </c>
      <c r="AJ1302" s="1" t="str">
        <f>TRIM(LEFT(AQ1302,FIND(Sheet1!$E$16,AQ1302)-1))</f>
        <v>fixed</v>
      </c>
      <c r="AK1302" s="1" t="e">
        <f>TRIM(LEFT(AR1302,FIND(Sheet1!$E$16,AR1302)-1))</f>
        <v>#VALUE!</v>
      </c>
      <c r="AL1302" s="1" t="e">
        <f>TRIM(LEFT(AS1302,FIND(Sheet1!$E$16,AS1302)-1))</f>
        <v>#VALUE!</v>
      </c>
      <c r="AM1302" s="1" t="e">
        <f>TRIM(LEFT(AT1302,FIND(Sheet1!$E$16,AT1302)-1))</f>
        <v>#VALUE!</v>
      </c>
      <c r="AN1302" s="1" t="e">
        <f>TRIM(LEFT(AU1302,FIND(Sheet1!$E$16,AU1302)-1))</f>
        <v>#VALUE!</v>
      </c>
      <c r="AO1302" s="1" t="e">
        <f>TRIM(LEFT(AV1302,FIND(Sheet1!$E$16,AV1302)-1))</f>
        <v>#VALUE!</v>
      </c>
      <c r="AP1302" s="14" t="s">
        <v>704</v>
      </c>
      <c r="AQ1302" s="14" t="s">
        <v>170</v>
      </c>
      <c r="AX1302" s="1">
        <v>210100304</v>
      </c>
      <c r="AY1302" s="1" t="s">
        <v>92</v>
      </c>
      <c r="AZ1302" s="1" t="str">
        <f t="shared" si="362"/>
        <v>210100304恢复血量</v>
      </c>
      <c r="BA1302" s="1">
        <f>COUNTIFS($AZ$2:AZ1302,AZ1302,$AZ$2:AZ1302,"&gt;&lt;")</f>
        <v>1</v>
      </c>
      <c r="BB1302" t="b">
        <f>IFERROR(AND(VLOOKUP(AX1302,[2]英雄技能定义!$A:$F,6,0)="普攻",AY1302=$AY$2),FALSE)</f>
        <v>0</v>
      </c>
    </row>
    <row r="1303" spans="19:54">
      <c r="S1303" s="14" t="str">
        <f t="shared" si="354"/>
        <v>210100305恢复血量1</v>
      </c>
      <c r="T1303" s="14" t="str">
        <f ca="1">IF(OFFSET($BB$1,MATCH($S1303,S:S,0)-1,),$BC$1,
_xlfn.TEXTJOIN(Sheet1!$D$16,1,U1303:AA1303))</f>
        <v>ratio=0.25,fixed=100</v>
      </c>
      <c r="U1303" s="14" t="str">
        <f t="shared" ca="1" si="355"/>
        <v>ratio=0.25</v>
      </c>
      <c r="V1303" s="14" t="str">
        <f t="shared" ca="1" si="356"/>
        <v>fixed=100</v>
      </c>
      <c r="W1303" s="14" t="str">
        <f t="shared" ca="1" si="357"/>
        <v/>
      </c>
      <c r="X1303" s="14" t="str">
        <f t="shared" ca="1" si="358"/>
        <v/>
      </c>
      <c r="Y1303" s="14" t="str">
        <f t="shared" ca="1" si="359"/>
        <v/>
      </c>
      <c r="Z1303" s="14" t="str">
        <f t="shared" ca="1" si="360"/>
        <v/>
      </c>
      <c r="AA1303" s="14" t="str">
        <f t="shared" ca="1" si="361"/>
        <v/>
      </c>
      <c r="AB1303" s="1">
        <f t="shared" si="347"/>
        <v>0.25</v>
      </c>
      <c r="AC1303" s="1">
        <f t="shared" si="348"/>
        <v>100</v>
      </c>
      <c r="AD1303" s="1" t="e">
        <f t="shared" si="349"/>
        <v>#N/A</v>
      </c>
      <c r="AE1303" s="1" t="e">
        <f t="shared" si="350"/>
        <v>#N/A</v>
      </c>
      <c r="AF1303" s="1" t="e">
        <f t="shared" si="351"/>
        <v>#N/A</v>
      </c>
      <c r="AG1303" s="1" t="e">
        <f t="shared" si="352"/>
        <v>#N/A</v>
      </c>
      <c r="AH1303" s="1" t="e">
        <f t="shared" si="353"/>
        <v>#N/A</v>
      </c>
      <c r="AI1303" s="1" t="str">
        <f>TRIM(LEFT(AP1303,FIND(Sheet1!$E$16,AP1303)-1))</f>
        <v>ratio</v>
      </c>
      <c r="AJ1303" s="1" t="str">
        <f>TRIM(LEFT(AQ1303,FIND(Sheet1!$E$16,AQ1303)-1))</f>
        <v>fixed</v>
      </c>
      <c r="AK1303" s="1" t="e">
        <f>TRIM(LEFT(AR1303,FIND(Sheet1!$E$16,AR1303)-1))</f>
        <v>#VALUE!</v>
      </c>
      <c r="AL1303" s="1" t="e">
        <f>TRIM(LEFT(AS1303,FIND(Sheet1!$E$16,AS1303)-1))</f>
        <v>#VALUE!</v>
      </c>
      <c r="AM1303" s="1" t="e">
        <f>TRIM(LEFT(AT1303,FIND(Sheet1!$E$16,AT1303)-1))</f>
        <v>#VALUE!</v>
      </c>
      <c r="AN1303" s="1" t="e">
        <f>TRIM(LEFT(AU1303,FIND(Sheet1!$E$16,AU1303)-1))</f>
        <v>#VALUE!</v>
      </c>
      <c r="AO1303" s="1" t="e">
        <f>TRIM(LEFT(AV1303,FIND(Sheet1!$E$16,AV1303)-1))</f>
        <v>#VALUE!</v>
      </c>
      <c r="AP1303" s="14" t="s">
        <v>628</v>
      </c>
      <c r="AQ1303" s="14" t="s">
        <v>170</v>
      </c>
      <c r="AX1303" s="1">
        <v>210100305</v>
      </c>
      <c r="AY1303" s="1" t="s">
        <v>92</v>
      </c>
      <c r="AZ1303" s="1" t="str">
        <f t="shared" si="362"/>
        <v>210100305恢复血量</v>
      </c>
      <c r="BA1303" s="1">
        <f>COUNTIFS($AZ$2:AZ1303,AZ1303,$AZ$2:AZ1303,"&gt;&lt;")</f>
        <v>1</v>
      </c>
      <c r="BB1303" t="b">
        <f>IFERROR(AND(VLOOKUP(AX1303,[2]英雄技能定义!$A:$F,6,0)="普攻",AY1303=$AY$2),FALSE)</f>
        <v>0</v>
      </c>
    </row>
    <row r="1304" spans="19:54">
      <c r="S1304" s="14" t="str">
        <f t="shared" si="354"/>
        <v>210100306恢复血量1</v>
      </c>
      <c r="T1304" s="14" t="str">
        <f ca="1">IF(OFFSET($BB$1,MATCH($S1304,S:S,0)-1,),$BC$1,
_xlfn.TEXTJOIN(Sheet1!$D$16,1,U1304:AA1304))</f>
        <v>ratio=0.35,fixed=100</v>
      </c>
      <c r="U1304" s="14" t="str">
        <f t="shared" ca="1" si="355"/>
        <v>ratio=0.35</v>
      </c>
      <c r="V1304" s="14" t="str">
        <f t="shared" ca="1" si="356"/>
        <v>fixed=100</v>
      </c>
      <c r="W1304" s="14" t="str">
        <f t="shared" ca="1" si="357"/>
        <v/>
      </c>
      <c r="X1304" s="14" t="str">
        <f t="shared" ca="1" si="358"/>
        <v/>
      </c>
      <c r="Y1304" s="14" t="str">
        <f t="shared" ca="1" si="359"/>
        <v/>
      </c>
      <c r="Z1304" s="14" t="str">
        <f t="shared" ca="1" si="360"/>
        <v/>
      </c>
      <c r="AA1304" s="14" t="str">
        <f t="shared" ca="1" si="361"/>
        <v/>
      </c>
      <c r="AB1304" s="1">
        <f t="shared" si="347"/>
        <v>0.35</v>
      </c>
      <c r="AC1304" s="1">
        <f t="shared" si="348"/>
        <v>100</v>
      </c>
      <c r="AD1304" s="1" t="e">
        <f t="shared" si="349"/>
        <v>#N/A</v>
      </c>
      <c r="AE1304" s="1" t="e">
        <f t="shared" si="350"/>
        <v>#N/A</v>
      </c>
      <c r="AF1304" s="1" t="e">
        <f t="shared" si="351"/>
        <v>#N/A</v>
      </c>
      <c r="AG1304" s="1" t="e">
        <f t="shared" si="352"/>
        <v>#N/A</v>
      </c>
      <c r="AH1304" s="1" t="e">
        <f t="shared" si="353"/>
        <v>#N/A</v>
      </c>
      <c r="AI1304" s="1" t="str">
        <f>TRIM(LEFT(AP1304,FIND(Sheet1!$E$16,AP1304)-1))</f>
        <v>ratio</v>
      </c>
      <c r="AJ1304" s="1" t="str">
        <f>TRIM(LEFT(AQ1304,FIND(Sheet1!$E$16,AQ1304)-1))</f>
        <v>fixed</v>
      </c>
      <c r="AK1304" s="1" t="e">
        <f>TRIM(LEFT(AR1304,FIND(Sheet1!$E$16,AR1304)-1))</f>
        <v>#VALUE!</v>
      </c>
      <c r="AL1304" s="1" t="e">
        <f>TRIM(LEFT(AS1304,FIND(Sheet1!$E$16,AS1304)-1))</f>
        <v>#VALUE!</v>
      </c>
      <c r="AM1304" s="1" t="e">
        <f>TRIM(LEFT(AT1304,FIND(Sheet1!$E$16,AT1304)-1))</f>
        <v>#VALUE!</v>
      </c>
      <c r="AN1304" s="1" t="e">
        <f>TRIM(LEFT(AU1304,FIND(Sheet1!$E$16,AU1304)-1))</f>
        <v>#VALUE!</v>
      </c>
      <c r="AO1304" s="1" t="e">
        <f>TRIM(LEFT(AV1304,FIND(Sheet1!$E$16,AV1304)-1))</f>
        <v>#VALUE!</v>
      </c>
      <c r="AP1304" s="14" t="s">
        <v>705</v>
      </c>
      <c r="AQ1304" s="14" t="s">
        <v>170</v>
      </c>
      <c r="AX1304" s="1">
        <v>210100306</v>
      </c>
      <c r="AY1304" s="1" t="s">
        <v>92</v>
      </c>
      <c r="AZ1304" s="1" t="str">
        <f t="shared" si="362"/>
        <v>210100306恢复血量</v>
      </c>
      <c r="BA1304" s="1">
        <f>COUNTIFS($AZ$2:AZ1304,AZ1304,$AZ$2:AZ1304,"&gt;&lt;")</f>
        <v>1</v>
      </c>
      <c r="BB1304" t="b">
        <f>IFERROR(AND(VLOOKUP(AX1304,[2]英雄技能定义!$A:$F,6,0)="普攻",AY1304=$AY$2),FALSE)</f>
        <v>0</v>
      </c>
    </row>
    <row r="1305" spans="19:54">
      <c r="S1305" s="14" t="str">
        <f t="shared" si="354"/>
        <v>210100401伤血1</v>
      </c>
      <c r="T1305" s="14" t="str">
        <f ca="1">IF(OFFSET($BB$1,MATCH($S1305,S:S,0)-1,),$BC$1,
_xlfn.TEXTJOIN(Sheet1!$D$16,1,U1305:AA1305))</f>
        <v>ratio=0.23,fixed=100</v>
      </c>
      <c r="U1305" s="14" t="str">
        <f t="shared" ca="1" si="355"/>
        <v>ratio=0.23</v>
      </c>
      <c r="V1305" s="14" t="str">
        <f t="shared" ca="1" si="356"/>
        <v>fixed=100</v>
      </c>
      <c r="W1305" s="14" t="str">
        <f t="shared" ca="1" si="357"/>
        <v/>
      </c>
      <c r="X1305" s="14" t="str">
        <f t="shared" ca="1" si="358"/>
        <v/>
      </c>
      <c r="Y1305" s="14" t="str">
        <f t="shared" ca="1" si="359"/>
        <v/>
      </c>
      <c r="Z1305" s="14" t="str">
        <f t="shared" ca="1" si="360"/>
        <v/>
      </c>
      <c r="AA1305" s="14" t="str">
        <f t="shared" ca="1" si="361"/>
        <v/>
      </c>
      <c r="AB1305" s="1">
        <f t="shared" ref="AB1305:AB1368" si="363">LOOKUP(9E+307,(--(TRIM(MID(SUBSTITUTE(SUBSTITUTE(SUBSTITUTE(SUBSTITUTE(SUBSTITUTE(AP1305,"=","+"),"*","+"),"/","+"),"-","+"),"+",REPT(" ",99)),ROW($1:$100)*99-98,99)))))</f>
        <v>0.23</v>
      </c>
      <c r="AC1305" s="1">
        <f t="shared" ref="AC1305:AC1368" si="364">LOOKUP(9E+307,(--(TRIM(MID(SUBSTITUTE(SUBSTITUTE(SUBSTITUTE(SUBSTITUTE(SUBSTITUTE(AQ1305,"=","+"),"*","+"),"/","+"),"-","+"),"+",REPT(" ",99)),ROW($1:$100)*99-98,99)))))</f>
        <v>100</v>
      </c>
      <c r="AD1305" s="1" t="e">
        <f t="shared" ref="AD1305:AD1368" si="365">LOOKUP(9E+307,(--(TRIM(MID(SUBSTITUTE(SUBSTITUTE(SUBSTITUTE(SUBSTITUTE(SUBSTITUTE(AR1305,"=","+"),"*","+"),"/","+"),"-","+"),"+",REPT(" ",99)),ROW($1:$100)*99-98,99)))))</f>
        <v>#N/A</v>
      </c>
      <c r="AE1305" s="1" t="e">
        <f t="shared" ref="AE1305:AE1368" si="366">LOOKUP(9E+307,(--(TRIM(MID(SUBSTITUTE(SUBSTITUTE(SUBSTITUTE(SUBSTITUTE(SUBSTITUTE(AS1305,"=","+"),"*","+"),"/","+"),"-","+"),"+",REPT(" ",99)),ROW($1:$100)*99-98,99)))))</f>
        <v>#N/A</v>
      </c>
      <c r="AF1305" s="1" t="e">
        <f t="shared" ref="AF1305:AF1368" si="367">LOOKUP(9E+307,(--(TRIM(MID(SUBSTITUTE(SUBSTITUTE(SUBSTITUTE(SUBSTITUTE(SUBSTITUTE(AT1305,"=","+"),"*","+"),"/","+"),"-","+"),"+",REPT(" ",99)),ROW($1:$100)*99-98,99)))))</f>
        <v>#N/A</v>
      </c>
      <c r="AG1305" s="1" t="e">
        <f t="shared" ref="AG1305:AG1368" si="368">LOOKUP(9E+307,(--(TRIM(MID(SUBSTITUTE(SUBSTITUTE(SUBSTITUTE(SUBSTITUTE(SUBSTITUTE(AU1305,"=","+"),"*","+"),"/","+"),"-","+"),"+",REPT(" ",99)),ROW($1:$100)*99-98,99)))))</f>
        <v>#N/A</v>
      </c>
      <c r="AH1305" s="1" t="e">
        <f t="shared" ref="AH1305:AH1368" si="369">LOOKUP(9E+307,(--(TRIM(MID(SUBSTITUTE(SUBSTITUTE(SUBSTITUTE(SUBSTITUTE(SUBSTITUTE(AV1305,"=","+"),"*","+"),"/","+"),"-","+"),"+",REPT(" ",99)),ROW($1:$100)*99-98,99)))))</f>
        <v>#N/A</v>
      </c>
      <c r="AI1305" s="1" t="str">
        <f>TRIM(LEFT(AP1305,FIND(Sheet1!$E$16,AP1305)-1))</f>
        <v>ratio</v>
      </c>
      <c r="AJ1305" s="1" t="str">
        <f>TRIM(LEFT(AQ1305,FIND(Sheet1!$E$16,AQ1305)-1))</f>
        <v>fixed</v>
      </c>
      <c r="AK1305" s="1" t="e">
        <f>TRIM(LEFT(AR1305,FIND(Sheet1!$E$16,AR1305)-1))</f>
        <v>#VALUE!</v>
      </c>
      <c r="AL1305" s="1" t="e">
        <f>TRIM(LEFT(AS1305,FIND(Sheet1!$E$16,AS1305)-1))</f>
        <v>#VALUE!</v>
      </c>
      <c r="AM1305" s="1" t="e">
        <f>TRIM(LEFT(AT1305,FIND(Sheet1!$E$16,AT1305)-1))</f>
        <v>#VALUE!</v>
      </c>
      <c r="AN1305" s="1" t="e">
        <f>TRIM(LEFT(AU1305,FIND(Sheet1!$E$16,AU1305)-1))</f>
        <v>#VALUE!</v>
      </c>
      <c r="AO1305" s="1" t="e">
        <f>TRIM(LEFT(AV1305,FIND(Sheet1!$E$16,AV1305)-1))</f>
        <v>#VALUE!</v>
      </c>
      <c r="AP1305" s="14" t="s">
        <v>704</v>
      </c>
      <c r="AQ1305" s="14" t="s">
        <v>170</v>
      </c>
      <c r="AX1305" s="1">
        <v>210100401</v>
      </c>
      <c r="AY1305" s="1" t="s">
        <v>86</v>
      </c>
      <c r="AZ1305" s="1" t="str">
        <f t="shared" si="362"/>
        <v>210100401伤血</v>
      </c>
      <c r="BA1305" s="1">
        <f>COUNTIFS($AZ$2:AZ1305,AZ1305,$AZ$2:AZ1305,"&gt;&lt;")</f>
        <v>1</v>
      </c>
      <c r="BB1305" t="b">
        <f>IFERROR(AND(VLOOKUP(AX1305,[2]英雄技能定义!$A:$F,6,0)="普攻",AY1305=$AY$2),FALSE)</f>
        <v>0</v>
      </c>
    </row>
    <row r="1306" spans="19:54">
      <c r="S1306" s="14" t="str">
        <f t="shared" si="354"/>
        <v>210100402伤血1</v>
      </c>
      <c r="T1306" s="14" t="str">
        <f ca="1">IF(OFFSET($BB$1,MATCH($S1306,S:S,0)-1,),$BC$1,
_xlfn.TEXTJOIN(Sheet1!$D$16,1,U1306:AA1306))</f>
        <v>ratio=0.28,fixed=100</v>
      </c>
      <c r="U1306" s="14" t="str">
        <f t="shared" ca="1" si="355"/>
        <v>ratio=0.28</v>
      </c>
      <c r="V1306" s="14" t="str">
        <f t="shared" ca="1" si="356"/>
        <v>fixed=100</v>
      </c>
      <c r="W1306" s="14" t="str">
        <f t="shared" ca="1" si="357"/>
        <v/>
      </c>
      <c r="X1306" s="14" t="str">
        <f t="shared" ca="1" si="358"/>
        <v/>
      </c>
      <c r="Y1306" s="14" t="str">
        <f t="shared" ca="1" si="359"/>
        <v/>
      </c>
      <c r="Z1306" s="14" t="str">
        <f t="shared" ca="1" si="360"/>
        <v/>
      </c>
      <c r="AA1306" s="14" t="str">
        <f t="shared" ca="1" si="361"/>
        <v/>
      </c>
      <c r="AB1306" s="1">
        <f t="shared" si="363"/>
        <v>0.28000000000000003</v>
      </c>
      <c r="AC1306" s="1">
        <f t="shared" si="364"/>
        <v>100</v>
      </c>
      <c r="AD1306" s="1" t="e">
        <f t="shared" si="365"/>
        <v>#N/A</v>
      </c>
      <c r="AE1306" s="1" t="e">
        <f t="shared" si="366"/>
        <v>#N/A</v>
      </c>
      <c r="AF1306" s="1" t="e">
        <f t="shared" si="367"/>
        <v>#N/A</v>
      </c>
      <c r="AG1306" s="1" t="e">
        <f t="shared" si="368"/>
        <v>#N/A</v>
      </c>
      <c r="AH1306" s="1" t="e">
        <f t="shared" si="369"/>
        <v>#N/A</v>
      </c>
      <c r="AI1306" s="1" t="str">
        <f>TRIM(LEFT(AP1306,FIND(Sheet1!$E$16,AP1306)-1))</f>
        <v>ratio</v>
      </c>
      <c r="AJ1306" s="1" t="str">
        <f>TRIM(LEFT(AQ1306,FIND(Sheet1!$E$16,AQ1306)-1))</f>
        <v>fixed</v>
      </c>
      <c r="AK1306" s="1" t="e">
        <f>TRIM(LEFT(AR1306,FIND(Sheet1!$E$16,AR1306)-1))</f>
        <v>#VALUE!</v>
      </c>
      <c r="AL1306" s="1" t="e">
        <f>TRIM(LEFT(AS1306,FIND(Sheet1!$E$16,AS1306)-1))</f>
        <v>#VALUE!</v>
      </c>
      <c r="AM1306" s="1" t="e">
        <f>TRIM(LEFT(AT1306,FIND(Sheet1!$E$16,AT1306)-1))</f>
        <v>#VALUE!</v>
      </c>
      <c r="AN1306" s="1" t="e">
        <f>TRIM(LEFT(AU1306,FIND(Sheet1!$E$16,AU1306)-1))</f>
        <v>#VALUE!</v>
      </c>
      <c r="AO1306" s="1" t="e">
        <f>TRIM(LEFT(AV1306,FIND(Sheet1!$E$16,AV1306)-1))</f>
        <v>#VALUE!</v>
      </c>
      <c r="AP1306" s="14" t="s">
        <v>402</v>
      </c>
      <c r="AQ1306" s="14" t="s">
        <v>170</v>
      </c>
      <c r="AX1306" s="1">
        <v>210100402</v>
      </c>
      <c r="AY1306" s="1" t="s">
        <v>86</v>
      </c>
      <c r="AZ1306" s="1" t="str">
        <f t="shared" si="362"/>
        <v>210100402伤血</v>
      </c>
      <c r="BA1306" s="1">
        <f>COUNTIFS($AZ$2:AZ1306,AZ1306,$AZ$2:AZ1306,"&gt;&lt;")</f>
        <v>1</v>
      </c>
      <c r="BB1306" t="b">
        <f>IFERROR(AND(VLOOKUP(AX1306,[2]英雄技能定义!$A:$F,6,0)="普攻",AY1306=$AY$2),FALSE)</f>
        <v>0</v>
      </c>
    </row>
    <row r="1307" spans="19:54">
      <c r="S1307" s="14" t="str">
        <f t="shared" si="354"/>
        <v>210100403伤血1</v>
      </c>
      <c r="T1307" s="14" t="str">
        <f ca="1">IF(OFFSET($BB$1,MATCH($S1307,S:S,0)-1,),$BC$1,
_xlfn.TEXTJOIN(Sheet1!$D$16,1,U1307:AA1307))</f>
        <v>ratio=0.33,fixed=100</v>
      </c>
      <c r="U1307" s="14" t="str">
        <f t="shared" ca="1" si="355"/>
        <v>ratio=0.33</v>
      </c>
      <c r="V1307" s="14" t="str">
        <f t="shared" ca="1" si="356"/>
        <v>fixed=100</v>
      </c>
      <c r="W1307" s="14" t="str">
        <f t="shared" ca="1" si="357"/>
        <v/>
      </c>
      <c r="X1307" s="14" t="str">
        <f t="shared" ca="1" si="358"/>
        <v/>
      </c>
      <c r="Y1307" s="14" t="str">
        <f t="shared" ca="1" si="359"/>
        <v/>
      </c>
      <c r="Z1307" s="14" t="str">
        <f t="shared" ca="1" si="360"/>
        <v/>
      </c>
      <c r="AA1307" s="14" t="str">
        <f t="shared" ca="1" si="361"/>
        <v/>
      </c>
      <c r="AB1307" s="1">
        <f t="shared" si="363"/>
        <v>0.33</v>
      </c>
      <c r="AC1307" s="1">
        <f t="shared" si="364"/>
        <v>100</v>
      </c>
      <c r="AD1307" s="1" t="e">
        <f t="shared" si="365"/>
        <v>#N/A</v>
      </c>
      <c r="AE1307" s="1" t="e">
        <f t="shared" si="366"/>
        <v>#N/A</v>
      </c>
      <c r="AF1307" s="1" t="e">
        <f t="shared" si="367"/>
        <v>#N/A</v>
      </c>
      <c r="AG1307" s="1" t="e">
        <f t="shared" si="368"/>
        <v>#N/A</v>
      </c>
      <c r="AH1307" s="1" t="e">
        <f t="shared" si="369"/>
        <v>#N/A</v>
      </c>
      <c r="AI1307" s="1" t="str">
        <f>TRIM(LEFT(AP1307,FIND(Sheet1!$E$16,AP1307)-1))</f>
        <v>ratio</v>
      </c>
      <c r="AJ1307" s="1" t="str">
        <f>TRIM(LEFT(AQ1307,FIND(Sheet1!$E$16,AQ1307)-1))</f>
        <v>fixed</v>
      </c>
      <c r="AK1307" s="1" t="e">
        <f>TRIM(LEFT(AR1307,FIND(Sheet1!$E$16,AR1307)-1))</f>
        <v>#VALUE!</v>
      </c>
      <c r="AL1307" s="1" t="e">
        <f>TRIM(LEFT(AS1307,FIND(Sheet1!$E$16,AS1307)-1))</f>
        <v>#VALUE!</v>
      </c>
      <c r="AM1307" s="1" t="e">
        <f>TRIM(LEFT(AT1307,FIND(Sheet1!$E$16,AT1307)-1))</f>
        <v>#VALUE!</v>
      </c>
      <c r="AN1307" s="1" t="e">
        <f>TRIM(LEFT(AU1307,FIND(Sheet1!$E$16,AU1307)-1))</f>
        <v>#VALUE!</v>
      </c>
      <c r="AO1307" s="1" t="e">
        <f>TRIM(LEFT(AV1307,FIND(Sheet1!$E$16,AV1307)-1))</f>
        <v>#VALUE!</v>
      </c>
      <c r="AP1307" s="14" t="s">
        <v>382</v>
      </c>
      <c r="AQ1307" s="14" t="s">
        <v>170</v>
      </c>
      <c r="AX1307" s="1">
        <v>210100403</v>
      </c>
      <c r="AY1307" s="1" t="s">
        <v>86</v>
      </c>
      <c r="AZ1307" s="1" t="str">
        <f t="shared" si="362"/>
        <v>210100403伤血</v>
      </c>
      <c r="BA1307" s="1">
        <f>COUNTIFS($AZ$2:AZ1307,AZ1307,$AZ$2:AZ1307,"&gt;&lt;")</f>
        <v>1</v>
      </c>
      <c r="BB1307" t="b">
        <f>IFERROR(AND(VLOOKUP(AX1307,[2]英雄技能定义!$A:$F,6,0)="普攻",AY1307=$AY$2),FALSE)</f>
        <v>0</v>
      </c>
    </row>
    <row r="1308" spans="19:54">
      <c r="S1308" s="14" t="str">
        <f t="shared" si="354"/>
        <v>210100404伤血1</v>
      </c>
      <c r="T1308" s="14" t="str">
        <f ca="1">IF(OFFSET($BB$1,MATCH($S1308,S:S,0)-1,),$BC$1,
_xlfn.TEXTJOIN(Sheet1!$D$16,1,U1308:AA1308))</f>
        <v>ratio=0.38,fixed=100</v>
      </c>
      <c r="U1308" s="14" t="str">
        <f t="shared" ca="1" si="355"/>
        <v>ratio=0.38</v>
      </c>
      <c r="V1308" s="14" t="str">
        <f t="shared" ca="1" si="356"/>
        <v>fixed=100</v>
      </c>
      <c r="W1308" s="14" t="str">
        <f t="shared" ca="1" si="357"/>
        <v/>
      </c>
      <c r="X1308" s="14" t="str">
        <f t="shared" ca="1" si="358"/>
        <v/>
      </c>
      <c r="Y1308" s="14" t="str">
        <f t="shared" ca="1" si="359"/>
        <v/>
      </c>
      <c r="Z1308" s="14" t="str">
        <f t="shared" ca="1" si="360"/>
        <v/>
      </c>
      <c r="AA1308" s="14" t="str">
        <f t="shared" ca="1" si="361"/>
        <v/>
      </c>
      <c r="AB1308" s="1">
        <f t="shared" si="363"/>
        <v>0.38</v>
      </c>
      <c r="AC1308" s="1">
        <f t="shared" si="364"/>
        <v>100</v>
      </c>
      <c r="AD1308" s="1" t="e">
        <f t="shared" si="365"/>
        <v>#N/A</v>
      </c>
      <c r="AE1308" s="1" t="e">
        <f t="shared" si="366"/>
        <v>#N/A</v>
      </c>
      <c r="AF1308" s="1" t="e">
        <f t="shared" si="367"/>
        <v>#N/A</v>
      </c>
      <c r="AG1308" s="1" t="e">
        <f t="shared" si="368"/>
        <v>#N/A</v>
      </c>
      <c r="AH1308" s="1" t="e">
        <f t="shared" si="369"/>
        <v>#N/A</v>
      </c>
      <c r="AI1308" s="1" t="str">
        <f>TRIM(LEFT(AP1308,FIND(Sheet1!$E$16,AP1308)-1))</f>
        <v>ratio</v>
      </c>
      <c r="AJ1308" s="1" t="str">
        <f>TRIM(LEFT(AQ1308,FIND(Sheet1!$E$16,AQ1308)-1))</f>
        <v>fixed</v>
      </c>
      <c r="AK1308" s="1" t="e">
        <f>TRIM(LEFT(AR1308,FIND(Sheet1!$E$16,AR1308)-1))</f>
        <v>#VALUE!</v>
      </c>
      <c r="AL1308" s="1" t="e">
        <f>TRIM(LEFT(AS1308,FIND(Sheet1!$E$16,AS1308)-1))</f>
        <v>#VALUE!</v>
      </c>
      <c r="AM1308" s="1" t="e">
        <f>TRIM(LEFT(AT1308,FIND(Sheet1!$E$16,AT1308)-1))</f>
        <v>#VALUE!</v>
      </c>
      <c r="AN1308" s="1" t="e">
        <f>TRIM(LEFT(AU1308,FIND(Sheet1!$E$16,AU1308)-1))</f>
        <v>#VALUE!</v>
      </c>
      <c r="AO1308" s="1" t="e">
        <f>TRIM(LEFT(AV1308,FIND(Sheet1!$E$16,AV1308)-1))</f>
        <v>#VALUE!</v>
      </c>
      <c r="AP1308" s="14" t="s">
        <v>706</v>
      </c>
      <c r="AQ1308" s="14" t="s">
        <v>170</v>
      </c>
      <c r="AX1308" s="1">
        <v>210100404</v>
      </c>
      <c r="AY1308" s="1" t="s">
        <v>86</v>
      </c>
      <c r="AZ1308" s="1" t="str">
        <f t="shared" si="362"/>
        <v>210100404伤血</v>
      </c>
      <c r="BA1308" s="1">
        <f>COUNTIFS($AZ$2:AZ1308,AZ1308,$AZ$2:AZ1308,"&gt;&lt;")</f>
        <v>1</v>
      </c>
      <c r="BB1308" t="b">
        <f>IFERROR(AND(VLOOKUP(AX1308,[2]英雄技能定义!$A:$F,6,0)="普攻",AY1308=$AY$2),FALSE)</f>
        <v>0</v>
      </c>
    </row>
    <row r="1309" spans="19:54">
      <c r="S1309" s="14" t="str">
        <f t="shared" si="354"/>
        <v>210100405伤血1</v>
      </c>
      <c r="T1309" s="14" t="str">
        <f ca="1">IF(OFFSET($BB$1,MATCH($S1309,S:S,0)-1,),$BC$1,
_xlfn.TEXTJOIN(Sheet1!$D$16,1,U1309:AA1309))</f>
        <v>ratio=0.43,fixed=100</v>
      </c>
      <c r="U1309" s="14" t="str">
        <f t="shared" ca="1" si="355"/>
        <v>ratio=0.43</v>
      </c>
      <c r="V1309" s="14" t="str">
        <f t="shared" ca="1" si="356"/>
        <v>fixed=100</v>
      </c>
      <c r="W1309" s="14" t="str">
        <f t="shared" ca="1" si="357"/>
        <v/>
      </c>
      <c r="X1309" s="14" t="str">
        <f t="shared" ca="1" si="358"/>
        <v/>
      </c>
      <c r="Y1309" s="14" t="str">
        <f t="shared" ca="1" si="359"/>
        <v/>
      </c>
      <c r="Z1309" s="14" t="str">
        <f t="shared" ca="1" si="360"/>
        <v/>
      </c>
      <c r="AA1309" s="14" t="str">
        <f t="shared" ca="1" si="361"/>
        <v/>
      </c>
      <c r="AB1309" s="1">
        <f t="shared" si="363"/>
        <v>0.43</v>
      </c>
      <c r="AC1309" s="1">
        <f t="shared" si="364"/>
        <v>100</v>
      </c>
      <c r="AD1309" s="1" t="e">
        <f t="shared" si="365"/>
        <v>#N/A</v>
      </c>
      <c r="AE1309" s="1" t="e">
        <f t="shared" si="366"/>
        <v>#N/A</v>
      </c>
      <c r="AF1309" s="1" t="e">
        <f t="shared" si="367"/>
        <v>#N/A</v>
      </c>
      <c r="AG1309" s="1" t="e">
        <f t="shared" si="368"/>
        <v>#N/A</v>
      </c>
      <c r="AH1309" s="1" t="e">
        <f t="shared" si="369"/>
        <v>#N/A</v>
      </c>
      <c r="AI1309" s="1" t="str">
        <f>TRIM(LEFT(AP1309,FIND(Sheet1!$E$16,AP1309)-1))</f>
        <v>ratio</v>
      </c>
      <c r="AJ1309" s="1" t="str">
        <f>TRIM(LEFT(AQ1309,FIND(Sheet1!$E$16,AQ1309)-1))</f>
        <v>fixed</v>
      </c>
      <c r="AK1309" s="1" t="e">
        <f>TRIM(LEFT(AR1309,FIND(Sheet1!$E$16,AR1309)-1))</f>
        <v>#VALUE!</v>
      </c>
      <c r="AL1309" s="1" t="e">
        <f>TRIM(LEFT(AS1309,FIND(Sheet1!$E$16,AS1309)-1))</f>
        <v>#VALUE!</v>
      </c>
      <c r="AM1309" s="1" t="e">
        <f>TRIM(LEFT(AT1309,FIND(Sheet1!$E$16,AT1309)-1))</f>
        <v>#VALUE!</v>
      </c>
      <c r="AN1309" s="1" t="e">
        <f>TRIM(LEFT(AU1309,FIND(Sheet1!$E$16,AU1309)-1))</f>
        <v>#VALUE!</v>
      </c>
      <c r="AO1309" s="1" t="e">
        <f>TRIM(LEFT(AV1309,FIND(Sheet1!$E$16,AV1309)-1))</f>
        <v>#VALUE!</v>
      </c>
      <c r="AP1309" s="14" t="s">
        <v>707</v>
      </c>
      <c r="AQ1309" s="14" t="s">
        <v>170</v>
      </c>
      <c r="AX1309" s="1">
        <v>210100405</v>
      </c>
      <c r="AY1309" s="1" t="s">
        <v>86</v>
      </c>
      <c r="AZ1309" s="1" t="str">
        <f t="shared" si="362"/>
        <v>210100405伤血</v>
      </c>
      <c r="BA1309" s="1">
        <f>COUNTIFS($AZ$2:AZ1309,AZ1309,$AZ$2:AZ1309,"&gt;&lt;")</f>
        <v>1</v>
      </c>
      <c r="BB1309" t="b">
        <f>IFERROR(AND(VLOOKUP(AX1309,[2]英雄技能定义!$A:$F,6,0)="普攻",AY1309=$AY$2),FALSE)</f>
        <v>0</v>
      </c>
    </row>
    <row r="1310" spans="19:54">
      <c r="S1310" s="14" t="str">
        <f t="shared" si="354"/>
        <v>210100406伤血1</v>
      </c>
      <c r="T1310" s="14" t="str">
        <f ca="1">IF(OFFSET($BB$1,MATCH($S1310,S:S,0)-1,),$BC$1,
_xlfn.TEXTJOIN(Sheet1!$D$16,1,U1310:AA1310))</f>
        <v>ratio=0.58,fixed=100</v>
      </c>
      <c r="U1310" s="14" t="str">
        <f t="shared" ca="1" si="355"/>
        <v>ratio=0.58</v>
      </c>
      <c r="V1310" s="14" t="str">
        <f t="shared" ca="1" si="356"/>
        <v>fixed=100</v>
      </c>
      <c r="W1310" s="14" t="str">
        <f t="shared" ca="1" si="357"/>
        <v/>
      </c>
      <c r="X1310" s="14" t="str">
        <f t="shared" ca="1" si="358"/>
        <v/>
      </c>
      <c r="Y1310" s="14" t="str">
        <f t="shared" ca="1" si="359"/>
        <v/>
      </c>
      <c r="Z1310" s="14" t="str">
        <f t="shared" ca="1" si="360"/>
        <v/>
      </c>
      <c r="AA1310" s="14" t="str">
        <f t="shared" ca="1" si="361"/>
        <v/>
      </c>
      <c r="AB1310" s="1">
        <f t="shared" si="363"/>
        <v>0.57999999999999996</v>
      </c>
      <c r="AC1310" s="1">
        <f t="shared" si="364"/>
        <v>100</v>
      </c>
      <c r="AD1310" s="1" t="e">
        <f t="shared" si="365"/>
        <v>#N/A</v>
      </c>
      <c r="AE1310" s="1" t="e">
        <f t="shared" si="366"/>
        <v>#N/A</v>
      </c>
      <c r="AF1310" s="1" t="e">
        <f t="shared" si="367"/>
        <v>#N/A</v>
      </c>
      <c r="AG1310" s="1" t="e">
        <f t="shared" si="368"/>
        <v>#N/A</v>
      </c>
      <c r="AH1310" s="1" t="e">
        <f t="shared" si="369"/>
        <v>#N/A</v>
      </c>
      <c r="AI1310" s="1" t="str">
        <f>TRIM(LEFT(AP1310,FIND(Sheet1!$E$16,AP1310)-1))</f>
        <v>ratio</v>
      </c>
      <c r="AJ1310" s="1" t="str">
        <f>TRIM(LEFT(AQ1310,FIND(Sheet1!$E$16,AQ1310)-1))</f>
        <v>fixed</v>
      </c>
      <c r="AK1310" s="1" t="e">
        <f>TRIM(LEFT(AR1310,FIND(Sheet1!$E$16,AR1310)-1))</f>
        <v>#VALUE!</v>
      </c>
      <c r="AL1310" s="1" t="e">
        <f>TRIM(LEFT(AS1310,FIND(Sheet1!$E$16,AS1310)-1))</f>
        <v>#VALUE!</v>
      </c>
      <c r="AM1310" s="1" t="e">
        <f>TRIM(LEFT(AT1310,FIND(Sheet1!$E$16,AT1310)-1))</f>
        <v>#VALUE!</v>
      </c>
      <c r="AN1310" s="1" t="e">
        <f>TRIM(LEFT(AU1310,FIND(Sheet1!$E$16,AU1310)-1))</f>
        <v>#VALUE!</v>
      </c>
      <c r="AO1310" s="1" t="e">
        <f>TRIM(LEFT(AV1310,FIND(Sheet1!$E$16,AV1310)-1))</f>
        <v>#VALUE!</v>
      </c>
      <c r="AP1310" s="14" t="s">
        <v>181</v>
      </c>
      <c r="AQ1310" s="14" t="s">
        <v>170</v>
      </c>
      <c r="AX1310" s="1">
        <v>210100406</v>
      </c>
      <c r="AY1310" s="1" t="s">
        <v>86</v>
      </c>
      <c r="AZ1310" s="1" t="str">
        <f t="shared" si="362"/>
        <v>210100406伤血</v>
      </c>
      <c r="BA1310" s="1">
        <f>COUNTIFS($AZ$2:AZ1310,AZ1310,$AZ$2:AZ1310,"&gt;&lt;")</f>
        <v>1</v>
      </c>
      <c r="BB1310" t="b">
        <f>IFERROR(AND(VLOOKUP(AX1310,[2]英雄技能定义!$A:$F,6,0)="普攻",AY1310=$AY$2),FALSE)</f>
        <v>0</v>
      </c>
    </row>
    <row r="1311" spans="19:54">
      <c r="S1311" s="14" t="str">
        <f t="shared" si="354"/>
        <v>210100501加buff1</v>
      </c>
      <c r="T1311" s="14" t="str">
        <f ca="1">IF(OFFSET($BB$1,MATCH($S1311,S:S,0)-1,),$BC$1,
_xlfn.TEXTJOIN(Sheet1!$D$16,1,U1311:AA1311))</f>
        <v>duration=6,effectIds={1000175}</v>
      </c>
      <c r="U1311" s="14" t="str">
        <f t="shared" ca="1" si="355"/>
        <v>duration=6</v>
      </c>
      <c r="V1311" s="14" t="str">
        <f t="shared" ca="1" si="356"/>
        <v>effectIds={1000175}</v>
      </c>
      <c r="W1311" s="14" t="str">
        <f t="shared" ca="1" si="357"/>
        <v/>
      </c>
      <c r="X1311" s="14" t="str">
        <f t="shared" ca="1" si="358"/>
        <v/>
      </c>
      <c r="Y1311" s="14" t="str">
        <f t="shared" ca="1" si="359"/>
        <v/>
      </c>
      <c r="Z1311" s="14" t="str">
        <f t="shared" ca="1" si="360"/>
        <v/>
      </c>
      <c r="AA1311" s="14" t="str">
        <f t="shared" ca="1" si="361"/>
        <v/>
      </c>
      <c r="AB1311" s="1">
        <f t="shared" si="363"/>
        <v>6</v>
      </c>
      <c r="AC1311" s="1" t="e">
        <f t="shared" si="364"/>
        <v>#N/A</v>
      </c>
      <c r="AD1311" s="1" t="e">
        <f t="shared" si="365"/>
        <v>#N/A</v>
      </c>
      <c r="AE1311" s="1" t="e">
        <f t="shared" si="366"/>
        <v>#N/A</v>
      </c>
      <c r="AF1311" s="1" t="e">
        <f t="shared" si="367"/>
        <v>#N/A</v>
      </c>
      <c r="AG1311" s="1" t="e">
        <f t="shared" si="368"/>
        <v>#N/A</v>
      </c>
      <c r="AH1311" s="1" t="e">
        <f t="shared" si="369"/>
        <v>#N/A</v>
      </c>
      <c r="AI1311" s="1" t="str">
        <f>TRIM(LEFT(AP1311,FIND(Sheet1!$E$16,AP1311)-1))</f>
        <v>duration</v>
      </c>
      <c r="AJ1311" s="1" t="str">
        <f>TRIM(LEFT(AQ1311,FIND(Sheet1!$E$16,AQ1311)-1))</f>
        <v>effectIds</v>
      </c>
      <c r="AK1311" s="1" t="e">
        <f>TRIM(LEFT(AR1311,FIND(Sheet1!$E$16,AR1311)-1))</f>
        <v>#VALUE!</v>
      </c>
      <c r="AL1311" s="1" t="e">
        <f>TRIM(LEFT(AS1311,FIND(Sheet1!$E$16,AS1311)-1))</f>
        <v>#VALUE!</v>
      </c>
      <c r="AM1311" s="1" t="e">
        <f>TRIM(LEFT(AT1311,FIND(Sheet1!$E$16,AT1311)-1))</f>
        <v>#VALUE!</v>
      </c>
      <c r="AN1311" s="1" t="e">
        <f>TRIM(LEFT(AU1311,FIND(Sheet1!$E$16,AU1311)-1))</f>
        <v>#VALUE!</v>
      </c>
      <c r="AO1311" s="1" t="e">
        <f>TRIM(LEFT(AV1311,FIND(Sheet1!$E$16,AV1311)-1))</f>
        <v>#VALUE!</v>
      </c>
      <c r="AP1311" s="14" t="s">
        <v>185</v>
      </c>
      <c r="AQ1311" s="14" t="s">
        <v>708</v>
      </c>
      <c r="AX1311" s="1">
        <v>210100501</v>
      </c>
      <c r="AY1311" s="1" t="s">
        <v>88</v>
      </c>
      <c r="AZ1311" s="1" t="str">
        <f t="shared" si="362"/>
        <v>210100501加buff</v>
      </c>
      <c r="BA1311" s="1">
        <f>COUNTIFS($AZ$2:AZ1311,AZ1311,$AZ$2:AZ1311,"&gt;&lt;")</f>
        <v>1</v>
      </c>
      <c r="BB1311" t="b">
        <f>IFERROR(AND(VLOOKUP(AX1311,[2]英雄技能定义!$A:$F,6,0)="普攻",AY1311=$AY$2),FALSE)</f>
        <v>0</v>
      </c>
    </row>
    <row r="1312" spans="19:54">
      <c r="S1312" s="14" t="str">
        <f t="shared" si="354"/>
        <v>210100502加buff1</v>
      </c>
      <c r="T1312" s="14" t="str">
        <f ca="1">IF(OFFSET($BB$1,MATCH($S1312,S:S,0)-1,),$BC$1,
_xlfn.TEXTJOIN(Sheet1!$D$16,1,U1312:AA1312))</f>
        <v>duration=6,effectIds={1000176}</v>
      </c>
      <c r="U1312" s="14" t="str">
        <f t="shared" ca="1" si="355"/>
        <v>duration=6</v>
      </c>
      <c r="V1312" s="14" t="str">
        <f t="shared" ca="1" si="356"/>
        <v>effectIds={1000176}</v>
      </c>
      <c r="W1312" s="14" t="str">
        <f t="shared" ca="1" si="357"/>
        <v/>
      </c>
      <c r="X1312" s="14" t="str">
        <f t="shared" ca="1" si="358"/>
        <v/>
      </c>
      <c r="Y1312" s="14" t="str">
        <f t="shared" ca="1" si="359"/>
        <v/>
      </c>
      <c r="Z1312" s="14" t="str">
        <f t="shared" ca="1" si="360"/>
        <v/>
      </c>
      <c r="AA1312" s="14" t="str">
        <f t="shared" ca="1" si="361"/>
        <v/>
      </c>
      <c r="AB1312" s="1">
        <f t="shared" si="363"/>
        <v>6</v>
      </c>
      <c r="AC1312" s="1" t="e">
        <f t="shared" si="364"/>
        <v>#N/A</v>
      </c>
      <c r="AD1312" s="1" t="e">
        <f t="shared" si="365"/>
        <v>#N/A</v>
      </c>
      <c r="AE1312" s="1" t="e">
        <f t="shared" si="366"/>
        <v>#N/A</v>
      </c>
      <c r="AF1312" s="1" t="e">
        <f t="shared" si="367"/>
        <v>#N/A</v>
      </c>
      <c r="AG1312" s="1" t="e">
        <f t="shared" si="368"/>
        <v>#N/A</v>
      </c>
      <c r="AH1312" s="1" t="e">
        <f t="shared" si="369"/>
        <v>#N/A</v>
      </c>
      <c r="AI1312" s="1" t="str">
        <f>TRIM(LEFT(AP1312,FIND(Sheet1!$E$16,AP1312)-1))</f>
        <v>duration</v>
      </c>
      <c r="AJ1312" s="1" t="str">
        <f>TRIM(LEFT(AQ1312,FIND(Sheet1!$E$16,AQ1312)-1))</f>
        <v>effectIds</v>
      </c>
      <c r="AK1312" s="1" t="e">
        <f>TRIM(LEFT(AR1312,FIND(Sheet1!$E$16,AR1312)-1))</f>
        <v>#VALUE!</v>
      </c>
      <c r="AL1312" s="1" t="e">
        <f>TRIM(LEFT(AS1312,FIND(Sheet1!$E$16,AS1312)-1))</f>
        <v>#VALUE!</v>
      </c>
      <c r="AM1312" s="1" t="e">
        <f>TRIM(LEFT(AT1312,FIND(Sheet1!$E$16,AT1312)-1))</f>
        <v>#VALUE!</v>
      </c>
      <c r="AN1312" s="1" t="e">
        <f>TRIM(LEFT(AU1312,FIND(Sheet1!$E$16,AU1312)-1))</f>
        <v>#VALUE!</v>
      </c>
      <c r="AO1312" s="1" t="e">
        <f>TRIM(LEFT(AV1312,FIND(Sheet1!$E$16,AV1312)-1))</f>
        <v>#VALUE!</v>
      </c>
      <c r="AP1312" s="14" t="s">
        <v>185</v>
      </c>
      <c r="AQ1312" s="14" t="s">
        <v>709</v>
      </c>
      <c r="AX1312" s="1">
        <v>210100502</v>
      </c>
      <c r="AY1312" s="1" t="s">
        <v>88</v>
      </c>
      <c r="AZ1312" s="1" t="str">
        <f t="shared" si="362"/>
        <v>210100502加buff</v>
      </c>
      <c r="BA1312" s="1">
        <f>COUNTIFS($AZ$2:AZ1312,AZ1312,$AZ$2:AZ1312,"&gt;&lt;")</f>
        <v>1</v>
      </c>
      <c r="BB1312" t="b">
        <f>IFERROR(AND(VLOOKUP(AX1312,[2]英雄技能定义!$A:$F,6,0)="普攻",AY1312=$AY$2),FALSE)</f>
        <v>0</v>
      </c>
    </row>
    <row r="1313" spans="19:54">
      <c r="S1313" s="14" t="str">
        <f t="shared" si="354"/>
        <v>210100503加buff1</v>
      </c>
      <c r="T1313" s="14" t="str">
        <f ca="1">IF(OFFSET($BB$1,MATCH($S1313,S:S,0)-1,),$BC$1,
_xlfn.TEXTJOIN(Sheet1!$D$16,1,U1313:AA1313))</f>
        <v>duration=6,effectIds={1000177}</v>
      </c>
      <c r="U1313" s="14" t="str">
        <f t="shared" ca="1" si="355"/>
        <v>duration=6</v>
      </c>
      <c r="V1313" s="14" t="str">
        <f t="shared" ca="1" si="356"/>
        <v>effectIds={1000177}</v>
      </c>
      <c r="W1313" s="14" t="str">
        <f t="shared" ca="1" si="357"/>
        <v/>
      </c>
      <c r="X1313" s="14" t="str">
        <f t="shared" ca="1" si="358"/>
        <v/>
      </c>
      <c r="Y1313" s="14" t="str">
        <f t="shared" ca="1" si="359"/>
        <v/>
      </c>
      <c r="Z1313" s="14" t="str">
        <f t="shared" ca="1" si="360"/>
        <v/>
      </c>
      <c r="AA1313" s="14" t="str">
        <f t="shared" ca="1" si="361"/>
        <v/>
      </c>
      <c r="AB1313" s="1">
        <f t="shared" si="363"/>
        <v>6</v>
      </c>
      <c r="AC1313" s="1" t="e">
        <f t="shared" si="364"/>
        <v>#N/A</v>
      </c>
      <c r="AD1313" s="1" t="e">
        <f t="shared" si="365"/>
        <v>#N/A</v>
      </c>
      <c r="AE1313" s="1" t="e">
        <f t="shared" si="366"/>
        <v>#N/A</v>
      </c>
      <c r="AF1313" s="1" t="e">
        <f t="shared" si="367"/>
        <v>#N/A</v>
      </c>
      <c r="AG1313" s="1" t="e">
        <f t="shared" si="368"/>
        <v>#N/A</v>
      </c>
      <c r="AH1313" s="1" t="e">
        <f t="shared" si="369"/>
        <v>#N/A</v>
      </c>
      <c r="AI1313" s="1" t="str">
        <f>TRIM(LEFT(AP1313,FIND(Sheet1!$E$16,AP1313)-1))</f>
        <v>duration</v>
      </c>
      <c r="AJ1313" s="1" t="str">
        <f>TRIM(LEFT(AQ1313,FIND(Sheet1!$E$16,AQ1313)-1))</f>
        <v>effectIds</v>
      </c>
      <c r="AK1313" s="1" t="e">
        <f>TRIM(LEFT(AR1313,FIND(Sheet1!$E$16,AR1313)-1))</f>
        <v>#VALUE!</v>
      </c>
      <c r="AL1313" s="1" t="e">
        <f>TRIM(LEFT(AS1313,FIND(Sheet1!$E$16,AS1313)-1))</f>
        <v>#VALUE!</v>
      </c>
      <c r="AM1313" s="1" t="e">
        <f>TRIM(LEFT(AT1313,FIND(Sheet1!$E$16,AT1313)-1))</f>
        <v>#VALUE!</v>
      </c>
      <c r="AN1313" s="1" t="e">
        <f>TRIM(LEFT(AU1313,FIND(Sheet1!$E$16,AU1313)-1))</f>
        <v>#VALUE!</v>
      </c>
      <c r="AO1313" s="1" t="e">
        <f>TRIM(LEFT(AV1313,FIND(Sheet1!$E$16,AV1313)-1))</f>
        <v>#VALUE!</v>
      </c>
      <c r="AP1313" s="14" t="s">
        <v>185</v>
      </c>
      <c r="AQ1313" s="14" t="s">
        <v>710</v>
      </c>
      <c r="AX1313" s="1">
        <v>210100503</v>
      </c>
      <c r="AY1313" s="1" t="s">
        <v>88</v>
      </c>
      <c r="AZ1313" s="1" t="str">
        <f t="shared" si="362"/>
        <v>210100503加buff</v>
      </c>
      <c r="BA1313" s="1">
        <f>COUNTIFS($AZ$2:AZ1313,AZ1313,$AZ$2:AZ1313,"&gt;&lt;")</f>
        <v>1</v>
      </c>
      <c r="BB1313" t="b">
        <f>IFERROR(AND(VLOOKUP(AX1313,[2]英雄技能定义!$A:$F,6,0)="普攻",AY1313=$AY$2),FALSE)</f>
        <v>0</v>
      </c>
    </row>
    <row r="1314" spans="19:54">
      <c r="S1314" s="14" t="str">
        <f t="shared" si="354"/>
        <v>210100504加buff1</v>
      </c>
      <c r="T1314" s="14" t="str">
        <f ca="1">IF(OFFSET($BB$1,MATCH($S1314,S:S,0)-1,),$BC$1,
_xlfn.TEXTJOIN(Sheet1!$D$16,1,U1314:AA1314))</f>
        <v>duration=6,effectIds={1000178}</v>
      </c>
      <c r="U1314" s="14" t="str">
        <f t="shared" ca="1" si="355"/>
        <v>duration=6</v>
      </c>
      <c r="V1314" s="14" t="str">
        <f t="shared" ca="1" si="356"/>
        <v>effectIds={1000178}</v>
      </c>
      <c r="W1314" s="14" t="str">
        <f t="shared" ca="1" si="357"/>
        <v/>
      </c>
      <c r="X1314" s="14" t="str">
        <f t="shared" ca="1" si="358"/>
        <v/>
      </c>
      <c r="Y1314" s="14" t="str">
        <f t="shared" ca="1" si="359"/>
        <v/>
      </c>
      <c r="Z1314" s="14" t="str">
        <f t="shared" ca="1" si="360"/>
        <v/>
      </c>
      <c r="AA1314" s="14" t="str">
        <f t="shared" ca="1" si="361"/>
        <v/>
      </c>
      <c r="AB1314" s="1">
        <f t="shared" si="363"/>
        <v>6</v>
      </c>
      <c r="AC1314" s="1" t="e">
        <f t="shared" si="364"/>
        <v>#N/A</v>
      </c>
      <c r="AD1314" s="1" t="e">
        <f t="shared" si="365"/>
        <v>#N/A</v>
      </c>
      <c r="AE1314" s="1" t="e">
        <f t="shared" si="366"/>
        <v>#N/A</v>
      </c>
      <c r="AF1314" s="1" t="e">
        <f t="shared" si="367"/>
        <v>#N/A</v>
      </c>
      <c r="AG1314" s="1" t="e">
        <f t="shared" si="368"/>
        <v>#N/A</v>
      </c>
      <c r="AH1314" s="1" t="e">
        <f t="shared" si="369"/>
        <v>#N/A</v>
      </c>
      <c r="AI1314" s="1" t="str">
        <f>TRIM(LEFT(AP1314,FIND(Sheet1!$E$16,AP1314)-1))</f>
        <v>duration</v>
      </c>
      <c r="AJ1314" s="1" t="str">
        <f>TRIM(LEFT(AQ1314,FIND(Sheet1!$E$16,AQ1314)-1))</f>
        <v>effectIds</v>
      </c>
      <c r="AK1314" s="1" t="e">
        <f>TRIM(LEFT(AR1314,FIND(Sheet1!$E$16,AR1314)-1))</f>
        <v>#VALUE!</v>
      </c>
      <c r="AL1314" s="1" t="e">
        <f>TRIM(LEFT(AS1314,FIND(Sheet1!$E$16,AS1314)-1))</f>
        <v>#VALUE!</v>
      </c>
      <c r="AM1314" s="1" t="e">
        <f>TRIM(LEFT(AT1314,FIND(Sheet1!$E$16,AT1314)-1))</f>
        <v>#VALUE!</v>
      </c>
      <c r="AN1314" s="1" t="e">
        <f>TRIM(LEFT(AU1314,FIND(Sheet1!$E$16,AU1314)-1))</f>
        <v>#VALUE!</v>
      </c>
      <c r="AO1314" s="1" t="e">
        <f>TRIM(LEFT(AV1314,FIND(Sheet1!$E$16,AV1314)-1))</f>
        <v>#VALUE!</v>
      </c>
      <c r="AP1314" s="14" t="s">
        <v>185</v>
      </c>
      <c r="AQ1314" s="14" t="s">
        <v>711</v>
      </c>
      <c r="AX1314" s="1">
        <v>210100504</v>
      </c>
      <c r="AY1314" s="1" t="s">
        <v>88</v>
      </c>
      <c r="AZ1314" s="1" t="str">
        <f t="shared" si="362"/>
        <v>210100504加buff</v>
      </c>
      <c r="BA1314" s="1">
        <f>COUNTIFS($AZ$2:AZ1314,AZ1314,$AZ$2:AZ1314,"&gt;&lt;")</f>
        <v>1</v>
      </c>
      <c r="BB1314" t="b">
        <f>IFERROR(AND(VLOOKUP(AX1314,[2]英雄技能定义!$A:$F,6,0)="普攻",AY1314=$AY$2),FALSE)</f>
        <v>0</v>
      </c>
    </row>
    <row r="1315" spans="19:54">
      <c r="S1315" s="14" t="str">
        <f t="shared" si="354"/>
        <v>210100505加buff1</v>
      </c>
      <c r="T1315" s="14" t="str">
        <f ca="1">IF(OFFSET($BB$1,MATCH($S1315,S:S,0)-1,),$BC$1,
_xlfn.TEXTJOIN(Sheet1!$D$16,1,U1315:AA1315))</f>
        <v>duration=6,effectIds={1000179}</v>
      </c>
      <c r="U1315" s="14" t="str">
        <f t="shared" ca="1" si="355"/>
        <v>duration=6</v>
      </c>
      <c r="V1315" s="14" t="str">
        <f t="shared" ca="1" si="356"/>
        <v>effectIds={1000179}</v>
      </c>
      <c r="W1315" s="14" t="str">
        <f t="shared" ca="1" si="357"/>
        <v/>
      </c>
      <c r="X1315" s="14" t="str">
        <f t="shared" ca="1" si="358"/>
        <v/>
      </c>
      <c r="Y1315" s="14" t="str">
        <f t="shared" ca="1" si="359"/>
        <v/>
      </c>
      <c r="Z1315" s="14" t="str">
        <f t="shared" ca="1" si="360"/>
        <v/>
      </c>
      <c r="AA1315" s="14" t="str">
        <f t="shared" ca="1" si="361"/>
        <v/>
      </c>
      <c r="AB1315" s="1">
        <f t="shared" si="363"/>
        <v>6</v>
      </c>
      <c r="AC1315" s="1" t="e">
        <f t="shared" si="364"/>
        <v>#N/A</v>
      </c>
      <c r="AD1315" s="1" t="e">
        <f t="shared" si="365"/>
        <v>#N/A</v>
      </c>
      <c r="AE1315" s="1" t="e">
        <f t="shared" si="366"/>
        <v>#N/A</v>
      </c>
      <c r="AF1315" s="1" t="e">
        <f t="shared" si="367"/>
        <v>#N/A</v>
      </c>
      <c r="AG1315" s="1" t="e">
        <f t="shared" si="368"/>
        <v>#N/A</v>
      </c>
      <c r="AH1315" s="1" t="e">
        <f t="shared" si="369"/>
        <v>#N/A</v>
      </c>
      <c r="AI1315" s="1" t="str">
        <f>TRIM(LEFT(AP1315,FIND(Sheet1!$E$16,AP1315)-1))</f>
        <v>duration</v>
      </c>
      <c r="AJ1315" s="1" t="str">
        <f>TRIM(LEFT(AQ1315,FIND(Sheet1!$E$16,AQ1315)-1))</f>
        <v>effectIds</v>
      </c>
      <c r="AK1315" s="1" t="e">
        <f>TRIM(LEFT(AR1315,FIND(Sheet1!$E$16,AR1315)-1))</f>
        <v>#VALUE!</v>
      </c>
      <c r="AL1315" s="1" t="e">
        <f>TRIM(LEFT(AS1315,FIND(Sheet1!$E$16,AS1315)-1))</f>
        <v>#VALUE!</v>
      </c>
      <c r="AM1315" s="1" t="e">
        <f>TRIM(LEFT(AT1315,FIND(Sheet1!$E$16,AT1315)-1))</f>
        <v>#VALUE!</v>
      </c>
      <c r="AN1315" s="1" t="e">
        <f>TRIM(LEFT(AU1315,FIND(Sheet1!$E$16,AU1315)-1))</f>
        <v>#VALUE!</v>
      </c>
      <c r="AO1315" s="1" t="e">
        <f>TRIM(LEFT(AV1315,FIND(Sheet1!$E$16,AV1315)-1))</f>
        <v>#VALUE!</v>
      </c>
      <c r="AP1315" s="14" t="s">
        <v>185</v>
      </c>
      <c r="AQ1315" s="14" t="s">
        <v>712</v>
      </c>
      <c r="AX1315" s="1">
        <v>210100505</v>
      </c>
      <c r="AY1315" s="1" t="s">
        <v>88</v>
      </c>
      <c r="AZ1315" s="1" t="str">
        <f t="shared" si="362"/>
        <v>210100505加buff</v>
      </c>
      <c r="BA1315" s="1">
        <f>COUNTIFS($AZ$2:AZ1315,AZ1315,$AZ$2:AZ1315,"&gt;&lt;")</f>
        <v>1</v>
      </c>
      <c r="BB1315" t="b">
        <f>IFERROR(AND(VLOOKUP(AX1315,[2]英雄技能定义!$A:$F,6,0)="普攻",AY1315=$AY$2),FALSE)</f>
        <v>0</v>
      </c>
    </row>
    <row r="1316" spans="19:54">
      <c r="S1316" s="14" t="str">
        <f t="shared" si="354"/>
        <v>210100506加buff1</v>
      </c>
      <c r="T1316" s="14" t="str">
        <f ca="1">IF(OFFSET($BB$1,MATCH($S1316,S:S,0)-1,),$BC$1,
_xlfn.TEXTJOIN(Sheet1!$D$16,1,U1316:AA1316))</f>
        <v>duration=6,effectIds={1000180}</v>
      </c>
      <c r="U1316" s="14" t="str">
        <f t="shared" ca="1" si="355"/>
        <v>duration=6</v>
      </c>
      <c r="V1316" s="14" t="str">
        <f t="shared" ca="1" si="356"/>
        <v>effectIds={1000180}</v>
      </c>
      <c r="W1316" s="14" t="str">
        <f t="shared" ca="1" si="357"/>
        <v/>
      </c>
      <c r="X1316" s="14" t="str">
        <f t="shared" ca="1" si="358"/>
        <v/>
      </c>
      <c r="Y1316" s="14" t="str">
        <f t="shared" ca="1" si="359"/>
        <v/>
      </c>
      <c r="Z1316" s="14" t="str">
        <f t="shared" ca="1" si="360"/>
        <v/>
      </c>
      <c r="AA1316" s="14" t="str">
        <f t="shared" ca="1" si="361"/>
        <v/>
      </c>
      <c r="AB1316" s="1">
        <f t="shared" si="363"/>
        <v>6</v>
      </c>
      <c r="AC1316" s="1" t="e">
        <f t="shared" si="364"/>
        <v>#N/A</v>
      </c>
      <c r="AD1316" s="1" t="e">
        <f t="shared" si="365"/>
        <v>#N/A</v>
      </c>
      <c r="AE1316" s="1" t="e">
        <f t="shared" si="366"/>
        <v>#N/A</v>
      </c>
      <c r="AF1316" s="1" t="e">
        <f t="shared" si="367"/>
        <v>#N/A</v>
      </c>
      <c r="AG1316" s="1" t="e">
        <f t="shared" si="368"/>
        <v>#N/A</v>
      </c>
      <c r="AH1316" s="1" t="e">
        <f t="shared" si="369"/>
        <v>#N/A</v>
      </c>
      <c r="AI1316" s="1" t="str">
        <f>TRIM(LEFT(AP1316,FIND(Sheet1!$E$16,AP1316)-1))</f>
        <v>duration</v>
      </c>
      <c r="AJ1316" s="1" t="str">
        <f>TRIM(LEFT(AQ1316,FIND(Sheet1!$E$16,AQ1316)-1))</f>
        <v>effectIds</v>
      </c>
      <c r="AK1316" s="1" t="e">
        <f>TRIM(LEFT(AR1316,FIND(Sheet1!$E$16,AR1316)-1))</f>
        <v>#VALUE!</v>
      </c>
      <c r="AL1316" s="1" t="e">
        <f>TRIM(LEFT(AS1316,FIND(Sheet1!$E$16,AS1316)-1))</f>
        <v>#VALUE!</v>
      </c>
      <c r="AM1316" s="1" t="e">
        <f>TRIM(LEFT(AT1316,FIND(Sheet1!$E$16,AT1316)-1))</f>
        <v>#VALUE!</v>
      </c>
      <c r="AN1316" s="1" t="e">
        <f>TRIM(LEFT(AU1316,FIND(Sheet1!$E$16,AU1316)-1))</f>
        <v>#VALUE!</v>
      </c>
      <c r="AO1316" s="1" t="e">
        <f>TRIM(LEFT(AV1316,FIND(Sheet1!$E$16,AV1316)-1))</f>
        <v>#VALUE!</v>
      </c>
      <c r="AP1316" s="14" t="s">
        <v>185</v>
      </c>
      <c r="AQ1316" s="14" t="s">
        <v>713</v>
      </c>
      <c r="AX1316" s="1">
        <v>210100506</v>
      </c>
      <c r="AY1316" s="1" t="s">
        <v>88</v>
      </c>
      <c r="AZ1316" s="1" t="str">
        <f t="shared" si="362"/>
        <v>210100506加buff</v>
      </c>
      <c r="BA1316" s="1">
        <f>COUNTIFS($AZ$2:AZ1316,AZ1316,$AZ$2:AZ1316,"&gt;&lt;")</f>
        <v>1</v>
      </c>
      <c r="BB1316" t="b">
        <f>IFERROR(AND(VLOOKUP(AX1316,[2]英雄技能定义!$A:$F,6,0)="普攻",AY1316=$AY$2),FALSE)</f>
        <v>0</v>
      </c>
    </row>
    <row r="1317" spans="19:54">
      <c r="S1317" s="14" t="str">
        <f t="shared" si="354"/>
        <v>210100601恢复血量1</v>
      </c>
      <c r="T1317" s="14" t="str">
        <f ca="1">IF(OFFSET($BB$1,MATCH($S1317,S:S,0)-1,),$BC$1,
_xlfn.TEXTJOIN(Sheet1!$D$16,1,U1317:AA1317))</f>
        <v>ratio=0.3,fixed=100</v>
      </c>
      <c r="U1317" s="14" t="str">
        <f t="shared" ca="1" si="355"/>
        <v>ratio=0.3</v>
      </c>
      <c r="V1317" s="14" t="str">
        <f t="shared" ca="1" si="356"/>
        <v>fixed=100</v>
      </c>
      <c r="W1317" s="14" t="str">
        <f t="shared" ca="1" si="357"/>
        <v/>
      </c>
      <c r="X1317" s="14" t="str">
        <f t="shared" ca="1" si="358"/>
        <v/>
      </c>
      <c r="Y1317" s="14" t="str">
        <f t="shared" ca="1" si="359"/>
        <v/>
      </c>
      <c r="Z1317" s="14" t="str">
        <f t="shared" ca="1" si="360"/>
        <v/>
      </c>
      <c r="AA1317" s="14" t="str">
        <f t="shared" ca="1" si="361"/>
        <v/>
      </c>
      <c r="AB1317" s="1">
        <f t="shared" si="363"/>
        <v>0.3</v>
      </c>
      <c r="AC1317" s="1">
        <f t="shared" si="364"/>
        <v>100</v>
      </c>
      <c r="AD1317" s="1" t="e">
        <f t="shared" si="365"/>
        <v>#N/A</v>
      </c>
      <c r="AE1317" s="1" t="e">
        <f t="shared" si="366"/>
        <v>#N/A</v>
      </c>
      <c r="AF1317" s="1" t="e">
        <f t="shared" si="367"/>
        <v>#N/A</v>
      </c>
      <c r="AG1317" s="1" t="e">
        <f t="shared" si="368"/>
        <v>#N/A</v>
      </c>
      <c r="AH1317" s="1" t="e">
        <f t="shared" si="369"/>
        <v>#N/A</v>
      </c>
      <c r="AI1317" s="1" t="str">
        <f>TRIM(LEFT(AP1317,FIND(Sheet1!$E$16,AP1317)-1))</f>
        <v>ratio</v>
      </c>
      <c r="AJ1317" s="1" t="str">
        <f>TRIM(LEFT(AQ1317,FIND(Sheet1!$E$16,AQ1317)-1))</f>
        <v>fixed</v>
      </c>
      <c r="AK1317" s="1" t="e">
        <f>TRIM(LEFT(AR1317,FIND(Sheet1!$E$16,AR1317)-1))</f>
        <v>#VALUE!</v>
      </c>
      <c r="AL1317" s="1" t="e">
        <f>TRIM(LEFT(AS1317,FIND(Sheet1!$E$16,AS1317)-1))</f>
        <v>#VALUE!</v>
      </c>
      <c r="AM1317" s="1" t="e">
        <f>TRIM(LEFT(AT1317,FIND(Sheet1!$E$16,AT1317)-1))</f>
        <v>#VALUE!</v>
      </c>
      <c r="AN1317" s="1" t="e">
        <f>TRIM(LEFT(AU1317,FIND(Sheet1!$E$16,AU1317)-1))</f>
        <v>#VALUE!</v>
      </c>
      <c r="AO1317" s="1" t="e">
        <f>TRIM(LEFT(AV1317,FIND(Sheet1!$E$16,AV1317)-1))</f>
        <v>#VALUE!</v>
      </c>
      <c r="AP1317" s="14" t="s">
        <v>663</v>
      </c>
      <c r="AQ1317" s="14" t="s">
        <v>170</v>
      </c>
      <c r="AX1317" s="1">
        <v>210100601</v>
      </c>
      <c r="AY1317" s="1" t="s">
        <v>92</v>
      </c>
      <c r="AZ1317" s="1" t="str">
        <f t="shared" si="362"/>
        <v>210100601恢复血量</v>
      </c>
      <c r="BA1317" s="1">
        <f>COUNTIFS($AZ$2:AZ1317,AZ1317,$AZ$2:AZ1317,"&gt;&lt;")</f>
        <v>1</v>
      </c>
      <c r="BB1317" t="b">
        <f>IFERROR(AND(VLOOKUP(AX1317,[2]英雄技能定义!$A:$F,6,0)="普攻",AY1317=$AY$2),FALSE)</f>
        <v>0</v>
      </c>
    </row>
    <row r="1318" spans="19:54">
      <c r="S1318" s="14" t="str">
        <f t="shared" si="354"/>
        <v>210100602恢复血量1</v>
      </c>
      <c r="T1318" s="14" t="str">
        <f ca="1">IF(OFFSET($BB$1,MATCH($S1318,S:S,0)-1,),$BC$1,
_xlfn.TEXTJOIN(Sheet1!$D$16,1,U1318:AA1318))</f>
        <v>ratio=0.36,fixed=100</v>
      </c>
      <c r="U1318" s="14" t="str">
        <f t="shared" ca="1" si="355"/>
        <v>ratio=0.36</v>
      </c>
      <c r="V1318" s="14" t="str">
        <f t="shared" ca="1" si="356"/>
        <v>fixed=100</v>
      </c>
      <c r="W1318" s="14" t="str">
        <f t="shared" ca="1" si="357"/>
        <v/>
      </c>
      <c r="X1318" s="14" t="str">
        <f t="shared" ca="1" si="358"/>
        <v/>
      </c>
      <c r="Y1318" s="14" t="str">
        <f t="shared" ca="1" si="359"/>
        <v/>
      </c>
      <c r="Z1318" s="14" t="str">
        <f t="shared" ca="1" si="360"/>
        <v/>
      </c>
      <c r="AA1318" s="14" t="str">
        <f t="shared" ca="1" si="361"/>
        <v/>
      </c>
      <c r="AB1318" s="1">
        <f t="shared" si="363"/>
        <v>0.36</v>
      </c>
      <c r="AC1318" s="1">
        <f t="shared" si="364"/>
        <v>100</v>
      </c>
      <c r="AD1318" s="1" t="e">
        <f t="shared" si="365"/>
        <v>#N/A</v>
      </c>
      <c r="AE1318" s="1" t="e">
        <f t="shared" si="366"/>
        <v>#N/A</v>
      </c>
      <c r="AF1318" s="1" t="e">
        <f t="shared" si="367"/>
        <v>#N/A</v>
      </c>
      <c r="AG1318" s="1" t="e">
        <f t="shared" si="368"/>
        <v>#N/A</v>
      </c>
      <c r="AH1318" s="1" t="e">
        <f t="shared" si="369"/>
        <v>#N/A</v>
      </c>
      <c r="AI1318" s="1" t="str">
        <f>TRIM(LEFT(AP1318,FIND(Sheet1!$E$16,AP1318)-1))</f>
        <v>ratio</v>
      </c>
      <c r="AJ1318" s="1" t="str">
        <f>TRIM(LEFT(AQ1318,FIND(Sheet1!$E$16,AQ1318)-1))</f>
        <v>fixed</v>
      </c>
      <c r="AK1318" s="1" t="e">
        <f>TRIM(LEFT(AR1318,FIND(Sheet1!$E$16,AR1318)-1))</f>
        <v>#VALUE!</v>
      </c>
      <c r="AL1318" s="1" t="e">
        <f>TRIM(LEFT(AS1318,FIND(Sheet1!$E$16,AS1318)-1))</f>
        <v>#VALUE!</v>
      </c>
      <c r="AM1318" s="1" t="e">
        <f>TRIM(LEFT(AT1318,FIND(Sheet1!$E$16,AT1318)-1))</f>
        <v>#VALUE!</v>
      </c>
      <c r="AN1318" s="1" t="e">
        <f>TRIM(LEFT(AU1318,FIND(Sheet1!$E$16,AU1318)-1))</f>
        <v>#VALUE!</v>
      </c>
      <c r="AO1318" s="1" t="e">
        <f>TRIM(LEFT(AV1318,FIND(Sheet1!$E$16,AV1318)-1))</f>
        <v>#VALUE!</v>
      </c>
      <c r="AP1318" s="14" t="s">
        <v>714</v>
      </c>
      <c r="AQ1318" s="14" t="s">
        <v>170</v>
      </c>
      <c r="AX1318" s="1">
        <v>210100602</v>
      </c>
      <c r="AY1318" s="1" t="s">
        <v>92</v>
      </c>
      <c r="AZ1318" s="1" t="str">
        <f t="shared" si="362"/>
        <v>210100602恢复血量</v>
      </c>
      <c r="BA1318" s="1">
        <f>COUNTIFS($AZ$2:AZ1318,AZ1318,$AZ$2:AZ1318,"&gt;&lt;")</f>
        <v>1</v>
      </c>
      <c r="BB1318" t="b">
        <f>IFERROR(AND(VLOOKUP(AX1318,[2]英雄技能定义!$A:$F,6,0)="普攻",AY1318=$AY$2),FALSE)</f>
        <v>0</v>
      </c>
    </row>
    <row r="1319" spans="19:54">
      <c r="S1319" s="14" t="str">
        <f t="shared" si="354"/>
        <v>210100603恢复血量1</v>
      </c>
      <c r="T1319" s="14" t="str">
        <f ca="1">IF(OFFSET($BB$1,MATCH($S1319,S:S,0)-1,),$BC$1,
_xlfn.TEXTJOIN(Sheet1!$D$16,1,U1319:AA1319))</f>
        <v>ratio=0.4,fixed=100</v>
      </c>
      <c r="U1319" s="14" t="str">
        <f t="shared" ca="1" si="355"/>
        <v>ratio=0.4</v>
      </c>
      <c r="V1319" s="14" t="str">
        <f t="shared" ca="1" si="356"/>
        <v>fixed=100</v>
      </c>
      <c r="W1319" s="14" t="str">
        <f t="shared" ca="1" si="357"/>
        <v/>
      </c>
      <c r="X1319" s="14" t="str">
        <f t="shared" ca="1" si="358"/>
        <v/>
      </c>
      <c r="Y1319" s="14" t="str">
        <f t="shared" ca="1" si="359"/>
        <v/>
      </c>
      <c r="Z1319" s="14" t="str">
        <f t="shared" ca="1" si="360"/>
        <v/>
      </c>
      <c r="AA1319" s="14" t="str">
        <f t="shared" ca="1" si="361"/>
        <v/>
      </c>
      <c r="AB1319" s="1">
        <f t="shared" si="363"/>
        <v>0.4</v>
      </c>
      <c r="AC1319" s="1">
        <f t="shared" si="364"/>
        <v>100</v>
      </c>
      <c r="AD1319" s="1" t="e">
        <f t="shared" si="365"/>
        <v>#N/A</v>
      </c>
      <c r="AE1319" s="1" t="e">
        <f t="shared" si="366"/>
        <v>#N/A</v>
      </c>
      <c r="AF1319" s="1" t="e">
        <f t="shared" si="367"/>
        <v>#N/A</v>
      </c>
      <c r="AG1319" s="1" t="e">
        <f t="shared" si="368"/>
        <v>#N/A</v>
      </c>
      <c r="AH1319" s="1" t="e">
        <f t="shared" si="369"/>
        <v>#N/A</v>
      </c>
      <c r="AI1319" s="1" t="str">
        <f>TRIM(LEFT(AP1319,FIND(Sheet1!$E$16,AP1319)-1))</f>
        <v>ratio</v>
      </c>
      <c r="AJ1319" s="1" t="str">
        <f>TRIM(LEFT(AQ1319,FIND(Sheet1!$E$16,AQ1319)-1))</f>
        <v>fixed</v>
      </c>
      <c r="AK1319" s="1" t="e">
        <f>TRIM(LEFT(AR1319,FIND(Sheet1!$E$16,AR1319)-1))</f>
        <v>#VALUE!</v>
      </c>
      <c r="AL1319" s="1" t="e">
        <f>TRIM(LEFT(AS1319,FIND(Sheet1!$E$16,AS1319)-1))</f>
        <v>#VALUE!</v>
      </c>
      <c r="AM1319" s="1" t="e">
        <f>TRIM(LEFT(AT1319,FIND(Sheet1!$E$16,AT1319)-1))</f>
        <v>#VALUE!</v>
      </c>
      <c r="AN1319" s="1" t="e">
        <f>TRIM(LEFT(AU1319,FIND(Sheet1!$E$16,AU1319)-1))</f>
        <v>#VALUE!</v>
      </c>
      <c r="AO1319" s="1" t="e">
        <f>TRIM(LEFT(AV1319,FIND(Sheet1!$E$16,AV1319)-1))</f>
        <v>#VALUE!</v>
      </c>
      <c r="AP1319" s="14" t="s">
        <v>167</v>
      </c>
      <c r="AQ1319" s="14" t="s">
        <v>170</v>
      </c>
      <c r="AX1319" s="1">
        <v>210100603</v>
      </c>
      <c r="AY1319" s="1" t="s">
        <v>92</v>
      </c>
      <c r="AZ1319" s="1" t="str">
        <f t="shared" si="362"/>
        <v>210100603恢复血量</v>
      </c>
      <c r="BA1319" s="1">
        <f>COUNTIFS($AZ$2:AZ1319,AZ1319,$AZ$2:AZ1319,"&gt;&lt;")</f>
        <v>1</v>
      </c>
      <c r="BB1319" t="b">
        <f>IFERROR(AND(VLOOKUP(AX1319,[2]英雄技能定义!$A:$F,6,0)="普攻",AY1319=$AY$2),FALSE)</f>
        <v>0</v>
      </c>
    </row>
    <row r="1320" spans="19:54">
      <c r="S1320" s="14" t="str">
        <f t="shared" si="354"/>
        <v>210100604恢复血量1</v>
      </c>
      <c r="T1320" s="14" t="str">
        <f ca="1">IF(OFFSET($BB$1,MATCH($S1320,S:S,0)-1,),$BC$1,
_xlfn.TEXTJOIN(Sheet1!$D$16,1,U1320:AA1320))</f>
        <v>ratio=0.46,fixed=100</v>
      </c>
      <c r="U1320" s="14" t="str">
        <f t="shared" ca="1" si="355"/>
        <v>ratio=0.46</v>
      </c>
      <c r="V1320" s="14" t="str">
        <f t="shared" ca="1" si="356"/>
        <v>fixed=100</v>
      </c>
      <c r="W1320" s="14" t="str">
        <f t="shared" ca="1" si="357"/>
        <v/>
      </c>
      <c r="X1320" s="14" t="str">
        <f t="shared" ca="1" si="358"/>
        <v/>
      </c>
      <c r="Y1320" s="14" t="str">
        <f t="shared" ca="1" si="359"/>
        <v/>
      </c>
      <c r="Z1320" s="14" t="str">
        <f t="shared" ca="1" si="360"/>
        <v/>
      </c>
      <c r="AA1320" s="14" t="str">
        <f t="shared" ca="1" si="361"/>
        <v/>
      </c>
      <c r="AB1320" s="1">
        <f t="shared" si="363"/>
        <v>0.46</v>
      </c>
      <c r="AC1320" s="1">
        <f t="shared" si="364"/>
        <v>100</v>
      </c>
      <c r="AD1320" s="1" t="e">
        <f t="shared" si="365"/>
        <v>#N/A</v>
      </c>
      <c r="AE1320" s="1" t="e">
        <f t="shared" si="366"/>
        <v>#N/A</v>
      </c>
      <c r="AF1320" s="1" t="e">
        <f t="shared" si="367"/>
        <v>#N/A</v>
      </c>
      <c r="AG1320" s="1" t="e">
        <f t="shared" si="368"/>
        <v>#N/A</v>
      </c>
      <c r="AH1320" s="1" t="e">
        <f t="shared" si="369"/>
        <v>#N/A</v>
      </c>
      <c r="AI1320" s="1" t="str">
        <f>TRIM(LEFT(AP1320,FIND(Sheet1!$E$16,AP1320)-1))</f>
        <v>ratio</v>
      </c>
      <c r="AJ1320" s="1" t="str">
        <f>TRIM(LEFT(AQ1320,FIND(Sheet1!$E$16,AQ1320)-1))</f>
        <v>fixed</v>
      </c>
      <c r="AK1320" s="1" t="e">
        <f>TRIM(LEFT(AR1320,FIND(Sheet1!$E$16,AR1320)-1))</f>
        <v>#VALUE!</v>
      </c>
      <c r="AL1320" s="1" t="e">
        <f>TRIM(LEFT(AS1320,FIND(Sheet1!$E$16,AS1320)-1))</f>
        <v>#VALUE!</v>
      </c>
      <c r="AM1320" s="1" t="e">
        <f>TRIM(LEFT(AT1320,FIND(Sheet1!$E$16,AT1320)-1))</f>
        <v>#VALUE!</v>
      </c>
      <c r="AN1320" s="1" t="e">
        <f>TRIM(LEFT(AU1320,FIND(Sheet1!$E$16,AU1320)-1))</f>
        <v>#VALUE!</v>
      </c>
      <c r="AO1320" s="1" t="e">
        <f>TRIM(LEFT(AV1320,FIND(Sheet1!$E$16,AV1320)-1))</f>
        <v>#VALUE!</v>
      </c>
      <c r="AP1320" s="14" t="s">
        <v>715</v>
      </c>
      <c r="AQ1320" s="14" t="s">
        <v>170</v>
      </c>
      <c r="AX1320" s="1">
        <v>210100604</v>
      </c>
      <c r="AY1320" s="1" t="s">
        <v>92</v>
      </c>
      <c r="AZ1320" s="1" t="str">
        <f t="shared" si="362"/>
        <v>210100604恢复血量</v>
      </c>
      <c r="BA1320" s="1">
        <f>COUNTIFS($AZ$2:AZ1320,AZ1320,$AZ$2:AZ1320,"&gt;&lt;")</f>
        <v>1</v>
      </c>
      <c r="BB1320" t="b">
        <f>IFERROR(AND(VLOOKUP(AX1320,[2]英雄技能定义!$A:$F,6,0)="普攻",AY1320=$AY$2),FALSE)</f>
        <v>0</v>
      </c>
    </row>
    <row r="1321" spans="19:54">
      <c r="S1321" s="14" t="str">
        <f t="shared" si="354"/>
        <v>210100605恢复血量1</v>
      </c>
      <c r="T1321" s="14" t="str">
        <f ca="1">IF(OFFSET($BB$1,MATCH($S1321,S:S,0)-1,),$BC$1,
_xlfn.TEXTJOIN(Sheet1!$D$16,1,U1321:AA1321))</f>
        <v>ratio=0.5,fixed=100</v>
      </c>
      <c r="U1321" s="14" t="str">
        <f t="shared" ca="1" si="355"/>
        <v>ratio=0.5</v>
      </c>
      <c r="V1321" s="14" t="str">
        <f t="shared" ca="1" si="356"/>
        <v>fixed=100</v>
      </c>
      <c r="W1321" s="14" t="str">
        <f t="shared" ca="1" si="357"/>
        <v/>
      </c>
      <c r="X1321" s="14" t="str">
        <f t="shared" ca="1" si="358"/>
        <v/>
      </c>
      <c r="Y1321" s="14" t="str">
        <f t="shared" ca="1" si="359"/>
        <v/>
      </c>
      <c r="Z1321" s="14" t="str">
        <f t="shared" ca="1" si="360"/>
        <v/>
      </c>
      <c r="AA1321" s="14" t="str">
        <f t="shared" ca="1" si="361"/>
        <v/>
      </c>
      <c r="AB1321" s="1">
        <f t="shared" si="363"/>
        <v>0.5</v>
      </c>
      <c r="AC1321" s="1">
        <f t="shared" si="364"/>
        <v>100</v>
      </c>
      <c r="AD1321" s="1" t="e">
        <f t="shared" si="365"/>
        <v>#N/A</v>
      </c>
      <c r="AE1321" s="1" t="e">
        <f t="shared" si="366"/>
        <v>#N/A</v>
      </c>
      <c r="AF1321" s="1" t="e">
        <f t="shared" si="367"/>
        <v>#N/A</v>
      </c>
      <c r="AG1321" s="1" t="e">
        <f t="shared" si="368"/>
        <v>#N/A</v>
      </c>
      <c r="AH1321" s="1" t="e">
        <f t="shared" si="369"/>
        <v>#N/A</v>
      </c>
      <c r="AI1321" s="1" t="str">
        <f>TRIM(LEFT(AP1321,FIND(Sheet1!$E$16,AP1321)-1))</f>
        <v>ratio</v>
      </c>
      <c r="AJ1321" s="1" t="str">
        <f>TRIM(LEFT(AQ1321,FIND(Sheet1!$E$16,AQ1321)-1))</f>
        <v>fixed</v>
      </c>
      <c r="AK1321" s="1" t="e">
        <f>TRIM(LEFT(AR1321,FIND(Sheet1!$E$16,AR1321)-1))</f>
        <v>#VALUE!</v>
      </c>
      <c r="AL1321" s="1" t="e">
        <f>TRIM(LEFT(AS1321,FIND(Sheet1!$E$16,AS1321)-1))</f>
        <v>#VALUE!</v>
      </c>
      <c r="AM1321" s="1" t="e">
        <f>TRIM(LEFT(AT1321,FIND(Sheet1!$E$16,AT1321)-1))</f>
        <v>#VALUE!</v>
      </c>
      <c r="AN1321" s="1" t="e">
        <f>TRIM(LEFT(AU1321,FIND(Sheet1!$E$16,AU1321)-1))</f>
        <v>#VALUE!</v>
      </c>
      <c r="AO1321" s="1" t="e">
        <f>TRIM(LEFT(AV1321,FIND(Sheet1!$E$16,AV1321)-1))</f>
        <v>#VALUE!</v>
      </c>
      <c r="AP1321" s="14" t="s">
        <v>716</v>
      </c>
      <c r="AQ1321" s="14" t="s">
        <v>170</v>
      </c>
      <c r="AX1321" s="1">
        <v>210100605</v>
      </c>
      <c r="AY1321" s="1" t="s">
        <v>92</v>
      </c>
      <c r="AZ1321" s="1" t="str">
        <f t="shared" si="362"/>
        <v>210100605恢复血量</v>
      </c>
      <c r="BA1321" s="1">
        <f>COUNTIFS($AZ$2:AZ1321,AZ1321,$AZ$2:AZ1321,"&gt;&lt;")</f>
        <v>1</v>
      </c>
      <c r="BB1321" t="b">
        <f>IFERROR(AND(VLOOKUP(AX1321,[2]英雄技能定义!$A:$F,6,0)="普攻",AY1321=$AY$2),FALSE)</f>
        <v>0</v>
      </c>
    </row>
    <row r="1322" spans="19:54">
      <c r="S1322" s="14" t="str">
        <f t="shared" si="354"/>
        <v>210100606恢复血量1</v>
      </c>
      <c r="T1322" s="14" t="str">
        <f ca="1">IF(OFFSET($BB$1,MATCH($S1322,S:S,0)-1,),$BC$1,
_xlfn.TEXTJOIN(Sheet1!$D$16,1,U1322:AA1322))</f>
        <v>ratio=0.7,fixed=100</v>
      </c>
      <c r="U1322" s="14" t="str">
        <f t="shared" ca="1" si="355"/>
        <v>ratio=0.7</v>
      </c>
      <c r="V1322" s="14" t="str">
        <f t="shared" ca="1" si="356"/>
        <v>fixed=100</v>
      </c>
      <c r="W1322" s="14" t="str">
        <f t="shared" ca="1" si="357"/>
        <v/>
      </c>
      <c r="X1322" s="14" t="str">
        <f t="shared" ca="1" si="358"/>
        <v/>
      </c>
      <c r="Y1322" s="14" t="str">
        <f t="shared" ca="1" si="359"/>
        <v/>
      </c>
      <c r="Z1322" s="14" t="str">
        <f t="shared" ca="1" si="360"/>
        <v/>
      </c>
      <c r="AA1322" s="14" t="str">
        <f t="shared" ca="1" si="361"/>
        <v/>
      </c>
      <c r="AB1322" s="1">
        <f t="shared" si="363"/>
        <v>0.7</v>
      </c>
      <c r="AC1322" s="1">
        <f t="shared" si="364"/>
        <v>100</v>
      </c>
      <c r="AD1322" s="1" t="e">
        <f t="shared" si="365"/>
        <v>#N/A</v>
      </c>
      <c r="AE1322" s="1" t="e">
        <f t="shared" si="366"/>
        <v>#N/A</v>
      </c>
      <c r="AF1322" s="1" t="e">
        <f t="shared" si="367"/>
        <v>#N/A</v>
      </c>
      <c r="AG1322" s="1" t="e">
        <f t="shared" si="368"/>
        <v>#N/A</v>
      </c>
      <c r="AH1322" s="1" t="e">
        <f t="shared" si="369"/>
        <v>#N/A</v>
      </c>
      <c r="AI1322" s="1" t="str">
        <f>TRIM(LEFT(AP1322,FIND(Sheet1!$E$16,AP1322)-1))</f>
        <v>ratio</v>
      </c>
      <c r="AJ1322" s="1" t="str">
        <f>TRIM(LEFT(AQ1322,FIND(Sheet1!$E$16,AQ1322)-1))</f>
        <v>fixed</v>
      </c>
      <c r="AK1322" s="1" t="e">
        <f>TRIM(LEFT(AR1322,FIND(Sheet1!$E$16,AR1322)-1))</f>
        <v>#VALUE!</v>
      </c>
      <c r="AL1322" s="1" t="e">
        <f>TRIM(LEFT(AS1322,FIND(Sheet1!$E$16,AS1322)-1))</f>
        <v>#VALUE!</v>
      </c>
      <c r="AM1322" s="1" t="e">
        <f>TRIM(LEFT(AT1322,FIND(Sheet1!$E$16,AT1322)-1))</f>
        <v>#VALUE!</v>
      </c>
      <c r="AN1322" s="1" t="e">
        <f>TRIM(LEFT(AU1322,FIND(Sheet1!$E$16,AU1322)-1))</f>
        <v>#VALUE!</v>
      </c>
      <c r="AO1322" s="1" t="e">
        <f>TRIM(LEFT(AV1322,FIND(Sheet1!$E$16,AV1322)-1))</f>
        <v>#VALUE!</v>
      </c>
      <c r="AP1322" s="14" t="s">
        <v>717</v>
      </c>
      <c r="AQ1322" s="14" t="s">
        <v>170</v>
      </c>
      <c r="AX1322" s="1">
        <v>210100606</v>
      </c>
      <c r="AY1322" s="1" t="s">
        <v>92</v>
      </c>
      <c r="AZ1322" s="1" t="str">
        <f t="shared" si="362"/>
        <v>210100606恢复血量</v>
      </c>
      <c r="BA1322" s="1">
        <f>COUNTIFS($AZ$2:AZ1322,AZ1322,$AZ$2:AZ1322,"&gt;&lt;")</f>
        <v>1</v>
      </c>
      <c r="BB1322" t="b">
        <f>IFERROR(AND(VLOOKUP(AX1322,[2]英雄技能定义!$A:$F,6,0)="普攻",AY1322=$AY$2),FALSE)</f>
        <v>0</v>
      </c>
    </row>
    <row r="1323" spans="19:54">
      <c r="S1323" s="14" t="str">
        <f t="shared" si="354"/>
        <v>210100701伤血1</v>
      </c>
      <c r="T1323" s="14" t="str">
        <f ca="1">IF(OFFSET($BB$1,MATCH($S1323,S:S,0)-1,),$BC$1,
_xlfn.TEXTJOIN(Sheet1!$D$16,1,U1323:AA1323))</f>
        <v>ratio=0.46,fixed=100</v>
      </c>
      <c r="U1323" s="14" t="str">
        <f t="shared" ca="1" si="355"/>
        <v>ratio=0.46</v>
      </c>
      <c r="V1323" s="14" t="str">
        <f t="shared" ca="1" si="356"/>
        <v>fixed=100</v>
      </c>
      <c r="W1323" s="14" t="str">
        <f t="shared" ca="1" si="357"/>
        <v/>
      </c>
      <c r="X1323" s="14" t="str">
        <f t="shared" ca="1" si="358"/>
        <v/>
      </c>
      <c r="Y1323" s="14" t="str">
        <f t="shared" ca="1" si="359"/>
        <v/>
      </c>
      <c r="Z1323" s="14" t="str">
        <f t="shared" ca="1" si="360"/>
        <v/>
      </c>
      <c r="AA1323" s="14" t="str">
        <f t="shared" ca="1" si="361"/>
        <v/>
      </c>
      <c r="AB1323" s="1">
        <f t="shared" si="363"/>
        <v>0.46</v>
      </c>
      <c r="AC1323" s="1">
        <f t="shared" si="364"/>
        <v>100</v>
      </c>
      <c r="AD1323" s="1" t="e">
        <f t="shared" si="365"/>
        <v>#N/A</v>
      </c>
      <c r="AE1323" s="1" t="e">
        <f t="shared" si="366"/>
        <v>#N/A</v>
      </c>
      <c r="AF1323" s="1" t="e">
        <f t="shared" si="367"/>
        <v>#N/A</v>
      </c>
      <c r="AG1323" s="1" t="e">
        <f t="shared" si="368"/>
        <v>#N/A</v>
      </c>
      <c r="AH1323" s="1" t="e">
        <f t="shared" si="369"/>
        <v>#N/A</v>
      </c>
      <c r="AI1323" s="1" t="str">
        <f>TRIM(LEFT(AP1323,FIND(Sheet1!$E$16,AP1323)-1))</f>
        <v>ratio</v>
      </c>
      <c r="AJ1323" s="1" t="str">
        <f>TRIM(LEFT(AQ1323,FIND(Sheet1!$E$16,AQ1323)-1))</f>
        <v>fixed</v>
      </c>
      <c r="AK1323" s="1" t="e">
        <f>TRIM(LEFT(AR1323,FIND(Sheet1!$E$16,AR1323)-1))</f>
        <v>#VALUE!</v>
      </c>
      <c r="AL1323" s="1" t="e">
        <f>TRIM(LEFT(AS1323,FIND(Sheet1!$E$16,AS1323)-1))</f>
        <v>#VALUE!</v>
      </c>
      <c r="AM1323" s="1" t="e">
        <f>TRIM(LEFT(AT1323,FIND(Sheet1!$E$16,AT1323)-1))</f>
        <v>#VALUE!</v>
      </c>
      <c r="AN1323" s="1" t="e">
        <f>TRIM(LEFT(AU1323,FIND(Sheet1!$E$16,AU1323)-1))</f>
        <v>#VALUE!</v>
      </c>
      <c r="AO1323" s="1" t="e">
        <f>TRIM(LEFT(AV1323,FIND(Sheet1!$E$16,AV1323)-1))</f>
        <v>#VALUE!</v>
      </c>
      <c r="AP1323" s="14" t="s">
        <v>715</v>
      </c>
      <c r="AQ1323" s="14" t="s">
        <v>170</v>
      </c>
      <c r="AX1323" s="1">
        <v>210100701</v>
      </c>
      <c r="AY1323" s="1" t="s">
        <v>86</v>
      </c>
      <c r="AZ1323" s="1" t="str">
        <f t="shared" si="362"/>
        <v>210100701伤血</v>
      </c>
      <c r="BA1323" s="1">
        <f>COUNTIFS($AZ$2:AZ1323,AZ1323,$AZ$2:AZ1323,"&gt;&lt;")</f>
        <v>1</v>
      </c>
      <c r="BB1323" t="b">
        <f>IFERROR(AND(VLOOKUP(AX1323,[2]英雄技能定义!$A:$F,6,0)="普攻",AY1323=$AY$2),FALSE)</f>
        <v>0</v>
      </c>
    </row>
    <row r="1324" spans="19:54">
      <c r="S1324" s="14" t="str">
        <f t="shared" si="354"/>
        <v>210100702伤血1</v>
      </c>
      <c r="T1324" s="14" t="str">
        <f ca="1">IF(OFFSET($BB$1,MATCH($S1324,S:S,0)-1,),$BC$1,
_xlfn.TEXTJOIN(Sheet1!$D$16,1,U1324:AA1324))</f>
        <v>ratio=0.56,fixed=100</v>
      </c>
      <c r="U1324" s="14" t="str">
        <f t="shared" ca="1" si="355"/>
        <v>ratio=0.56</v>
      </c>
      <c r="V1324" s="14" t="str">
        <f t="shared" ca="1" si="356"/>
        <v>fixed=100</v>
      </c>
      <c r="W1324" s="14" t="str">
        <f t="shared" ca="1" si="357"/>
        <v/>
      </c>
      <c r="X1324" s="14" t="str">
        <f t="shared" ca="1" si="358"/>
        <v/>
      </c>
      <c r="Y1324" s="14" t="str">
        <f t="shared" ca="1" si="359"/>
        <v/>
      </c>
      <c r="Z1324" s="14" t="str">
        <f t="shared" ca="1" si="360"/>
        <v/>
      </c>
      <c r="AA1324" s="14" t="str">
        <f t="shared" ca="1" si="361"/>
        <v/>
      </c>
      <c r="AB1324" s="1">
        <f t="shared" si="363"/>
        <v>0.56000000000000005</v>
      </c>
      <c r="AC1324" s="1">
        <f t="shared" si="364"/>
        <v>100</v>
      </c>
      <c r="AD1324" s="1" t="e">
        <f t="shared" si="365"/>
        <v>#N/A</v>
      </c>
      <c r="AE1324" s="1" t="e">
        <f t="shared" si="366"/>
        <v>#N/A</v>
      </c>
      <c r="AF1324" s="1" t="e">
        <f t="shared" si="367"/>
        <v>#N/A</v>
      </c>
      <c r="AG1324" s="1" t="e">
        <f t="shared" si="368"/>
        <v>#N/A</v>
      </c>
      <c r="AH1324" s="1" t="e">
        <f t="shared" si="369"/>
        <v>#N/A</v>
      </c>
      <c r="AI1324" s="1" t="str">
        <f>TRIM(LEFT(AP1324,FIND(Sheet1!$E$16,AP1324)-1))</f>
        <v>ratio</v>
      </c>
      <c r="AJ1324" s="1" t="str">
        <f>TRIM(LEFT(AQ1324,FIND(Sheet1!$E$16,AQ1324)-1))</f>
        <v>fixed</v>
      </c>
      <c r="AK1324" s="1" t="e">
        <f>TRIM(LEFT(AR1324,FIND(Sheet1!$E$16,AR1324)-1))</f>
        <v>#VALUE!</v>
      </c>
      <c r="AL1324" s="1" t="e">
        <f>TRIM(LEFT(AS1324,FIND(Sheet1!$E$16,AS1324)-1))</f>
        <v>#VALUE!</v>
      </c>
      <c r="AM1324" s="1" t="e">
        <f>TRIM(LEFT(AT1324,FIND(Sheet1!$E$16,AT1324)-1))</f>
        <v>#VALUE!</v>
      </c>
      <c r="AN1324" s="1" t="e">
        <f>TRIM(LEFT(AU1324,FIND(Sheet1!$E$16,AU1324)-1))</f>
        <v>#VALUE!</v>
      </c>
      <c r="AO1324" s="1" t="e">
        <f>TRIM(LEFT(AV1324,FIND(Sheet1!$E$16,AV1324)-1))</f>
        <v>#VALUE!</v>
      </c>
      <c r="AP1324" s="14" t="s">
        <v>718</v>
      </c>
      <c r="AQ1324" s="14" t="s">
        <v>170</v>
      </c>
      <c r="AX1324" s="1">
        <v>210100702</v>
      </c>
      <c r="AY1324" s="1" t="s">
        <v>86</v>
      </c>
      <c r="AZ1324" s="1" t="str">
        <f t="shared" si="362"/>
        <v>210100702伤血</v>
      </c>
      <c r="BA1324" s="1">
        <f>COUNTIFS($AZ$2:AZ1324,AZ1324,$AZ$2:AZ1324,"&gt;&lt;")</f>
        <v>1</v>
      </c>
      <c r="BB1324" t="b">
        <f>IFERROR(AND(VLOOKUP(AX1324,[2]英雄技能定义!$A:$F,6,0)="普攻",AY1324=$AY$2),FALSE)</f>
        <v>0</v>
      </c>
    </row>
    <row r="1325" spans="19:54">
      <c r="S1325" s="14" t="str">
        <f t="shared" si="354"/>
        <v>210100703伤血1</v>
      </c>
      <c r="T1325" s="14" t="str">
        <f ca="1">IF(OFFSET($BB$1,MATCH($S1325,S:S,0)-1,),$BC$1,
_xlfn.TEXTJOIN(Sheet1!$D$16,1,U1325:AA1325))</f>
        <v>ratio=0.66,fixed=100</v>
      </c>
      <c r="U1325" s="14" t="str">
        <f t="shared" ca="1" si="355"/>
        <v>ratio=0.66</v>
      </c>
      <c r="V1325" s="14" t="str">
        <f t="shared" ca="1" si="356"/>
        <v>fixed=100</v>
      </c>
      <c r="W1325" s="14" t="str">
        <f t="shared" ca="1" si="357"/>
        <v/>
      </c>
      <c r="X1325" s="14" t="str">
        <f t="shared" ca="1" si="358"/>
        <v/>
      </c>
      <c r="Y1325" s="14" t="str">
        <f t="shared" ca="1" si="359"/>
        <v/>
      </c>
      <c r="Z1325" s="14" t="str">
        <f t="shared" ca="1" si="360"/>
        <v/>
      </c>
      <c r="AA1325" s="14" t="str">
        <f t="shared" ca="1" si="361"/>
        <v/>
      </c>
      <c r="AB1325" s="1">
        <f t="shared" si="363"/>
        <v>0.66</v>
      </c>
      <c r="AC1325" s="1">
        <f t="shared" si="364"/>
        <v>100</v>
      </c>
      <c r="AD1325" s="1" t="e">
        <f t="shared" si="365"/>
        <v>#N/A</v>
      </c>
      <c r="AE1325" s="1" t="e">
        <f t="shared" si="366"/>
        <v>#N/A</v>
      </c>
      <c r="AF1325" s="1" t="e">
        <f t="shared" si="367"/>
        <v>#N/A</v>
      </c>
      <c r="AG1325" s="1" t="e">
        <f t="shared" si="368"/>
        <v>#N/A</v>
      </c>
      <c r="AH1325" s="1" t="e">
        <f t="shared" si="369"/>
        <v>#N/A</v>
      </c>
      <c r="AI1325" s="1" t="str">
        <f>TRIM(LEFT(AP1325,FIND(Sheet1!$E$16,AP1325)-1))</f>
        <v>ratio</v>
      </c>
      <c r="AJ1325" s="1" t="str">
        <f>TRIM(LEFT(AQ1325,FIND(Sheet1!$E$16,AQ1325)-1))</f>
        <v>fixed</v>
      </c>
      <c r="AK1325" s="1" t="e">
        <f>TRIM(LEFT(AR1325,FIND(Sheet1!$E$16,AR1325)-1))</f>
        <v>#VALUE!</v>
      </c>
      <c r="AL1325" s="1" t="e">
        <f>TRIM(LEFT(AS1325,FIND(Sheet1!$E$16,AS1325)-1))</f>
        <v>#VALUE!</v>
      </c>
      <c r="AM1325" s="1" t="e">
        <f>TRIM(LEFT(AT1325,FIND(Sheet1!$E$16,AT1325)-1))</f>
        <v>#VALUE!</v>
      </c>
      <c r="AN1325" s="1" t="e">
        <f>TRIM(LEFT(AU1325,FIND(Sheet1!$E$16,AU1325)-1))</f>
        <v>#VALUE!</v>
      </c>
      <c r="AO1325" s="1" t="e">
        <f>TRIM(LEFT(AV1325,FIND(Sheet1!$E$16,AV1325)-1))</f>
        <v>#VALUE!</v>
      </c>
      <c r="AP1325" s="14" t="s">
        <v>719</v>
      </c>
      <c r="AQ1325" s="14" t="s">
        <v>170</v>
      </c>
      <c r="AX1325" s="1">
        <v>210100703</v>
      </c>
      <c r="AY1325" s="1" t="s">
        <v>86</v>
      </c>
      <c r="AZ1325" s="1" t="str">
        <f t="shared" si="362"/>
        <v>210100703伤血</v>
      </c>
      <c r="BA1325" s="1">
        <f>COUNTIFS($AZ$2:AZ1325,AZ1325,$AZ$2:AZ1325,"&gt;&lt;")</f>
        <v>1</v>
      </c>
      <c r="BB1325" t="b">
        <f>IFERROR(AND(VLOOKUP(AX1325,[2]英雄技能定义!$A:$F,6,0)="普攻",AY1325=$AY$2),FALSE)</f>
        <v>0</v>
      </c>
    </row>
    <row r="1326" spans="19:54">
      <c r="S1326" s="14" t="str">
        <f t="shared" si="354"/>
        <v>210100704伤血1</v>
      </c>
      <c r="T1326" s="14" t="str">
        <f ca="1">IF(OFFSET($BB$1,MATCH($S1326,S:S,0)-1,),$BC$1,
_xlfn.TEXTJOIN(Sheet1!$D$16,1,U1326:AA1326))</f>
        <v>ratio=0.76,fixed=100</v>
      </c>
      <c r="U1326" s="14" t="str">
        <f t="shared" ca="1" si="355"/>
        <v>ratio=0.76</v>
      </c>
      <c r="V1326" s="14" t="str">
        <f t="shared" ca="1" si="356"/>
        <v>fixed=100</v>
      </c>
      <c r="W1326" s="14" t="str">
        <f t="shared" ca="1" si="357"/>
        <v/>
      </c>
      <c r="X1326" s="14" t="str">
        <f t="shared" ca="1" si="358"/>
        <v/>
      </c>
      <c r="Y1326" s="14" t="str">
        <f t="shared" ca="1" si="359"/>
        <v/>
      </c>
      <c r="Z1326" s="14" t="str">
        <f t="shared" ca="1" si="360"/>
        <v/>
      </c>
      <c r="AA1326" s="14" t="str">
        <f t="shared" ca="1" si="361"/>
        <v/>
      </c>
      <c r="AB1326" s="1">
        <f t="shared" si="363"/>
        <v>0.76</v>
      </c>
      <c r="AC1326" s="1">
        <f t="shared" si="364"/>
        <v>100</v>
      </c>
      <c r="AD1326" s="1" t="e">
        <f t="shared" si="365"/>
        <v>#N/A</v>
      </c>
      <c r="AE1326" s="1" t="e">
        <f t="shared" si="366"/>
        <v>#N/A</v>
      </c>
      <c r="AF1326" s="1" t="e">
        <f t="shared" si="367"/>
        <v>#N/A</v>
      </c>
      <c r="AG1326" s="1" t="e">
        <f t="shared" si="368"/>
        <v>#N/A</v>
      </c>
      <c r="AH1326" s="1" t="e">
        <f t="shared" si="369"/>
        <v>#N/A</v>
      </c>
      <c r="AI1326" s="1" t="str">
        <f>TRIM(LEFT(AP1326,FIND(Sheet1!$E$16,AP1326)-1))</f>
        <v>ratio</v>
      </c>
      <c r="AJ1326" s="1" t="str">
        <f>TRIM(LEFT(AQ1326,FIND(Sheet1!$E$16,AQ1326)-1))</f>
        <v>fixed</v>
      </c>
      <c r="AK1326" s="1" t="e">
        <f>TRIM(LEFT(AR1326,FIND(Sheet1!$E$16,AR1326)-1))</f>
        <v>#VALUE!</v>
      </c>
      <c r="AL1326" s="1" t="e">
        <f>TRIM(LEFT(AS1326,FIND(Sheet1!$E$16,AS1326)-1))</f>
        <v>#VALUE!</v>
      </c>
      <c r="AM1326" s="1" t="e">
        <f>TRIM(LEFT(AT1326,FIND(Sheet1!$E$16,AT1326)-1))</f>
        <v>#VALUE!</v>
      </c>
      <c r="AN1326" s="1" t="e">
        <f>TRIM(LEFT(AU1326,FIND(Sheet1!$E$16,AU1326)-1))</f>
        <v>#VALUE!</v>
      </c>
      <c r="AO1326" s="1" t="e">
        <f>TRIM(LEFT(AV1326,FIND(Sheet1!$E$16,AV1326)-1))</f>
        <v>#VALUE!</v>
      </c>
      <c r="AP1326" s="14" t="s">
        <v>720</v>
      </c>
      <c r="AQ1326" s="14" t="s">
        <v>170</v>
      </c>
      <c r="AX1326" s="1">
        <v>210100704</v>
      </c>
      <c r="AY1326" s="1" t="s">
        <v>86</v>
      </c>
      <c r="AZ1326" s="1" t="str">
        <f t="shared" si="362"/>
        <v>210100704伤血</v>
      </c>
      <c r="BA1326" s="1">
        <f>COUNTIFS($AZ$2:AZ1326,AZ1326,$AZ$2:AZ1326,"&gt;&lt;")</f>
        <v>1</v>
      </c>
      <c r="BB1326" t="b">
        <f>IFERROR(AND(VLOOKUP(AX1326,[2]英雄技能定义!$A:$F,6,0)="普攻",AY1326=$AY$2),FALSE)</f>
        <v>0</v>
      </c>
    </row>
    <row r="1327" spans="19:54">
      <c r="S1327" s="14" t="str">
        <f t="shared" si="354"/>
        <v>210100705伤血1</v>
      </c>
      <c r="T1327" s="14" t="str">
        <f ca="1">IF(OFFSET($BB$1,MATCH($S1327,S:S,0)-1,),$BC$1,
_xlfn.TEXTJOIN(Sheet1!$D$16,1,U1327:AA1327))</f>
        <v>ratio=0.86,fixed=100</v>
      </c>
      <c r="U1327" s="14" t="str">
        <f t="shared" ca="1" si="355"/>
        <v>ratio=0.86</v>
      </c>
      <c r="V1327" s="14" t="str">
        <f t="shared" ca="1" si="356"/>
        <v>fixed=100</v>
      </c>
      <c r="W1327" s="14" t="str">
        <f t="shared" ca="1" si="357"/>
        <v/>
      </c>
      <c r="X1327" s="14" t="str">
        <f t="shared" ca="1" si="358"/>
        <v/>
      </c>
      <c r="Y1327" s="14" t="str">
        <f t="shared" ca="1" si="359"/>
        <v/>
      </c>
      <c r="Z1327" s="14" t="str">
        <f t="shared" ca="1" si="360"/>
        <v/>
      </c>
      <c r="AA1327" s="14" t="str">
        <f t="shared" ca="1" si="361"/>
        <v/>
      </c>
      <c r="AB1327" s="1">
        <f t="shared" si="363"/>
        <v>0.86</v>
      </c>
      <c r="AC1327" s="1">
        <f t="shared" si="364"/>
        <v>100</v>
      </c>
      <c r="AD1327" s="1" t="e">
        <f t="shared" si="365"/>
        <v>#N/A</v>
      </c>
      <c r="AE1327" s="1" t="e">
        <f t="shared" si="366"/>
        <v>#N/A</v>
      </c>
      <c r="AF1327" s="1" t="e">
        <f t="shared" si="367"/>
        <v>#N/A</v>
      </c>
      <c r="AG1327" s="1" t="e">
        <f t="shared" si="368"/>
        <v>#N/A</v>
      </c>
      <c r="AH1327" s="1" t="e">
        <f t="shared" si="369"/>
        <v>#N/A</v>
      </c>
      <c r="AI1327" s="1" t="str">
        <f>TRIM(LEFT(AP1327,FIND(Sheet1!$E$16,AP1327)-1))</f>
        <v>ratio</v>
      </c>
      <c r="AJ1327" s="1" t="str">
        <f>TRIM(LEFT(AQ1327,FIND(Sheet1!$E$16,AQ1327)-1))</f>
        <v>fixed</v>
      </c>
      <c r="AK1327" s="1" t="e">
        <f>TRIM(LEFT(AR1327,FIND(Sheet1!$E$16,AR1327)-1))</f>
        <v>#VALUE!</v>
      </c>
      <c r="AL1327" s="1" t="e">
        <f>TRIM(LEFT(AS1327,FIND(Sheet1!$E$16,AS1327)-1))</f>
        <v>#VALUE!</v>
      </c>
      <c r="AM1327" s="1" t="e">
        <f>TRIM(LEFT(AT1327,FIND(Sheet1!$E$16,AT1327)-1))</f>
        <v>#VALUE!</v>
      </c>
      <c r="AN1327" s="1" t="e">
        <f>TRIM(LEFT(AU1327,FIND(Sheet1!$E$16,AU1327)-1))</f>
        <v>#VALUE!</v>
      </c>
      <c r="AO1327" s="1" t="e">
        <f>TRIM(LEFT(AV1327,FIND(Sheet1!$E$16,AV1327)-1))</f>
        <v>#VALUE!</v>
      </c>
      <c r="AP1327" s="14" t="s">
        <v>721</v>
      </c>
      <c r="AQ1327" s="14" t="s">
        <v>170</v>
      </c>
      <c r="AX1327" s="1">
        <v>210100705</v>
      </c>
      <c r="AY1327" s="1" t="s">
        <v>86</v>
      </c>
      <c r="AZ1327" s="1" t="str">
        <f t="shared" si="362"/>
        <v>210100705伤血</v>
      </c>
      <c r="BA1327" s="1">
        <f>COUNTIFS($AZ$2:AZ1327,AZ1327,$AZ$2:AZ1327,"&gt;&lt;")</f>
        <v>1</v>
      </c>
      <c r="BB1327" t="b">
        <f>IFERROR(AND(VLOOKUP(AX1327,[2]英雄技能定义!$A:$F,6,0)="普攻",AY1327=$AY$2),FALSE)</f>
        <v>0</v>
      </c>
    </row>
    <row r="1328" spans="19:54">
      <c r="S1328" s="14" t="str">
        <f t="shared" si="354"/>
        <v>210100706伤血1</v>
      </c>
      <c r="T1328" s="14" t="str">
        <f ca="1">IF(OFFSET($BB$1,MATCH($S1328,S:S,0)-1,),$BC$1,
_xlfn.TEXTJOIN(Sheet1!$D$16,1,U1328:AA1328))</f>
        <v>ratio=1.16,fixed=100</v>
      </c>
      <c r="U1328" s="14" t="str">
        <f t="shared" ca="1" si="355"/>
        <v>ratio=1.16</v>
      </c>
      <c r="V1328" s="14" t="str">
        <f t="shared" ca="1" si="356"/>
        <v>fixed=100</v>
      </c>
      <c r="W1328" s="14" t="str">
        <f t="shared" ca="1" si="357"/>
        <v/>
      </c>
      <c r="X1328" s="14" t="str">
        <f t="shared" ca="1" si="358"/>
        <v/>
      </c>
      <c r="Y1328" s="14" t="str">
        <f t="shared" ca="1" si="359"/>
        <v/>
      </c>
      <c r="Z1328" s="14" t="str">
        <f t="shared" ca="1" si="360"/>
        <v/>
      </c>
      <c r="AA1328" s="14" t="str">
        <f t="shared" ca="1" si="361"/>
        <v/>
      </c>
      <c r="AB1328" s="1">
        <f t="shared" si="363"/>
        <v>1.1599999999999999</v>
      </c>
      <c r="AC1328" s="1">
        <f t="shared" si="364"/>
        <v>100</v>
      </c>
      <c r="AD1328" s="1" t="e">
        <f t="shared" si="365"/>
        <v>#N/A</v>
      </c>
      <c r="AE1328" s="1" t="e">
        <f t="shared" si="366"/>
        <v>#N/A</v>
      </c>
      <c r="AF1328" s="1" t="e">
        <f t="shared" si="367"/>
        <v>#N/A</v>
      </c>
      <c r="AG1328" s="1" t="e">
        <f t="shared" si="368"/>
        <v>#N/A</v>
      </c>
      <c r="AH1328" s="1" t="e">
        <f t="shared" si="369"/>
        <v>#N/A</v>
      </c>
      <c r="AI1328" s="1" t="str">
        <f>TRIM(LEFT(AP1328,FIND(Sheet1!$E$16,AP1328)-1))</f>
        <v>ratio</v>
      </c>
      <c r="AJ1328" s="1" t="str">
        <f>TRIM(LEFT(AQ1328,FIND(Sheet1!$E$16,AQ1328)-1))</f>
        <v>fixed</v>
      </c>
      <c r="AK1328" s="1" t="e">
        <f>TRIM(LEFT(AR1328,FIND(Sheet1!$E$16,AR1328)-1))</f>
        <v>#VALUE!</v>
      </c>
      <c r="AL1328" s="1" t="e">
        <f>TRIM(LEFT(AS1328,FIND(Sheet1!$E$16,AS1328)-1))</f>
        <v>#VALUE!</v>
      </c>
      <c r="AM1328" s="1" t="e">
        <f>TRIM(LEFT(AT1328,FIND(Sheet1!$E$16,AT1328)-1))</f>
        <v>#VALUE!</v>
      </c>
      <c r="AN1328" s="1" t="e">
        <f>TRIM(LEFT(AU1328,FIND(Sheet1!$E$16,AU1328)-1))</f>
        <v>#VALUE!</v>
      </c>
      <c r="AO1328" s="1" t="e">
        <f>TRIM(LEFT(AV1328,FIND(Sheet1!$E$16,AV1328)-1))</f>
        <v>#VALUE!</v>
      </c>
      <c r="AP1328" s="14" t="s">
        <v>490</v>
      </c>
      <c r="AQ1328" s="14" t="s">
        <v>170</v>
      </c>
      <c r="AX1328" s="1">
        <v>210100706</v>
      </c>
      <c r="AY1328" s="1" t="s">
        <v>86</v>
      </c>
      <c r="AZ1328" s="1" t="str">
        <f t="shared" si="362"/>
        <v>210100706伤血</v>
      </c>
      <c r="BA1328" s="1">
        <f>COUNTIFS($AZ$2:AZ1328,AZ1328,$AZ$2:AZ1328,"&gt;&lt;")</f>
        <v>1</v>
      </c>
      <c r="BB1328" t="b">
        <f>IFERROR(AND(VLOOKUP(AX1328,[2]英雄技能定义!$A:$F,6,0)="普攻",AY1328=$AY$2),FALSE)</f>
        <v>0</v>
      </c>
    </row>
    <row r="1329" spans="19:54">
      <c r="S1329" s="14" t="str">
        <f t="shared" si="354"/>
        <v>210100801加buff1</v>
      </c>
      <c r="T1329" s="14" t="str">
        <f ca="1">IF(OFFSET($BB$1,MATCH($S1329,S:S,0)-1,),$BC$1,
_xlfn.TEXTJOIN(Sheet1!$D$16,1,U1329:AA1329))</f>
        <v>duration=6,effectIds={1000181}</v>
      </c>
      <c r="U1329" s="14" t="str">
        <f t="shared" ca="1" si="355"/>
        <v>duration=6</v>
      </c>
      <c r="V1329" s="14" t="str">
        <f t="shared" ca="1" si="356"/>
        <v>effectIds={1000181}</v>
      </c>
      <c r="W1329" s="14" t="str">
        <f t="shared" ca="1" si="357"/>
        <v/>
      </c>
      <c r="X1329" s="14" t="str">
        <f t="shared" ca="1" si="358"/>
        <v/>
      </c>
      <c r="Y1329" s="14" t="str">
        <f t="shared" ca="1" si="359"/>
        <v/>
      </c>
      <c r="Z1329" s="14" t="str">
        <f t="shared" ca="1" si="360"/>
        <v/>
      </c>
      <c r="AA1329" s="14" t="str">
        <f t="shared" ca="1" si="361"/>
        <v/>
      </c>
      <c r="AB1329" s="1">
        <f t="shared" si="363"/>
        <v>6</v>
      </c>
      <c r="AC1329" s="1" t="e">
        <f t="shared" si="364"/>
        <v>#N/A</v>
      </c>
      <c r="AD1329" s="1" t="e">
        <f t="shared" si="365"/>
        <v>#N/A</v>
      </c>
      <c r="AE1329" s="1" t="e">
        <f t="shared" si="366"/>
        <v>#N/A</v>
      </c>
      <c r="AF1329" s="1" t="e">
        <f t="shared" si="367"/>
        <v>#N/A</v>
      </c>
      <c r="AG1329" s="1" t="e">
        <f t="shared" si="368"/>
        <v>#N/A</v>
      </c>
      <c r="AH1329" s="1" t="e">
        <f t="shared" si="369"/>
        <v>#N/A</v>
      </c>
      <c r="AI1329" s="1" t="str">
        <f>TRIM(LEFT(AP1329,FIND(Sheet1!$E$16,AP1329)-1))</f>
        <v>duration</v>
      </c>
      <c r="AJ1329" s="1" t="str">
        <f>TRIM(LEFT(AQ1329,FIND(Sheet1!$E$16,AQ1329)-1))</f>
        <v>effectIds</v>
      </c>
      <c r="AK1329" s="1" t="e">
        <f>TRIM(LEFT(AR1329,FIND(Sheet1!$E$16,AR1329)-1))</f>
        <v>#VALUE!</v>
      </c>
      <c r="AL1329" s="1" t="e">
        <f>TRIM(LEFT(AS1329,FIND(Sheet1!$E$16,AS1329)-1))</f>
        <v>#VALUE!</v>
      </c>
      <c r="AM1329" s="1" t="e">
        <f>TRIM(LEFT(AT1329,FIND(Sheet1!$E$16,AT1329)-1))</f>
        <v>#VALUE!</v>
      </c>
      <c r="AN1329" s="1" t="e">
        <f>TRIM(LEFT(AU1329,FIND(Sheet1!$E$16,AU1329)-1))</f>
        <v>#VALUE!</v>
      </c>
      <c r="AO1329" s="1" t="e">
        <f>TRIM(LEFT(AV1329,FIND(Sheet1!$E$16,AV1329)-1))</f>
        <v>#VALUE!</v>
      </c>
      <c r="AP1329" s="14" t="s">
        <v>185</v>
      </c>
      <c r="AQ1329" s="14" t="s">
        <v>722</v>
      </c>
      <c r="AX1329" s="1">
        <v>210100801</v>
      </c>
      <c r="AY1329" s="1" t="s">
        <v>88</v>
      </c>
      <c r="AZ1329" s="1" t="str">
        <f t="shared" si="362"/>
        <v>210100801加buff</v>
      </c>
      <c r="BA1329" s="1">
        <f>COUNTIFS($AZ$2:AZ1329,AZ1329,$AZ$2:AZ1329,"&gt;&lt;")</f>
        <v>1</v>
      </c>
      <c r="BB1329" t="b">
        <f>IFERROR(AND(VLOOKUP(AX1329,[2]英雄技能定义!$A:$F,6,0)="普攻",AY1329=$AY$2),FALSE)</f>
        <v>0</v>
      </c>
    </row>
    <row r="1330" spans="19:54">
      <c r="S1330" s="14" t="str">
        <f t="shared" si="354"/>
        <v>210100802加buff1</v>
      </c>
      <c r="T1330" s="14" t="str">
        <f ca="1">IF(OFFSET($BB$1,MATCH($S1330,S:S,0)-1,),$BC$1,
_xlfn.TEXTJOIN(Sheet1!$D$16,1,U1330:AA1330))</f>
        <v>duration=6,effectIds={1000182}</v>
      </c>
      <c r="U1330" s="14" t="str">
        <f t="shared" ca="1" si="355"/>
        <v>duration=6</v>
      </c>
      <c r="V1330" s="14" t="str">
        <f t="shared" ca="1" si="356"/>
        <v>effectIds={1000182}</v>
      </c>
      <c r="W1330" s="14" t="str">
        <f t="shared" ca="1" si="357"/>
        <v/>
      </c>
      <c r="X1330" s="14" t="str">
        <f t="shared" ca="1" si="358"/>
        <v/>
      </c>
      <c r="Y1330" s="14" t="str">
        <f t="shared" ca="1" si="359"/>
        <v/>
      </c>
      <c r="Z1330" s="14" t="str">
        <f t="shared" ca="1" si="360"/>
        <v/>
      </c>
      <c r="AA1330" s="14" t="str">
        <f t="shared" ca="1" si="361"/>
        <v/>
      </c>
      <c r="AB1330" s="1">
        <f t="shared" si="363"/>
        <v>6</v>
      </c>
      <c r="AC1330" s="1" t="e">
        <f t="shared" si="364"/>
        <v>#N/A</v>
      </c>
      <c r="AD1330" s="1" t="e">
        <f t="shared" si="365"/>
        <v>#N/A</v>
      </c>
      <c r="AE1330" s="1" t="e">
        <f t="shared" si="366"/>
        <v>#N/A</v>
      </c>
      <c r="AF1330" s="1" t="e">
        <f t="shared" si="367"/>
        <v>#N/A</v>
      </c>
      <c r="AG1330" s="1" t="e">
        <f t="shared" si="368"/>
        <v>#N/A</v>
      </c>
      <c r="AH1330" s="1" t="e">
        <f t="shared" si="369"/>
        <v>#N/A</v>
      </c>
      <c r="AI1330" s="1" t="str">
        <f>TRIM(LEFT(AP1330,FIND(Sheet1!$E$16,AP1330)-1))</f>
        <v>duration</v>
      </c>
      <c r="AJ1330" s="1" t="str">
        <f>TRIM(LEFT(AQ1330,FIND(Sheet1!$E$16,AQ1330)-1))</f>
        <v>effectIds</v>
      </c>
      <c r="AK1330" s="1" t="e">
        <f>TRIM(LEFT(AR1330,FIND(Sheet1!$E$16,AR1330)-1))</f>
        <v>#VALUE!</v>
      </c>
      <c r="AL1330" s="1" t="e">
        <f>TRIM(LEFT(AS1330,FIND(Sheet1!$E$16,AS1330)-1))</f>
        <v>#VALUE!</v>
      </c>
      <c r="AM1330" s="1" t="e">
        <f>TRIM(LEFT(AT1330,FIND(Sheet1!$E$16,AT1330)-1))</f>
        <v>#VALUE!</v>
      </c>
      <c r="AN1330" s="1" t="e">
        <f>TRIM(LEFT(AU1330,FIND(Sheet1!$E$16,AU1330)-1))</f>
        <v>#VALUE!</v>
      </c>
      <c r="AO1330" s="1" t="e">
        <f>TRIM(LEFT(AV1330,FIND(Sheet1!$E$16,AV1330)-1))</f>
        <v>#VALUE!</v>
      </c>
      <c r="AP1330" s="14" t="s">
        <v>185</v>
      </c>
      <c r="AQ1330" s="14" t="s">
        <v>723</v>
      </c>
      <c r="AX1330" s="1">
        <v>210100802</v>
      </c>
      <c r="AY1330" s="1" t="s">
        <v>88</v>
      </c>
      <c r="AZ1330" s="1" t="str">
        <f t="shared" si="362"/>
        <v>210100802加buff</v>
      </c>
      <c r="BA1330" s="1">
        <f>COUNTIFS($AZ$2:AZ1330,AZ1330,$AZ$2:AZ1330,"&gt;&lt;")</f>
        <v>1</v>
      </c>
      <c r="BB1330" t="b">
        <f>IFERROR(AND(VLOOKUP(AX1330,[2]英雄技能定义!$A:$F,6,0)="普攻",AY1330=$AY$2),FALSE)</f>
        <v>0</v>
      </c>
    </row>
    <row r="1331" spans="19:54">
      <c r="S1331" s="14" t="str">
        <f t="shared" si="354"/>
        <v>210100803加buff1</v>
      </c>
      <c r="T1331" s="14" t="str">
        <f ca="1">IF(OFFSET($BB$1,MATCH($S1331,S:S,0)-1,),$BC$1,
_xlfn.TEXTJOIN(Sheet1!$D$16,1,U1331:AA1331))</f>
        <v>duration=6,effectIds={1000183}</v>
      </c>
      <c r="U1331" s="14" t="str">
        <f t="shared" ca="1" si="355"/>
        <v>duration=6</v>
      </c>
      <c r="V1331" s="14" t="str">
        <f t="shared" ca="1" si="356"/>
        <v>effectIds={1000183}</v>
      </c>
      <c r="W1331" s="14" t="str">
        <f t="shared" ca="1" si="357"/>
        <v/>
      </c>
      <c r="X1331" s="14" t="str">
        <f t="shared" ca="1" si="358"/>
        <v/>
      </c>
      <c r="Y1331" s="14" t="str">
        <f t="shared" ca="1" si="359"/>
        <v/>
      </c>
      <c r="Z1331" s="14" t="str">
        <f t="shared" ca="1" si="360"/>
        <v/>
      </c>
      <c r="AA1331" s="14" t="str">
        <f t="shared" ca="1" si="361"/>
        <v/>
      </c>
      <c r="AB1331" s="1">
        <f t="shared" si="363"/>
        <v>6</v>
      </c>
      <c r="AC1331" s="1" t="e">
        <f t="shared" si="364"/>
        <v>#N/A</v>
      </c>
      <c r="AD1331" s="1" t="e">
        <f t="shared" si="365"/>
        <v>#N/A</v>
      </c>
      <c r="AE1331" s="1" t="e">
        <f t="shared" si="366"/>
        <v>#N/A</v>
      </c>
      <c r="AF1331" s="1" t="e">
        <f t="shared" si="367"/>
        <v>#N/A</v>
      </c>
      <c r="AG1331" s="1" t="e">
        <f t="shared" si="368"/>
        <v>#N/A</v>
      </c>
      <c r="AH1331" s="1" t="e">
        <f t="shared" si="369"/>
        <v>#N/A</v>
      </c>
      <c r="AI1331" s="1" t="str">
        <f>TRIM(LEFT(AP1331,FIND(Sheet1!$E$16,AP1331)-1))</f>
        <v>duration</v>
      </c>
      <c r="AJ1331" s="1" t="str">
        <f>TRIM(LEFT(AQ1331,FIND(Sheet1!$E$16,AQ1331)-1))</f>
        <v>effectIds</v>
      </c>
      <c r="AK1331" s="1" t="e">
        <f>TRIM(LEFT(AR1331,FIND(Sheet1!$E$16,AR1331)-1))</f>
        <v>#VALUE!</v>
      </c>
      <c r="AL1331" s="1" t="e">
        <f>TRIM(LEFT(AS1331,FIND(Sheet1!$E$16,AS1331)-1))</f>
        <v>#VALUE!</v>
      </c>
      <c r="AM1331" s="1" t="e">
        <f>TRIM(LEFT(AT1331,FIND(Sheet1!$E$16,AT1331)-1))</f>
        <v>#VALUE!</v>
      </c>
      <c r="AN1331" s="1" t="e">
        <f>TRIM(LEFT(AU1331,FIND(Sheet1!$E$16,AU1331)-1))</f>
        <v>#VALUE!</v>
      </c>
      <c r="AO1331" s="1" t="e">
        <f>TRIM(LEFT(AV1331,FIND(Sheet1!$E$16,AV1331)-1))</f>
        <v>#VALUE!</v>
      </c>
      <c r="AP1331" s="14" t="s">
        <v>185</v>
      </c>
      <c r="AQ1331" s="14" t="s">
        <v>724</v>
      </c>
      <c r="AX1331" s="1">
        <v>210100803</v>
      </c>
      <c r="AY1331" s="1" t="s">
        <v>88</v>
      </c>
      <c r="AZ1331" s="1" t="str">
        <f t="shared" si="362"/>
        <v>210100803加buff</v>
      </c>
      <c r="BA1331" s="1">
        <f>COUNTIFS($AZ$2:AZ1331,AZ1331,$AZ$2:AZ1331,"&gt;&lt;")</f>
        <v>1</v>
      </c>
      <c r="BB1331" t="b">
        <f>IFERROR(AND(VLOOKUP(AX1331,[2]英雄技能定义!$A:$F,6,0)="普攻",AY1331=$AY$2),FALSE)</f>
        <v>0</v>
      </c>
    </row>
    <row r="1332" spans="19:54">
      <c r="S1332" s="14" t="str">
        <f t="shared" si="354"/>
        <v>210100804加buff1</v>
      </c>
      <c r="T1332" s="14" t="str">
        <f ca="1">IF(OFFSET($BB$1,MATCH($S1332,S:S,0)-1,),$BC$1,
_xlfn.TEXTJOIN(Sheet1!$D$16,1,U1332:AA1332))</f>
        <v>duration=6,effectIds={1000184}</v>
      </c>
      <c r="U1332" s="14" t="str">
        <f t="shared" ca="1" si="355"/>
        <v>duration=6</v>
      </c>
      <c r="V1332" s="14" t="str">
        <f t="shared" ca="1" si="356"/>
        <v>effectIds={1000184}</v>
      </c>
      <c r="W1332" s="14" t="str">
        <f t="shared" ca="1" si="357"/>
        <v/>
      </c>
      <c r="X1332" s="14" t="str">
        <f t="shared" ca="1" si="358"/>
        <v/>
      </c>
      <c r="Y1332" s="14" t="str">
        <f t="shared" ca="1" si="359"/>
        <v/>
      </c>
      <c r="Z1332" s="14" t="str">
        <f t="shared" ca="1" si="360"/>
        <v/>
      </c>
      <c r="AA1332" s="14" t="str">
        <f t="shared" ca="1" si="361"/>
        <v/>
      </c>
      <c r="AB1332" s="1">
        <f t="shared" si="363"/>
        <v>6</v>
      </c>
      <c r="AC1332" s="1" t="e">
        <f t="shared" si="364"/>
        <v>#N/A</v>
      </c>
      <c r="AD1332" s="1" t="e">
        <f t="shared" si="365"/>
        <v>#N/A</v>
      </c>
      <c r="AE1332" s="1" t="e">
        <f t="shared" si="366"/>
        <v>#N/A</v>
      </c>
      <c r="AF1332" s="1" t="e">
        <f t="shared" si="367"/>
        <v>#N/A</v>
      </c>
      <c r="AG1332" s="1" t="e">
        <f t="shared" si="368"/>
        <v>#N/A</v>
      </c>
      <c r="AH1332" s="1" t="e">
        <f t="shared" si="369"/>
        <v>#N/A</v>
      </c>
      <c r="AI1332" s="1" t="str">
        <f>TRIM(LEFT(AP1332,FIND(Sheet1!$E$16,AP1332)-1))</f>
        <v>duration</v>
      </c>
      <c r="AJ1332" s="1" t="str">
        <f>TRIM(LEFT(AQ1332,FIND(Sheet1!$E$16,AQ1332)-1))</f>
        <v>effectIds</v>
      </c>
      <c r="AK1332" s="1" t="e">
        <f>TRIM(LEFT(AR1332,FIND(Sheet1!$E$16,AR1332)-1))</f>
        <v>#VALUE!</v>
      </c>
      <c r="AL1332" s="1" t="e">
        <f>TRIM(LEFT(AS1332,FIND(Sheet1!$E$16,AS1332)-1))</f>
        <v>#VALUE!</v>
      </c>
      <c r="AM1332" s="1" t="e">
        <f>TRIM(LEFT(AT1332,FIND(Sheet1!$E$16,AT1332)-1))</f>
        <v>#VALUE!</v>
      </c>
      <c r="AN1332" s="1" t="e">
        <f>TRIM(LEFT(AU1332,FIND(Sheet1!$E$16,AU1332)-1))</f>
        <v>#VALUE!</v>
      </c>
      <c r="AO1332" s="1" t="e">
        <f>TRIM(LEFT(AV1332,FIND(Sheet1!$E$16,AV1332)-1))</f>
        <v>#VALUE!</v>
      </c>
      <c r="AP1332" s="14" t="s">
        <v>185</v>
      </c>
      <c r="AQ1332" s="14" t="s">
        <v>725</v>
      </c>
      <c r="AX1332" s="1">
        <v>210100804</v>
      </c>
      <c r="AY1332" s="1" t="s">
        <v>88</v>
      </c>
      <c r="AZ1332" s="1" t="str">
        <f t="shared" si="362"/>
        <v>210100804加buff</v>
      </c>
      <c r="BA1332" s="1">
        <f>COUNTIFS($AZ$2:AZ1332,AZ1332,$AZ$2:AZ1332,"&gt;&lt;")</f>
        <v>1</v>
      </c>
      <c r="BB1332" t="b">
        <f>IFERROR(AND(VLOOKUP(AX1332,[2]英雄技能定义!$A:$F,6,0)="普攻",AY1332=$AY$2),FALSE)</f>
        <v>0</v>
      </c>
    </row>
    <row r="1333" spans="19:54">
      <c r="S1333" s="14" t="str">
        <f t="shared" si="354"/>
        <v>210100805加buff1</v>
      </c>
      <c r="T1333" s="14" t="str">
        <f ca="1">IF(OFFSET($BB$1,MATCH($S1333,S:S,0)-1,),$BC$1,
_xlfn.TEXTJOIN(Sheet1!$D$16,1,U1333:AA1333))</f>
        <v>duration=6,effectIds={1000185}</v>
      </c>
      <c r="U1333" s="14" t="str">
        <f t="shared" ca="1" si="355"/>
        <v>duration=6</v>
      </c>
      <c r="V1333" s="14" t="str">
        <f t="shared" ca="1" si="356"/>
        <v>effectIds={1000185}</v>
      </c>
      <c r="W1333" s="14" t="str">
        <f t="shared" ca="1" si="357"/>
        <v/>
      </c>
      <c r="X1333" s="14" t="str">
        <f t="shared" ca="1" si="358"/>
        <v/>
      </c>
      <c r="Y1333" s="14" t="str">
        <f t="shared" ca="1" si="359"/>
        <v/>
      </c>
      <c r="Z1333" s="14" t="str">
        <f t="shared" ca="1" si="360"/>
        <v/>
      </c>
      <c r="AA1333" s="14" t="str">
        <f t="shared" ca="1" si="361"/>
        <v/>
      </c>
      <c r="AB1333" s="1">
        <f t="shared" si="363"/>
        <v>6</v>
      </c>
      <c r="AC1333" s="1" t="e">
        <f t="shared" si="364"/>
        <v>#N/A</v>
      </c>
      <c r="AD1333" s="1" t="e">
        <f t="shared" si="365"/>
        <v>#N/A</v>
      </c>
      <c r="AE1333" s="1" t="e">
        <f t="shared" si="366"/>
        <v>#N/A</v>
      </c>
      <c r="AF1333" s="1" t="e">
        <f t="shared" si="367"/>
        <v>#N/A</v>
      </c>
      <c r="AG1333" s="1" t="e">
        <f t="shared" si="368"/>
        <v>#N/A</v>
      </c>
      <c r="AH1333" s="1" t="e">
        <f t="shared" si="369"/>
        <v>#N/A</v>
      </c>
      <c r="AI1333" s="1" t="str">
        <f>TRIM(LEFT(AP1333,FIND(Sheet1!$E$16,AP1333)-1))</f>
        <v>duration</v>
      </c>
      <c r="AJ1333" s="1" t="str">
        <f>TRIM(LEFT(AQ1333,FIND(Sheet1!$E$16,AQ1333)-1))</f>
        <v>effectIds</v>
      </c>
      <c r="AK1333" s="1" t="e">
        <f>TRIM(LEFT(AR1333,FIND(Sheet1!$E$16,AR1333)-1))</f>
        <v>#VALUE!</v>
      </c>
      <c r="AL1333" s="1" t="e">
        <f>TRIM(LEFT(AS1333,FIND(Sheet1!$E$16,AS1333)-1))</f>
        <v>#VALUE!</v>
      </c>
      <c r="AM1333" s="1" t="e">
        <f>TRIM(LEFT(AT1333,FIND(Sheet1!$E$16,AT1333)-1))</f>
        <v>#VALUE!</v>
      </c>
      <c r="AN1333" s="1" t="e">
        <f>TRIM(LEFT(AU1333,FIND(Sheet1!$E$16,AU1333)-1))</f>
        <v>#VALUE!</v>
      </c>
      <c r="AO1333" s="1" t="e">
        <f>TRIM(LEFT(AV1333,FIND(Sheet1!$E$16,AV1333)-1))</f>
        <v>#VALUE!</v>
      </c>
      <c r="AP1333" s="14" t="s">
        <v>185</v>
      </c>
      <c r="AQ1333" s="14" t="s">
        <v>726</v>
      </c>
      <c r="AX1333" s="1">
        <v>210100805</v>
      </c>
      <c r="AY1333" s="1" t="s">
        <v>88</v>
      </c>
      <c r="AZ1333" s="1" t="str">
        <f t="shared" si="362"/>
        <v>210100805加buff</v>
      </c>
      <c r="BA1333" s="1">
        <f>COUNTIFS($AZ$2:AZ1333,AZ1333,$AZ$2:AZ1333,"&gt;&lt;")</f>
        <v>1</v>
      </c>
      <c r="BB1333" t="b">
        <f>IFERROR(AND(VLOOKUP(AX1333,[2]英雄技能定义!$A:$F,6,0)="普攻",AY1333=$AY$2),FALSE)</f>
        <v>0</v>
      </c>
    </row>
    <row r="1334" spans="19:54">
      <c r="S1334" s="14" t="str">
        <f t="shared" si="354"/>
        <v>210100806加buff1</v>
      </c>
      <c r="T1334" s="14" t="str">
        <f ca="1">IF(OFFSET($BB$1,MATCH($S1334,S:S,0)-1,),$BC$1,
_xlfn.TEXTJOIN(Sheet1!$D$16,1,U1334:AA1334))</f>
        <v>duration=6,effectIds={1000186}</v>
      </c>
      <c r="U1334" s="14" t="str">
        <f t="shared" ca="1" si="355"/>
        <v>duration=6</v>
      </c>
      <c r="V1334" s="14" t="str">
        <f t="shared" ca="1" si="356"/>
        <v>effectIds={1000186}</v>
      </c>
      <c r="W1334" s="14" t="str">
        <f t="shared" ca="1" si="357"/>
        <v/>
      </c>
      <c r="X1334" s="14" t="str">
        <f t="shared" ca="1" si="358"/>
        <v/>
      </c>
      <c r="Y1334" s="14" t="str">
        <f t="shared" ca="1" si="359"/>
        <v/>
      </c>
      <c r="Z1334" s="14" t="str">
        <f t="shared" ca="1" si="360"/>
        <v/>
      </c>
      <c r="AA1334" s="14" t="str">
        <f t="shared" ca="1" si="361"/>
        <v/>
      </c>
      <c r="AB1334" s="1">
        <f t="shared" si="363"/>
        <v>6</v>
      </c>
      <c r="AC1334" s="1" t="e">
        <f t="shared" si="364"/>
        <v>#N/A</v>
      </c>
      <c r="AD1334" s="1" t="e">
        <f t="shared" si="365"/>
        <v>#N/A</v>
      </c>
      <c r="AE1334" s="1" t="e">
        <f t="shared" si="366"/>
        <v>#N/A</v>
      </c>
      <c r="AF1334" s="1" t="e">
        <f t="shared" si="367"/>
        <v>#N/A</v>
      </c>
      <c r="AG1334" s="1" t="e">
        <f t="shared" si="368"/>
        <v>#N/A</v>
      </c>
      <c r="AH1334" s="1" t="e">
        <f t="shared" si="369"/>
        <v>#N/A</v>
      </c>
      <c r="AI1334" s="1" t="str">
        <f>TRIM(LEFT(AP1334,FIND(Sheet1!$E$16,AP1334)-1))</f>
        <v>duration</v>
      </c>
      <c r="AJ1334" s="1" t="str">
        <f>TRIM(LEFT(AQ1334,FIND(Sheet1!$E$16,AQ1334)-1))</f>
        <v>effectIds</v>
      </c>
      <c r="AK1334" s="1" t="e">
        <f>TRIM(LEFT(AR1334,FIND(Sheet1!$E$16,AR1334)-1))</f>
        <v>#VALUE!</v>
      </c>
      <c r="AL1334" s="1" t="e">
        <f>TRIM(LEFT(AS1334,FIND(Sheet1!$E$16,AS1334)-1))</f>
        <v>#VALUE!</v>
      </c>
      <c r="AM1334" s="1" t="e">
        <f>TRIM(LEFT(AT1334,FIND(Sheet1!$E$16,AT1334)-1))</f>
        <v>#VALUE!</v>
      </c>
      <c r="AN1334" s="1" t="e">
        <f>TRIM(LEFT(AU1334,FIND(Sheet1!$E$16,AU1334)-1))</f>
        <v>#VALUE!</v>
      </c>
      <c r="AO1334" s="1" t="e">
        <f>TRIM(LEFT(AV1334,FIND(Sheet1!$E$16,AV1334)-1))</f>
        <v>#VALUE!</v>
      </c>
      <c r="AP1334" s="14" t="s">
        <v>185</v>
      </c>
      <c r="AQ1334" s="14" t="s">
        <v>727</v>
      </c>
      <c r="AX1334" s="1">
        <v>210100806</v>
      </c>
      <c r="AY1334" s="1" t="s">
        <v>88</v>
      </c>
      <c r="AZ1334" s="1" t="str">
        <f t="shared" si="362"/>
        <v>210100806加buff</v>
      </c>
      <c r="BA1334" s="1">
        <f>COUNTIFS($AZ$2:AZ1334,AZ1334,$AZ$2:AZ1334,"&gt;&lt;")</f>
        <v>1</v>
      </c>
      <c r="BB1334" t="b">
        <f>IFERROR(AND(VLOOKUP(AX1334,[2]英雄技能定义!$A:$F,6,0)="普攻",AY1334=$AY$2),FALSE)</f>
        <v>0</v>
      </c>
    </row>
    <row r="1335" spans="19:54">
      <c r="S1335" s="14" t="str">
        <f t="shared" si="354"/>
        <v>210100901恢复血量1</v>
      </c>
      <c r="T1335" s="14" t="str">
        <f ca="1">IF(OFFSET($BB$1,MATCH($S1335,S:S,0)-1,),$BC$1,
_xlfn.TEXTJOIN(Sheet1!$D$16,1,U1335:AA1335))</f>
        <v>ratio=1.8,fixed=100</v>
      </c>
      <c r="U1335" s="14" t="str">
        <f t="shared" ca="1" si="355"/>
        <v>ratio=1.8</v>
      </c>
      <c r="V1335" s="14" t="str">
        <f t="shared" ca="1" si="356"/>
        <v>fixed=100</v>
      </c>
      <c r="W1335" s="14" t="str">
        <f t="shared" ca="1" si="357"/>
        <v/>
      </c>
      <c r="X1335" s="14" t="str">
        <f t="shared" ca="1" si="358"/>
        <v/>
      </c>
      <c r="Y1335" s="14" t="str">
        <f t="shared" ca="1" si="359"/>
        <v/>
      </c>
      <c r="Z1335" s="14" t="str">
        <f t="shared" ca="1" si="360"/>
        <v/>
      </c>
      <c r="AA1335" s="14" t="str">
        <f t="shared" ca="1" si="361"/>
        <v/>
      </c>
      <c r="AB1335" s="1">
        <f t="shared" si="363"/>
        <v>1.8</v>
      </c>
      <c r="AC1335" s="1">
        <f t="shared" si="364"/>
        <v>100</v>
      </c>
      <c r="AD1335" s="1" t="e">
        <f t="shared" si="365"/>
        <v>#N/A</v>
      </c>
      <c r="AE1335" s="1" t="e">
        <f t="shared" si="366"/>
        <v>#N/A</v>
      </c>
      <c r="AF1335" s="1" t="e">
        <f t="shared" si="367"/>
        <v>#N/A</v>
      </c>
      <c r="AG1335" s="1" t="e">
        <f t="shared" si="368"/>
        <v>#N/A</v>
      </c>
      <c r="AH1335" s="1" t="e">
        <f t="shared" si="369"/>
        <v>#N/A</v>
      </c>
      <c r="AI1335" s="1" t="str">
        <f>TRIM(LEFT(AP1335,FIND(Sheet1!$E$16,AP1335)-1))</f>
        <v>ratio</v>
      </c>
      <c r="AJ1335" s="1" t="str">
        <f>TRIM(LEFT(AQ1335,FIND(Sheet1!$E$16,AQ1335)-1))</f>
        <v>fixed</v>
      </c>
      <c r="AK1335" s="1" t="e">
        <f>TRIM(LEFT(AR1335,FIND(Sheet1!$E$16,AR1335)-1))</f>
        <v>#VALUE!</v>
      </c>
      <c r="AL1335" s="1" t="e">
        <f>TRIM(LEFT(AS1335,FIND(Sheet1!$E$16,AS1335)-1))</f>
        <v>#VALUE!</v>
      </c>
      <c r="AM1335" s="1" t="e">
        <f>TRIM(LEFT(AT1335,FIND(Sheet1!$E$16,AT1335)-1))</f>
        <v>#VALUE!</v>
      </c>
      <c r="AN1335" s="1" t="e">
        <f>TRIM(LEFT(AU1335,FIND(Sheet1!$E$16,AU1335)-1))</f>
        <v>#VALUE!</v>
      </c>
      <c r="AO1335" s="1" t="e">
        <f>TRIM(LEFT(AV1335,FIND(Sheet1!$E$16,AV1335)-1))</f>
        <v>#VALUE!</v>
      </c>
      <c r="AP1335" s="14" t="s">
        <v>385</v>
      </c>
      <c r="AQ1335" s="14" t="s">
        <v>170</v>
      </c>
      <c r="AX1335" s="1">
        <v>210100901</v>
      </c>
      <c r="AY1335" s="1" t="s">
        <v>92</v>
      </c>
      <c r="AZ1335" s="1" t="str">
        <f t="shared" si="362"/>
        <v>210100901恢复血量</v>
      </c>
      <c r="BA1335" s="1">
        <f>COUNTIFS($AZ$2:AZ1335,AZ1335,$AZ$2:AZ1335,"&gt;&lt;")</f>
        <v>1</v>
      </c>
      <c r="BB1335" t="b">
        <f>IFERROR(AND(VLOOKUP(AX1335,[2]英雄技能定义!$A:$F,6,0)="普攻",AY1335=$AY$2),FALSE)</f>
        <v>0</v>
      </c>
    </row>
    <row r="1336" spans="19:54">
      <c r="S1336" s="14" t="str">
        <f t="shared" si="354"/>
        <v>210100902恢复血量1</v>
      </c>
      <c r="T1336" s="14" t="str">
        <f ca="1">IF(OFFSET($BB$1,MATCH($S1336,S:S,0)-1,),$BC$1,
_xlfn.TEXTJOIN(Sheet1!$D$16,1,U1336:AA1336))</f>
        <v>ratio=1.8,fixed=100</v>
      </c>
      <c r="U1336" s="14" t="str">
        <f t="shared" ca="1" si="355"/>
        <v>ratio=1.8</v>
      </c>
      <c r="V1336" s="14" t="str">
        <f t="shared" ca="1" si="356"/>
        <v>fixed=100</v>
      </c>
      <c r="W1336" s="14" t="str">
        <f t="shared" ca="1" si="357"/>
        <v/>
      </c>
      <c r="X1336" s="14" t="str">
        <f t="shared" ca="1" si="358"/>
        <v/>
      </c>
      <c r="Y1336" s="14" t="str">
        <f t="shared" ca="1" si="359"/>
        <v/>
      </c>
      <c r="Z1336" s="14" t="str">
        <f t="shared" ca="1" si="360"/>
        <v/>
      </c>
      <c r="AA1336" s="14" t="str">
        <f t="shared" ca="1" si="361"/>
        <v/>
      </c>
      <c r="AB1336" s="1">
        <f t="shared" si="363"/>
        <v>1.8</v>
      </c>
      <c r="AC1336" s="1">
        <f t="shared" si="364"/>
        <v>100</v>
      </c>
      <c r="AD1336" s="1" t="e">
        <f t="shared" si="365"/>
        <v>#N/A</v>
      </c>
      <c r="AE1336" s="1" t="e">
        <f t="shared" si="366"/>
        <v>#N/A</v>
      </c>
      <c r="AF1336" s="1" t="e">
        <f t="shared" si="367"/>
        <v>#N/A</v>
      </c>
      <c r="AG1336" s="1" t="e">
        <f t="shared" si="368"/>
        <v>#N/A</v>
      </c>
      <c r="AH1336" s="1" t="e">
        <f t="shared" si="369"/>
        <v>#N/A</v>
      </c>
      <c r="AI1336" s="1" t="str">
        <f>TRIM(LEFT(AP1336,FIND(Sheet1!$E$16,AP1336)-1))</f>
        <v>ratio</v>
      </c>
      <c r="AJ1336" s="1" t="str">
        <f>TRIM(LEFT(AQ1336,FIND(Sheet1!$E$16,AQ1336)-1))</f>
        <v>fixed</v>
      </c>
      <c r="AK1336" s="1" t="e">
        <f>TRIM(LEFT(AR1336,FIND(Sheet1!$E$16,AR1336)-1))</f>
        <v>#VALUE!</v>
      </c>
      <c r="AL1336" s="1" t="e">
        <f>TRIM(LEFT(AS1336,FIND(Sheet1!$E$16,AS1336)-1))</f>
        <v>#VALUE!</v>
      </c>
      <c r="AM1336" s="1" t="e">
        <f>TRIM(LEFT(AT1336,FIND(Sheet1!$E$16,AT1336)-1))</f>
        <v>#VALUE!</v>
      </c>
      <c r="AN1336" s="1" t="e">
        <f>TRIM(LEFT(AU1336,FIND(Sheet1!$E$16,AU1336)-1))</f>
        <v>#VALUE!</v>
      </c>
      <c r="AO1336" s="1" t="e">
        <f>TRIM(LEFT(AV1336,FIND(Sheet1!$E$16,AV1336)-1))</f>
        <v>#VALUE!</v>
      </c>
      <c r="AP1336" s="14" t="s">
        <v>385</v>
      </c>
      <c r="AQ1336" s="14" t="s">
        <v>170</v>
      </c>
      <c r="AX1336" s="1">
        <v>210100902</v>
      </c>
      <c r="AY1336" s="1" t="s">
        <v>92</v>
      </c>
      <c r="AZ1336" s="1" t="str">
        <f t="shared" si="362"/>
        <v>210100902恢复血量</v>
      </c>
      <c r="BA1336" s="1">
        <f>COUNTIFS($AZ$2:AZ1336,AZ1336,$AZ$2:AZ1336,"&gt;&lt;")</f>
        <v>1</v>
      </c>
      <c r="BB1336" t="b">
        <f>IFERROR(AND(VLOOKUP(AX1336,[2]英雄技能定义!$A:$F,6,0)="普攻",AY1336=$AY$2),FALSE)</f>
        <v>0</v>
      </c>
    </row>
    <row r="1337" spans="19:54">
      <c r="S1337" s="14" t="str">
        <f t="shared" si="354"/>
        <v>210100903恢复血量1</v>
      </c>
      <c r="T1337" s="14" t="str">
        <f ca="1">IF(OFFSET($BB$1,MATCH($S1337,S:S,0)-1,),$BC$1,
_xlfn.TEXTJOIN(Sheet1!$D$16,1,U1337:AA1337))</f>
        <v>ratio=1.8,fixed=100</v>
      </c>
      <c r="U1337" s="14" t="str">
        <f t="shared" ca="1" si="355"/>
        <v>ratio=1.8</v>
      </c>
      <c r="V1337" s="14" t="str">
        <f t="shared" ca="1" si="356"/>
        <v>fixed=100</v>
      </c>
      <c r="W1337" s="14" t="str">
        <f t="shared" ca="1" si="357"/>
        <v/>
      </c>
      <c r="X1337" s="14" t="str">
        <f t="shared" ca="1" si="358"/>
        <v/>
      </c>
      <c r="Y1337" s="14" t="str">
        <f t="shared" ca="1" si="359"/>
        <v/>
      </c>
      <c r="Z1337" s="14" t="str">
        <f t="shared" ca="1" si="360"/>
        <v/>
      </c>
      <c r="AA1337" s="14" t="str">
        <f t="shared" ca="1" si="361"/>
        <v/>
      </c>
      <c r="AB1337" s="1">
        <f t="shared" si="363"/>
        <v>1.8</v>
      </c>
      <c r="AC1337" s="1">
        <f t="shared" si="364"/>
        <v>100</v>
      </c>
      <c r="AD1337" s="1" t="e">
        <f t="shared" si="365"/>
        <v>#N/A</v>
      </c>
      <c r="AE1337" s="1" t="e">
        <f t="shared" si="366"/>
        <v>#N/A</v>
      </c>
      <c r="AF1337" s="1" t="e">
        <f t="shared" si="367"/>
        <v>#N/A</v>
      </c>
      <c r="AG1337" s="1" t="e">
        <f t="shared" si="368"/>
        <v>#N/A</v>
      </c>
      <c r="AH1337" s="1" t="e">
        <f t="shared" si="369"/>
        <v>#N/A</v>
      </c>
      <c r="AI1337" s="1" t="str">
        <f>TRIM(LEFT(AP1337,FIND(Sheet1!$E$16,AP1337)-1))</f>
        <v>ratio</v>
      </c>
      <c r="AJ1337" s="1" t="str">
        <f>TRIM(LEFT(AQ1337,FIND(Sheet1!$E$16,AQ1337)-1))</f>
        <v>fixed</v>
      </c>
      <c r="AK1337" s="1" t="e">
        <f>TRIM(LEFT(AR1337,FIND(Sheet1!$E$16,AR1337)-1))</f>
        <v>#VALUE!</v>
      </c>
      <c r="AL1337" s="1" t="e">
        <f>TRIM(LEFT(AS1337,FIND(Sheet1!$E$16,AS1337)-1))</f>
        <v>#VALUE!</v>
      </c>
      <c r="AM1337" s="1" t="e">
        <f>TRIM(LEFT(AT1337,FIND(Sheet1!$E$16,AT1337)-1))</f>
        <v>#VALUE!</v>
      </c>
      <c r="AN1337" s="1" t="e">
        <f>TRIM(LEFT(AU1337,FIND(Sheet1!$E$16,AU1337)-1))</f>
        <v>#VALUE!</v>
      </c>
      <c r="AO1337" s="1" t="e">
        <f>TRIM(LEFT(AV1337,FIND(Sheet1!$E$16,AV1337)-1))</f>
        <v>#VALUE!</v>
      </c>
      <c r="AP1337" s="14" t="s">
        <v>385</v>
      </c>
      <c r="AQ1337" s="14" t="s">
        <v>170</v>
      </c>
      <c r="AX1337" s="1">
        <v>210100903</v>
      </c>
      <c r="AY1337" s="1" t="s">
        <v>92</v>
      </c>
      <c r="AZ1337" s="1" t="str">
        <f t="shared" si="362"/>
        <v>210100903恢复血量</v>
      </c>
      <c r="BA1337" s="1">
        <f>COUNTIFS($AZ$2:AZ1337,AZ1337,$AZ$2:AZ1337,"&gt;&lt;")</f>
        <v>1</v>
      </c>
      <c r="BB1337" t="b">
        <f>IFERROR(AND(VLOOKUP(AX1337,[2]英雄技能定义!$A:$F,6,0)="普攻",AY1337=$AY$2),FALSE)</f>
        <v>0</v>
      </c>
    </row>
    <row r="1338" spans="19:54">
      <c r="S1338" s="14" t="str">
        <f t="shared" si="354"/>
        <v>210100904恢复血量1</v>
      </c>
      <c r="T1338" s="14" t="str">
        <f ca="1">IF(OFFSET($BB$1,MATCH($S1338,S:S,0)-1,),$BC$1,
_xlfn.TEXTJOIN(Sheet1!$D$16,1,U1338:AA1338))</f>
        <v>ratio=1.8,fixed=100</v>
      </c>
      <c r="U1338" s="14" t="str">
        <f t="shared" ca="1" si="355"/>
        <v>ratio=1.8</v>
      </c>
      <c r="V1338" s="14" t="str">
        <f t="shared" ca="1" si="356"/>
        <v>fixed=100</v>
      </c>
      <c r="W1338" s="14" t="str">
        <f t="shared" ca="1" si="357"/>
        <v/>
      </c>
      <c r="X1338" s="14" t="str">
        <f t="shared" ca="1" si="358"/>
        <v/>
      </c>
      <c r="Y1338" s="14" t="str">
        <f t="shared" ca="1" si="359"/>
        <v/>
      </c>
      <c r="Z1338" s="14" t="str">
        <f t="shared" ca="1" si="360"/>
        <v/>
      </c>
      <c r="AA1338" s="14" t="str">
        <f t="shared" ca="1" si="361"/>
        <v/>
      </c>
      <c r="AB1338" s="1">
        <f t="shared" si="363"/>
        <v>1.8</v>
      </c>
      <c r="AC1338" s="1">
        <f t="shared" si="364"/>
        <v>100</v>
      </c>
      <c r="AD1338" s="1" t="e">
        <f t="shared" si="365"/>
        <v>#N/A</v>
      </c>
      <c r="AE1338" s="1" t="e">
        <f t="shared" si="366"/>
        <v>#N/A</v>
      </c>
      <c r="AF1338" s="1" t="e">
        <f t="shared" si="367"/>
        <v>#N/A</v>
      </c>
      <c r="AG1338" s="1" t="e">
        <f t="shared" si="368"/>
        <v>#N/A</v>
      </c>
      <c r="AH1338" s="1" t="e">
        <f t="shared" si="369"/>
        <v>#N/A</v>
      </c>
      <c r="AI1338" s="1" t="str">
        <f>TRIM(LEFT(AP1338,FIND(Sheet1!$E$16,AP1338)-1))</f>
        <v>ratio</v>
      </c>
      <c r="AJ1338" s="1" t="str">
        <f>TRIM(LEFT(AQ1338,FIND(Sheet1!$E$16,AQ1338)-1))</f>
        <v>fixed</v>
      </c>
      <c r="AK1338" s="1" t="e">
        <f>TRIM(LEFT(AR1338,FIND(Sheet1!$E$16,AR1338)-1))</f>
        <v>#VALUE!</v>
      </c>
      <c r="AL1338" s="1" t="e">
        <f>TRIM(LEFT(AS1338,FIND(Sheet1!$E$16,AS1338)-1))</f>
        <v>#VALUE!</v>
      </c>
      <c r="AM1338" s="1" t="e">
        <f>TRIM(LEFT(AT1338,FIND(Sheet1!$E$16,AT1338)-1))</f>
        <v>#VALUE!</v>
      </c>
      <c r="AN1338" s="1" t="e">
        <f>TRIM(LEFT(AU1338,FIND(Sheet1!$E$16,AU1338)-1))</f>
        <v>#VALUE!</v>
      </c>
      <c r="AO1338" s="1" t="e">
        <f>TRIM(LEFT(AV1338,FIND(Sheet1!$E$16,AV1338)-1))</f>
        <v>#VALUE!</v>
      </c>
      <c r="AP1338" s="14" t="s">
        <v>385</v>
      </c>
      <c r="AQ1338" s="14" t="s">
        <v>170</v>
      </c>
      <c r="AX1338" s="1">
        <v>210100904</v>
      </c>
      <c r="AY1338" s="1" t="s">
        <v>92</v>
      </c>
      <c r="AZ1338" s="1" t="str">
        <f t="shared" si="362"/>
        <v>210100904恢复血量</v>
      </c>
      <c r="BA1338" s="1">
        <f>COUNTIFS($AZ$2:AZ1338,AZ1338,$AZ$2:AZ1338,"&gt;&lt;")</f>
        <v>1</v>
      </c>
      <c r="BB1338" t="b">
        <f>IFERROR(AND(VLOOKUP(AX1338,[2]英雄技能定义!$A:$F,6,0)="普攻",AY1338=$AY$2),FALSE)</f>
        <v>0</v>
      </c>
    </row>
    <row r="1339" spans="19:54">
      <c r="S1339" s="14" t="str">
        <f t="shared" si="354"/>
        <v>210100905恢复血量1</v>
      </c>
      <c r="T1339" s="14" t="str">
        <f ca="1">IF(OFFSET($BB$1,MATCH($S1339,S:S,0)-1,),$BC$1,
_xlfn.TEXTJOIN(Sheet1!$D$16,1,U1339:AA1339))</f>
        <v>ratio=1.8,fixed=100</v>
      </c>
      <c r="U1339" s="14" t="str">
        <f t="shared" ca="1" si="355"/>
        <v>ratio=1.8</v>
      </c>
      <c r="V1339" s="14" t="str">
        <f t="shared" ca="1" si="356"/>
        <v>fixed=100</v>
      </c>
      <c r="W1339" s="14" t="str">
        <f t="shared" ca="1" si="357"/>
        <v/>
      </c>
      <c r="X1339" s="14" t="str">
        <f t="shared" ca="1" si="358"/>
        <v/>
      </c>
      <c r="Y1339" s="14" t="str">
        <f t="shared" ca="1" si="359"/>
        <v/>
      </c>
      <c r="Z1339" s="14" t="str">
        <f t="shared" ca="1" si="360"/>
        <v/>
      </c>
      <c r="AA1339" s="14" t="str">
        <f t="shared" ca="1" si="361"/>
        <v/>
      </c>
      <c r="AB1339" s="1">
        <f t="shared" si="363"/>
        <v>1.8</v>
      </c>
      <c r="AC1339" s="1">
        <f t="shared" si="364"/>
        <v>100</v>
      </c>
      <c r="AD1339" s="1" t="e">
        <f t="shared" si="365"/>
        <v>#N/A</v>
      </c>
      <c r="AE1339" s="1" t="e">
        <f t="shared" si="366"/>
        <v>#N/A</v>
      </c>
      <c r="AF1339" s="1" t="e">
        <f t="shared" si="367"/>
        <v>#N/A</v>
      </c>
      <c r="AG1339" s="1" t="e">
        <f t="shared" si="368"/>
        <v>#N/A</v>
      </c>
      <c r="AH1339" s="1" t="e">
        <f t="shared" si="369"/>
        <v>#N/A</v>
      </c>
      <c r="AI1339" s="1" t="str">
        <f>TRIM(LEFT(AP1339,FIND(Sheet1!$E$16,AP1339)-1))</f>
        <v>ratio</v>
      </c>
      <c r="AJ1339" s="1" t="str">
        <f>TRIM(LEFT(AQ1339,FIND(Sheet1!$E$16,AQ1339)-1))</f>
        <v>fixed</v>
      </c>
      <c r="AK1339" s="1" t="e">
        <f>TRIM(LEFT(AR1339,FIND(Sheet1!$E$16,AR1339)-1))</f>
        <v>#VALUE!</v>
      </c>
      <c r="AL1339" s="1" t="e">
        <f>TRIM(LEFT(AS1339,FIND(Sheet1!$E$16,AS1339)-1))</f>
        <v>#VALUE!</v>
      </c>
      <c r="AM1339" s="1" t="e">
        <f>TRIM(LEFT(AT1339,FIND(Sheet1!$E$16,AT1339)-1))</f>
        <v>#VALUE!</v>
      </c>
      <c r="AN1339" s="1" t="e">
        <f>TRIM(LEFT(AU1339,FIND(Sheet1!$E$16,AU1339)-1))</f>
        <v>#VALUE!</v>
      </c>
      <c r="AO1339" s="1" t="e">
        <f>TRIM(LEFT(AV1339,FIND(Sheet1!$E$16,AV1339)-1))</f>
        <v>#VALUE!</v>
      </c>
      <c r="AP1339" s="14" t="s">
        <v>385</v>
      </c>
      <c r="AQ1339" s="14" t="s">
        <v>170</v>
      </c>
      <c r="AX1339" s="1">
        <v>210100905</v>
      </c>
      <c r="AY1339" s="1" t="s">
        <v>92</v>
      </c>
      <c r="AZ1339" s="1" t="str">
        <f t="shared" si="362"/>
        <v>210100905恢复血量</v>
      </c>
      <c r="BA1339" s="1">
        <f>COUNTIFS($AZ$2:AZ1339,AZ1339,$AZ$2:AZ1339,"&gt;&lt;")</f>
        <v>1</v>
      </c>
      <c r="BB1339" t="b">
        <f>IFERROR(AND(VLOOKUP(AX1339,[2]英雄技能定义!$A:$F,6,0)="普攻",AY1339=$AY$2),FALSE)</f>
        <v>0</v>
      </c>
    </row>
    <row r="1340" spans="19:54">
      <c r="S1340" s="14" t="str">
        <f t="shared" si="354"/>
        <v>210100906恢复血量1</v>
      </c>
      <c r="T1340" s="14" t="str">
        <f ca="1">IF(OFFSET($BB$1,MATCH($S1340,S:S,0)-1,),$BC$1,
_xlfn.TEXTJOIN(Sheet1!$D$16,1,U1340:AA1340))</f>
        <v>ratio=1.8,fixed=100</v>
      </c>
      <c r="U1340" s="14" t="str">
        <f t="shared" ca="1" si="355"/>
        <v>ratio=1.8</v>
      </c>
      <c r="V1340" s="14" t="str">
        <f t="shared" ca="1" si="356"/>
        <v>fixed=100</v>
      </c>
      <c r="W1340" s="14" t="str">
        <f t="shared" ca="1" si="357"/>
        <v/>
      </c>
      <c r="X1340" s="14" t="str">
        <f t="shared" ca="1" si="358"/>
        <v/>
      </c>
      <c r="Y1340" s="14" t="str">
        <f t="shared" ca="1" si="359"/>
        <v/>
      </c>
      <c r="Z1340" s="14" t="str">
        <f t="shared" ca="1" si="360"/>
        <v/>
      </c>
      <c r="AA1340" s="14" t="str">
        <f t="shared" ca="1" si="361"/>
        <v/>
      </c>
      <c r="AB1340" s="1">
        <f t="shared" si="363"/>
        <v>1.8</v>
      </c>
      <c r="AC1340" s="1">
        <f t="shared" si="364"/>
        <v>100</v>
      </c>
      <c r="AD1340" s="1" t="e">
        <f t="shared" si="365"/>
        <v>#N/A</v>
      </c>
      <c r="AE1340" s="1" t="e">
        <f t="shared" si="366"/>
        <v>#N/A</v>
      </c>
      <c r="AF1340" s="1" t="e">
        <f t="shared" si="367"/>
        <v>#N/A</v>
      </c>
      <c r="AG1340" s="1" t="e">
        <f t="shared" si="368"/>
        <v>#N/A</v>
      </c>
      <c r="AH1340" s="1" t="e">
        <f t="shared" si="369"/>
        <v>#N/A</v>
      </c>
      <c r="AI1340" s="1" t="str">
        <f>TRIM(LEFT(AP1340,FIND(Sheet1!$E$16,AP1340)-1))</f>
        <v>ratio</v>
      </c>
      <c r="AJ1340" s="1" t="str">
        <f>TRIM(LEFT(AQ1340,FIND(Sheet1!$E$16,AQ1340)-1))</f>
        <v>fixed</v>
      </c>
      <c r="AK1340" s="1" t="e">
        <f>TRIM(LEFT(AR1340,FIND(Sheet1!$E$16,AR1340)-1))</f>
        <v>#VALUE!</v>
      </c>
      <c r="AL1340" s="1" t="e">
        <f>TRIM(LEFT(AS1340,FIND(Sheet1!$E$16,AS1340)-1))</f>
        <v>#VALUE!</v>
      </c>
      <c r="AM1340" s="1" t="e">
        <f>TRIM(LEFT(AT1340,FIND(Sheet1!$E$16,AT1340)-1))</f>
        <v>#VALUE!</v>
      </c>
      <c r="AN1340" s="1" t="e">
        <f>TRIM(LEFT(AU1340,FIND(Sheet1!$E$16,AU1340)-1))</f>
        <v>#VALUE!</v>
      </c>
      <c r="AO1340" s="1" t="e">
        <f>TRIM(LEFT(AV1340,FIND(Sheet1!$E$16,AV1340)-1))</f>
        <v>#VALUE!</v>
      </c>
      <c r="AP1340" s="14" t="s">
        <v>385</v>
      </c>
      <c r="AQ1340" s="14" t="s">
        <v>170</v>
      </c>
      <c r="AX1340" s="1">
        <v>210100906</v>
      </c>
      <c r="AY1340" s="1" t="s">
        <v>92</v>
      </c>
      <c r="AZ1340" s="1" t="str">
        <f t="shared" si="362"/>
        <v>210100906恢复血量</v>
      </c>
      <c r="BA1340" s="1">
        <f>COUNTIFS($AZ$2:AZ1340,AZ1340,$AZ$2:AZ1340,"&gt;&lt;")</f>
        <v>1</v>
      </c>
      <c r="BB1340" t="b">
        <f>IFERROR(AND(VLOOKUP(AX1340,[2]英雄技能定义!$A:$F,6,0)="普攻",AY1340=$AY$2),FALSE)</f>
        <v>0</v>
      </c>
    </row>
    <row r="1341" spans="19:54">
      <c r="S1341" s="14" t="str">
        <f t="shared" si="354"/>
        <v>210101001伤血1</v>
      </c>
      <c r="T1341" s="14" t="str">
        <f ca="1">IF(OFFSET($BB$1,MATCH($S1341,S:S,0)-1,),$BC$1,
_xlfn.TEXTJOIN(Sheet1!$D$16,1,U1341:AA1341))</f>
        <v>ratio=1.06,fixed=100</v>
      </c>
      <c r="U1341" s="14" t="str">
        <f t="shared" ca="1" si="355"/>
        <v>ratio=1.06</v>
      </c>
      <c r="V1341" s="14" t="str">
        <f t="shared" ca="1" si="356"/>
        <v>fixed=100</v>
      </c>
      <c r="W1341" s="14" t="str">
        <f t="shared" ca="1" si="357"/>
        <v/>
      </c>
      <c r="X1341" s="14" t="str">
        <f t="shared" ca="1" si="358"/>
        <v/>
      </c>
      <c r="Y1341" s="14" t="str">
        <f t="shared" ca="1" si="359"/>
        <v/>
      </c>
      <c r="Z1341" s="14" t="str">
        <f t="shared" ca="1" si="360"/>
        <v/>
      </c>
      <c r="AA1341" s="14" t="str">
        <f t="shared" ca="1" si="361"/>
        <v/>
      </c>
      <c r="AB1341" s="1">
        <f t="shared" si="363"/>
        <v>1.06</v>
      </c>
      <c r="AC1341" s="1">
        <f t="shared" si="364"/>
        <v>100</v>
      </c>
      <c r="AD1341" s="1" t="e">
        <f t="shared" si="365"/>
        <v>#N/A</v>
      </c>
      <c r="AE1341" s="1" t="e">
        <f t="shared" si="366"/>
        <v>#N/A</v>
      </c>
      <c r="AF1341" s="1" t="e">
        <f t="shared" si="367"/>
        <v>#N/A</v>
      </c>
      <c r="AG1341" s="1" t="e">
        <f t="shared" si="368"/>
        <v>#N/A</v>
      </c>
      <c r="AH1341" s="1" t="e">
        <f t="shared" si="369"/>
        <v>#N/A</v>
      </c>
      <c r="AI1341" s="1" t="str">
        <f>TRIM(LEFT(AP1341,FIND(Sheet1!$E$16,AP1341)-1))</f>
        <v>ratio</v>
      </c>
      <c r="AJ1341" s="1" t="str">
        <f>TRIM(LEFT(AQ1341,FIND(Sheet1!$E$16,AQ1341)-1))</f>
        <v>fixed</v>
      </c>
      <c r="AK1341" s="1" t="e">
        <f>TRIM(LEFT(AR1341,FIND(Sheet1!$E$16,AR1341)-1))</f>
        <v>#VALUE!</v>
      </c>
      <c r="AL1341" s="1" t="e">
        <f>TRIM(LEFT(AS1341,FIND(Sheet1!$E$16,AS1341)-1))</f>
        <v>#VALUE!</v>
      </c>
      <c r="AM1341" s="1" t="e">
        <f>TRIM(LEFT(AT1341,FIND(Sheet1!$E$16,AT1341)-1))</f>
        <v>#VALUE!</v>
      </c>
      <c r="AN1341" s="1" t="e">
        <f>TRIM(LEFT(AU1341,FIND(Sheet1!$E$16,AU1341)-1))</f>
        <v>#VALUE!</v>
      </c>
      <c r="AO1341" s="1" t="e">
        <f>TRIM(LEFT(AV1341,FIND(Sheet1!$E$16,AV1341)-1))</f>
        <v>#VALUE!</v>
      </c>
      <c r="AP1341" s="14" t="s">
        <v>728</v>
      </c>
      <c r="AQ1341" s="14" t="s">
        <v>170</v>
      </c>
      <c r="AX1341" s="1">
        <v>210101001</v>
      </c>
      <c r="AY1341" s="1" t="s">
        <v>86</v>
      </c>
      <c r="AZ1341" s="1" t="str">
        <f t="shared" si="362"/>
        <v>210101001伤血</v>
      </c>
      <c r="BA1341" s="1">
        <f>COUNTIFS($AZ$2:AZ1341,AZ1341,$AZ$2:AZ1341,"&gt;&lt;")</f>
        <v>1</v>
      </c>
      <c r="BB1341" t="b">
        <f>IFERROR(AND(VLOOKUP(AX1341,[2]英雄技能定义!$A:$F,6,0)="普攻",AY1341=$AY$2),FALSE)</f>
        <v>0</v>
      </c>
    </row>
    <row r="1342" spans="19:54">
      <c r="S1342" s="14" t="str">
        <f t="shared" si="354"/>
        <v>210101002伤血1</v>
      </c>
      <c r="T1342" s="14" t="str">
        <f ca="1">IF(OFFSET($BB$1,MATCH($S1342,S:S,0)-1,),$BC$1,
_xlfn.TEXTJOIN(Sheet1!$D$16,1,U1342:AA1342))</f>
        <v>ratio=1.28,fixed=100</v>
      </c>
      <c r="U1342" s="14" t="str">
        <f t="shared" ca="1" si="355"/>
        <v>ratio=1.28</v>
      </c>
      <c r="V1342" s="14" t="str">
        <f t="shared" ca="1" si="356"/>
        <v>fixed=100</v>
      </c>
      <c r="W1342" s="14" t="str">
        <f t="shared" ca="1" si="357"/>
        <v/>
      </c>
      <c r="X1342" s="14" t="str">
        <f t="shared" ca="1" si="358"/>
        <v/>
      </c>
      <c r="Y1342" s="14" t="str">
        <f t="shared" ca="1" si="359"/>
        <v/>
      </c>
      <c r="Z1342" s="14" t="str">
        <f t="shared" ca="1" si="360"/>
        <v/>
      </c>
      <c r="AA1342" s="14" t="str">
        <f t="shared" ca="1" si="361"/>
        <v/>
      </c>
      <c r="AB1342" s="1">
        <f t="shared" si="363"/>
        <v>1.28</v>
      </c>
      <c r="AC1342" s="1">
        <f t="shared" si="364"/>
        <v>100</v>
      </c>
      <c r="AD1342" s="1" t="e">
        <f t="shared" si="365"/>
        <v>#N/A</v>
      </c>
      <c r="AE1342" s="1" t="e">
        <f t="shared" si="366"/>
        <v>#N/A</v>
      </c>
      <c r="AF1342" s="1" t="e">
        <f t="shared" si="367"/>
        <v>#N/A</v>
      </c>
      <c r="AG1342" s="1" t="e">
        <f t="shared" si="368"/>
        <v>#N/A</v>
      </c>
      <c r="AH1342" s="1" t="e">
        <f t="shared" si="369"/>
        <v>#N/A</v>
      </c>
      <c r="AI1342" s="1" t="str">
        <f>TRIM(LEFT(AP1342,FIND(Sheet1!$E$16,AP1342)-1))</f>
        <v>ratio</v>
      </c>
      <c r="AJ1342" s="1" t="str">
        <f>TRIM(LEFT(AQ1342,FIND(Sheet1!$E$16,AQ1342)-1))</f>
        <v>fixed</v>
      </c>
      <c r="AK1342" s="1" t="e">
        <f>TRIM(LEFT(AR1342,FIND(Sheet1!$E$16,AR1342)-1))</f>
        <v>#VALUE!</v>
      </c>
      <c r="AL1342" s="1" t="e">
        <f>TRIM(LEFT(AS1342,FIND(Sheet1!$E$16,AS1342)-1))</f>
        <v>#VALUE!</v>
      </c>
      <c r="AM1342" s="1" t="e">
        <f>TRIM(LEFT(AT1342,FIND(Sheet1!$E$16,AT1342)-1))</f>
        <v>#VALUE!</v>
      </c>
      <c r="AN1342" s="1" t="e">
        <f>TRIM(LEFT(AU1342,FIND(Sheet1!$E$16,AU1342)-1))</f>
        <v>#VALUE!</v>
      </c>
      <c r="AO1342" s="1" t="e">
        <f>TRIM(LEFT(AV1342,FIND(Sheet1!$E$16,AV1342)-1))</f>
        <v>#VALUE!</v>
      </c>
      <c r="AP1342" s="14" t="s">
        <v>729</v>
      </c>
      <c r="AQ1342" s="14" t="s">
        <v>170</v>
      </c>
      <c r="AX1342" s="1">
        <v>210101002</v>
      </c>
      <c r="AY1342" s="1" t="s">
        <v>86</v>
      </c>
      <c r="AZ1342" s="1" t="str">
        <f t="shared" si="362"/>
        <v>210101002伤血</v>
      </c>
      <c r="BA1342" s="1">
        <f>COUNTIFS($AZ$2:AZ1342,AZ1342,$AZ$2:AZ1342,"&gt;&lt;")</f>
        <v>1</v>
      </c>
      <c r="BB1342" t="b">
        <f>IFERROR(AND(VLOOKUP(AX1342,[2]英雄技能定义!$A:$F,6,0)="普攻",AY1342=$AY$2),FALSE)</f>
        <v>0</v>
      </c>
    </row>
    <row r="1343" spans="19:54">
      <c r="S1343" s="14" t="str">
        <f t="shared" si="354"/>
        <v>210101003伤血1</v>
      </c>
      <c r="T1343" s="14" t="str">
        <f ca="1">IF(OFFSET($BB$1,MATCH($S1343,S:S,0)-1,),$BC$1,
_xlfn.TEXTJOIN(Sheet1!$D$16,1,U1343:AA1343))</f>
        <v>ratio=1.49,fixed=100</v>
      </c>
      <c r="U1343" s="14" t="str">
        <f t="shared" ca="1" si="355"/>
        <v>ratio=1.49</v>
      </c>
      <c r="V1343" s="14" t="str">
        <f t="shared" ca="1" si="356"/>
        <v>fixed=100</v>
      </c>
      <c r="W1343" s="14" t="str">
        <f t="shared" ca="1" si="357"/>
        <v/>
      </c>
      <c r="X1343" s="14" t="str">
        <f t="shared" ca="1" si="358"/>
        <v/>
      </c>
      <c r="Y1343" s="14" t="str">
        <f t="shared" ca="1" si="359"/>
        <v/>
      </c>
      <c r="Z1343" s="14" t="str">
        <f t="shared" ca="1" si="360"/>
        <v/>
      </c>
      <c r="AA1343" s="14" t="str">
        <f t="shared" ca="1" si="361"/>
        <v/>
      </c>
      <c r="AB1343" s="1">
        <f t="shared" si="363"/>
        <v>1.49</v>
      </c>
      <c r="AC1343" s="1">
        <f t="shared" si="364"/>
        <v>100</v>
      </c>
      <c r="AD1343" s="1" t="e">
        <f t="shared" si="365"/>
        <v>#N/A</v>
      </c>
      <c r="AE1343" s="1" t="e">
        <f t="shared" si="366"/>
        <v>#N/A</v>
      </c>
      <c r="AF1343" s="1" t="e">
        <f t="shared" si="367"/>
        <v>#N/A</v>
      </c>
      <c r="AG1343" s="1" t="e">
        <f t="shared" si="368"/>
        <v>#N/A</v>
      </c>
      <c r="AH1343" s="1" t="e">
        <f t="shared" si="369"/>
        <v>#N/A</v>
      </c>
      <c r="AI1343" s="1" t="str">
        <f>TRIM(LEFT(AP1343,FIND(Sheet1!$E$16,AP1343)-1))</f>
        <v>ratio</v>
      </c>
      <c r="AJ1343" s="1" t="str">
        <f>TRIM(LEFT(AQ1343,FIND(Sheet1!$E$16,AQ1343)-1))</f>
        <v>fixed</v>
      </c>
      <c r="AK1343" s="1" t="e">
        <f>TRIM(LEFT(AR1343,FIND(Sheet1!$E$16,AR1343)-1))</f>
        <v>#VALUE!</v>
      </c>
      <c r="AL1343" s="1" t="e">
        <f>TRIM(LEFT(AS1343,FIND(Sheet1!$E$16,AS1343)-1))</f>
        <v>#VALUE!</v>
      </c>
      <c r="AM1343" s="1" t="e">
        <f>TRIM(LEFT(AT1343,FIND(Sheet1!$E$16,AT1343)-1))</f>
        <v>#VALUE!</v>
      </c>
      <c r="AN1343" s="1" t="e">
        <f>TRIM(LEFT(AU1343,FIND(Sheet1!$E$16,AU1343)-1))</f>
        <v>#VALUE!</v>
      </c>
      <c r="AO1343" s="1" t="e">
        <f>TRIM(LEFT(AV1343,FIND(Sheet1!$E$16,AV1343)-1))</f>
        <v>#VALUE!</v>
      </c>
      <c r="AP1343" s="14" t="s">
        <v>730</v>
      </c>
      <c r="AQ1343" s="14" t="s">
        <v>170</v>
      </c>
      <c r="AX1343" s="1">
        <v>210101003</v>
      </c>
      <c r="AY1343" s="1" t="s">
        <v>86</v>
      </c>
      <c r="AZ1343" s="1" t="str">
        <f t="shared" si="362"/>
        <v>210101003伤血</v>
      </c>
      <c r="BA1343" s="1">
        <f>COUNTIFS($AZ$2:AZ1343,AZ1343,$AZ$2:AZ1343,"&gt;&lt;")</f>
        <v>1</v>
      </c>
      <c r="BB1343" t="b">
        <f>IFERROR(AND(VLOOKUP(AX1343,[2]英雄技能定义!$A:$F,6,0)="普攻",AY1343=$AY$2),FALSE)</f>
        <v>0</v>
      </c>
    </row>
    <row r="1344" spans="19:54">
      <c r="S1344" s="14" t="str">
        <f t="shared" si="354"/>
        <v>210101004伤血1</v>
      </c>
      <c r="T1344" s="14" t="str">
        <f ca="1">IF(OFFSET($BB$1,MATCH($S1344,S:S,0)-1,),$BC$1,
_xlfn.TEXTJOIN(Sheet1!$D$16,1,U1344:AA1344))</f>
        <v>ratio=1.7,fixed=100</v>
      </c>
      <c r="U1344" s="14" t="str">
        <f t="shared" ca="1" si="355"/>
        <v>ratio=1.7</v>
      </c>
      <c r="V1344" s="14" t="str">
        <f t="shared" ca="1" si="356"/>
        <v>fixed=100</v>
      </c>
      <c r="W1344" s="14" t="str">
        <f t="shared" ca="1" si="357"/>
        <v/>
      </c>
      <c r="X1344" s="14" t="str">
        <f t="shared" ca="1" si="358"/>
        <v/>
      </c>
      <c r="Y1344" s="14" t="str">
        <f t="shared" ca="1" si="359"/>
        <v/>
      </c>
      <c r="Z1344" s="14" t="str">
        <f t="shared" ca="1" si="360"/>
        <v/>
      </c>
      <c r="AA1344" s="14" t="str">
        <f t="shared" ca="1" si="361"/>
        <v/>
      </c>
      <c r="AB1344" s="1">
        <f t="shared" si="363"/>
        <v>1.7</v>
      </c>
      <c r="AC1344" s="1">
        <f t="shared" si="364"/>
        <v>100</v>
      </c>
      <c r="AD1344" s="1" t="e">
        <f t="shared" si="365"/>
        <v>#N/A</v>
      </c>
      <c r="AE1344" s="1" t="e">
        <f t="shared" si="366"/>
        <v>#N/A</v>
      </c>
      <c r="AF1344" s="1" t="e">
        <f t="shared" si="367"/>
        <v>#N/A</v>
      </c>
      <c r="AG1344" s="1" t="e">
        <f t="shared" si="368"/>
        <v>#N/A</v>
      </c>
      <c r="AH1344" s="1" t="e">
        <f t="shared" si="369"/>
        <v>#N/A</v>
      </c>
      <c r="AI1344" s="1" t="str">
        <f>TRIM(LEFT(AP1344,FIND(Sheet1!$E$16,AP1344)-1))</f>
        <v>ratio</v>
      </c>
      <c r="AJ1344" s="1" t="str">
        <f>TRIM(LEFT(AQ1344,FIND(Sheet1!$E$16,AQ1344)-1))</f>
        <v>fixed</v>
      </c>
      <c r="AK1344" s="1" t="e">
        <f>TRIM(LEFT(AR1344,FIND(Sheet1!$E$16,AR1344)-1))</f>
        <v>#VALUE!</v>
      </c>
      <c r="AL1344" s="1" t="e">
        <f>TRIM(LEFT(AS1344,FIND(Sheet1!$E$16,AS1344)-1))</f>
        <v>#VALUE!</v>
      </c>
      <c r="AM1344" s="1" t="e">
        <f>TRIM(LEFT(AT1344,FIND(Sheet1!$E$16,AT1344)-1))</f>
        <v>#VALUE!</v>
      </c>
      <c r="AN1344" s="1" t="e">
        <f>TRIM(LEFT(AU1344,FIND(Sheet1!$E$16,AU1344)-1))</f>
        <v>#VALUE!</v>
      </c>
      <c r="AO1344" s="1" t="e">
        <f>TRIM(LEFT(AV1344,FIND(Sheet1!$E$16,AV1344)-1))</f>
        <v>#VALUE!</v>
      </c>
      <c r="AP1344" s="14" t="s">
        <v>242</v>
      </c>
      <c r="AQ1344" s="14" t="s">
        <v>170</v>
      </c>
      <c r="AX1344" s="1">
        <v>210101004</v>
      </c>
      <c r="AY1344" s="1" t="s">
        <v>86</v>
      </c>
      <c r="AZ1344" s="1" t="str">
        <f t="shared" si="362"/>
        <v>210101004伤血</v>
      </c>
      <c r="BA1344" s="1">
        <f>COUNTIFS($AZ$2:AZ1344,AZ1344,$AZ$2:AZ1344,"&gt;&lt;")</f>
        <v>1</v>
      </c>
      <c r="BB1344" t="b">
        <f>IFERROR(AND(VLOOKUP(AX1344,[2]英雄技能定义!$A:$F,6,0)="普攻",AY1344=$AY$2),FALSE)</f>
        <v>0</v>
      </c>
    </row>
    <row r="1345" spans="19:54">
      <c r="S1345" s="14" t="str">
        <f t="shared" si="354"/>
        <v>210101005伤血1</v>
      </c>
      <c r="T1345" s="14" t="str">
        <f ca="1">IF(OFFSET($BB$1,MATCH($S1345,S:S,0)-1,),$BC$1,
_xlfn.TEXTJOIN(Sheet1!$D$16,1,U1345:AA1345))</f>
        <v>ratio=1.91,fixed=100</v>
      </c>
      <c r="U1345" s="14" t="str">
        <f t="shared" ca="1" si="355"/>
        <v>ratio=1.91</v>
      </c>
      <c r="V1345" s="14" t="str">
        <f t="shared" ca="1" si="356"/>
        <v>fixed=100</v>
      </c>
      <c r="W1345" s="14" t="str">
        <f t="shared" ca="1" si="357"/>
        <v/>
      </c>
      <c r="X1345" s="14" t="str">
        <f t="shared" ca="1" si="358"/>
        <v/>
      </c>
      <c r="Y1345" s="14" t="str">
        <f t="shared" ca="1" si="359"/>
        <v/>
      </c>
      <c r="Z1345" s="14" t="str">
        <f t="shared" ca="1" si="360"/>
        <v/>
      </c>
      <c r="AA1345" s="14" t="str">
        <f t="shared" ca="1" si="361"/>
        <v/>
      </c>
      <c r="AB1345" s="1">
        <f t="shared" si="363"/>
        <v>1.91</v>
      </c>
      <c r="AC1345" s="1">
        <f t="shared" si="364"/>
        <v>100</v>
      </c>
      <c r="AD1345" s="1" t="e">
        <f t="shared" si="365"/>
        <v>#N/A</v>
      </c>
      <c r="AE1345" s="1" t="e">
        <f t="shared" si="366"/>
        <v>#N/A</v>
      </c>
      <c r="AF1345" s="1" t="e">
        <f t="shared" si="367"/>
        <v>#N/A</v>
      </c>
      <c r="AG1345" s="1" t="e">
        <f t="shared" si="368"/>
        <v>#N/A</v>
      </c>
      <c r="AH1345" s="1" t="e">
        <f t="shared" si="369"/>
        <v>#N/A</v>
      </c>
      <c r="AI1345" s="1" t="str">
        <f>TRIM(LEFT(AP1345,FIND(Sheet1!$E$16,AP1345)-1))</f>
        <v>ratio</v>
      </c>
      <c r="AJ1345" s="1" t="str">
        <f>TRIM(LEFT(AQ1345,FIND(Sheet1!$E$16,AQ1345)-1))</f>
        <v>fixed</v>
      </c>
      <c r="AK1345" s="1" t="e">
        <f>TRIM(LEFT(AR1345,FIND(Sheet1!$E$16,AR1345)-1))</f>
        <v>#VALUE!</v>
      </c>
      <c r="AL1345" s="1" t="e">
        <f>TRIM(LEFT(AS1345,FIND(Sheet1!$E$16,AS1345)-1))</f>
        <v>#VALUE!</v>
      </c>
      <c r="AM1345" s="1" t="e">
        <f>TRIM(LEFT(AT1345,FIND(Sheet1!$E$16,AT1345)-1))</f>
        <v>#VALUE!</v>
      </c>
      <c r="AN1345" s="1" t="e">
        <f>TRIM(LEFT(AU1345,FIND(Sheet1!$E$16,AU1345)-1))</f>
        <v>#VALUE!</v>
      </c>
      <c r="AO1345" s="1" t="e">
        <f>TRIM(LEFT(AV1345,FIND(Sheet1!$E$16,AV1345)-1))</f>
        <v>#VALUE!</v>
      </c>
      <c r="AP1345" s="14" t="s">
        <v>553</v>
      </c>
      <c r="AQ1345" s="14" t="s">
        <v>170</v>
      </c>
      <c r="AX1345" s="1">
        <v>210101005</v>
      </c>
      <c r="AY1345" s="1" t="s">
        <v>86</v>
      </c>
      <c r="AZ1345" s="1" t="str">
        <f t="shared" si="362"/>
        <v>210101005伤血</v>
      </c>
      <c r="BA1345" s="1">
        <f>COUNTIFS($AZ$2:AZ1345,AZ1345,$AZ$2:AZ1345,"&gt;&lt;")</f>
        <v>1</v>
      </c>
      <c r="BB1345" t="b">
        <f>IFERROR(AND(VLOOKUP(AX1345,[2]英雄技能定义!$A:$F,6,0)="普攻",AY1345=$AY$2),FALSE)</f>
        <v>0</v>
      </c>
    </row>
    <row r="1346" spans="19:54">
      <c r="S1346" s="14" t="str">
        <f t="shared" ref="S1346:S1409" si="370">AZ1346&amp;BA1346</f>
        <v>210101006伤血1</v>
      </c>
      <c r="T1346" s="14" t="str">
        <f ca="1">IF(OFFSET($BB$1,MATCH($S1346,S:S,0)-1,),$BC$1,
_xlfn.TEXTJOIN(Sheet1!$D$16,1,U1346:AA1346))</f>
        <v>ratio=2.66,fixed=100</v>
      </c>
      <c r="U1346" s="14" t="str">
        <f t="shared" ref="U1346:U1409" ca="1" si="371">IFERROR(SUBSTITUTE(AP1346,AB1346,INDEX(OFFSET($H$1:$Q$1,MATCH($S1346,$F:$F,0)-1,0),MATCH(AI1346,$H$1:$Q$1,0))),AP1346&amp;"")</f>
        <v>ratio=2.66</v>
      </c>
      <c r="V1346" s="14" t="str">
        <f t="shared" ref="V1346:V1409" ca="1" si="372">IFERROR(SUBSTITUTE(AQ1346,AC1346,INDEX(OFFSET($H$1:$Q$1,MATCH($S1346,$F:$F,0)-1,0),MATCH(AJ1346,$H$1:$Q$1,0))),AQ1346&amp;"")</f>
        <v>fixed=100</v>
      </c>
      <c r="W1346" s="14" t="str">
        <f t="shared" ref="W1346:W1409" ca="1" si="373">IFERROR(SUBSTITUTE(AR1346,AD1346,INDEX(OFFSET($H$1:$Q$1,MATCH($S1346,$F:$F,0)-1,0),MATCH(AK1346,$H$1:$Q$1,0))),AR1346&amp;"")</f>
        <v/>
      </c>
      <c r="X1346" s="14" t="str">
        <f t="shared" ref="X1346:X1409" ca="1" si="374">IFERROR(SUBSTITUTE(AS1346,AE1346,INDEX(OFFSET($H$1:$Q$1,MATCH($S1346,$F:$F,0)-1,0),MATCH(AL1346,$H$1:$Q$1,0))),AS1346&amp;"")</f>
        <v/>
      </c>
      <c r="Y1346" s="14" t="str">
        <f t="shared" ref="Y1346:Y1409" ca="1" si="375">IFERROR(SUBSTITUTE(AT1346,AF1346,INDEX(OFFSET($H$1:$Q$1,MATCH($S1346,$F:$F,0)-1,0),MATCH(AM1346,$H$1:$Q$1,0))),AT1346&amp;"")</f>
        <v/>
      </c>
      <c r="Z1346" s="14" t="str">
        <f t="shared" ref="Z1346:Z1409" ca="1" si="376">IFERROR(SUBSTITUTE(AU1346,AG1346,INDEX(OFFSET($H$1:$Q$1,MATCH($S1346,$F:$F,0)-1,0),MATCH(AN1346,$H$1:$Q$1,0))),AU1346&amp;"")</f>
        <v/>
      </c>
      <c r="AA1346" s="14" t="str">
        <f t="shared" ref="AA1346:AA1409" ca="1" si="377">IFERROR(SUBSTITUTE(AV1346,AH1346,INDEX(OFFSET($H$1:$Q$1,MATCH($S1346,$F:$F,0)-1,0),MATCH(AO1346,$H$1:$Q$1,0))),AV1346&amp;"")</f>
        <v/>
      </c>
      <c r="AB1346" s="1">
        <f t="shared" si="363"/>
        <v>2.66</v>
      </c>
      <c r="AC1346" s="1">
        <f t="shared" si="364"/>
        <v>100</v>
      </c>
      <c r="AD1346" s="1" t="e">
        <f t="shared" si="365"/>
        <v>#N/A</v>
      </c>
      <c r="AE1346" s="1" t="e">
        <f t="shared" si="366"/>
        <v>#N/A</v>
      </c>
      <c r="AF1346" s="1" t="e">
        <f t="shared" si="367"/>
        <v>#N/A</v>
      </c>
      <c r="AG1346" s="1" t="e">
        <f t="shared" si="368"/>
        <v>#N/A</v>
      </c>
      <c r="AH1346" s="1" t="e">
        <f t="shared" si="369"/>
        <v>#N/A</v>
      </c>
      <c r="AI1346" s="1" t="str">
        <f>TRIM(LEFT(AP1346,FIND(Sheet1!$E$16,AP1346)-1))</f>
        <v>ratio</v>
      </c>
      <c r="AJ1346" s="1" t="str">
        <f>TRIM(LEFT(AQ1346,FIND(Sheet1!$E$16,AQ1346)-1))</f>
        <v>fixed</v>
      </c>
      <c r="AK1346" s="1" t="e">
        <f>TRIM(LEFT(AR1346,FIND(Sheet1!$E$16,AR1346)-1))</f>
        <v>#VALUE!</v>
      </c>
      <c r="AL1346" s="1" t="e">
        <f>TRIM(LEFT(AS1346,FIND(Sheet1!$E$16,AS1346)-1))</f>
        <v>#VALUE!</v>
      </c>
      <c r="AM1346" s="1" t="e">
        <f>TRIM(LEFT(AT1346,FIND(Sheet1!$E$16,AT1346)-1))</f>
        <v>#VALUE!</v>
      </c>
      <c r="AN1346" s="1" t="e">
        <f>TRIM(LEFT(AU1346,FIND(Sheet1!$E$16,AU1346)-1))</f>
        <v>#VALUE!</v>
      </c>
      <c r="AO1346" s="1" t="e">
        <f>TRIM(LEFT(AV1346,FIND(Sheet1!$E$16,AV1346)-1))</f>
        <v>#VALUE!</v>
      </c>
      <c r="AP1346" s="14" t="s">
        <v>731</v>
      </c>
      <c r="AQ1346" s="14" t="s">
        <v>170</v>
      </c>
      <c r="AX1346" s="1">
        <v>210101006</v>
      </c>
      <c r="AY1346" s="1" t="s">
        <v>86</v>
      </c>
      <c r="AZ1346" s="1" t="str">
        <f t="shared" si="362"/>
        <v>210101006伤血</v>
      </c>
      <c r="BA1346" s="1">
        <f>COUNTIFS($AZ$2:AZ1346,AZ1346,$AZ$2:AZ1346,"&gt;&lt;")</f>
        <v>1</v>
      </c>
      <c r="BB1346" t="b">
        <f>IFERROR(AND(VLOOKUP(AX1346,[2]英雄技能定义!$A:$F,6,0)="普攻",AY1346=$AY$2),FALSE)</f>
        <v>0</v>
      </c>
    </row>
    <row r="1347" spans="19:54">
      <c r="S1347" s="14" t="str">
        <f t="shared" si="370"/>
        <v>210101101伤血1</v>
      </c>
      <c r="T1347" s="14" t="str">
        <f ca="1">IF(OFFSET($BB$1,MATCH($S1347,S:S,0)-1,),$BC$1,
_xlfn.TEXTJOIN(Sheet1!$D$16,1,U1347:AA1347))</f>
        <v>ratio=3.1,fixed=100</v>
      </c>
      <c r="U1347" s="14" t="str">
        <f t="shared" ca="1" si="371"/>
        <v>ratio=3.1</v>
      </c>
      <c r="V1347" s="14" t="str">
        <f t="shared" ca="1" si="372"/>
        <v>fixed=100</v>
      </c>
      <c r="W1347" s="14" t="str">
        <f t="shared" ca="1" si="373"/>
        <v/>
      </c>
      <c r="X1347" s="14" t="str">
        <f t="shared" ca="1" si="374"/>
        <v/>
      </c>
      <c r="Y1347" s="14" t="str">
        <f t="shared" ca="1" si="375"/>
        <v/>
      </c>
      <c r="Z1347" s="14" t="str">
        <f t="shared" ca="1" si="376"/>
        <v/>
      </c>
      <c r="AA1347" s="14" t="str">
        <f t="shared" ca="1" si="377"/>
        <v/>
      </c>
      <c r="AB1347" s="1">
        <f t="shared" si="363"/>
        <v>3.1</v>
      </c>
      <c r="AC1347" s="1">
        <f t="shared" si="364"/>
        <v>100</v>
      </c>
      <c r="AD1347" s="1" t="e">
        <f t="shared" si="365"/>
        <v>#N/A</v>
      </c>
      <c r="AE1347" s="1" t="e">
        <f t="shared" si="366"/>
        <v>#N/A</v>
      </c>
      <c r="AF1347" s="1" t="e">
        <f t="shared" si="367"/>
        <v>#N/A</v>
      </c>
      <c r="AG1347" s="1" t="e">
        <f t="shared" si="368"/>
        <v>#N/A</v>
      </c>
      <c r="AH1347" s="1" t="e">
        <f t="shared" si="369"/>
        <v>#N/A</v>
      </c>
      <c r="AI1347" s="1" t="str">
        <f>TRIM(LEFT(AP1347,FIND(Sheet1!$E$16,AP1347)-1))</f>
        <v>ratio</v>
      </c>
      <c r="AJ1347" s="1" t="str">
        <f>TRIM(LEFT(AQ1347,FIND(Sheet1!$E$16,AQ1347)-1))</f>
        <v>fixed</v>
      </c>
      <c r="AK1347" s="1" t="e">
        <f>TRIM(LEFT(AR1347,FIND(Sheet1!$E$16,AR1347)-1))</f>
        <v>#VALUE!</v>
      </c>
      <c r="AL1347" s="1" t="e">
        <f>TRIM(LEFT(AS1347,FIND(Sheet1!$E$16,AS1347)-1))</f>
        <v>#VALUE!</v>
      </c>
      <c r="AM1347" s="1" t="e">
        <f>TRIM(LEFT(AT1347,FIND(Sheet1!$E$16,AT1347)-1))</f>
        <v>#VALUE!</v>
      </c>
      <c r="AN1347" s="1" t="e">
        <f>TRIM(LEFT(AU1347,FIND(Sheet1!$E$16,AU1347)-1))</f>
        <v>#VALUE!</v>
      </c>
      <c r="AO1347" s="1" t="e">
        <f>TRIM(LEFT(AV1347,FIND(Sheet1!$E$16,AV1347)-1))</f>
        <v>#VALUE!</v>
      </c>
      <c r="AP1347" s="14" t="s">
        <v>732</v>
      </c>
      <c r="AQ1347" s="14" t="s">
        <v>170</v>
      </c>
      <c r="AX1347" s="1">
        <v>210101101</v>
      </c>
      <c r="AY1347" s="1" t="s">
        <v>86</v>
      </c>
      <c r="AZ1347" s="1" t="str">
        <f t="shared" ref="AZ1347:AZ1410" si="378">AX1347&amp;AY1347</f>
        <v>210101101伤血</v>
      </c>
      <c r="BA1347" s="1">
        <f>COUNTIFS($AZ$2:AZ1347,AZ1347,$AZ$2:AZ1347,"&gt;&lt;")</f>
        <v>1</v>
      </c>
      <c r="BB1347" t="b">
        <f>IFERROR(AND(VLOOKUP(AX1347,[2]英雄技能定义!$A:$F,6,0)="普攻",AY1347=$AY$2),FALSE)</f>
        <v>0</v>
      </c>
    </row>
    <row r="1348" spans="19:54">
      <c r="S1348" s="14" t="str">
        <f t="shared" si="370"/>
        <v>210101102伤血1</v>
      </c>
      <c r="T1348" s="14" t="str">
        <f ca="1">IF(OFFSET($BB$1,MATCH($S1348,S:S,0)-1,),$BC$1,
_xlfn.TEXTJOIN(Sheet1!$D$16,1,U1348:AA1348))</f>
        <v>ratio=3.1,fixed=100</v>
      </c>
      <c r="U1348" s="14" t="str">
        <f t="shared" ca="1" si="371"/>
        <v>ratio=3.1</v>
      </c>
      <c r="V1348" s="14" t="str">
        <f t="shared" ca="1" si="372"/>
        <v>fixed=100</v>
      </c>
      <c r="W1348" s="14" t="str">
        <f t="shared" ca="1" si="373"/>
        <v/>
      </c>
      <c r="X1348" s="14" t="str">
        <f t="shared" ca="1" si="374"/>
        <v/>
      </c>
      <c r="Y1348" s="14" t="str">
        <f t="shared" ca="1" si="375"/>
        <v/>
      </c>
      <c r="Z1348" s="14" t="str">
        <f t="shared" ca="1" si="376"/>
        <v/>
      </c>
      <c r="AA1348" s="14" t="str">
        <f t="shared" ca="1" si="377"/>
        <v/>
      </c>
      <c r="AB1348" s="1">
        <f t="shared" si="363"/>
        <v>3.1</v>
      </c>
      <c r="AC1348" s="1">
        <f t="shared" si="364"/>
        <v>100</v>
      </c>
      <c r="AD1348" s="1" t="e">
        <f t="shared" si="365"/>
        <v>#N/A</v>
      </c>
      <c r="AE1348" s="1" t="e">
        <f t="shared" si="366"/>
        <v>#N/A</v>
      </c>
      <c r="AF1348" s="1" t="e">
        <f t="shared" si="367"/>
        <v>#N/A</v>
      </c>
      <c r="AG1348" s="1" t="e">
        <f t="shared" si="368"/>
        <v>#N/A</v>
      </c>
      <c r="AH1348" s="1" t="e">
        <f t="shared" si="369"/>
        <v>#N/A</v>
      </c>
      <c r="AI1348" s="1" t="str">
        <f>TRIM(LEFT(AP1348,FIND(Sheet1!$E$16,AP1348)-1))</f>
        <v>ratio</v>
      </c>
      <c r="AJ1348" s="1" t="str">
        <f>TRIM(LEFT(AQ1348,FIND(Sheet1!$E$16,AQ1348)-1))</f>
        <v>fixed</v>
      </c>
      <c r="AK1348" s="1" t="e">
        <f>TRIM(LEFT(AR1348,FIND(Sheet1!$E$16,AR1348)-1))</f>
        <v>#VALUE!</v>
      </c>
      <c r="AL1348" s="1" t="e">
        <f>TRIM(LEFT(AS1348,FIND(Sheet1!$E$16,AS1348)-1))</f>
        <v>#VALUE!</v>
      </c>
      <c r="AM1348" s="1" t="e">
        <f>TRIM(LEFT(AT1348,FIND(Sheet1!$E$16,AT1348)-1))</f>
        <v>#VALUE!</v>
      </c>
      <c r="AN1348" s="1" t="e">
        <f>TRIM(LEFT(AU1348,FIND(Sheet1!$E$16,AU1348)-1))</f>
        <v>#VALUE!</v>
      </c>
      <c r="AO1348" s="1" t="e">
        <f>TRIM(LEFT(AV1348,FIND(Sheet1!$E$16,AV1348)-1))</f>
        <v>#VALUE!</v>
      </c>
      <c r="AP1348" s="14" t="s">
        <v>732</v>
      </c>
      <c r="AQ1348" s="14" t="s">
        <v>170</v>
      </c>
      <c r="AX1348" s="1">
        <v>210101102</v>
      </c>
      <c r="AY1348" s="1" t="s">
        <v>86</v>
      </c>
      <c r="AZ1348" s="1" t="str">
        <f t="shared" si="378"/>
        <v>210101102伤血</v>
      </c>
      <c r="BA1348" s="1">
        <f>COUNTIFS($AZ$2:AZ1348,AZ1348,$AZ$2:AZ1348,"&gt;&lt;")</f>
        <v>1</v>
      </c>
      <c r="BB1348" t="b">
        <f>IFERROR(AND(VLOOKUP(AX1348,[2]英雄技能定义!$A:$F,6,0)="普攻",AY1348=$AY$2),FALSE)</f>
        <v>0</v>
      </c>
    </row>
    <row r="1349" spans="19:54">
      <c r="S1349" s="14" t="str">
        <f t="shared" si="370"/>
        <v>210101103伤血1</v>
      </c>
      <c r="T1349" s="14" t="str">
        <f ca="1">IF(OFFSET($BB$1,MATCH($S1349,S:S,0)-1,),$BC$1,
_xlfn.TEXTJOIN(Sheet1!$D$16,1,U1349:AA1349))</f>
        <v>ratio=3.1,fixed=100</v>
      </c>
      <c r="U1349" s="14" t="str">
        <f t="shared" ca="1" si="371"/>
        <v>ratio=3.1</v>
      </c>
      <c r="V1349" s="14" t="str">
        <f t="shared" ca="1" si="372"/>
        <v>fixed=100</v>
      </c>
      <c r="W1349" s="14" t="str">
        <f t="shared" ca="1" si="373"/>
        <v/>
      </c>
      <c r="X1349" s="14" t="str">
        <f t="shared" ca="1" si="374"/>
        <v/>
      </c>
      <c r="Y1349" s="14" t="str">
        <f t="shared" ca="1" si="375"/>
        <v/>
      </c>
      <c r="Z1349" s="14" t="str">
        <f t="shared" ca="1" si="376"/>
        <v/>
      </c>
      <c r="AA1349" s="14" t="str">
        <f t="shared" ca="1" si="377"/>
        <v/>
      </c>
      <c r="AB1349" s="1">
        <f t="shared" si="363"/>
        <v>3.1</v>
      </c>
      <c r="AC1349" s="1">
        <f t="shared" si="364"/>
        <v>100</v>
      </c>
      <c r="AD1349" s="1" t="e">
        <f t="shared" si="365"/>
        <v>#N/A</v>
      </c>
      <c r="AE1349" s="1" t="e">
        <f t="shared" si="366"/>
        <v>#N/A</v>
      </c>
      <c r="AF1349" s="1" t="e">
        <f t="shared" si="367"/>
        <v>#N/A</v>
      </c>
      <c r="AG1349" s="1" t="e">
        <f t="shared" si="368"/>
        <v>#N/A</v>
      </c>
      <c r="AH1349" s="1" t="e">
        <f t="shared" si="369"/>
        <v>#N/A</v>
      </c>
      <c r="AI1349" s="1" t="str">
        <f>TRIM(LEFT(AP1349,FIND(Sheet1!$E$16,AP1349)-1))</f>
        <v>ratio</v>
      </c>
      <c r="AJ1349" s="1" t="str">
        <f>TRIM(LEFT(AQ1349,FIND(Sheet1!$E$16,AQ1349)-1))</f>
        <v>fixed</v>
      </c>
      <c r="AK1349" s="1" t="e">
        <f>TRIM(LEFT(AR1349,FIND(Sheet1!$E$16,AR1349)-1))</f>
        <v>#VALUE!</v>
      </c>
      <c r="AL1349" s="1" t="e">
        <f>TRIM(LEFT(AS1349,FIND(Sheet1!$E$16,AS1349)-1))</f>
        <v>#VALUE!</v>
      </c>
      <c r="AM1349" s="1" t="e">
        <f>TRIM(LEFT(AT1349,FIND(Sheet1!$E$16,AT1349)-1))</f>
        <v>#VALUE!</v>
      </c>
      <c r="AN1349" s="1" t="e">
        <f>TRIM(LEFT(AU1349,FIND(Sheet1!$E$16,AU1349)-1))</f>
        <v>#VALUE!</v>
      </c>
      <c r="AO1349" s="1" t="e">
        <f>TRIM(LEFT(AV1349,FIND(Sheet1!$E$16,AV1349)-1))</f>
        <v>#VALUE!</v>
      </c>
      <c r="AP1349" s="14" t="s">
        <v>732</v>
      </c>
      <c r="AQ1349" s="14" t="s">
        <v>170</v>
      </c>
      <c r="AX1349" s="1">
        <v>210101103</v>
      </c>
      <c r="AY1349" s="1" t="s">
        <v>86</v>
      </c>
      <c r="AZ1349" s="1" t="str">
        <f t="shared" si="378"/>
        <v>210101103伤血</v>
      </c>
      <c r="BA1349" s="1">
        <f>COUNTIFS($AZ$2:AZ1349,AZ1349,$AZ$2:AZ1349,"&gt;&lt;")</f>
        <v>1</v>
      </c>
      <c r="BB1349" t="b">
        <f>IFERROR(AND(VLOOKUP(AX1349,[2]英雄技能定义!$A:$F,6,0)="普攻",AY1349=$AY$2),FALSE)</f>
        <v>0</v>
      </c>
    </row>
    <row r="1350" spans="19:54">
      <c r="S1350" s="14" t="str">
        <f t="shared" si="370"/>
        <v>210101104伤血1</v>
      </c>
      <c r="T1350" s="14" t="str">
        <f ca="1">IF(OFFSET($BB$1,MATCH($S1350,S:S,0)-1,),$BC$1,
_xlfn.TEXTJOIN(Sheet1!$D$16,1,U1350:AA1350))</f>
        <v>ratio=3.1,fixed=100</v>
      </c>
      <c r="U1350" s="14" t="str">
        <f t="shared" ca="1" si="371"/>
        <v>ratio=3.1</v>
      </c>
      <c r="V1350" s="14" t="str">
        <f t="shared" ca="1" si="372"/>
        <v>fixed=100</v>
      </c>
      <c r="W1350" s="14" t="str">
        <f t="shared" ca="1" si="373"/>
        <v/>
      </c>
      <c r="X1350" s="14" t="str">
        <f t="shared" ca="1" si="374"/>
        <v/>
      </c>
      <c r="Y1350" s="14" t="str">
        <f t="shared" ca="1" si="375"/>
        <v/>
      </c>
      <c r="Z1350" s="14" t="str">
        <f t="shared" ca="1" si="376"/>
        <v/>
      </c>
      <c r="AA1350" s="14" t="str">
        <f t="shared" ca="1" si="377"/>
        <v/>
      </c>
      <c r="AB1350" s="1">
        <f t="shared" si="363"/>
        <v>3.1</v>
      </c>
      <c r="AC1350" s="1">
        <f t="shared" si="364"/>
        <v>100</v>
      </c>
      <c r="AD1350" s="1" t="e">
        <f t="shared" si="365"/>
        <v>#N/A</v>
      </c>
      <c r="AE1350" s="1" t="e">
        <f t="shared" si="366"/>
        <v>#N/A</v>
      </c>
      <c r="AF1350" s="1" t="e">
        <f t="shared" si="367"/>
        <v>#N/A</v>
      </c>
      <c r="AG1350" s="1" t="e">
        <f t="shared" si="368"/>
        <v>#N/A</v>
      </c>
      <c r="AH1350" s="1" t="e">
        <f t="shared" si="369"/>
        <v>#N/A</v>
      </c>
      <c r="AI1350" s="1" t="str">
        <f>TRIM(LEFT(AP1350,FIND(Sheet1!$E$16,AP1350)-1))</f>
        <v>ratio</v>
      </c>
      <c r="AJ1350" s="1" t="str">
        <f>TRIM(LEFT(AQ1350,FIND(Sheet1!$E$16,AQ1350)-1))</f>
        <v>fixed</v>
      </c>
      <c r="AK1350" s="1" t="e">
        <f>TRIM(LEFT(AR1350,FIND(Sheet1!$E$16,AR1350)-1))</f>
        <v>#VALUE!</v>
      </c>
      <c r="AL1350" s="1" t="e">
        <f>TRIM(LEFT(AS1350,FIND(Sheet1!$E$16,AS1350)-1))</f>
        <v>#VALUE!</v>
      </c>
      <c r="AM1350" s="1" t="e">
        <f>TRIM(LEFT(AT1350,FIND(Sheet1!$E$16,AT1350)-1))</f>
        <v>#VALUE!</v>
      </c>
      <c r="AN1350" s="1" t="e">
        <f>TRIM(LEFT(AU1350,FIND(Sheet1!$E$16,AU1350)-1))</f>
        <v>#VALUE!</v>
      </c>
      <c r="AO1350" s="1" t="e">
        <f>TRIM(LEFT(AV1350,FIND(Sheet1!$E$16,AV1350)-1))</f>
        <v>#VALUE!</v>
      </c>
      <c r="AP1350" s="14" t="s">
        <v>732</v>
      </c>
      <c r="AQ1350" s="14" t="s">
        <v>170</v>
      </c>
      <c r="AX1350" s="1">
        <v>210101104</v>
      </c>
      <c r="AY1350" s="1" t="s">
        <v>86</v>
      </c>
      <c r="AZ1350" s="1" t="str">
        <f t="shared" si="378"/>
        <v>210101104伤血</v>
      </c>
      <c r="BA1350" s="1">
        <f>COUNTIFS($AZ$2:AZ1350,AZ1350,$AZ$2:AZ1350,"&gt;&lt;")</f>
        <v>1</v>
      </c>
      <c r="BB1350" t="b">
        <f>IFERROR(AND(VLOOKUP(AX1350,[2]英雄技能定义!$A:$F,6,0)="普攻",AY1350=$AY$2),FALSE)</f>
        <v>0</v>
      </c>
    </row>
    <row r="1351" spans="19:54">
      <c r="S1351" s="14" t="str">
        <f t="shared" si="370"/>
        <v>210101105伤血1</v>
      </c>
      <c r="T1351" s="14" t="str">
        <f ca="1">IF(OFFSET($BB$1,MATCH($S1351,S:S,0)-1,),$BC$1,
_xlfn.TEXTJOIN(Sheet1!$D$16,1,U1351:AA1351))</f>
        <v>ratio=3.1,fixed=100</v>
      </c>
      <c r="U1351" s="14" t="str">
        <f t="shared" ca="1" si="371"/>
        <v>ratio=3.1</v>
      </c>
      <c r="V1351" s="14" t="str">
        <f t="shared" ca="1" si="372"/>
        <v>fixed=100</v>
      </c>
      <c r="W1351" s="14" t="str">
        <f t="shared" ca="1" si="373"/>
        <v/>
      </c>
      <c r="X1351" s="14" t="str">
        <f t="shared" ca="1" si="374"/>
        <v/>
      </c>
      <c r="Y1351" s="14" t="str">
        <f t="shared" ca="1" si="375"/>
        <v/>
      </c>
      <c r="Z1351" s="14" t="str">
        <f t="shared" ca="1" si="376"/>
        <v/>
      </c>
      <c r="AA1351" s="14" t="str">
        <f t="shared" ca="1" si="377"/>
        <v/>
      </c>
      <c r="AB1351" s="1">
        <f t="shared" si="363"/>
        <v>3.1</v>
      </c>
      <c r="AC1351" s="1">
        <f t="shared" si="364"/>
        <v>100</v>
      </c>
      <c r="AD1351" s="1" t="e">
        <f t="shared" si="365"/>
        <v>#N/A</v>
      </c>
      <c r="AE1351" s="1" t="e">
        <f t="shared" si="366"/>
        <v>#N/A</v>
      </c>
      <c r="AF1351" s="1" t="e">
        <f t="shared" si="367"/>
        <v>#N/A</v>
      </c>
      <c r="AG1351" s="1" t="e">
        <f t="shared" si="368"/>
        <v>#N/A</v>
      </c>
      <c r="AH1351" s="1" t="e">
        <f t="shared" si="369"/>
        <v>#N/A</v>
      </c>
      <c r="AI1351" s="1" t="str">
        <f>TRIM(LEFT(AP1351,FIND(Sheet1!$E$16,AP1351)-1))</f>
        <v>ratio</v>
      </c>
      <c r="AJ1351" s="1" t="str">
        <f>TRIM(LEFT(AQ1351,FIND(Sheet1!$E$16,AQ1351)-1))</f>
        <v>fixed</v>
      </c>
      <c r="AK1351" s="1" t="e">
        <f>TRIM(LEFT(AR1351,FIND(Sheet1!$E$16,AR1351)-1))</f>
        <v>#VALUE!</v>
      </c>
      <c r="AL1351" s="1" t="e">
        <f>TRIM(LEFT(AS1351,FIND(Sheet1!$E$16,AS1351)-1))</f>
        <v>#VALUE!</v>
      </c>
      <c r="AM1351" s="1" t="e">
        <f>TRIM(LEFT(AT1351,FIND(Sheet1!$E$16,AT1351)-1))</f>
        <v>#VALUE!</v>
      </c>
      <c r="AN1351" s="1" t="e">
        <f>TRIM(LEFT(AU1351,FIND(Sheet1!$E$16,AU1351)-1))</f>
        <v>#VALUE!</v>
      </c>
      <c r="AO1351" s="1" t="e">
        <f>TRIM(LEFT(AV1351,FIND(Sheet1!$E$16,AV1351)-1))</f>
        <v>#VALUE!</v>
      </c>
      <c r="AP1351" s="14" t="s">
        <v>732</v>
      </c>
      <c r="AQ1351" s="14" t="s">
        <v>170</v>
      </c>
      <c r="AX1351" s="1">
        <v>210101105</v>
      </c>
      <c r="AY1351" s="1" t="s">
        <v>86</v>
      </c>
      <c r="AZ1351" s="1" t="str">
        <f t="shared" si="378"/>
        <v>210101105伤血</v>
      </c>
      <c r="BA1351" s="1">
        <f>COUNTIFS($AZ$2:AZ1351,AZ1351,$AZ$2:AZ1351,"&gt;&lt;")</f>
        <v>1</v>
      </c>
      <c r="BB1351" t="b">
        <f>IFERROR(AND(VLOOKUP(AX1351,[2]英雄技能定义!$A:$F,6,0)="普攻",AY1351=$AY$2),FALSE)</f>
        <v>0</v>
      </c>
    </row>
    <row r="1352" spans="19:54">
      <c r="S1352" s="14" t="str">
        <f t="shared" si="370"/>
        <v>210101106伤血1</v>
      </c>
      <c r="T1352" s="14" t="str">
        <f ca="1">IF(OFFSET($BB$1,MATCH($S1352,S:S,0)-1,),$BC$1,
_xlfn.TEXTJOIN(Sheet1!$D$16,1,U1352:AA1352))</f>
        <v>ratio=3.1,fixed=100</v>
      </c>
      <c r="U1352" s="14" t="str">
        <f t="shared" ca="1" si="371"/>
        <v>ratio=3.1</v>
      </c>
      <c r="V1352" s="14" t="str">
        <f t="shared" ca="1" si="372"/>
        <v>fixed=100</v>
      </c>
      <c r="W1352" s="14" t="str">
        <f t="shared" ca="1" si="373"/>
        <v/>
      </c>
      <c r="X1352" s="14" t="str">
        <f t="shared" ca="1" si="374"/>
        <v/>
      </c>
      <c r="Y1352" s="14" t="str">
        <f t="shared" ca="1" si="375"/>
        <v/>
      </c>
      <c r="Z1352" s="14" t="str">
        <f t="shared" ca="1" si="376"/>
        <v/>
      </c>
      <c r="AA1352" s="14" t="str">
        <f t="shared" ca="1" si="377"/>
        <v/>
      </c>
      <c r="AB1352" s="1">
        <f t="shared" si="363"/>
        <v>3.1</v>
      </c>
      <c r="AC1352" s="1">
        <f t="shared" si="364"/>
        <v>100</v>
      </c>
      <c r="AD1352" s="1" t="e">
        <f t="shared" si="365"/>
        <v>#N/A</v>
      </c>
      <c r="AE1352" s="1" t="e">
        <f t="shared" si="366"/>
        <v>#N/A</v>
      </c>
      <c r="AF1352" s="1" t="e">
        <f t="shared" si="367"/>
        <v>#N/A</v>
      </c>
      <c r="AG1352" s="1" t="e">
        <f t="shared" si="368"/>
        <v>#N/A</v>
      </c>
      <c r="AH1352" s="1" t="e">
        <f t="shared" si="369"/>
        <v>#N/A</v>
      </c>
      <c r="AI1352" s="1" t="str">
        <f>TRIM(LEFT(AP1352,FIND(Sheet1!$E$16,AP1352)-1))</f>
        <v>ratio</v>
      </c>
      <c r="AJ1352" s="1" t="str">
        <f>TRIM(LEFT(AQ1352,FIND(Sheet1!$E$16,AQ1352)-1))</f>
        <v>fixed</v>
      </c>
      <c r="AK1352" s="1" t="e">
        <f>TRIM(LEFT(AR1352,FIND(Sheet1!$E$16,AR1352)-1))</f>
        <v>#VALUE!</v>
      </c>
      <c r="AL1352" s="1" t="e">
        <f>TRIM(LEFT(AS1352,FIND(Sheet1!$E$16,AS1352)-1))</f>
        <v>#VALUE!</v>
      </c>
      <c r="AM1352" s="1" t="e">
        <f>TRIM(LEFT(AT1352,FIND(Sheet1!$E$16,AT1352)-1))</f>
        <v>#VALUE!</v>
      </c>
      <c r="AN1352" s="1" t="e">
        <f>TRIM(LEFT(AU1352,FIND(Sheet1!$E$16,AU1352)-1))</f>
        <v>#VALUE!</v>
      </c>
      <c r="AO1352" s="1" t="e">
        <f>TRIM(LEFT(AV1352,FIND(Sheet1!$E$16,AV1352)-1))</f>
        <v>#VALUE!</v>
      </c>
      <c r="AP1352" s="14" t="s">
        <v>732</v>
      </c>
      <c r="AQ1352" s="14" t="s">
        <v>170</v>
      </c>
      <c r="AX1352" s="1">
        <v>210101106</v>
      </c>
      <c r="AY1352" s="1" t="s">
        <v>86</v>
      </c>
      <c r="AZ1352" s="1" t="str">
        <f t="shared" si="378"/>
        <v>210101106伤血</v>
      </c>
      <c r="BA1352" s="1">
        <f>COUNTIFS($AZ$2:AZ1352,AZ1352,$AZ$2:AZ1352,"&gt;&lt;")</f>
        <v>1</v>
      </c>
      <c r="BB1352" t="b">
        <f>IFERROR(AND(VLOOKUP(AX1352,[2]英雄技能定义!$A:$F,6,0)="普攻",AY1352=$AY$2),FALSE)</f>
        <v>0</v>
      </c>
    </row>
    <row r="1353" spans="19:54">
      <c r="S1353" s="14" t="str">
        <f t="shared" si="370"/>
        <v>210101201加buff1</v>
      </c>
      <c r="T1353" s="14" t="str">
        <f ca="1">IF(OFFSET($BB$1,MATCH($S1353,S:S,0)-1,),$BC$1,
_xlfn.TEXTJOIN(Sheet1!$D$16,1,U1353:AA1353))</f>
        <v>duration=6,effectIds={1000187}</v>
      </c>
      <c r="U1353" s="14" t="str">
        <f t="shared" ca="1" si="371"/>
        <v>duration=6</v>
      </c>
      <c r="V1353" s="14" t="str">
        <f t="shared" ca="1" si="372"/>
        <v>effectIds={1000187}</v>
      </c>
      <c r="W1353" s="14" t="str">
        <f t="shared" ca="1" si="373"/>
        <v/>
      </c>
      <c r="X1353" s="14" t="str">
        <f t="shared" ca="1" si="374"/>
        <v/>
      </c>
      <c r="Y1353" s="14" t="str">
        <f t="shared" ca="1" si="375"/>
        <v/>
      </c>
      <c r="Z1353" s="14" t="str">
        <f t="shared" ca="1" si="376"/>
        <v/>
      </c>
      <c r="AA1353" s="14" t="str">
        <f t="shared" ca="1" si="377"/>
        <v/>
      </c>
      <c r="AB1353" s="1">
        <f t="shared" si="363"/>
        <v>6</v>
      </c>
      <c r="AC1353" s="1" t="e">
        <f t="shared" si="364"/>
        <v>#N/A</v>
      </c>
      <c r="AD1353" s="1" t="e">
        <f t="shared" si="365"/>
        <v>#N/A</v>
      </c>
      <c r="AE1353" s="1" t="e">
        <f t="shared" si="366"/>
        <v>#N/A</v>
      </c>
      <c r="AF1353" s="1" t="e">
        <f t="shared" si="367"/>
        <v>#N/A</v>
      </c>
      <c r="AG1353" s="1" t="e">
        <f t="shared" si="368"/>
        <v>#N/A</v>
      </c>
      <c r="AH1353" s="1" t="e">
        <f t="shared" si="369"/>
        <v>#N/A</v>
      </c>
      <c r="AI1353" s="1" t="str">
        <f>TRIM(LEFT(AP1353,FIND(Sheet1!$E$16,AP1353)-1))</f>
        <v>duration</v>
      </c>
      <c r="AJ1353" s="1" t="str">
        <f>TRIM(LEFT(AQ1353,FIND(Sheet1!$E$16,AQ1353)-1))</f>
        <v>effectIds</v>
      </c>
      <c r="AK1353" s="1" t="e">
        <f>TRIM(LEFT(AR1353,FIND(Sheet1!$E$16,AR1353)-1))</f>
        <v>#VALUE!</v>
      </c>
      <c r="AL1353" s="1" t="e">
        <f>TRIM(LEFT(AS1353,FIND(Sheet1!$E$16,AS1353)-1))</f>
        <v>#VALUE!</v>
      </c>
      <c r="AM1353" s="1" t="e">
        <f>TRIM(LEFT(AT1353,FIND(Sheet1!$E$16,AT1353)-1))</f>
        <v>#VALUE!</v>
      </c>
      <c r="AN1353" s="1" t="e">
        <f>TRIM(LEFT(AU1353,FIND(Sheet1!$E$16,AU1353)-1))</f>
        <v>#VALUE!</v>
      </c>
      <c r="AO1353" s="1" t="e">
        <f>TRIM(LEFT(AV1353,FIND(Sheet1!$E$16,AV1353)-1))</f>
        <v>#VALUE!</v>
      </c>
      <c r="AP1353" s="14" t="s">
        <v>185</v>
      </c>
      <c r="AQ1353" s="14" t="s">
        <v>733</v>
      </c>
      <c r="AX1353" s="1">
        <v>210101201</v>
      </c>
      <c r="AY1353" s="1" t="s">
        <v>88</v>
      </c>
      <c r="AZ1353" s="1" t="str">
        <f t="shared" si="378"/>
        <v>210101201加buff</v>
      </c>
      <c r="BA1353" s="1">
        <f>COUNTIFS($AZ$2:AZ1353,AZ1353,$AZ$2:AZ1353,"&gt;&lt;")</f>
        <v>1</v>
      </c>
      <c r="BB1353" t="b">
        <f>IFERROR(AND(VLOOKUP(AX1353,[2]英雄技能定义!$A:$F,6,0)="普攻",AY1353=$AY$2),FALSE)</f>
        <v>0</v>
      </c>
    </row>
    <row r="1354" spans="19:54">
      <c r="S1354" s="14" t="str">
        <f t="shared" si="370"/>
        <v>210101202加buff1</v>
      </c>
      <c r="T1354" s="14" t="str">
        <f ca="1">IF(OFFSET($BB$1,MATCH($S1354,S:S,0)-1,),$BC$1,
_xlfn.TEXTJOIN(Sheet1!$D$16,1,U1354:AA1354))</f>
        <v>duration=6,effectIds={1000188}</v>
      </c>
      <c r="U1354" s="14" t="str">
        <f t="shared" ca="1" si="371"/>
        <v>duration=6</v>
      </c>
      <c r="V1354" s="14" t="str">
        <f t="shared" ca="1" si="372"/>
        <v>effectIds={1000188}</v>
      </c>
      <c r="W1354" s="14" t="str">
        <f t="shared" ca="1" si="373"/>
        <v/>
      </c>
      <c r="X1354" s="14" t="str">
        <f t="shared" ca="1" si="374"/>
        <v/>
      </c>
      <c r="Y1354" s="14" t="str">
        <f t="shared" ca="1" si="375"/>
        <v/>
      </c>
      <c r="Z1354" s="14" t="str">
        <f t="shared" ca="1" si="376"/>
        <v/>
      </c>
      <c r="AA1354" s="14" t="str">
        <f t="shared" ca="1" si="377"/>
        <v/>
      </c>
      <c r="AB1354" s="1">
        <f t="shared" si="363"/>
        <v>6</v>
      </c>
      <c r="AC1354" s="1" t="e">
        <f t="shared" si="364"/>
        <v>#N/A</v>
      </c>
      <c r="AD1354" s="1" t="e">
        <f t="shared" si="365"/>
        <v>#N/A</v>
      </c>
      <c r="AE1354" s="1" t="e">
        <f t="shared" si="366"/>
        <v>#N/A</v>
      </c>
      <c r="AF1354" s="1" t="e">
        <f t="shared" si="367"/>
        <v>#N/A</v>
      </c>
      <c r="AG1354" s="1" t="e">
        <f t="shared" si="368"/>
        <v>#N/A</v>
      </c>
      <c r="AH1354" s="1" t="e">
        <f t="shared" si="369"/>
        <v>#N/A</v>
      </c>
      <c r="AI1354" s="1" t="str">
        <f>TRIM(LEFT(AP1354,FIND(Sheet1!$E$16,AP1354)-1))</f>
        <v>duration</v>
      </c>
      <c r="AJ1354" s="1" t="str">
        <f>TRIM(LEFT(AQ1354,FIND(Sheet1!$E$16,AQ1354)-1))</f>
        <v>effectIds</v>
      </c>
      <c r="AK1354" s="1" t="e">
        <f>TRIM(LEFT(AR1354,FIND(Sheet1!$E$16,AR1354)-1))</f>
        <v>#VALUE!</v>
      </c>
      <c r="AL1354" s="1" t="e">
        <f>TRIM(LEFT(AS1354,FIND(Sheet1!$E$16,AS1354)-1))</f>
        <v>#VALUE!</v>
      </c>
      <c r="AM1354" s="1" t="e">
        <f>TRIM(LEFT(AT1354,FIND(Sheet1!$E$16,AT1354)-1))</f>
        <v>#VALUE!</v>
      </c>
      <c r="AN1354" s="1" t="e">
        <f>TRIM(LEFT(AU1354,FIND(Sheet1!$E$16,AU1354)-1))</f>
        <v>#VALUE!</v>
      </c>
      <c r="AO1354" s="1" t="e">
        <f>TRIM(LEFT(AV1354,FIND(Sheet1!$E$16,AV1354)-1))</f>
        <v>#VALUE!</v>
      </c>
      <c r="AP1354" s="14" t="s">
        <v>185</v>
      </c>
      <c r="AQ1354" s="14" t="s">
        <v>734</v>
      </c>
      <c r="AX1354" s="1">
        <v>210101202</v>
      </c>
      <c r="AY1354" s="1" t="s">
        <v>88</v>
      </c>
      <c r="AZ1354" s="1" t="str">
        <f t="shared" si="378"/>
        <v>210101202加buff</v>
      </c>
      <c r="BA1354" s="1">
        <f>COUNTIFS($AZ$2:AZ1354,AZ1354,$AZ$2:AZ1354,"&gt;&lt;")</f>
        <v>1</v>
      </c>
      <c r="BB1354" t="b">
        <f>IFERROR(AND(VLOOKUP(AX1354,[2]英雄技能定义!$A:$F,6,0)="普攻",AY1354=$AY$2),FALSE)</f>
        <v>0</v>
      </c>
    </row>
    <row r="1355" spans="19:54">
      <c r="S1355" s="14" t="str">
        <f t="shared" si="370"/>
        <v>210101203加buff1</v>
      </c>
      <c r="T1355" s="14" t="str">
        <f ca="1">IF(OFFSET($BB$1,MATCH($S1355,S:S,0)-1,),$BC$1,
_xlfn.TEXTJOIN(Sheet1!$D$16,1,U1355:AA1355))</f>
        <v>duration=6,effectIds={1000189}</v>
      </c>
      <c r="U1355" s="14" t="str">
        <f t="shared" ca="1" si="371"/>
        <v>duration=6</v>
      </c>
      <c r="V1355" s="14" t="str">
        <f t="shared" ca="1" si="372"/>
        <v>effectIds={1000189}</v>
      </c>
      <c r="W1355" s="14" t="str">
        <f t="shared" ca="1" si="373"/>
        <v/>
      </c>
      <c r="X1355" s="14" t="str">
        <f t="shared" ca="1" si="374"/>
        <v/>
      </c>
      <c r="Y1355" s="14" t="str">
        <f t="shared" ca="1" si="375"/>
        <v/>
      </c>
      <c r="Z1355" s="14" t="str">
        <f t="shared" ca="1" si="376"/>
        <v/>
      </c>
      <c r="AA1355" s="14" t="str">
        <f t="shared" ca="1" si="377"/>
        <v/>
      </c>
      <c r="AB1355" s="1">
        <f t="shared" si="363"/>
        <v>6</v>
      </c>
      <c r="AC1355" s="1" t="e">
        <f t="shared" si="364"/>
        <v>#N/A</v>
      </c>
      <c r="AD1355" s="1" t="e">
        <f t="shared" si="365"/>
        <v>#N/A</v>
      </c>
      <c r="AE1355" s="1" t="e">
        <f t="shared" si="366"/>
        <v>#N/A</v>
      </c>
      <c r="AF1355" s="1" t="e">
        <f t="shared" si="367"/>
        <v>#N/A</v>
      </c>
      <c r="AG1355" s="1" t="e">
        <f t="shared" si="368"/>
        <v>#N/A</v>
      </c>
      <c r="AH1355" s="1" t="e">
        <f t="shared" si="369"/>
        <v>#N/A</v>
      </c>
      <c r="AI1355" s="1" t="str">
        <f>TRIM(LEFT(AP1355,FIND(Sheet1!$E$16,AP1355)-1))</f>
        <v>duration</v>
      </c>
      <c r="AJ1355" s="1" t="str">
        <f>TRIM(LEFT(AQ1355,FIND(Sheet1!$E$16,AQ1355)-1))</f>
        <v>effectIds</v>
      </c>
      <c r="AK1355" s="1" t="e">
        <f>TRIM(LEFT(AR1355,FIND(Sheet1!$E$16,AR1355)-1))</f>
        <v>#VALUE!</v>
      </c>
      <c r="AL1355" s="1" t="e">
        <f>TRIM(LEFT(AS1355,FIND(Sheet1!$E$16,AS1355)-1))</f>
        <v>#VALUE!</v>
      </c>
      <c r="AM1355" s="1" t="e">
        <f>TRIM(LEFT(AT1355,FIND(Sheet1!$E$16,AT1355)-1))</f>
        <v>#VALUE!</v>
      </c>
      <c r="AN1355" s="1" t="e">
        <f>TRIM(LEFT(AU1355,FIND(Sheet1!$E$16,AU1355)-1))</f>
        <v>#VALUE!</v>
      </c>
      <c r="AO1355" s="1" t="e">
        <f>TRIM(LEFT(AV1355,FIND(Sheet1!$E$16,AV1355)-1))</f>
        <v>#VALUE!</v>
      </c>
      <c r="AP1355" s="14" t="s">
        <v>185</v>
      </c>
      <c r="AQ1355" s="14" t="s">
        <v>735</v>
      </c>
      <c r="AX1355" s="1">
        <v>210101203</v>
      </c>
      <c r="AY1355" s="1" t="s">
        <v>88</v>
      </c>
      <c r="AZ1355" s="1" t="str">
        <f t="shared" si="378"/>
        <v>210101203加buff</v>
      </c>
      <c r="BA1355" s="1">
        <f>COUNTIFS($AZ$2:AZ1355,AZ1355,$AZ$2:AZ1355,"&gt;&lt;")</f>
        <v>1</v>
      </c>
      <c r="BB1355" t="b">
        <f>IFERROR(AND(VLOOKUP(AX1355,[2]英雄技能定义!$A:$F,6,0)="普攻",AY1355=$AY$2),FALSE)</f>
        <v>0</v>
      </c>
    </row>
    <row r="1356" spans="19:54">
      <c r="S1356" s="14" t="str">
        <f t="shared" si="370"/>
        <v>210101204加buff1</v>
      </c>
      <c r="T1356" s="14" t="str">
        <f ca="1">IF(OFFSET($BB$1,MATCH($S1356,S:S,0)-1,),$BC$1,
_xlfn.TEXTJOIN(Sheet1!$D$16,1,U1356:AA1356))</f>
        <v>duration=6,effectIds={1000190}</v>
      </c>
      <c r="U1356" s="14" t="str">
        <f t="shared" ca="1" si="371"/>
        <v>duration=6</v>
      </c>
      <c r="V1356" s="14" t="str">
        <f t="shared" ca="1" si="372"/>
        <v>effectIds={1000190}</v>
      </c>
      <c r="W1356" s="14" t="str">
        <f t="shared" ca="1" si="373"/>
        <v/>
      </c>
      <c r="X1356" s="14" t="str">
        <f t="shared" ca="1" si="374"/>
        <v/>
      </c>
      <c r="Y1356" s="14" t="str">
        <f t="shared" ca="1" si="375"/>
        <v/>
      </c>
      <c r="Z1356" s="14" t="str">
        <f t="shared" ca="1" si="376"/>
        <v/>
      </c>
      <c r="AA1356" s="14" t="str">
        <f t="shared" ca="1" si="377"/>
        <v/>
      </c>
      <c r="AB1356" s="1">
        <f t="shared" si="363"/>
        <v>6</v>
      </c>
      <c r="AC1356" s="1" t="e">
        <f t="shared" si="364"/>
        <v>#N/A</v>
      </c>
      <c r="AD1356" s="1" t="e">
        <f t="shared" si="365"/>
        <v>#N/A</v>
      </c>
      <c r="AE1356" s="1" t="e">
        <f t="shared" si="366"/>
        <v>#N/A</v>
      </c>
      <c r="AF1356" s="1" t="e">
        <f t="shared" si="367"/>
        <v>#N/A</v>
      </c>
      <c r="AG1356" s="1" t="e">
        <f t="shared" si="368"/>
        <v>#N/A</v>
      </c>
      <c r="AH1356" s="1" t="e">
        <f t="shared" si="369"/>
        <v>#N/A</v>
      </c>
      <c r="AI1356" s="1" t="str">
        <f>TRIM(LEFT(AP1356,FIND(Sheet1!$E$16,AP1356)-1))</f>
        <v>duration</v>
      </c>
      <c r="AJ1356" s="1" t="str">
        <f>TRIM(LEFT(AQ1356,FIND(Sheet1!$E$16,AQ1356)-1))</f>
        <v>effectIds</v>
      </c>
      <c r="AK1356" s="1" t="e">
        <f>TRIM(LEFT(AR1356,FIND(Sheet1!$E$16,AR1356)-1))</f>
        <v>#VALUE!</v>
      </c>
      <c r="AL1356" s="1" t="e">
        <f>TRIM(LEFT(AS1356,FIND(Sheet1!$E$16,AS1356)-1))</f>
        <v>#VALUE!</v>
      </c>
      <c r="AM1356" s="1" t="e">
        <f>TRIM(LEFT(AT1356,FIND(Sheet1!$E$16,AT1356)-1))</f>
        <v>#VALUE!</v>
      </c>
      <c r="AN1356" s="1" t="e">
        <f>TRIM(LEFT(AU1356,FIND(Sheet1!$E$16,AU1356)-1))</f>
        <v>#VALUE!</v>
      </c>
      <c r="AO1356" s="1" t="e">
        <f>TRIM(LEFT(AV1356,FIND(Sheet1!$E$16,AV1356)-1))</f>
        <v>#VALUE!</v>
      </c>
      <c r="AP1356" s="14" t="s">
        <v>185</v>
      </c>
      <c r="AQ1356" s="14" t="s">
        <v>736</v>
      </c>
      <c r="AX1356" s="1">
        <v>210101204</v>
      </c>
      <c r="AY1356" s="1" t="s">
        <v>88</v>
      </c>
      <c r="AZ1356" s="1" t="str">
        <f t="shared" si="378"/>
        <v>210101204加buff</v>
      </c>
      <c r="BA1356" s="1">
        <f>COUNTIFS($AZ$2:AZ1356,AZ1356,$AZ$2:AZ1356,"&gt;&lt;")</f>
        <v>1</v>
      </c>
      <c r="BB1356" t="b">
        <f>IFERROR(AND(VLOOKUP(AX1356,[2]英雄技能定义!$A:$F,6,0)="普攻",AY1356=$AY$2),FALSE)</f>
        <v>0</v>
      </c>
    </row>
    <row r="1357" spans="19:54">
      <c r="S1357" s="14" t="str">
        <f t="shared" si="370"/>
        <v>210101205加buff1</v>
      </c>
      <c r="T1357" s="14" t="str">
        <f ca="1">IF(OFFSET($BB$1,MATCH($S1357,S:S,0)-1,),$BC$1,
_xlfn.TEXTJOIN(Sheet1!$D$16,1,U1357:AA1357))</f>
        <v>duration=6,effectIds={1000191}</v>
      </c>
      <c r="U1357" s="14" t="str">
        <f t="shared" ca="1" si="371"/>
        <v>duration=6</v>
      </c>
      <c r="V1357" s="14" t="str">
        <f t="shared" ca="1" si="372"/>
        <v>effectIds={1000191}</v>
      </c>
      <c r="W1357" s="14" t="str">
        <f t="shared" ca="1" si="373"/>
        <v/>
      </c>
      <c r="X1357" s="14" t="str">
        <f t="shared" ca="1" si="374"/>
        <v/>
      </c>
      <c r="Y1357" s="14" t="str">
        <f t="shared" ca="1" si="375"/>
        <v/>
      </c>
      <c r="Z1357" s="14" t="str">
        <f t="shared" ca="1" si="376"/>
        <v/>
      </c>
      <c r="AA1357" s="14" t="str">
        <f t="shared" ca="1" si="377"/>
        <v/>
      </c>
      <c r="AB1357" s="1">
        <f t="shared" si="363"/>
        <v>6</v>
      </c>
      <c r="AC1357" s="1" t="e">
        <f t="shared" si="364"/>
        <v>#N/A</v>
      </c>
      <c r="AD1357" s="1" t="e">
        <f t="shared" si="365"/>
        <v>#N/A</v>
      </c>
      <c r="AE1357" s="1" t="e">
        <f t="shared" si="366"/>
        <v>#N/A</v>
      </c>
      <c r="AF1357" s="1" t="e">
        <f t="shared" si="367"/>
        <v>#N/A</v>
      </c>
      <c r="AG1357" s="1" t="e">
        <f t="shared" si="368"/>
        <v>#N/A</v>
      </c>
      <c r="AH1357" s="1" t="e">
        <f t="shared" si="369"/>
        <v>#N/A</v>
      </c>
      <c r="AI1357" s="1" t="str">
        <f>TRIM(LEFT(AP1357,FIND(Sheet1!$E$16,AP1357)-1))</f>
        <v>duration</v>
      </c>
      <c r="AJ1357" s="1" t="str">
        <f>TRIM(LEFT(AQ1357,FIND(Sheet1!$E$16,AQ1357)-1))</f>
        <v>effectIds</v>
      </c>
      <c r="AK1357" s="1" t="e">
        <f>TRIM(LEFT(AR1357,FIND(Sheet1!$E$16,AR1357)-1))</f>
        <v>#VALUE!</v>
      </c>
      <c r="AL1357" s="1" t="e">
        <f>TRIM(LEFT(AS1357,FIND(Sheet1!$E$16,AS1357)-1))</f>
        <v>#VALUE!</v>
      </c>
      <c r="AM1357" s="1" t="e">
        <f>TRIM(LEFT(AT1357,FIND(Sheet1!$E$16,AT1357)-1))</f>
        <v>#VALUE!</v>
      </c>
      <c r="AN1357" s="1" t="e">
        <f>TRIM(LEFT(AU1357,FIND(Sheet1!$E$16,AU1357)-1))</f>
        <v>#VALUE!</v>
      </c>
      <c r="AO1357" s="1" t="e">
        <f>TRIM(LEFT(AV1357,FIND(Sheet1!$E$16,AV1357)-1))</f>
        <v>#VALUE!</v>
      </c>
      <c r="AP1357" s="14" t="s">
        <v>185</v>
      </c>
      <c r="AQ1357" s="14" t="s">
        <v>737</v>
      </c>
      <c r="AX1357" s="1">
        <v>210101205</v>
      </c>
      <c r="AY1357" s="1" t="s">
        <v>88</v>
      </c>
      <c r="AZ1357" s="1" t="str">
        <f t="shared" si="378"/>
        <v>210101205加buff</v>
      </c>
      <c r="BA1357" s="1">
        <f>COUNTIFS($AZ$2:AZ1357,AZ1357,$AZ$2:AZ1357,"&gt;&lt;")</f>
        <v>1</v>
      </c>
      <c r="BB1357" t="b">
        <f>IFERROR(AND(VLOOKUP(AX1357,[2]英雄技能定义!$A:$F,6,0)="普攻",AY1357=$AY$2),FALSE)</f>
        <v>0</v>
      </c>
    </row>
    <row r="1358" spans="19:54">
      <c r="S1358" s="14" t="str">
        <f t="shared" si="370"/>
        <v>210101206加buff1</v>
      </c>
      <c r="T1358" s="14" t="str">
        <f ca="1">IF(OFFSET($BB$1,MATCH($S1358,S:S,0)-1,),$BC$1,
_xlfn.TEXTJOIN(Sheet1!$D$16,1,U1358:AA1358))</f>
        <v>duration=6,effectIds={1000192}</v>
      </c>
      <c r="U1358" s="14" t="str">
        <f t="shared" ca="1" si="371"/>
        <v>duration=6</v>
      </c>
      <c r="V1358" s="14" t="str">
        <f t="shared" ca="1" si="372"/>
        <v>effectIds={1000192}</v>
      </c>
      <c r="W1358" s="14" t="str">
        <f t="shared" ca="1" si="373"/>
        <v/>
      </c>
      <c r="X1358" s="14" t="str">
        <f t="shared" ca="1" si="374"/>
        <v/>
      </c>
      <c r="Y1358" s="14" t="str">
        <f t="shared" ca="1" si="375"/>
        <v/>
      </c>
      <c r="Z1358" s="14" t="str">
        <f t="shared" ca="1" si="376"/>
        <v/>
      </c>
      <c r="AA1358" s="14" t="str">
        <f t="shared" ca="1" si="377"/>
        <v/>
      </c>
      <c r="AB1358" s="1">
        <f t="shared" si="363"/>
        <v>6</v>
      </c>
      <c r="AC1358" s="1" t="e">
        <f t="shared" si="364"/>
        <v>#N/A</v>
      </c>
      <c r="AD1358" s="1" t="e">
        <f t="shared" si="365"/>
        <v>#N/A</v>
      </c>
      <c r="AE1358" s="1" t="e">
        <f t="shared" si="366"/>
        <v>#N/A</v>
      </c>
      <c r="AF1358" s="1" t="e">
        <f t="shared" si="367"/>
        <v>#N/A</v>
      </c>
      <c r="AG1358" s="1" t="e">
        <f t="shared" si="368"/>
        <v>#N/A</v>
      </c>
      <c r="AH1358" s="1" t="e">
        <f t="shared" si="369"/>
        <v>#N/A</v>
      </c>
      <c r="AI1358" s="1" t="str">
        <f>TRIM(LEFT(AP1358,FIND(Sheet1!$E$16,AP1358)-1))</f>
        <v>duration</v>
      </c>
      <c r="AJ1358" s="1" t="str">
        <f>TRIM(LEFT(AQ1358,FIND(Sheet1!$E$16,AQ1358)-1))</f>
        <v>effectIds</v>
      </c>
      <c r="AK1358" s="1" t="e">
        <f>TRIM(LEFT(AR1358,FIND(Sheet1!$E$16,AR1358)-1))</f>
        <v>#VALUE!</v>
      </c>
      <c r="AL1358" s="1" t="e">
        <f>TRIM(LEFT(AS1358,FIND(Sheet1!$E$16,AS1358)-1))</f>
        <v>#VALUE!</v>
      </c>
      <c r="AM1358" s="1" t="e">
        <f>TRIM(LEFT(AT1358,FIND(Sheet1!$E$16,AT1358)-1))</f>
        <v>#VALUE!</v>
      </c>
      <c r="AN1358" s="1" t="e">
        <f>TRIM(LEFT(AU1358,FIND(Sheet1!$E$16,AU1358)-1))</f>
        <v>#VALUE!</v>
      </c>
      <c r="AO1358" s="1" t="e">
        <f>TRIM(LEFT(AV1358,FIND(Sheet1!$E$16,AV1358)-1))</f>
        <v>#VALUE!</v>
      </c>
      <c r="AP1358" s="14" t="s">
        <v>185</v>
      </c>
      <c r="AQ1358" s="14" t="s">
        <v>738</v>
      </c>
      <c r="AX1358" s="1">
        <v>210101206</v>
      </c>
      <c r="AY1358" s="1" t="s">
        <v>88</v>
      </c>
      <c r="AZ1358" s="1" t="str">
        <f t="shared" si="378"/>
        <v>210101206加buff</v>
      </c>
      <c r="BA1358" s="1">
        <f>COUNTIFS($AZ$2:AZ1358,AZ1358,$AZ$2:AZ1358,"&gt;&lt;")</f>
        <v>1</v>
      </c>
      <c r="BB1358" t="b">
        <f>IFERROR(AND(VLOOKUP(AX1358,[2]英雄技能定义!$A:$F,6,0)="普攻",AY1358=$AY$2),FALSE)</f>
        <v>0</v>
      </c>
    </row>
    <row r="1359" spans="19:54">
      <c r="S1359" s="14" t="str">
        <f t="shared" si="370"/>
        <v>210101301伤血1</v>
      </c>
      <c r="T1359" s="14" t="str">
        <f ca="1">IF(OFFSET($BB$1,MATCH($S1359,S:S,0)-1,),$BC$1,
_xlfn.TEXTJOIN(Sheet1!$D$16,1,U1359:AA1359))</f>
        <v>ratio=1.94,fixed=100,extCritP=0.1</v>
      </c>
      <c r="U1359" s="14" t="str">
        <f t="shared" ca="1" si="371"/>
        <v>ratio=1.94</v>
      </c>
      <c r="V1359" s="14" t="str">
        <f t="shared" ca="1" si="372"/>
        <v>fixed=100</v>
      </c>
      <c r="W1359" s="14" t="str">
        <f t="shared" ca="1" si="373"/>
        <v>extCritP=0.1</v>
      </c>
      <c r="X1359" s="14" t="str">
        <f t="shared" ca="1" si="374"/>
        <v/>
      </c>
      <c r="Y1359" s="14" t="str">
        <f t="shared" ca="1" si="375"/>
        <v/>
      </c>
      <c r="Z1359" s="14" t="str">
        <f t="shared" ca="1" si="376"/>
        <v/>
      </c>
      <c r="AA1359" s="14" t="str">
        <f t="shared" ca="1" si="377"/>
        <v/>
      </c>
      <c r="AB1359" s="1">
        <f t="shared" si="363"/>
        <v>1.94</v>
      </c>
      <c r="AC1359" s="1">
        <f t="shared" si="364"/>
        <v>100</v>
      </c>
      <c r="AD1359" s="1">
        <f t="shared" si="365"/>
        <v>0.1</v>
      </c>
      <c r="AE1359" s="1" t="e">
        <f t="shared" si="366"/>
        <v>#N/A</v>
      </c>
      <c r="AF1359" s="1" t="e">
        <f t="shared" si="367"/>
        <v>#N/A</v>
      </c>
      <c r="AG1359" s="1" t="e">
        <f t="shared" si="368"/>
        <v>#N/A</v>
      </c>
      <c r="AH1359" s="1" t="e">
        <f t="shared" si="369"/>
        <v>#N/A</v>
      </c>
      <c r="AI1359" s="1" t="str">
        <f>TRIM(LEFT(AP1359,FIND(Sheet1!$E$16,AP1359)-1))</f>
        <v>ratio</v>
      </c>
      <c r="AJ1359" s="1" t="str">
        <f>TRIM(LEFT(AQ1359,FIND(Sheet1!$E$16,AQ1359)-1))</f>
        <v>fixed</v>
      </c>
      <c r="AK1359" s="1" t="str">
        <f>TRIM(LEFT(AR1359,FIND(Sheet1!$E$16,AR1359)-1))</f>
        <v>extCritP</v>
      </c>
      <c r="AL1359" s="1" t="e">
        <f>TRIM(LEFT(AS1359,FIND(Sheet1!$E$16,AS1359)-1))</f>
        <v>#VALUE!</v>
      </c>
      <c r="AM1359" s="1" t="e">
        <f>TRIM(LEFT(AT1359,FIND(Sheet1!$E$16,AT1359)-1))</f>
        <v>#VALUE!</v>
      </c>
      <c r="AN1359" s="1" t="e">
        <f>TRIM(LEFT(AU1359,FIND(Sheet1!$E$16,AU1359)-1))</f>
        <v>#VALUE!</v>
      </c>
      <c r="AO1359" s="1" t="e">
        <f>TRIM(LEFT(AV1359,FIND(Sheet1!$E$16,AV1359)-1))</f>
        <v>#VALUE!</v>
      </c>
      <c r="AP1359" s="14" t="s">
        <v>739</v>
      </c>
      <c r="AQ1359" s="14" t="s">
        <v>170</v>
      </c>
      <c r="AR1359" s="14" t="s">
        <v>740</v>
      </c>
      <c r="AX1359" s="1">
        <v>210101301</v>
      </c>
      <c r="AY1359" s="1" t="s">
        <v>86</v>
      </c>
      <c r="AZ1359" s="1" t="str">
        <f t="shared" si="378"/>
        <v>210101301伤血</v>
      </c>
      <c r="BA1359" s="1">
        <f>COUNTIFS($AZ$2:AZ1359,AZ1359,$AZ$2:AZ1359,"&gt;&lt;")</f>
        <v>1</v>
      </c>
      <c r="BB1359" t="b">
        <f>IFERROR(AND(VLOOKUP(AX1359,[2]英雄技能定义!$A:$F,6,0)="普攻",AY1359=$AY$2),FALSE)</f>
        <v>0</v>
      </c>
    </row>
    <row r="1360" spans="19:54">
      <c r="S1360" s="14" t="str">
        <f t="shared" si="370"/>
        <v>210101302伤血1</v>
      </c>
      <c r="T1360" s="14" t="str">
        <f ca="1">IF(OFFSET($BB$1,MATCH($S1360,S:S,0)-1,),$BC$1,
_xlfn.TEXTJOIN(Sheet1!$D$16,1,U1360:AA1360))</f>
        <v>ratio=2.27,fixed=100,extCritP=0.15</v>
      </c>
      <c r="U1360" s="14" t="str">
        <f t="shared" ca="1" si="371"/>
        <v>ratio=2.27</v>
      </c>
      <c r="V1360" s="14" t="str">
        <f t="shared" ca="1" si="372"/>
        <v>fixed=100</v>
      </c>
      <c r="W1360" s="14" t="str">
        <f t="shared" ca="1" si="373"/>
        <v>extCritP=0.15</v>
      </c>
      <c r="X1360" s="14" t="str">
        <f t="shared" ca="1" si="374"/>
        <v/>
      </c>
      <c r="Y1360" s="14" t="str">
        <f t="shared" ca="1" si="375"/>
        <v/>
      </c>
      <c r="Z1360" s="14" t="str">
        <f t="shared" ca="1" si="376"/>
        <v/>
      </c>
      <c r="AA1360" s="14" t="str">
        <f t="shared" ca="1" si="377"/>
        <v/>
      </c>
      <c r="AB1360" s="1">
        <f t="shared" si="363"/>
        <v>2.27</v>
      </c>
      <c r="AC1360" s="1">
        <f t="shared" si="364"/>
        <v>100</v>
      </c>
      <c r="AD1360" s="1">
        <f t="shared" si="365"/>
        <v>0.15</v>
      </c>
      <c r="AE1360" s="1" t="e">
        <f t="shared" si="366"/>
        <v>#N/A</v>
      </c>
      <c r="AF1360" s="1" t="e">
        <f t="shared" si="367"/>
        <v>#N/A</v>
      </c>
      <c r="AG1360" s="1" t="e">
        <f t="shared" si="368"/>
        <v>#N/A</v>
      </c>
      <c r="AH1360" s="1" t="e">
        <f t="shared" si="369"/>
        <v>#N/A</v>
      </c>
      <c r="AI1360" s="1" t="str">
        <f>TRIM(LEFT(AP1360,FIND(Sheet1!$E$16,AP1360)-1))</f>
        <v>ratio</v>
      </c>
      <c r="AJ1360" s="1" t="str">
        <f>TRIM(LEFT(AQ1360,FIND(Sheet1!$E$16,AQ1360)-1))</f>
        <v>fixed</v>
      </c>
      <c r="AK1360" s="1" t="str">
        <f>TRIM(LEFT(AR1360,FIND(Sheet1!$E$16,AR1360)-1))</f>
        <v>extCritP</v>
      </c>
      <c r="AL1360" s="1" t="e">
        <f>TRIM(LEFT(AS1360,FIND(Sheet1!$E$16,AS1360)-1))</f>
        <v>#VALUE!</v>
      </c>
      <c r="AM1360" s="1" t="e">
        <f>TRIM(LEFT(AT1360,FIND(Sheet1!$E$16,AT1360)-1))</f>
        <v>#VALUE!</v>
      </c>
      <c r="AN1360" s="1" t="e">
        <f>TRIM(LEFT(AU1360,FIND(Sheet1!$E$16,AU1360)-1))</f>
        <v>#VALUE!</v>
      </c>
      <c r="AO1360" s="1" t="e">
        <f>TRIM(LEFT(AV1360,FIND(Sheet1!$E$16,AV1360)-1))</f>
        <v>#VALUE!</v>
      </c>
      <c r="AP1360" s="14" t="s">
        <v>741</v>
      </c>
      <c r="AQ1360" s="14" t="s">
        <v>170</v>
      </c>
      <c r="AR1360" s="14" t="s">
        <v>742</v>
      </c>
      <c r="AX1360" s="1">
        <v>210101302</v>
      </c>
      <c r="AY1360" s="1" t="s">
        <v>86</v>
      </c>
      <c r="AZ1360" s="1" t="str">
        <f t="shared" si="378"/>
        <v>210101302伤血</v>
      </c>
      <c r="BA1360" s="1">
        <f>COUNTIFS($AZ$2:AZ1360,AZ1360,$AZ$2:AZ1360,"&gt;&lt;")</f>
        <v>1</v>
      </c>
      <c r="BB1360" t="b">
        <f>IFERROR(AND(VLOOKUP(AX1360,[2]英雄技能定义!$A:$F,6,0)="普攻",AY1360=$AY$2),FALSE)</f>
        <v>0</v>
      </c>
    </row>
    <row r="1361" spans="19:54">
      <c r="S1361" s="14" t="str">
        <f t="shared" si="370"/>
        <v>210101303伤血1</v>
      </c>
      <c r="T1361" s="14" t="str">
        <f ca="1">IF(OFFSET($BB$1,MATCH($S1361,S:S,0)-1,),$BC$1,
_xlfn.TEXTJOIN(Sheet1!$D$16,1,U1361:AA1361))</f>
        <v>ratio=2.59,fixed=100,extCritP=0.2</v>
      </c>
      <c r="U1361" s="14" t="str">
        <f t="shared" ca="1" si="371"/>
        <v>ratio=2.59</v>
      </c>
      <c r="V1361" s="14" t="str">
        <f t="shared" ca="1" si="372"/>
        <v>fixed=100</v>
      </c>
      <c r="W1361" s="14" t="str">
        <f t="shared" ca="1" si="373"/>
        <v>extCritP=0.2</v>
      </c>
      <c r="X1361" s="14" t="str">
        <f t="shared" ca="1" si="374"/>
        <v/>
      </c>
      <c r="Y1361" s="14" t="str">
        <f t="shared" ca="1" si="375"/>
        <v/>
      </c>
      <c r="Z1361" s="14" t="str">
        <f t="shared" ca="1" si="376"/>
        <v/>
      </c>
      <c r="AA1361" s="14" t="str">
        <f t="shared" ca="1" si="377"/>
        <v/>
      </c>
      <c r="AB1361" s="1">
        <f t="shared" si="363"/>
        <v>2.59</v>
      </c>
      <c r="AC1361" s="1">
        <f t="shared" si="364"/>
        <v>100</v>
      </c>
      <c r="AD1361" s="1">
        <f t="shared" si="365"/>
        <v>0.2</v>
      </c>
      <c r="AE1361" s="1" t="e">
        <f t="shared" si="366"/>
        <v>#N/A</v>
      </c>
      <c r="AF1361" s="1" t="e">
        <f t="shared" si="367"/>
        <v>#N/A</v>
      </c>
      <c r="AG1361" s="1" t="e">
        <f t="shared" si="368"/>
        <v>#N/A</v>
      </c>
      <c r="AH1361" s="1" t="e">
        <f t="shared" si="369"/>
        <v>#N/A</v>
      </c>
      <c r="AI1361" s="1" t="str">
        <f>TRIM(LEFT(AP1361,FIND(Sheet1!$E$16,AP1361)-1))</f>
        <v>ratio</v>
      </c>
      <c r="AJ1361" s="1" t="str">
        <f>TRIM(LEFT(AQ1361,FIND(Sheet1!$E$16,AQ1361)-1))</f>
        <v>fixed</v>
      </c>
      <c r="AK1361" s="1" t="str">
        <f>TRIM(LEFT(AR1361,FIND(Sheet1!$E$16,AR1361)-1))</f>
        <v>extCritP</v>
      </c>
      <c r="AL1361" s="1" t="e">
        <f>TRIM(LEFT(AS1361,FIND(Sheet1!$E$16,AS1361)-1))</f>
        <v>#VALUE!</v>
      </c>
      <c r="AM1361" s="1" t="e">
        <f>TRIM(LEFT(AT1361,FIND(Sheet1!$E$16,AT1361)-1))</f>
        <v>#VALUE!</v>
      </c>
      <c r="AN1361" s="1" t="e">
        <f>TRIM(LEFT(AU1361,FIND(Sheet1!$E$16,AU1361)-1))</f>
        <v>#VALUE!</v>
      </c>
      <c r="AO1361" s="1" t="e">
        <f>TRIM(LEFT(AV1361,FIND(Sheet1!$E$16,AV1361)-1))</f>
        <v>#VALUE!</v>
      </c>
      <c r="AP1361" s="14" t="s">
        <v>743</v>
      </c>
      <c r="AQ1361" s="14" t="s">
        <v>170</v>
      </c>
      <c r="AR1361" s="14" t="s">
        <v>518</v>
      </c>
      <c r="AX1361" s="1">
        <v>210101303</v>
      </c>
      <c r="AY1361" s="1" t="s">
        <v>86</v>
      </c>
      <c r="AZ1361" s="1" t="str">
        <f t="shared" si="378"/>
        <v>210101303伤血</v>
      </c>
      <c r="BA1361" s="1">
        <f>COUNTIFS($AZ$2:AZ1361,AZ1361,$AZ$2:AZ1361,"&gt;&lt;")</f>
        <v>1</v>
      </c>
      <c r="BB1361" t="b">
        <f>IFERROR(AND(VLOOKUP(AX1361,[2]英雄技能定义!$A:$F,6,0)="普攻",AY1361=$AY$2),FALSE)</f>
        <v>0</v>
      </c>
    </row>
    <row r="1362" spans="19:54">
      <c r="S1362" s="14" t="str">
        <f t="shared" si="370"/>
        <v>210101304伤血1</v>
      </c>
      <c r="T1362" s="14" t="str">
        <f ca="1">IF(OFFSET($BB$1,MATCH($S1362,S:S,0)-1,),$BC$1,
_xlfn.TEXTJOIN(Sheet1!$D$16,1,U1362:AA1362))</f>
        <v>ratio=2.9,fixed=100,extCritP=0.25</v>
      </c>
      <c r="U1362" s="14" t="str">
        <f t="shared" ca="1" si="371"/>
        <v>ratio=2.9</v>
      </c>
      <c r="V1362" s="14" t="str">
        <f t="shared" ca="1" si="372"/>
        <v>fixed=100</v>
      </c>
      <c r="W1362" s="14" t="str">
        <f t="shared" ca="1" si="373"/>
        <v>extCritP=0.25</v>
      </c>
      <c r="X1362" s="14" t="str">
        <f t="shared" ca="1" si="374"/>
        <v/>
      </c>
      <c r="Y1362" s="14" t="str">
        <f t="shared" ca="1" si="375"/>
        <v/>
      </c>
      <c r="Z1362" s="14" t="str">
        <f t="shared" ca="1" si="376"/>
        <v/>
      </c>
      <c r="AA1362" s="14" t="str">
        <f t="shared" ca="1" si="377"/>
        <v/>
      </c>
      <c r="AB1362" s="1">
        <f t="shared" si="363"/>
        <v>2.9</v>
      </c>
      <c r="AC1362" s="1">
        <f t="shared" si="364"/>
        <v>100</v>
      </c>
      <c r="AD1362" s="1">
        <f t="shared" si="365"/>
        <v>0.25</v>
      </c>
      <c r="AE1362" s="1" t="e">
        <f t="shared" si="366"/>
        <v>#N/A</v>
      </c>
      <c r="AF1362" s="1" t="e">
        <f t="shared" si="367"/>
        <v>#N/A</v>
      </c>
      <c r="AG1362" s="1" t="e">
        <f t="shared" si="368"/>
        <v>#N/A</v>
      </c>
      <c r="AH1362" s="1" t="e">
        <f t="shared" si="369"/>
        <v>#N/A</v>
      </c>
      <c r="AI1362" s="1" t="str">
        <f>TRIM(LEFT(AP1362,FIND(Sheet1!$E$16,AP1362)-1))</f>
        <v>ratio</v>
      </c>
      <c r="AJ1362" s="1" t="str">
        <f>TRIM(LEFT(AQ1362,FIND(Sheet1!$E$16,AQ1362)-1))</f>
        <v>fixed</v>
      </c>
      <c r="AK1362" s="1" t="str">
        <f>TRIM(LEFT(AR1362,FIND(Sheet1!$E$16,AR1362)-1))</f>
        <v>extCritP</v>
      </c>
      <c r="AL1362" s="1" t="e">
        <f>TRIM(LEFT(AS1362,FIND(Sheet1!$E$16,AS1362)-1))</f>
        <v>#VALUE!</v>
      </c>
      <c r="AM1362" s="1" t="e">
        <f>TRIM(LEFT(AT1362,FIND(Sheet1!$E$16,AT1362)-1))</f>
        <v>#VALUE!</v>
      </c>
      <c r="AN1362" s="1" t="e">
        <f>TRIM(LEFT(AU1362,FIND(Sheet1!$E$16,AU1362)-1))</f>
        <v>#VALUE!</v>
      </c>
      <c r="AO1362" s="1" t="e">
        <f>TRIM(LEFT(AV1362,FIND(Sheet1!$E$16,AV1362)-1))</f>
        <v>#VALUE!</v>
      </c>
      <c r="AP1362" s="14" t="s">
        <v>744</v>
      </c>
      <c r="AQ1362" s="14" t="s">
        <v>170</v>
      </c>
      <c r="AR1362" s="14" t="s">
        <v>745</v>
      </c>
      <c r="AX1362" s="1">
        <v>210101304</v>
      </c>
      <c r="AY1362" s="1" t="s">
        <v>86</v>
      </c>
      <c r="AZ1362" s="1" t="str">
        <f t="shared" si="378"/>
        <v>210101304伤血</v>
      </c>
      <c r="BA1362" s="1">
        <f>COUNTIFS($AZ$2:AZ1362,AZ1362,$AZ$2:AZ1362,"&gt;&lt;")</f>
        <v>1</v>
      </c>
      <c r="BB1362" t="b">
        <f>IFERROR(AND(VLOOKUP(AX1362,[2]英雄技能定义!$A:$F,6,0)="普攻",AY1362=$AY$2),FALSE)</f>
        <v>0</v>
      </c>
    </row>
    <row r="1363" spans="19:54">
      <c r="S1363" s="14" t="str">
        <f t="shared" si="370"/>
        <v>210101305伤血1</v>
      </c>
      <c r="T1363" s="14" t="str">
        <f ca="1">IF(OFFSET($BB$1,MATCH($S1363,S:S,0)-1,),$BC$1,
_xlfn.TEXTJOIN(Sheet1!$D$16,1,U1363:AA1363))</f>
        <v>ratio=3.19,fixed=100,extCritP=0.3</v>
      </c>
      <c r="U1363" s="14" t="str">
        <f t="shared" ca="1" si="371"/>
        <v>ratio=3.19</v>
      </c>
      <c r="V1363" s="14" t="str">
        <f t="shared" ca="1" si="372"/>
        <v>fixed=100</v>
      </c>
      <c r="W1363" s="14" t="str">
        <f t="shared" ca="1" si="373"/>
        <v>extCritP=0.3</v>
      </c>
      <c r="X1363" s="14" t="str">
        <f t="shared" ca="1" si="374"/>
        <v/>
      </c>
      <c r="Y1363" s="14" t="str">
        <f t="shared" ca="1" si="375"/>
        <v/>
      </c>
      <c r="Z1363" s="14" t="str">
        <f t="shared" ca="1" si="376"/>
        <v/>
      </c>
      <c r="AA1363" s="14" t="str">
        <f t="shared" ca="1" si="377"/>
        <v/>
      </c>
      <c r="AB1363" s="1">
        <f t="shared" si="363"/>
        <v>3.19</v>
      </c>
      <c r="AC1363" s="1">
        <f t="shared" si="364"/>
        <v>100</v>
      </c>
      <c r="AD1363" s="1">
        <f t="shared" si="365"/>
        <v>0.3</v>
      </c>
      <c r="AE1363" s="1" t="e">
        <f t="shared" si="366"/>
        <v>#N/A</v>
      </c>
      <c r="AF1363" s="1" t="e">
        <f t="shared" si="367"/>
        <v>#N/A</v>
      </c>
      <c r="AG1363" s="1" t="e">
        <f t="shared" si="368"/>
        <v>#N/A</v>
      </c>
      <c r="AH1363" s="1" t="e">
        <f t="shared" si="369"/>
        <v>#N/A</v>
      </c>
      <c r="AI1363" s="1" t="str">
        <f>TRIM(LEFT(AP1363,FIND(Sheet1!$E$16,AP1363)-1))</f>
        <v>ratio</v>
      </c>
      <c r="AJ1363" s="1" t="str">
        <f>TRIM(LEFT(AQ1363,FIND(Sheet1!$E$16,AQ1363)-1))</f>
        <v>fixed</v>
      </c>
      <c r="AK1363" s="1" t="str">
        <f>TRIM(LEFT(AR1363,FIND(Sheet1!$E$16,AR1363)-1))</f>
        <v>extCritP</v>
      </c>
      <c r="AL1363" s="1" t="e">
        <f>TRIM(LEFT(AS1363,FIND(Sheet1!$E$16,AS1363)-1))</f>
        <v>#VALUE!</v>
      </c>
      <c r="AM1363" s="1" t="e">
        <f>TRIM(LEFT(AT1363,FIND(Sheet1!$E$16,AT1363)-1))</f>
        <v>#VALUE!</v>
      </c>
      <c r="AN1363" s="1" t="e">
        <f>TRIM(LEFT(AU1363,FIND(Sheet1!$E$16,AU1363)-1))</f>
        <v>#VALUE!</v>
      </c>
      <c r="AO1363" s="1" t="e">
        <f>TRIM(LEFT(AV1363,FIND(Sheet1!$E$16,AV1363)-1))</f>
        <v>#VALUE!</v>
      </c>
      <c r="AP1363" s="14" t="s">
        <v>746</v>
      </c>
      <c r="AQ1363" s="14" t="s">
        <v>170</v>
      </c>
      <c r="AR1363" s="14" t="s">
        <v>510</v>
      </c>
      <c r="AX1363" s="1">
        <v>210101305</v>
      </c>
      <c r="AY1363" s="1" t="s">
        <v>86</v>
      </c>
      <c r="AZ1363" s="1" t="str">
        <f t="shared" si="378"/>
        <v>210101305伤血</v>
      </c>
      <c r="BA1363" s="1">
        <f>COUNTIFS($AZ$2:AZ1363,AZ1363,$AZ$2:AZ1363,"&gt;&lt;")</f>
        <v>1</v>
      </c>
      <c r="BB1363" t="b">
        <f>IFERROR(AND(VLOOKUP(AX1363,[2]英雄技能定义!$A:$F,6,0)="普攻",AY1363=$AY$2),FALSE)</f>
        <v>0</v>
      </c>
    </row>
    <row r="1364" spans="19:54">
      <c r="S1364" s="14" t="str">
        <f t="shared" si="370"/>
        <v>210101306伤血1</v>
      </c>
      <c r="T1364" s="14" t="str">
        <f ca="1">IF(OFFSET($BB$1,MATCH($S1364,S:S,0)-1,),$BC$1,
_xlfn.TEXTJOIN(Sheet1!$D$16,1,U1364:AA1364))</f>
        <v>ratio=3.19,fixed=100,extCritP=0.3</v>
      </c>
      <c r="U1364" s="14" t="str">
        <f t="shared" ca="1" si="371"/>
        <v>ratio=3.19</v>
      </c>
      <c r="V1364" s="14" t="str">
        <f t="shared" ca="1" si="372"/>
        <v>fixed=100</v>
      </c>
      <c r="W1364" s="14" t="str">
        <f t="shared" ca="1" si="373"/>
        <v>extCritP=0.3</v>
      </c>
      <c r="X1364" s="14" t="str">
        <f t="shared" ca="1" si="374"/>
        <v/>
      </c>
      <c r="Y1364" s="14" t="str">
        <f t="shared" ca="1" si="375"/>
        <v/>
      </c>
      <c r="Z1364" s="14" t="str">
        <f t="shared" ca="1" si="376"/>
        <v/>
      </c>
      <c r="AA1364" s="14" t="str">
        <f t="shared" ca="1" si="377"/>
        <v/>
      </c>
      <c r="AB1364" s="1">
        <f t="shared" si="363"/>
        <v>3.19</v>
      </c>
      <c r="AC1364" s="1">
        <f t="shared" si="364"/>
        <v>100</v>
      </c>
      <c r="AD1364" s="1">
        <f t="shared" si="365"/>
        <v>0.3</v>
      </c>
      <c r="AE1364" s="1" t="e">
        <f t="shared" si="366"/>
        <v>#N/A</v>
      </c>
      <c r="AF1364" s="1" t="e">
        <f t="shared" si="367"/>
        <v>#N/A</v>
      </c>
      <c r="AG1364" s="1" t="e">
        <f t="shared" si="368"/>
        <v>#N/A</v>
      </c>
      <c r="AH1364" s="1" t="e">
        <f t="shared" si="369"/>
        <v>#N/A</v>
      </c>
      <c r="AI1364" s="1" t="str">
        <f>TRIM(LEFT(AP1364,FIND(Sheet1!$E$16,AP1364)-1))</f>
        <v>ratio</v>
      </c>
      <c r="AJ1364" s="1" t="str">
        <f>TRIM(LEFT(AQ1364,FIND(Sheet1!$E$16,AQ1364)-1))</f>
        <v>fixed</v>
      </c>
      <c r="AK1364" s="1" t="str">
        <f>TRIM(LEFT(AR1364,FIND(Sheet1!$E$16,AR1364)-1))</f>
        <v>extCritP</v>
      </c>
      <c r="AL1364" s="1" t="e">
        <f>TRIM(LEFT(AS1364,FIND(Sheet1!$E$16,AS1364)-1))</f>
        <v>#VALUE!</v>
      </c>
      <c r="AM1364" s="1" t="e">
        <f>TRIM(LEFT(AT1364,FIND(Sheet1!$E$16,AT1364)-1))</f>
        <v>#VALUE!</v>
      </c>
      <c r="AN1364" s="1" t="e">
        <f>TRIM(LEFT(AU1364,FIND(Sheet1!$E$16,AU1364)-1))</f>
        <v>#VALUE!</v>
      </c>
      <c r="AO1364" s="1" t="e">
        <f>TRIM(LEFT(AV1364,FIND(Sheet1!$E$16,AV1364)-1))</f>
        <v>#VALUE!</v>
      </c>
      <c r="AP1364" s="14" t="s">
        <v>746</v>
      </c>
      <c r="AQ1364" s="14" t="s">
        <v>170</v>
      </c>
      <c r="AR1364" s="14" t="s">
        <v>510</v>
      </c>
      <c r="AX1364" s="1">
        <v>210101306</v>
      </c>
      <c r="AY1364" s="1" t="s">
        <v>86</v>
      </c>
      <c r="AZ1364" s="1" t="str">
        <f t="shared" si="378"/>
        <v>210101306伤血</v>
      </c>
      <c r="BA1364" s="1">
        <f>COUNTIFS($AZ$2:AZ1364,AZ1364,$AZ$2:AZ1364,"&gt;&lt;")</f>
        <v>1</v>
      </c>
      <c r="BB1364" t="b">
        <f>IFERROR(AND(VLOOKUP(AX1364,[2]英雄技能定义!$A:$F,6,0)="普攻",AY1364=$AY$2),FALSE)</f>
        <v>0</v>
      </c>
    </row>
    <row r="1365" spans="19:54">
      <c r="S1365" s="14" t="str">
        <f t="shared" si="370"/>
        <v>210101401加buff1</v>
      </c>
      <c r="T1365" s="14" t="str">
        <f ca="1">IF(OFFSET($BB$1,MATCH($S1365,S:S,0)-1,),$BC$1,
_xlfn.TEXTJOIN(Sheet1!$D$16,1,U1365:AA1365))</f>
        <v>duration=2,lightEffects={28},effectIds={1000194}</v>
      </c>
      <c r="U1365" s="14" t="str">
        <f t="shared" ca="1" si="371"/>
        <v>duration=2</v>
      </c>
      <c r="V1365" s="14" t="str">
        <f t="shared" ca="1" si="372"/>
        <v>lightEffects={28}</v>
      </c>
      <c r="W1365" s="14" t="str">
        <f t="shared" ca="1" si="373"/>
        <v>effectIds={1000194}</v>
      </c>
      <c r="X1365" s="14" t="str">
        <f t="shared" ca="1" si="374"/>
        <v/>
      </c>
      <c r="Y1365" s="14" t="str">
        <f t="shared" ca="1" si="375"/>
        <v/>
      </c>
      <c r="Z1365" s="14" t="str">
        <f t="shared" ca="1" si="376"/>
        <v/>
      </c>
      <c r="AA1365" s="14" t="str">
        <f t="shared" ca="1" si="377"/>
        <v/>
      </c>
      <c r="AB1365" s="1">
        <f t="shared" si="363"/>
        <v>2</v>
      </c>
      <c r="AC1365" s="1" t="e">
        <f t="shared" si="364"/>
        <v>#N/A</v>
      </c>
      <c r="AD1365" s="1" t="e">
        <f t="shared" si="365"/>
        <v>#N/A</v>
      </c>
      <c r="AE1365" s="1" t="e">
        <f t="shared" si="366"/>
        <v>#N/A</v>
      </c>
      <c r="AF1365" s="1" t="e">
        <f t="shared" si="367"/>
        <v>#N/A</v>
      </c>
      <c r="AG1365" s="1" t="e">
        <f t="shared" si="368"/>
        <v>#N/A</v>
      </c>
      <c r="AH1365" s="1" t="e">
        <f t="shared" si="369"/>
        <v>#N/A</v>
      </c>
      <c r="AI1365" s="1" t="str">
        <f>TRIM(LEFT(AP1365,FIND(Sheet1!$E$16,AP1365)-1))</f>
        <v>duration</v>
      </c>
      <c r="AJ1365" s="1" t="str">
        <f>TRIM(LEFT(AQ1365,FIND(Sheet1!$E$16,AQ1365)-1))</f>
        <v>lightEffects</v>
      </c>
      <c r="AK1365" s="1" t="str">
        <f>TRIM(LEFT(AR1365,FIND(Sheet1!$E$16,AR1365)-1))</f>
        <v>effectIds</v>
      </c>
      <c r="AL1365" s="1" t="e">
        <f>TRIM(LEFT(AS1365,FIND(Sheet1!$E$16,AS1365)-1))</f>
        <v>#VALUE!</v>
      </c>
      <c r="AM1365" s="1" t="e">
        <f>TRIM(LEFT(AT1365,FIND(Sheet1!$E$16,AT1365)-1))</f>
        <v>#VALUE!</v>
      </c>
      <c r="AN1365" s="1" t="e">
        <f>TRIM(LEFT(AU1365,FIND(Sheet1!$E$16,AU1365)-1))</f>
        <v>#VALUE!</v>
      </c>
      <c r="AO1365" s="1" t="e">
        <f>TRIM(LEFT(AV1365,FIND(Sheet1!$E$16,AV1365)-1))</f>
        <v>#VALUE!</v>
      </c>
      <c r="AP1365" s="14" t="s">
        <v>249</v>
      </c>
      <c r="AQ1365" s="14" t="s">
        <v>747</v>
      </c>
      <c r="AR1365" s="14" t="s">
        <v>748</v>
      </c>
      <c r="AX1365" s="1">
        <v>210101401</v>
      </c>
      <c r="AY1365" s="1" t="s">
        <v>88</v>
      </c>
      <c r="AZ1365" s="1" t="str">
        <f t="shared" si="378"/>
        <v>210101401加buff</v>
      </c>
      <c r="BA1365" s="1">
        <f>COUNTIFS($AZ$2:AZ1365,AZ1365,$AZ$2:AZ1365,"&gt;&lt;")</f>
        <v>1</v>
      </c>
      <c r="BB1365" t="b">
        <f>IFERROR(AND(VLOOKUP(AX1365,[2]英雄技能定义!$A:$F,6,0)="普攻",AY1365=$AY$2),FALSE)</f>
        <v>0</v>
      </c>
    </row>
    <row r="1366" spans="19:54">
      <c r="S1366" s="14" t="str">
        <f t="shared" si="370"/>
        <v>210101401伤血1</v>
      </c>
      <c r="T1366" s="14" t="str">
        <f ca="1">IF(OFFSET($BB$1,MATCH($S1366,S:S,0)-1,),$BC$1,
_xlfn.TEXTJOIN(Sheet1!$D$16,1,U1366:AA1366))</f>
        <v>ratio=1,fixed=100</v>
      </c>
      <c r="U1366" s="14" t="str">
        <f t="shared" ca="1" si="371"/>
        <v>ratio=1</v>
      </c>
      <c r="V1366" s="14" t="str">
        <f t="shared" ca="1" si="372"/>
        <v>fixed=100</v>
      </c>
      <c r="W1366" s="14" t="str">
        <f t="shared" ca="1" si="373"/>
        <v/>
      </c>
      <c r="X1366" s="14" t="str">
        <f t="shared" ca="1" si="374"/>
        <v/>
      </c>
      <c r="Y1366" s="14" t="str">
        <f t="shared" ca="1" si="375"/>
        <v/>
      </c>
      <c r="Z1366" s="14" t="str">
        <f t="shared" ca="1" si="376"/>
        <v/>
      </c>
      <c r="AA1366" s="14" t="str">
        <f t="shared" ca="1" si="377"/>
        <v/>
      </c>
      <c r="AB1366" s="1">
        <f t="shared" si="363"/>
        <v>1</v>
      </c>
      <c r="AC1366" s="1">
        <f t="shared" si="364"/>
        <v>100</v>
      </c>
      <c r="AD1366" s="1" t="e">
        <f t="shared" si="365"/>
        <v>#N/A</v>
      </c>
      <c r="AE1366" s="1" t="e">
        <f t="shared" si="366"/>
        <v>#N/A</v>
      </c>
      <c r="AF1366" s="1" t="e">
        <f t="shared" si="367"/>
        <v>#N/A</v>
      </c>
      <c r="AG1366" s="1" t="e">
        <f t="shared" si="368"/>
        <v>#N/A</v>
      </c>
      <c r="AH1366" s="1" t="e">
        <f t="shared" si="369"/>
        <v>#N/A</v>
      </c>
      <c r="AI1366" s="1" t="str">
        <f>TRIM(LEFT(AP1366,FIND(Sheet1!$E$16,AP1366)-1))</f>
        <v>ratio</v>
      </c>
      <c r="AJ1366" s="1" t="str">
        <f>TRIM(LEFT(AQ1366,FIND(Sheet1!$E$16,AQ1366)-1))</f>
        <v>fixed</v>
      </c>
      <c r="AK1366" s="1" t="e">
        <f>TRIM(LEFT(AR1366,FIND(Sheet1!$E$16,AR1366)-1))</f>
        <v>#VALUE!</v>
      </c>
      <c r="AL1366" s="1" t="e">
        <f>TRIM(LEFT(AS1366,FIND(Sheet1!$E$16,AS1366)-1))</f>
        <v>#VALUE!</v>
      </c>
      <c r="AM1366" s="1" t="e">
        <f>TRIM(LEFT(AT1366,FIND(Sheet1!$E$16,AT1366)-1))</f>
        <v>#VALUE!</v>
      </c>
      <c r="AN1366" s="1" t="e">
        <f>TRIM(LEFT(AU1366,FIND(Sheet1!$E$16,AU1366)-1))</f>
        <v>#VALUE!</v>
      </c>
      <c r="AO1366" s="1" t="e">
        <f>TRIM(LEFT(AV1366,FIND(Sheet1!$E$16,AV1366)-1))</f>
        <v>#VALUE!</v>
      </c>
      <c r="AP1366" s="14" t="s">
        <v>550</v>
      </c>
      <c r="AQ1366" s="14" t="s">
        <v>170</v>
      </c>
      <c r="AX1366" s="1">
        <v>210101401</v>
      </c>
      <c r="AY1366" s="1" t="s">
        <v>86</v>
      </c>
      <c r="AZ1366" s="1" t="str">
        <f t="shared" si="378"/>
        <v>210101401伤血</v>
      </c>
      <c r="BA1366" s="1">
        <f>COUNTIFS($AZ$2:AZ1366,AZ1366,$AZ$2:AZ1366,"&gt;&lt;")</f>
        <v>1</v>
      </c>
      <c r="BB1366" t="b">
        <f>IFERROR(AND(VLOOKUP(AX1366,[2]英雄技能定义!$A:$F,6,0)="普攻",AY1366=$AY$2),FALSE)</f>
        <v>0</v>
      </c>
    </row>
    <row r="1367" spans="19:54">
      <c r="S1367" s="14" t="str">
        <f t="shared" si="370"/>
        <v>210101402加buff1</v>
      </c>
      <c r="T1367" s="14" t="str">
        <f ca="1">IF(OFFSET($BB$1,MATCH($S1367,S:S,0)-1,),$BC$1,
_xlfn.TEXTJOIN(Sheet1!$D$16,1,U1367:AA1367))</f>
        <v>duration=2,lightEffects={28},effectIds={1000195}</v>
      </c>
      <c r="U1367" s="14" t="str">
        <f t="shared" ca="1" si="371"/>
        <v>duration=2</v>
      </c>
      <c r="V1367" s="14" t="str">
        <f t="shared" ca="1" si="372"/>
        <v>lightEffects={28}</v>
      </c>
      <c r="W1367" s="14" t="str">
        <f t="shared" ca="1" si="373"/>
        <v>effectIds={1000195}</v>
      </c>
      <c r="X1367" s="14" t="str">
        <f t="shared" ca="1" si="374"/>
        <v/>
      </c>
      <c r="Y1367" s="14" t="str">
        <f t="shared" ca="1" si="375"/>
        <v/>
      </c>
      <c r="Z1367" s="14" t="str">
        <f t="shared" ca="1" si="376"/>
        <v/>
      </c>
      <c r="AA1367" s="14" t="str">
        <f t="shared" ca="1" si="377"/>
        <v/>
      </c>
      <c r="AB1367" s="1">
        <f t="shared" si="363"/>
        <v>2</v>
      </c>
      <c r="AC1367" s="1" t="e">
        <f t="shared" si="364"/>
        <v>#N/A</v>
      </c>
      <c r="AD1367" s="1" t="e">
        <f t="shared" si="365"/>
        <v>#N/A</v>
      </c>
      <c r="AE1367" s="1" t="e">
        <f t="shared" si="366"/>
        <v>#N/A</v>
      </c>
      <c r="AF1367" s="1" t="e">
        <f t="shared" si="367"/>
        <v>#N/A</v>
      </c>
      <c r="AG1367" s="1" t="e">
        <f t="shared" si="368"/>
        <v>#N/A</v>
      </c>
      <c r="AH1367" s="1" t="e">
        <f t="shared" si="369"/>
        <v>#N/A</v>
      </c>
      <c r="AI1367" s="1" t="str">
        <f>TRIM(LEFT(AP1367,FIND(Sheet1!$E$16,AP1367)-1))</f>
        <v>duration</v>
      </c>
      <c r="AJ1367" s="1" t="str">
        <f>TRIM(LEFT(AQ1367,FIND(Sheet1!$E$16,AQ1367)-1))</f>
        <v>lightEffects</v>
      </c>
      <c r="AK1367" s="1" t="str">
        <f>TRIM(LEFT(AR1367,FIND(Sheet1!$E$16,AR1367)-1))</f>
        <v>effectIds</v>
      </c>
      <c r="AL1367" s="1" t="e">
        <f>TRIM(LEFT(AS1367,FIND(Sheet1!$E$16,AS1367)-1))</f>
        <v>#VALUE!</v>
      </c>
      <c r="AM1367" s="1" t="e">
        <f>TRIM(LEFT(AT1367,FIND(Sheet1!$E$16,AT1367)-1))</f>
        <v>#VALUE!</v>
      </c>
      <c r="AN1367" s="1" t="e">
        <f>TRIM(LEFT(AU1367,FIND(Sheet1!$E$16,AU1367)-1))</f>
        <v>#VALUE!</v>
      </c>
      <c r="AO1367" s="1" t="e">
        <f>TRIM(LEFT(AV1367,FIND(Sheet1!$E$16,AV1367)-1))</f>
        <v>#VALUE!</v>
      </c>
      <c r="AP1367" s="14" t="s">
        <v>249</v>
      </c>
      <c r="AQ1367" s="14" t="s">
        <v>747</v>
      </c>
      <c r="AR1367" s="14" t="s">
        <v>749</v>
      </c>
      <c r="AX1367" s="1">
        <v>210101402</v>
      </c>
      <c r="AY1367" s="1" t="s">
        <v>88</v>
      </c>
      <c r="AZ1367" s="1" t="str">
        <f t="shared" si="378"/>
        <v>210101402加buff</v>
      </c>
      <c r="BA1367" s="1">
        <f>COUNTIFS($AZ$2:AZ1367,AZ1367,$AZ$2:AZ1367,"&gt;&lt;")</f>
        <v>1</v>
      </c>
      <c r="BB1367" t="b">
        <f>IFERROR(AND(VLOOKUP(AX1367,[2]英雄技能定义!$A:$F,6,0)="普攻",AY1367=$AY$2),FALSE)</f>
        <v>0</v>
      </c>
    </row>
    <row r="1368" spans="19:54">
      <c r="S1368" s="14" t="str">
        <f t="shared" si="370"/>
        <v>210101402伤血1</v>
      </c>
      <c r="T1368" s="14" t="str">
        <f ca="1">IF(OFFSET($BB$1,MATCH($S1368,S:S,0)-1,),$BC$1,
_xlfn.TEXTJOIN(Sheet1!$D$16,1,U1368:AA1368))</f>
        <v>ratio=1.11,fixed=100</v>
      </c>
      <c r="U1368" s="14" t="str">
        <f t="shared" ca="1" si="371"/>
        <v>ratio=1.11</v>
      </c>
      <c r="V1368" s="14" t="str">
        <f t="shared" ca="1" si="372"/>
        <v>fixed=100</v>
      </c>
      <c r="W1368" s="14" t="str">
        <f t="shared" ca="1" si="373"/>
        <v/>
      </c>
      <c r="X1368" s="14" t="str">
        <f t="shared" ca="1" si="374"/>
        <v/>
      </c>
      <c r="Y1368" s="14" t="str">
        <f t="shared" ca="1" si="375"/>
        <v/>
      </c>
      <c r="Z1368" s="14" t="str">
        <f t="shared" ca="1" si="376"/>
        <v/>
      </c>
      <c r="AA1368" s="14" t="str">
        <f t="shared" ca="1" si="377"/>
        <v/>
      </c>
      <c r="AB1368" s="1">
        <f t="shared" si="363"/>
        <v>1.1100000000000001</v>
      </c>
      <c r="AC1368" s="1">
        <f t="shared" si="364"/>
        <v>100</v>
      </c>
      <c r="AD1368" s="1" t="e">
        <f t="shared" si="365"/>
        <v>#N/A</v>
      </c>
      <c r="AE1368" s="1" t="e">
        <f t="shared" si="366"/>
        <v>#N/A</v>
      </c>
      <c r="AF1368" s="1" t="e">
        <f t="shared" si="367"/>
        <v>#N/A</v>
      </c>
      <c r="AG1368" s="1" t="e">
        <f t="shared" si="368"/>
        <v>#N/A</v>
      </c>
      <c r="AH1368" s="1" t="e">
        <f t="shared" si="369"/>
        <v>#N/A</v>
      </c>
      <c r="AI1368" s="1" t="str">
        <f>TRIM(LEFT(AP1368,FIND(Sheet1!$E$16,AP1368)-1))</f>
        <v>ratio</v>
      </c>
      <c r="AJ1368" s="1" t="str">
        <f>TRIM(LEFT(AQ1368,FIND(Sheet1!$E$16,AQ1368)-1))</f>
        <v>fixed</v>
      </c>
      <c r="AK1368" s="1" t="e">
        <f>TRIM(LEFT(AR1368,FIND(Sheet1!$E$16,AR1368)-1))</f>
        <v>#VALUE!</v>
      </c>
      <c r="AL1368" s="1" t="e">
        <f>TRIM(LEFT(AS1368,FIND(Sheet1!$E$16,AS1368)-1))</f>
        <v>#VALUE!</v>
      </c>
      <c r="AM1368" s="1" t="e">
        <f>TRIM(LEFT(AT1368,FIND(Sheet1!$E$16,AT1368)-1))</f>
        <v>#VALUE!</v>
      </c>
      <c r="AN1368" s="1" t="e">
        <f>TRIM(LEFT(AU1368,FIND(Sheet1!$E$16,AU1368)-1))</f>
        <v>#VALUE!</v>
      </c>
      <c r="AO1368" s="1" t="e">
        <f>TRIM(LEFT(AV1368,FIND(Sheet1!$E$16,AV1368)-1))</f>
        <v>#VALUE!</v>
      </c>
      <c r="AP1368" s="14" t="s">
        <v>750</v>
      </c>
      <c r="AQ1368" s="14" t="s">
        <v>170</v>
      </c>
      <c r="AX1368" s="1">
        <v>210101402</v>
      </c>
      <c r="AY1368" s="1" t="s">
        <v>86</v>
      </c>
      <c r="AZ1368" s="1" t="str">
        <f t="shared" si="378"/>
        <v>210101402伤血</v>
      </c>
      <c r="BA1368" s="1">
        <f>COUNTIFS($AZ$2:AZ1368,AZ1368,$AZ$2:AZ1368,"&gt;&lt;")</f>
        <v>1</v>
      </c>
      <c r="BB1368" t="b">
        <f>IFERROR(AND(VLOOKUP(AX1368,[2]英雄技能定义!$A:$F,6,0)="普攻",AY1368=$AY$2),FALSE)</f>
        <v>0</v>
      </c>
    </row>
    <row r="1369" spans="19:54">
      <c r="S1369" s="14" t="str">
        <f t="shared" si="370"/>
        <v>210101403加buff1</v>
      </c>
      <c r="T1369" s="14" t="str">
        <f ca="1">IF(OFFSET($BB$1,MATCH($S1369,S:S,0)-1,),$BC$1,
_xlfn.TEXTJOIN(Sheet1!$D$16,1,U1369:AA1369))</f>
        <v>duration=2,lightEffects={28},effectIds={1000196}</v>
      </c>
      <c r="U1369" s="14" t="str">
        <f t="shared" ca="1" si="371"/>
        <v>duration=2</v>
      </c>
      <c r="V1369" s="14" t="str">
        <f t="shared" ca="1" si="372"/>
        <v>lightEffects={28}</v>
      </c>
      <c r="W1369" s="14" t="str">
        <f t="shared" ca="1" si="373"/>
        <v>effectIds={1000196}</v>
      </c>
      <c r="X1369" s="14" t="str">
        <f t="shared" ca="1" si="374"/>
        <v/>
      </c>
      <c r="Y1369" s="14" t="str">
        <f t="shared" ca="1" si="375"/>
        <v/>
      </c>
      <c r="Z1369" s="14" t="str">
        <f t="shared" ca="1" si="376"/>
        <v/>
      </c>
      <c r="AA1369" s="14" t="str">
        <f t="shared" ca="1" si="377"/>
        <v/>
      </c>
      <c r="AB1369" s="1">
        <f t="shared" ref="AB1369:AB1432" si="379">LOOKUP(9E+307,(--(TRIM(MID(SUBSTITUTE(SUBSTITUTE(SUBSTITUTE(SUBSTITUTE(SUBSTITUTE(AP1369,"=","+"),"*","+"),"/","+"),"-","+"),"+",REPT(" ",99)),ROW($1:$100)*99-98,99)))))</f>
        <v>2</v>
      </c>
      <c r="AC1369" s="1" t="e">
        <f t="shared" ref="AC1369:AC1432" si="380">LOOKUP(9E+307,(--(TRIM(MID(SUBSTITUTE(SUBSTITUTE(SUBSTITUTE(SUBSTITUTE(SUBSTITUTE(AQ1369,"=","+"),"*","+"),"/","+"),"-","+"),"+",REPT(" ",99)),ROW($1:$100)*99-98,99)))))</f>
        <v>#N/A</v>
      </c>
      <c r="AD1369" s="1" t="e">
        <f t="shared" ref="AD1369:AD1432" si="381">LOOKUP(9E+307,(--(TRIM(MID(SUBSTITUTE(SUBSTITUTE(SUBSTITUTE(SUBSTITUTE(SUBSTITUTE(AR1369,"=","+"),"*","+"),"/","+"),"-","+"),"+",REPT(" ",99)),ROW($1:$100)*99-98,99)))))</f>
        <v>#N/A</v>
      </c>
      <c r="AE1369" s="1" t="e">
        <f t="shared" ref="AE1369:AE1432" si="382">LOOKUP(9E+307,(--(TRIM(MID(SUBSTITUTE(SUBSTITUTE(SUBSTITUTE(SUBSTITUTE(SUBSTITUTE(AS1369,"=","+"),"*","+"),"/","+"),"-","+"),"+",REPT(" ",99)),ROW($1:$100)*99-98,99)))))</f>
        <v>#N/A</v>
      </c>
      <c r="AF1369" s="1" t="e">
        <f t="shared" ref="AF1369:AF1432" si="383">LOOKUP(9E+307,(--(TRIM(MID(SUBSTITUTE(SUBSTITUTE(SUBSTITUTE(SUBSTITUTE(SUBSTITUTE(AT1369,"=","+"),"*","+"),"/","+"),"-","+"),"+",REPT(" ",99)),ROW($1:$100)*99-98,99)))))</f>
        <v>#N/A</v>
      </c>
      <c r="AG1369" s="1" t="e">
        <f t="shared" ref="AG1369:AG1432" si="384">LOOKUP(9E+307,(--(TRIM(MID(SUBSTITUTE(SUBSTITUTE(SUBSTITUTE(SUBSTITUTE(SUBSTITUTE(AU1369,"=","+"),"*","+"),"/","+"),"-","+"),"+",REPT(" ",99)),ROW($1:$100)*99-98,99)))))</f>
        <v>#N/A</v>
      </c>
      <c r="AH1369" s="1" t="e">
        <f t="shared" ref="AH1369:AH1432" si="385">LOOKUP(9E+307,(--(TRIM(MID(SUBSTITUTE(SUBSTITUTE(SUBSTITUTE(SUBSTITUTE(SUBSTITUTE(AV1369,"=","+"),"*","+"),"/","+"),"-","+"),"+",REPT(" ",99)),ROW($1:$100)*99-98,99)))))</f>
        <v>#N/A</v>
      </c>
      <c r="AI1369" s="1" t="str">
        <f>TRIM(LEFT(AP1369,FIND(Sheet1!$E$16,AP1369)-1))</f>
        <v>duration</v>
      </c>
      <c r="AJ1369" s="1" t="str">
        <f>TRIM(LEFT(AQ1369,FIND(Sheet1!$E$16,AQ1369)-1))</f>
        <v>lightEffects</v>
      </c>
      <c r="AK1369" s="1" t="str">
        <f>TRIM(LEFT(AR1369,FIND(Sheet1!$E$16,AR1369)-1))</f>
        <v>effectIds</v>
      </c>
      <c r="AL1369" s="1" t="e">
        <f>TRIM(LEFT(AS1369,FIND(Sheet1!$E$16,AS1369)-1))</f>
        <v>#VALUE!</v>
      </c>
      <c r="AM1369" s="1" t="e">
        <f>TRIM(LEFT(AT1369,FIND(Sheet1!$E$16,AT1369)-1))</f>
        <v>#VALUE!</v>
      </c>
      <c r="AN1369" s="1" t="e">
        <f>TRIM(LEFT(AU1369,FIND(Sheet1!$E$16,AU1369)-1))</f>
        <v>#VALUE!</v>
      </c>
      <c r="AO1369" s="1" t="e">
        <f>TRIM(LEFT(AV1369,FIND(Sheet1!$E$16,AV1369)-1))</f>
        <v>#VALUE!</v>
      </c>
      <c r="AP1369" s="14" t="s">
        <v>249</v>
      </c>
      <c r="AQ1369" s="14" t="s">
        <v>747</v>
      </c>
      <c r="AR1369" s="14" t="s">
        <v>751</v>
      </c>
      <c r="AX1369" s="1">
        <v>210101403</v>
      </c>
      <c r="AY1369" s="1" t="s">
        <v>88</v>
      </c>
      <c r="AZ1369" s="1" t="str">
        <f t="shared" si="378"/>
        <v>210101403加buff</v>
      </c>
      <c r="BA1369" s="1">
        <f>COUNTIFS($AZ$2:AZ1369,AZ1369,$AZ$2:AZ1369,"&gt;&lt;")</f>
        <v>1</v>
      </c>
      <c r="BB1369" t="b">
        <f>IFERROR(AND(VLOOKUP(AX1369,[2]英雄技能定义!$A:$F,6,0)="普攻",AY1369=$AY$2),FALSE)</f>
        <v>0</v>
      </c>
    </row>
    <row r="1370" spans="19:54">
      <c r="S1370" s="14" t="str">
        <f t="shared" si="370"/>
        <v>210101403伤血1</v>
      </c>
      <c r="T1370" s="14" t="str">
        <f ca="1">IF(OFFSET($BB$1,MATCH($S1370,S:S,0)-1,),$BC$1,
_xlfn.TEXTJOIN(Sheet1!$D$16,1,U1370:AA1370))</f>
        <v>ratio=1.21,fixed=100</v>
      </c>
      <c r="U1370" s="14" t="str">
        <f t="shared" ca="1" si="371"/>
        <v>ratio=1.21</v>
      </c>
      <c r="V1370" s="14" t="str">
        <f t="shared" ca="1" si="372"/>
        <v>fixed=100</v>
      </c>
      <c r="W1370" s="14" t="str">
        <f t="shared" ca="1" si="373"/>
        <v/>
      </c>
      <c r="X1370" s="14" t="str">
        <f t="shared" ca="1" si="374"/>
        <v/>
      </c>
      <c r="Y1370" s="14" t="str">
        <f t="shared" ca="1" si="375"/>
        <v/>
      </c>
      <c r="Z1370" s="14" t="str">
        <f t="shared" ca="1" si="376"/>
        <v/>
      </c>
      <c r="AA1370" s="14" t="str">
        <f t="shared" ca="1" si="377"/>
        <v/>
      </c>
      <c r="AB1370" s="1">
        <f t="shared" si="379"/>
        <v>1.21</v>
      </c>
      <c r="AC1370" s="1">
        <f t="shared" si="380"/>
        <v>100</v>
      </c>
      <c r="AD1370" s="1" t="e">
        <f t="shared" si="381"/>
        <v>#N/A</v>
      </c>
      <c r="AE1370" s="1" t="e">
        <f t="shared" si="382"/>
        <v>#N/A</v>
      </c>
      <c r="AF1370" s="1" t="e">
        <f t="shared" si="383"/>
        <v>#N/A</v>
      </c>
      <c r="AG1370" s="1" t="e">
        <f t="shared" si="384"/>
        <v>#N/A</v>
      </c>
      <c r="AH1370" s="1" t="e">
        <f t="shared" si="385"/>
        <v>#N/A</v>
      </c>
      <c r="AI1370" s="1" t="str">
        <f>TRIM(LEFT(AP1370,FIND(Sheet1!$E$16,AP1370)-1))</f>
        <v>ratio</v>
      </c>
      <c r="AJ1370" s="1" t="str">
        <f>TRIM(LEFT(AQ1370,FIND(Sheet1!$E$16,AQ1370)-1))</f>
        <v>fixed</v>
      </c>
      <c r="AK1370" s="1" t="e">
        <f>TRIM(LEFT(AR1370,FIND(Sheet1!$E$16,AR1370)-1))</f>
        <v>#VALUE!</v>
      </c>
      <c r="AL1370" s="1" t="e">
        <f>TRIM(LEFT(AS1370,FIND(Sheet1!$E$16,AS1370)-1))</f>
        <v>#VALUE!</v>
      </c>
      <c r="AM1370" s="1" t="e">
        <f>TRIM(LEFT(AT1370,FIND(Sheet1!$E$16,AT1370)-1))</f>
        <v>#VALUE!</v>
      </c>
      <c r="AN1370" s="1" t="e">
        <f>TRIM(LEFT(AU1370,FIND(Sheet1!$E$16,AU1370)-1))</f>
        <v>#VALUE!</v>
      </c>
      <c r="AO1370" s="1" t="e">
        <f>TRIM(LEFT(AV1370,FIND(Sheet1!$E$16,AV1370)-1))</f>
        <v>#VALUE!</v>
      </c>
      <c r="AP1370" s="14" t="s">
        <v>752</v>
      </c>
      <c r="AQ1370" s="14" t="s">
        <v>170</v>
      </c>
      <c r="AX1370" s="1">
        <v>210101403</v>
      </c>
      <c r="AY1370" s="1" t="s">
        <v>86</v>
      </c>
      <c r="AZ1370" s="1" t="str">
        <f t="shared" si="378"/>
        <v>210101403伤血</v>
      </c>
      <c r="BA1370" s="1">
        <f>COUNTIFS($AZ$2:AZ1370,AZ1370,$AZ$2:AZ1370,"&gt;&lt;")</f>
        <v>1</v>
      </c>
      <c r="BB1370" t="b">
        <f>IFERROR(AND(VLOOKUP(AX1370,[2]英雄技能定义!$A:$F,6,0)="普攻",AY1370=$AY$2),FALSE)</f>
        <v>0</v>
      </c>
    </row>
    <row r="1371" spans="19:54">
      <c r="S1371" s="14" t="str">
        <f t="shared" si="370"/>
        <v>210101404加buff1</v>
      </c>
      <c r="T1371" s="14" t="str">
        <f ca="1">IF(OFFSET($BB$1,MATCH($S1371,S:S,0)-1,),$BC$1,
_xlfn.TEXTJOIN(Sheet1!$D$16,1,U1371:AA1371))</f>
        <v>duration=2,lightEffects={28},effectIds={1000197}</v>
      </c>
      <c r="U1371" s="14" t="str">
        <f t="shared" ca="1" si="371"/>
        <v>duration=2</v>
      </c>
      <c r="V1371" s="14" t="str">
        <f t="shared" ca="1" si="372"/>
        <v>lightEffects={28}</v>
      </c>
      <c r="W1371" s="14" t="str">
        <f t="shared" ca="1" si="373"/>
        <v>effectIds={1000197}</v>
      </c>
      <c r="X1371" s="14" t="str">
        <f t="shared" ca="1" si="374"/>
        <v/>
      </c>
      <c r="Y1371" s="14" t="str">
        <f t="shared" ca="1" si="375"/>
        <v/>
      </c>
      <c r="Z1371" s="14" t="str">
        <f t="shared" ca="1" si="376"/>
        <v/>
      </c>
      <c r="AA1371" s="14" t="str">
        <f t="shared" ca="1" si="377"/>
        <v/>
      </c>
      <c r="AB1371" s="1">
        <f t="shared" si="379"/>
        <v>2</v>
      </c>
      <c r="AC1371" s="1" t="e">
        <f t="shared" si="380"/>
        <v>#N/A</v>
      </c>
      <c r="AD1371" s="1" t="e">
        <f t="shared" si="381"/>
        <v>#N/A</v>
      </c>
      <c r="AE1371" s="1" t="e">
        <f t="shared" si="382"/>
        <v>#N/A</v>
      </c>
      <c r="AF1371" s="1" t="e">
        <f t="shared" si="383"/>
        <v>#N/A</v>
      </c>
      <c r="AG1371" s="1" t="e">
        <f t="shared" si="384"/>
        <v>#N/A</v>
      </c>
      <c r="AH1371" s="1" t="e">
        <f t="shared" si="385"/>
        <v>#N/A</v>
      </c>
      <c r="AI1371" s="1" t="str">
        <f>TRIM(LEFT(AP1371,FIND(Sheet1!$E$16,AP1371)-1))</f>
        <v>duration</v>
      </c>
      <c r="AJ1371" s="1" t="str">
        <f>TRIM(LEFT(AQ1371,FIND(Sheet1!$E$16,AQ1371)-1))</f>
        <v>lightEffects</v>
      </c>
      <c r="AK1371" s="1" t="str">
        <f>TRIM(LEFT(AR1371,FIND(Sheet1!$E$16,AR1371)-1))</f>
        <v>effectIds</v>
      </c>
      <c r="AL1371" s="1" t="e">
        <f>TRIM(LEFT(AS1371,FIND(Sheet1!$E$16,AS1371)-1))</f>
        <v>#VALUE!</v>
      </c>
      <c r="AM1371" s="1" t="e">
        <f>TRIM(LEFT(AT1371,FIND(Sheet1!$E$16,AT1371)-1))</f>
        <v>#VALUE!</v>
      </c>
      <c r="AN1371" s="1" t="e">
        <f>TRIM(LEFT(AU1371,FIND(Sheet1!$E$16,AU1371)-1))</f>
        <v>#VALUE!</v>
      </c>
      <c r="AO1371" s="1" t="e">
        <f>TRIM(LEFT(AV1371,FIND(Sheet1!$E$16,AV1371)-1))</f>
        <v>#VALUE!</v>
      </c>
      <c r="AP1371" s="14" t="s">
        <v>249</v>
      </c>
      <c r="AQ1371" s="14" t="s">
        <v>747</v>
      </c>
      <c r="AR1371" s="14" t="s">
        <v>753</v>
      </c>
      <c r="AX1371" s="1">
        <v>210101404</v>
      </c>
      <c r="AY1371" s="1" t="s">
        <v>88</v>
      </c>
      <c r="AZ1371" s="1" t="str">
        <f t="shared" si="378"/>
        <v>210101404加buff</v>
      </c>
      <c r="BA1371" s="1">
        <f>COUNTIFS($AZ$2:AZ1371,AZ1371,$AZ$2:AZ1371,"&gt;&lt;")</f>
        <v>1</v>
      </c>
      <c r="BB1371" t="b">
        <f>IFERROR(AND(VLOOKUP(AX1371,[2]英雄技能定义!$A:$F,6,0)="普攻",AY1371=$AY$2),FALSE)</f>
        <v>0</v>
      </c>
    </row>
    <row r="1372" spans="19:54">
      <c r="S1372" s="14" t="str">
        <f t="shared" si="370"/>
        <v>210101404伤血1</v>
      </c>
      <c r="T1372" s="14" t="str">
        <f ca="1">IF(OFFSET($BB$1,MATCH($S1372,S:S,0)-1,),$BC$1,
_xlfn.TEXTJOIN(Sheet1!$D$16,1,U1372:AA1372))</f>
        <v>ratio=1.31,fixed=100</v>
      </c>
      <c r="U1372" s="14" t="str">
        <f t="shared" ca="1" si="371"/>
        <v>ratio=1.31</v>
      </c>
      <c r="V1372" s="14" t="str">
        <f t="shared" ca="1" si="372"/>
        <v>fixed=100</v>
      </c>
      <c r="W1372" s="14" t="str">
        <f t="shared" ca="1" si="373"/>
        <v/>
      </c>
      <c r="X1372" s="14" t="str">
        <f t="shared" ca="1" si="374"/>
        <v/>
      </c>
      <c r="Y1372" s="14" t="str">
        <f t="shared" ca="1" si="375"/>
        <v/>
      </c>
      <c r="Z1372" s="14" t="str">
        <f t="shared" ca="1" si="376"/>
        <v/>
      </c>
      <c r="AA1372" s="14" t="str">
        <f t="shared" ca="1" si="377"/>
        <v/>
      </c>
      <c r="AB1372" s="1">
        <f t="shared" si="379"/>
        <v>1.31</v>
      </c>
      <c r="AC1372" s="1">
        <f t="shared" si="380"/>
        <v>100</v>
      </c>
      <c r="AD1372" s="1" t="e">
        <f t="shared" si="381"/>
        <v>#N/A</v>
      </c>
      <c r="AE1372" s="1" t="e">
        <f t="shared" si="382"/>
        <v>#N/A</v>
      </c>
      <c r="AF1372" s="1" t="e">
        <f t="shared" si="383"/>
        <v>#N/A</v>
      </c>
      <c r="AG1372" s="1" t="e">
        <f t="shared" si="384"/>
        <v>#N/A</v>
      </c>
      <c r="AH1372" s="1" t="e">
        <f t="shared" si="385"/>
        <v>#N/A</v>
      </c>
      <c r="AI1372" s="1" t="str">
        <f>TRIM(LEFT(AP1372,FIND(Sheet1!$E$16,AP1372)-1))</f>
        <v>ratio</v>
      </c>
      <c r="AJ1372" s="1" t="str">
        <f>TRIM(LEFT(AQ1372,FIND(Sheet1!$E$16,AQ1372)-1))</f>
        <v>fixed</v>
      </c>
      <c r="AK1372" s="1" t="e">
        <f>TRIM(LEFT(AR1372,FIND(Sheet1!$E$16,AR1372)-1))</f>
        <v>#VALUE!</v>
      </c>
      <c r="AL1372" s="1" t="e">
        <f>TRIM(LEFT(AS1372,FIND(Sheet1!$E$16,AS1372)-1))</f>
        <v>#VALUE!</v>
      </c>
      <c r="AM1372" s="1" t="e">
        <f>TRIM(LEFT(AT1372,FIND(Sheet1!$E$16,AT1372)-1))</f>
        <v>#VALUE!</v>
      </c>
      <c r="AN1372" s="1" t="e">
        <f>TRIM(LEFT(AU1372,FIND(Sheet1!$E$16,AU1372)-1))</f>
        <v>#VALUE!</v>
      </c>
      <c r="AO1372" s="1" t="e">
        <f>TRIM(LEFT(AV1372,FIND(Sheet1!$E$16,AV1372)-1))</f>
        <v>#VALUE!</v>
      </c>
      <c r="AP1372" s="14" t="s">
        <v>184</v>
      </c>
      <c r="AQ1372" s="14" t="s">
        <v>170</v>
      </c>
      <c r="AX1372" s="1">
        <v>210101404</v>
      </c>
      <c r="AY1372" s="1" t="s">
        <v>86</v>
      </c>
      <c r="AZ1372" s="1" t="str">
        <f t="shared" si="378"/>
        <v>210101404伤血</v>
      </c>
      <c r="BA1372" s="1">
        <f>COUNTIFS($AZ$2:AZ1372,AZ1372,$AZ$2:AZ1372,"&gt;&lt;")</f>
        <v>1</v>
      </c>
      <c r="BB1372" t="b">
        <f>IFERROR(AND(VLOOKUP(AX1372,[2]英雄技能定义!$A:$F,6,0)="普攻",AY1372=$AY$2),FALSE)</f>
        <v>0</v>
      </c>
    </row>
    <row r="1373" spans="19:54">
      <c r="S1373" s="14" t="str">
        <f t="shared" si="370"/>
        <v>210101405加buff1</v>
      </c>
      <c r="T1373" s="14" t="str">
        <f ca="1">IF(OFFSET($BB$1,MATCH($S1373,S:S,0)-1,),$BC$1,
_xlfn.TEXTJOIN(Sheet1!$D$16,1,U1373:AA1373))</f>
        <v>duration=2,lightEffects={28},effectIds={1000198}</v>
      </c>
      <c r="U1373" s="14" t="str">
        <f t="shared" ca="1" si="371"/>
        <v>duration=2</v>
      </c>
      <c r="V1373" s="14" t="str">
        <f t="shared" ca="1" si="372"/>
        <v>lightEffects={28}</v>
      </c>
      <c r="W1373" s="14" t="str">
        <f t="shared" ca="1" si="373"/>
        <v>effectIds={1000198}</v>
      </c>
      <c r="X1373" s="14" t="str">
        <f t="shared" ca="1" si="374"/>
        <v/>
      </c>
      <c r="Y1373" s="14" t="str">
        <f t="shared" ca="1" si="375"/>
        <v/>
      </c>
      <c r="Z1373" s="14" t="str">
        <f t="shared" ca="1" si="376"/>
        <v/>
      </c>
      <c r="AA1373" s="14" t="str">
        <f t="shared" ca="1" si="377"/>
        <v/>
      </c>
      <c r="AB1373" s="1">
        <f t="shared" si="379"/>
        <v>2</v>
      </c>
      <c r="AC1373" s="1" t="e">
        <f t="shared" si="380"/>
        <v>#N/A</v>
      </c>
      <c r="AD1373" s="1" t="e">
        <f t="shared" si="381"/>
        <v>#N/A</v>
      </c>
      <c r="AE1373" s="1" t="e">
        <f t="shared" si="382"/>
        <v>#N/A</v>
      </c>
      <c r="AF1373" s="1" t="e">
        <f t="shared" si="383"/>
        <v>#N/A</v>
      </c>
      <c r="AG1373" s="1" t="e">
        <f t="shared" si="384"/>
        <v>#N/A</v>
      </c>
      <c r="AH1373" s="1" t="e">
        <f t="shared" si="385"/>
        <v>#N/A</v>
      </c>
      <c r="AI1373" s="1" t="str">
        <f>TRIM(LEFT(AP1373,FIND(Sheet1!$E$16,AP1373)-1))</f>
        <v>duration</v>
      </c>
      <c r="AJ1373" s="1" t="str">
        <f>TRIM(LEFT(AQ1373,FIND(Sheet1!$E$16,AQ1373)-1))</f>
        <v>lightEffects</v>
      </c>
      <c r="AK1373" s="1" t="str">
        <f>TRIM(LEFT(AR1373,FIND(Sheet1!$E$16,AR1373)-1))</f>
        <v>effectIds</v>
      </c>
      <c r="AL1373" s="1" t="e">
        <f>TRIM(LEFT(AS1373,FIND(Sheet1!$E$16,AS1373)-1))</f>
        <v>#VALUE!</v>
      </c>
      <c r="AM1373" s="1" t="e">
        <f>TRIM(LEFT(AT1373,FIND(Sheet1!$E$16,AT1373)-1))</f>
        <v>#VALUE!</v>
      </c>
      <c r="AN1373" s="1" t="e">
        <f>TRIM(LEFT(AU1373,FIND(Sheet1!$E$16,AU1373)-1))</f>
        <v>#VALUE!</v>
      </c>
      <c r="AO1373" s="1" t="e">
        <f>TRIM(LEFT(AV1373,FIND(Sheet1!$E$16,AV1373)-1))</f>
        <v>#VALUE!</v>
      </c>
      <c r="AP1373" s="14" t="s">
        <v>249</v>
      </c>
      <c r="AQ1373" s="14" t="s">
        <v>747</v>
      </c>
      <c r="AR1373" s="14" t="s">
        <v>754</v>
      </c>
      <c r="AX1373" s="1">
        <v>210101405</v>
      </c>
      <c r="AY1373" s="1" t="s">
        <v>88</v>
      </c>
      <c r="AZ1373" s="1" t="str">
        <f t="shared" si="378"/>
        <v>210101405加buff</v>
      </c>
      <c r="BA1373" s="1">
        <f>COUNTIFS($AZ$2:AZ1373,AZ1373,$AZ$2:AZ1373,"&gt;&lt;")</f>
        <v>1</v>
      </c>
      <c r="BB1373" t="b">
        <f>IFERROR(AND(VLOOKUP(AX1373,[2]英雄技能定义!$A:$F,6,0)="普攻",AY1373=$AY$2),FALSE)</f>
        <v>0</v>
      </c>
    </row>
    <row r="1374" spans="19:54">
      <c r="S1374" s="14" t="str">
        <f t="shared" si="370"/>
        <v>210101405伤血1</v>
      </c>
      <c r="T1374" s="14" t="str">
        <f ca="1">IF(OFFSET($BB$1,MATCH($S1374,S:S,0)-1,),$BC$1,
_xlfn.TEXTJOIN(Sheet1!$D$16,1,U1374:AA1374))</f>
        <v>ratio=1.42,fixed=100</v>
      </c>
      <c r="U1374" s="14" t="str">
        <f t="shared" ca="1" si="371"/>
        <v>ratio=1.42</v>
      </c>
      <c r="V1374" s="14" t="str">
        <f t="shared" ca="1" si="372"/>
        <v>fixed=100</v>
      </c>
      <c r="W1374" s="14" t="str">
        <f t="shared" ca="1" si="373"/>
        <v/>
      </c>
      <c r="X1374" s="14" t="str">
        <f t="shared" ca="1" si="374"/>
        <v/>
      </c>
      <c r="Y1374" s="14" t="str">
        <f t="shared" ca="1" si="375"/>
        <v/>
      </c>
      <c r="Z1374" s="14" t="str">
        <f t="shared" ca="1" si="376"/>
        <v/>
      </c>
      <c r="AA1374" s="14" t="str">
        <f t="shared" ca="1" si="377"/>
        <v/>
      </c>
      <c r="AB1374" s="1">
        <f t="shared" si="379"/>
        <v>1.42</v>
      </c>
      <c r="AC1374" s="1">
        <f t="shared" si="380"/>
        <v>100</v>
      </c>
      <c r="AD1374" s="1" t="e">
        <f t="shared" si="381"/>
        <v>#N/A</v>
      </c>
      <c r="AE1374" s="1" t="e">
        <f t="shared" si="382"/>
        <v>#N/A</v>
      </c>
      <c r="AF1374" s="1" t="e">
        <f t="shared" si="383"/>
        <v>#N/A</v>
      </c>
      <c r="AG1374" s="1" t="e">
        <f t="shared" si="384"/>
        <v>#N/A</v>
      </c>
      <c r="AH1374" s="1" t="e">
        <f t="shared" si="385"/>
        <v>#N/A</v>
      </c>
      <c r="AI1374" s="1" t="str">
        <f>TRIM(LEFT(AP1374,FIND(Sheet1!$E$16,AP1374)-1))</f>
        <v>ratio</v>
      </c>
      <c r="AJ1374" s="1" t="str">
        <f>TRIM(LEFT(AQ1374,FIND(Sheet1!$E$16,AQ1374)-1))</f>
        <v>fixed</v>
      </c>
      <c r="AK1374" s="1" t="e">
        <f>TRIM(LEFT(AR1374,FIND(Sheet1!$E$16,AR1374)-1))</f>
        <v>#VALUE!</v>
      </c>
      <c r="AL1374" s="1" t="e">
        <f>TRIM(LEFT(AS1374,FIND(Sheet1!$E$16,AS1374)-1))</f>
        <v>#VALUE!</v>
      </c>
      <c r="AM1374" s="1" t="e">
        <f>TRIM(LEFT(AT1374,FIND(Sheet1!$E$16,AT1374)-1))</f>
        <v>#VALUE!</v>
      </c>
      <c r="AN1374" s="1" t="e">
        <f>TRIM(LEFT(AU1374,FIND(Sheet1!$E$16,AU1374)-1))</f>
        <v>#VALUE!</v>
      </c>
      <c r="AO1374" s="1" t="e">
        <f>TRIM(LEFT(AV1374,FIND(Sheet1!$E$16,AV1374)-1))</f>
        <v>#VALUE!</v>
      </c>
      <c r="AP1374" s="14" t="s">
        <v>755</v>
      </c>
      <c r="AQ1374" s="14" t="s">
        <v>170</v>
      </c>
      <c r="AX1374" s="1">
        <v>210101405</v>
      </c>
      <c r="AY1374" s="1" t="s">
        <v>86</v>
      </c>
      <c r="AZ1374" s="1" t="str">
        <f t="shared" si="378"/>
        <v>210101405伤血</v>
      </c>
      <c r="BA1374" s="1">
        <f>COUNTIFS($AZ$2:AZ1374,AZ1374,$AZ$2:AZ1374,"&gt;&lt;")</f>
        <v>1</v>
      </c>
      <c r="BB1374" t="b">
        <f>IFERROR(AND(VLOOKUP(AX1374,[2]英雄技能定义!$A:$F,6,0)="普攻",AY1374=$AY$2),FALSE)</f>
        <v>0</v>
      </c>
    </row>
    <row r="1375" spans="19:54">
      <c r="S1375" s="14" t="str">
        <f t="shared" si="370"/>
        <v>210101406加buff1</v>
      </c>
      <c r="T1375" s="14" t="str">
        <f ca="1">IF(OFFSET($BB$1,MATCH($S1375,S:S,0)-1,),$BC$1,
_xlfn.TEXTJOIN(Sheet1!$D$16,1,U1375:AA1375))</f>
        <v>duration=2,lightEffects={29},effectIds={1000199}</v>
      </c>
      <c r="U1375" s="14" t="str">
        <f t="shared" ca="1" si="371"/>
        <v>duration=2</v>
      </c>
      <c r="V1375" s="14" t="str">
        <f t="shared" ca="1" si="372"/>
        <v>lightEffects={29}</v>
      </c>
      <c r="W1375" s="14" t="str">
        <f t="shared" ca="1" si="373"/>
        <v>effectIds={1000199}</v>
      </c>
      <c r="X1375" s="14" t="str">
        <f t="shared" ca="1" si="374"/>
        <v/>
      </c>
      <c r="Y1375" s="14" t="str">
        <f t="shared" ca="1" si="375"/>
        <v/>
      </c>
      <c r="Z1375" s="14" t="str">
        <f t="shared" ca="1" si="376"/>
        <v/>
      </c>
      <c r="AA1375" s="14" t="str">
        <f t="shared" ca="1" si="377"/>
        <v/>
      </c>
      <c r="AB1375" s="1">
        <f t="shared" si="379"/>
        <v>2</v>
      </c>
      <c r="AC1375" s="1" t="e">
        <f t="shared" si="380"/>
        <v>#N/A</v>
      </c>
      <c r="AD1375" s="1" t="e">
        <f t="shared" si="381"/>
        <v>#N/A</v>
      </c>
      <c r="AE1375" s="1" t="e">
        <f t="shared" si="382"/>
        <v>#N/A</v>
      </c>
      <c r="AF1375" s="1" t="e">
        <f t="shared" si="383"/>
        <v>#N/A</v>
      </c>
      <c r="AG1375" s="1" t="e">
        <f t="shared" si="384"/>
        <v>#N/A</v>
      </c>
      <c r="AH1375" s="1" t="e">
        <f t="shared" si="385"/>
        <v>#N/A</v>
      </c>
      <c r="AI1375" s="1" t="str">
        <f>TRIM(LEFT(AP1375,FIND(Sheet1!$E$16,AP1375)-1))</f>
        <v>duration</v>
      </c>
      <c r="AJ1375" s="1" t="str">
        <f>TRIM(LEFT(AQ1375,FIND(Sheet1!$E$16,AQ1375)-1))</f>
        <v>lightEffects</v>
      </c>
      <c r="AK1375" s="1" t="str">
        <f>TRIM(LEFT(AR1375,FIND(Sheet1!$E$16,AR1375)-1))</f>
        <v>effectIds</v>
      </c>
      <c r="AL1375" s="1" t="e">
        <f>TRIM(LEFT(AS1375,FIND(Sheet1!$E$16,AS1375)-1))</f>
        <v>#VALUE!</v>
      </c>
      <c r="AM1375" s="1" t="e">
        <f>TRIM(LEFT(AT1375,FIND(Sheet1!$E$16,AT1375)-1))</f>
        <v>#VALUE!</v>
      </c>
      <c r="AN1375" s="1" t="e">
        <f>TRIM(LEFT(AU1375,FIND(Sheet1!$E$16,AU1375)-1))</f>
        <v>#VALUE!</v>
      </c>
      <c r="AO1375" s="1" t="e">
        <f>TRIM(LEFT(AV1375,FIND(Sheet1!$E$16,AV1375)-1))</f>
        <v>#VALUE!</v>
      </c>
      <c r="AP1375" s="14" t="s">
        <v>249</v>
      </c>
      <c r="AQ1375" s="14" t="s">
        <v>756</v>
      </c>
      <c r="AR1375" s="14" t="s">
        <v>757</v>
      </c>
      <c r="AX1375" s="1">
        <v>210101406</v>
      </c>
      <c r="AY1375" s="1" t="s">
        <v>88</v>
      </c>
      <c r="AZ1375" s="1" t="str">
        <f t="shared" si="378"/>
        <v>210101406加buff</v>
      </c>
      <c r="BA1375" s="1">
        <f>COUNTIFS($AZ$2:AZ1375,AZ1375,$AZ$2:AZ1375,"&gt;&lt;")</f>
        <v>1</v>
      </c>
      <c r="BB1375" t="b">
        <f>IFERROR(AND(VLOOKUP(AX1375,[2]英雄技能定义!$A:$F,6,0)="普攻",AY1375=$AY$2),FALSE)</f>
        <v>0</v>
      </c>
    </row>
    <row r="1376" spans="19:54">
      <c r="S1376" s="14" t="str">
        <f t="shared" si="370"/>
        <v>210101406伤血1</v>
      </c>
      <c r="T1376" s="14" t="str">
        <f ca="1">IF(OFFSET($BB$1,MATCH($S1376,S:S,0)-1,),$BC$1,
_xlfn.TEXTJOIN(Sheet1!$D$16,1,U1376:AA1376))</f>
        <v>ratio=2,fixed=100</v>
      </c>
      <c r="U1376" s="14" t="str">
        <f t="shared" ca="1" si="371"/>
        <v>ratio=2</v>
      </c>
      <c r="V1376" s="14" t="str">
        <f t="shared" ca="1" si="372"/>
        <v>fixed=100</v>
      </c>
      <c r="W1376" s="14" t="str">
        <f t="shared" ca="1" si="373"/>
        <v/>
      </c>
      <c r="X1376" s="14" t="str">
        <f t="shared" ca="1" si="374"/>
        <v/>
      </c>
      <c r="Y1376" s="14" t="str">
        <f t="shared" ca="1" si="375"/>
        <v/>
      </c>
      <c r="Z1376" s="14" t="str">
        <f t="shared" ca="1" si="376"/>
        <v/>
      </c>
      <c r="AA1376" s="14" t="str">
        <f t="shared" ca="1" si="377"/>
        <v/>
      </c>
      <c r="AB1376" s="1">
        <f t="shared" si="379"/>
        <v>2</v>
      </c>
      <c r="AC1376" s="1">
        <f t="shared" si="380"/>
        <v>100</v>
      </c>
      <c r="AD1376" s="1" t="e">
        <f t="shared" si="381"/>
        <v>#N/A</v>
      </c>
      <c r="AE1376" s="1" t="e">
        <f t="shared" si="382"/>
        <v>#N/A</v>
      </c>
      <c r="AF1376" s="1" t="e">
        <f t="shared" si="383"/>
        <v>#N/A</v>
      </c>
      <c r="AG1376" s="1" t="e">
        <f t="shared" si="384"/>
        <v>#N/A</v>
      </c>
      <c r="AH1376" s="1" t="e">
        <f t="shared" si="385"/>
        <v>#N/A</v>
      </c>
      <c r="AI1376" s="1" t="str">
        <f>TRIM(LEFT(AP1376,FIND(Sheet1!$E$16,AP1376)-1))</f>
        <v>ratio</v>
      </c>
      <c r="AJ1376" s="1" t="str">
        <f>TRIM(LEFT(AQ1376,FIND(Sheet1!$E$16,AQ1376)-1))</f>
        <v>fixed</v>
      </c>
      <c r="AK1376" s="1" t="e">
        <f>TRIM(LEFT(AR1376,FIND(Sheet1!$E$16,AR1376)-1))</f>
        <v>#VALUE!</v>
      </c>
      <c r="AL1376" s="1" t="e">
        <f>TRIM(LEFT(AS1376,FIND(Sheet1!$E$16,AS1376)-1))</f>
        <v>#VALUE!</v>
      </c>
      <c r="AM1376" s="1" t="e">
        <f>TRIM(LEFT(AT1376,FIND(Sheet1!$E$16,AT1376)-1))</f>
        <v>#VALUE!</v>
      </c>
      <c r="AN1376" s="1" t="e">
        <f>TRIM(LEFT(AU1376,FIND(Sheet1!$E$16,AU1376)-1))</f>
        <v>#VALUE!</v>
      </c>
      <c r="AO1376" s="1" t="e">
        <f>TRIM(LEFT(AV1376,FIND(Sheet1!$E$16,AV1376)-1))</f>
        <v>#VALUE!</v>
      </c>
      <c r="AP1376" s="14" t="s">
        <v>758</v>
      </c>
      <c r="AQ1376" s="14" t="s">
        <v>170</v>
      </c>
      <c r="AX1376" s="1">
        <v>210101406</v>
      </c>
      <c r="AY1376" s="1" t="s">
        <v>86</v>
      </c>
      <c r="AZ1376" s="1" t="str">
        <f t="shared" si="378"/>
        <v>210101406伤血</v>
      </c>
      <c r="BA1376" s="1">
        <f>COUNTIFS($AZ$2:AZ1376,AZ1376,$AZ$2:AZ1376,"&gt;&lt;")</f>
        <v>1</v>
      </c>
      <c r="BB1376" t="b">
        <f>IFERROR(AND(VLOOKUP(AX1376,[2]英雄技能定义!$A:$F,6,0)="普攻",AY1376=$AY$2),FALSE)</f>
        <v>0</v>
      </c>
    </row>
    <row r="1377" spans="19:54">
      <c r="S1377" s="14" t="str">
        <f t="shared" si="370"/>
        <v>210101501伤血1</v>
      </c>
      <c r="T1377" s="14" t="str">
        <f ca="1">IF(OFFSET($BB$1,MATCH($S1377,S:S,0)-1,),$BC$1,
_xlfn.TEXTJOIN(Sheet1!$D$16,1,U1377:AA1377))</f>
        <v>ratio=0.7,fixed=100</v>
      </c>
      <c r="U1377" s="14" t="str">
        <f t="shared" ca="1" si="371"/>
        <v>ratio=0.7</v>
      </c>
      <c r="V1377" s="14" t="str">
        <f t="shared" ca="1" si="372"/>
        <v>fixed=100</v>
      </c>
      <c r="W1377" s="14" t="str">
        <f t="shared" ca="1" si="373"/>
        <v/>
      </c>
      <c r="X1377" s="14" t="str">
        <f t="shared" ca="1" si="374"/>
        <v/>
      </c>
      <c r="Y1377" s="14" t="str">
        <f t="shared" ca="1" si="375"/>
        <v/>
      </c>
      <c r="Z1377" s="14" t="str">
        <f t="shared" ca="1" si="376"/>
        <v/>
      </c>
      <c r="AA1377" s="14" t="str">
        <f t="shared" ca="1" si="377"/>
        <v/>
      </c>
      <c r="AB1377" s="1">
        <f t="shared" si="379"/>
        <v>0.7</v>
      </c>
      <c r="AC1377" s="1">
        <f t="shared" si="380"/>
        <v>100</v>
      </c>
      <c r="AD1377" s="1" t="e">
        <f t="shared" si="381"/>
        <v>#N/A</v>
      </c>
      <c r="AE1377" s="1" t="e">
        <f t="shared" si="382"/>
        <v>#N/A</v>
      </c>
      <c r="AF1377" s="1" t="e">
        <f t="shared" si="383"/>
        <v>#N/A</v>
      </c>
      <c r="AG1377" s="1" t="e">
        <f t="shared" si="384"/>
        <v>#N/A</v>
      </c>
      <c r="AH1377" s="1" t="e">
        <f t="shared" si="385"/>
        <v>#N/A</v>
      </c>
      <c r="AI1377" s="1" t="str">
        <f>TRIM(LEFT(AP1377,FIND(Sheet1!$E$16,AP1377)-1))</f>
        <v>ratio</v>
      </c>
      <c r="AJ1377" s="1" t="str">
        <f>TRIM(LEFT(AQ1377,FIND(Sheet1!$E$16,AQ1377)-1))</f>
        <v>fixed</v>
      </c>
      <c r="AK1377" s="1" t="e">
        <f>TRIM(LEFT(AR1377,FIND(Sheet1!$E$16,AR1377)-1))</f>
        <v>#VALUE!</v>
      </c>
      <c r="AL1377" s="1" t="e">
        <f>TRIM(LEFT(AS1377,FIND(Sheet1!$E$16,AS1377)-1))</f>
        <v>#VALUE!</v>
      </c>
      <c r="AM1377" s="1" t="e">
        <f>TRIM(LEFT(AT1377,FIND(Sheet1!$E$16,AT1377)-1))</f>
        <v>#VALUE!</v>
      </c>
      <c r="AN1377" s="1" t="e">
        <f>TRIM(LEFT(AU1377,FIND(Sheet1!$E$16,AU1377)-1))</f>
        <v>#VALUE!</v>
      </c>
      <c r="AO1377" s="1" t="e">
        <f>TRIM(LEFT(AV1377,FIND(Sheet1!$E$16,AV1377)-1))</f>
        <v>#VALUE!</v>
      </c>
      <c r="AP1377" s="14" t="s">
        <v>717</v>
      </c>
      <c r="AQ1377" s="14" t="s">
        <v>170</v>
      </c>
      <c r="AX1377" s="1">
        <v>210101501</v>
      </c>
      <c r="AY1377" s="1" t="s">
        <v>86</v>
      </c>
      <c r="AZ1377" s="1" t="str">
        <f t="shared" si="378"/>
        <v>210101501伤血</v>
      </c>
      <c r="BA1377" s="1">
        <f>COUNTIFS($AZ$2:AZ1377,AZ1377,$AZ$2:AZ1377,"&gt;&lt;")</f>
        <v>1</v>
      </c>
      <c r="BB1377" t="b">
        <f>IFERROR(AND(VLOOKUP(AX1377,[2]英雄技能定义!$A:$F,6,0)="普攻",AY1377=$AY$2),FALSE)</f>
        <v>0</v>
      </c>
    </row>
    <row r="1378" spans="19:54">
      <c r="S1378" s="14" t="str">
        <f t="shared" si="370"/>
        <v>210101501加buff1</v>
      </c>
      <c r="T1378" s="14" t="str">
        <f ca="1">IF(OFFSET($BB$1,MATCH($S1378,S:S,0)-1,),$BC$1,
_xlfn.TEXTJOIN(Sheet1!$D$16,1,U1378:AA1378))</f>
        <v>duration=9,lightEffects={30},effectIds={1000200}</v>
      </c>
      <c r="U1378" s="14" t="str">
        <f t="shared" ca="1" si="371"/>
        <v>duration=9</v>
      </c>
      <c r="V1378" s="14" t="str">
        <f t="shared" ca="1" si="372"/>
        <v>lightEffects={30}</v>
      </c>
      <c r="W1378" s="14" t="str">
        <f t="shared" ca="1" si="373"/>
        <v>effectIds={1000200}</v>
      </c>
      <c r="X1378" s="14" t="str">
        <f t="shared" ca="1" si="374"/>
        <v/>
      </c>
      <c r="Y1378" s="14" t="str">
        <f t="shared" ca="1" si="375"/>
        <v/>
      </c>
      <c r="Z1378" s="14" t="str">
        <f t="shared" ca="1" si="376"/>
        <v/>
      </c>
      <c r="AA1378" s="14" t="str">
        <f t="shared" ca="1" si="377"/>
        <v/>
      </c>
      <c r="AB1378" s="1">
        <f t="shared" si="379"/>
        <v>9</v>
      </c>
      <c r="AC1378" s="1" t="e">
        <f t="shared" si="380"/>
        <v>#N/A</v>
      </c>
      <c r="AD1378" s="1" t="e">
        <f t="shared" si="381"/>
        <v>#N/A</v>
      </c>
      <c r="AE1378" s="1" t="e">
        <f t="shared" si="382"/>
        <v>#N/A</v>
      </c>
      <c r="AF1378" s="1" t="e">
        <f t="shared" si="383"/>
        <v>#N/A</v>
      </c>
      <c r="AG1378" s="1" t="e">
        <f t="shared" si="384"/>
        <v>#N/A</v>
      </c>
      <c r="AH1378" s="1" t="e">
        <f t="shared" si="385"/>
        <v>#N/A</v>
      </c>
      <c r="AI1378" s="1" t="str">
        <f>TRIM(LEFT(AP1378,FIND(Sheet1!$E$16,AP1378)-1))</f>
        <v>duration</v>
      </c>
      <c r="AJ1378" s="1" t="str">
        <f>TRIM(LEFT(AQ1378,FIND(Sheet1!$E$16,AQ1378)-1))</f>
        <v>lightEffects</v>
      </c>
      <c r="AK1378" s="1" t="str">
        <f>TRIM(LEFT(AR1378,FIND(Sheet1!$E$16,AR1378)-1))</f>
        <v>effectIds</v>
      </c>
      <c r="AL1378" s="1" t="e">
        <f>TRIM(LEFT(AS1378,FIND(Sheet1!$E$16,AS1378)-1))</f>
        <v>#VALUE!</v>
      </c>
      <c r="AM1378" s="1" t="e">
        <f>TRIM(LEFT(AT1378,FIND(Sheet1!$E$16,AT1378)-1))</f>
        <v>#VALUE!</v>
      </c>
      <c r="AN1378" s="1" t="e">
        <f>TRIM(LEFT(AU1378,FIND(Sheet1!$E$16,AU1378)-1))</f>
        <v>#VALUE!</v>
      </c>
      <c r="AO1378" s="1" t="e">
        <f>TRIM(LEFT(AV1378,FIND(Sheet1!$E$16,AV1378)-1))</f>
        <v>#VALUE!</v>
      </c>
      <c r="AP1378" s="14" t="s">
        <v>175</v>
      </c>
      <c r="AQ1378" s="14" t="s">
        <v>759</v>
      </c>
      <c r="AR1378" s="14" t="s">
        <v>760</v>
      </c>
      <c r="AX1378" s="1">
        <v>210101501</v>
      </c>
      <c r="AY1378" s="1" t="s">
        <v>88</v>
      </c>
      <c r="AZ1378" s="1" t="str">
        <f t="shared" si="378"/>
        <v>210101501加buff</v>
      </c>
      <c r="BA1378" s="1">
        <f>COUNTIFS($AZ$2:AZ1378,AZ1378,$AZ$2:AZ1378,"&gt;&lt;")</f>
        <v>1</v>
      </c>
      <c r="BB1378" t="b">
        <f>IFERROR(AND(VLOOKUP(AX1378,[2]英雄技能定义!$A:$F,6,0)="普攻",AY1378=$AY$2),FALSE)</f>
        <v>0</v>
      </c>
    </row>
    <row r="1379" spans="19:54">
      <c r="S1379" s="14" t="str">
        <f t="shared" si="370"/>
        <v>210101501加buff2</v>
      </c>
      <c r="T1379" s="14" t="str">
        <f ca="1">IF(OFFSET($BB$1,MATCH($S1379,S:S,0)-1,),$BC$1,
_xlfn.TEXTJOIN(Sheet1!$D$16,1,U1379:AA1379))</f>
        <v>duration=9,lightEffects={31},effectIds={1000201,1000202}</v>
      </c>
      <c r="U1379" s="14" t="str">
        <f t="shared" ca="1" si="371"/>
        <v>duration=9</v>
      </c>
      <c r="V1379" s="14" t="str">
        <f t="shared" ca="1" si="372"/>
        <v>lightEffects={31}</v>
      </c>
      <c r="W1379" s="14" t="str">
        <f t="shared" ca="1" si="373"/>
        <v>effectIds={1000201</v>
      </c>
      <c r="X1379" s="14" t="str">
        <f t="shared" ca="1" si="374"/>
        <v>1000202}</v>
      </c>
      <c r="Y1379" s="14" t="str">
        <f t="shared" ca="1" si="375"/>
        <v/>
      </c>
      <c r="Z1379" s="14" t="str">
        <f t="shared" ca="1" si="376"/>
        <v/>
      </c>
      <c r="AA1379" s="14" t="str">
        <f t="shared" ca="1" si="377"/>
        <v/>
      </c>
      <c r="AB1379" s="1">
        <f t="shared" si="379"/>
        <v>9</v>
      </c>
      <c r="AC1379" s="1" t="e">
        <f t="shared" si="380"/>
        <v>#N/A</v>
      </c>
      <c r="AD1379" s="1" t="e">
        <f t="shared" si="381"/>
        <v>#N/A</v>
      </c>
      <c r="AE1379" s="1" t="e">
        <f t="shared" si="382"/>
        <v>#N/A</v>
      </c>
      <c r="AF1379" s="1" t="e">
        <f t="shared" si="383"/>
        <v>#N/A</v>
      </c>
      <c r="AG1379" s="1" t="e">
        <f t="shared" si="384"/>
        <v>#N/A</v>
      </c>
      <c r="AH1379" s="1" t="e">
        <f t="shared" si="385"/>
        <v>#N/A</v>
      </c>
      <c r="AI1379" s="1" t="str">
        <f>TRIM(LEFT(AP1379,FIND(Sheet1!$E$16,AP1379)-1))</f>
        <v>duration</v>
      </c>
      <c r="AJ1379" s="1" t="str">
        <f>TRIM(LEFT(AQ1379,FIND(Sheet1!$E$16,AQ1379)-1))</f>
        <v>lightEffects</v>
      </c>
      <c r="AK1379" s="1" t="str">
        <f>TRIM(LEFT(AR1379,FIND(Sheet1!$E$16,AR1379)-1))</f>
        <v>effectIds</v>
      </c>
      <c r="AL1379" s="1" t="e">
        <f>TRIM(LEFT(AS1379,FIND(Sheet1!$E$16,AS1379)-1))</f>
        <v>#VALUE!</v>
      </c>
      <c r="AM1379" s="1" t="e">
        <f>TRIM(LEFT(AT1379,FIND(Sheet1!$E$16,AT1379)-1))</f>
        <v>#VALUE!</v>
      </c>
      <c r="AN1379" s="1" t="e">
        <f>TRIM(LEFT(AU1379,FIND(Sheet1!$E$16,AU1379)-1))</f>
        <v>#VALUE!</v>
      </c>
      <c r="AO1379" s="1" t="e">
        <f>TRIM(LEFT(AV1379,FIND(Sheet1!$E$16,AV1379)-1))</f>
        <v>#VALUE!</v>
      </c>
      <c r="AP1379" s="14" t="s">
        <v>175</v>
      </c>
      <c r="AQ1379" s="14" t="s">
        <v>761</v>
      </c>
      <c r="AR1379" s="14" t="s">
        <v>762</v>
      </c>
      <c r="AS1379" s="14" t="s">
        <v>763</v>
      </c>
      <c r="AX1379" s="1">
        <v>210101501</v>
      </c>
      <c r="AY1379" s="1" t="s">
        <v>88</v>
      </c>
      <c r="AZ1379" s="1" t="str">
        <f t="shared" si="378"/>
        <v>210101501加buff</v>
      </c>
      <c r="BA1379" s="1">
        <f>COUNTIFS($AZ$2:AZ1379,AZ1379,$AZ$2:AZ1379,"&gt;&lt;")</f>
        <v>2</v>
      </c>
      <c r="BB1379" t="b">
        <f>IFERROR(AND(VLOOKUP(AX1379,[2]英雄技能定义!$A:$F,6,0)="普攻",AY1379=$AY$2),FALSE)</f>
        <v>0</v>
      </c>
    </row>
    <row r="1380" spans="19:54">
      <c r="S1380" s="14" t="str">
        <f t="shared" si="370"/>
        <v>210101502伤血1</v>
      </c>
      <c r="T1380" s="14" t="str">
        <f ca="1">IF(OFFSET($BB$1,MATCH($S1380,S:S,0)-1,),$BC$1,
_xlfn.TEXTJOIN(Sheet1!$D$16,1,U1380:AA1380))</f>
        <v>ratio=0.8,fixed=100</v>
      </c>
      <c r="U1380" s="14" t="str">
        <f t="shared" ca="1" si="371"/>
        <v>ratio=0.8</v>
      </c>
      <c r="V1380" s="14" t="str">
        <f t="shared" ca="1" si="372"/>
        <v>fixed=100</v>
      </c>
      <c r="W1380" s="14" t="str">
        <f t="shared" ca="1" si="373"/>
        <v/>
      </c>
      <c r="X1380" s="14" t="str">
        <f t="shared" ca="1" si="374"/>
        <v/>
      </c>
      <c r="Y1380" s="14" t="str">
        <f t="shared" ca="1" si="375"/>
        <v/>
      </c>
      <c r="Z1380" s="14" t="str">
        <f t="shared" ca="1" si="376"/>
        <v/>
      </c>
      <c r="AA1380" s="14" t="str">
        <f t="shared" ca="1" si="377"/>
        <v/>
      </c>
      <c r="AB1380" s="1">
        <f t="shared" si="379"/>
        <v>0.8</v>
      </c>
      <c r="AC1380" s="1">
        <f t="shared" si="380"/>
        <v>100</v>
      </c>
      <c r="AD1380" s="1" t="e">
        <f t="shared" si="381"/>
        <v>#N/A</v>
      </c>
      <c r="AE1380" s="1" t="e">
        <f t="shared" si="382"/>
        <v>#N/A</v>
      </c>
      <c r="AF1380" s="1" t="e">
        <f t="shared" si="383"/>
        <v>#N/A</v>
      </c>
      <c r="AG1380" s="1" t="e">
        <f t="shared" si="384"/>
        <v>#N/A</v>
      </c>
      <c r="AH1380" s="1" t="e">
        <f t="shared" si="385"/>
        <v>#N/A</v>
      </c>
      <c r="AI1380" s="1" t="str">
        <f>TRIM(LEFT(AP1380,FIND(Sheet1!$E$16,AP1380)-1))</f>
        <v>ratio</v>
      </c>
      <c r="AJ1380" s="1" t="str">
        <f>TRIM(LEFT(AQ1380,FIND(Sheet1!$E$16,AQ1380)-1))</f>
        <v>fixed</v>
      </c>
      <c r="AK1380" s="1" t="e">
        <f>TRIM(LEFT(AR1380,FIND(Sheet1!$E$16,AR1380)-1))</f>
        <v>#VALUE!</v>
      </c>
      <c r="AL1380" s="1" t="e">
        <f>TRIM(LEFT(AS1380,FIND(Sheet1!$E$16,AS1380)-1))</f>
        <v>#VALUE!</v>
      </c>
      <c r="AM1380" s="1" t="e">
        <f>TRIM(LEFT(AT1380,FIND(Sheet1!$E$16,AT1380)-1))</f>
        <v>#VALUE!</v>
      </c>
      <c r="AN1380" s="1" t="e">
        <f>TRIM(LEFT(AU1380,FIND(Sheet1!$E$16,AU1380)-1))</f>
        <v>#VALUE!</v>
      </c>
      <c r="AO1380" s="1" t="e">
        <f>TRIM(LEFT(AV1380,FIND(Sheet1!$E$16,AV1380)-1))</f>
        <v>#VALUE!</v>
      </c>
      <c r="AP1380" s="14" t="s">
        <v>764</v>
      </c>
      <c r="AQ1380" s="14" t="s">
        <v>170</v>
      </c>
      <c r="AX1380" s="1">
        <v>210101502</v>
      </c>
      <c r="AY1380" s="1" t="s">
        <v>86</v>
      </c>
      <c r="AZ1380" s="1" t="str">
        <f t="shared" si="378"/>
        <v>210101502伤血</v>
      </c>
      <c r="BA1380" s="1">
        <f>COUNTIFS($AZ$2:AZ1380,AZ1380,$AZ$2:AZ1380,"&gt;&lt;")</f>
        <v>1</v>
      </c>
      <c r="BB1380" t="b">
        <f>IFERROR(AND(VLOOKUP(AX1380,[2]英雄技能定义!$A:$F,6,0)="普攻",AY1380=$AY$2),FALSE)</f>
        <v>0</v>
      </c>
    </row>
    <row r="1381" spans="19:54">
      <c r="S1381" s="14" t="str">
        <f t="shared" si="370"/>
        <v>210101502加buff1</v>
      </c>
      <c r="T1381" s="14" t="str">
        <f ca="1">IF(OFFSET($BB$1,MATCH($S1381,S:S,0)-1,),$BC$1,
_xlfn.TEXTJOIN(Sheet1!$D$16,1,U1381:AA1381))</f>
        <v>duration=9,lightEffects={30},effectIds={1000203}</v>
      </c>
      <c r="U1381" s="14" t="str">
        <f t="shared" ca="1" si="371"/>
        <v>duration=9</v>
      </c>
      <c r="V1381" s="14" t="str">
        <f t="shared" ca="1" si="372"/>
        <v>lightEffects={30}</v>
      </c>
      <c r="W1381" s="14" t="str">
        <f t="shared" ca="1" si="373"/>
        <v>effectIds={1000203}</v>
      </c>
      <c r="X1381" s="14" t="str">
        <f t="shared" ca="1" si="374"/>
        <v/>
      </c>
      <c r="Y1381" s="14" t="str">
        <f t="shared" ca="1" si="375"/>
        <v/>
      </c>
      <c r="Z1381" s="14" t="str">
        <f t="shared" ca="1" si="376"/>
        <v/>
      </c>
      <c r="AA1381" s="14" t="str">
        <f t="shared" ca="1" si="377"/>
        <v/>
      </c>
      <c r="AB1381" s="1">
        <f t="shared" si="379"/>
        <v>9</v>
      </c>
      <c r="AC1381" s="1" t="e">
        <f t="shared" si="380"/>
        <v>#N/A</v>
      </c>
      <c r="AD1381" s="1" t="e">
        <f t="shared" si="381"/>
        <v>#N/A</v>
      </c>
      <c r="AE1381" s="1" t="e">
        <f t="shared" si="382"/>
        <v>#N/A</v>
      </c>
      <c r="AF1381" s="1" t="e">
        <f t="shared" si="383"/>
        <v>#N/A</v>
      </c>
      <c r="AG1381" s="1" t="e">
        <f t="shared" si="384"/>
        <v>#N/A</v>
      </c>
      <c r="AH1381" s="1" t="e">
        <f t="shared" si="385"/>
        <v>#N/A</v>
      </c>
      <c r="AI1381" s="1" t="str">
        <f>TRIM(LEFT(AP1381,FIND(Sheet1!$E$16,AP1381)-1))</f>
        <v>duration</v>
      </c>
      <c r="AJ1381" s="1" t="str">
        <f>TRIM(LEFT(AQ1381,FIND(Sheet1!$E$16,AQ1381)-1))</f>
        <v>lightEffects</v>
      </c>
      <c r="AK1381" s="1" t="str">
        <f>TRIM(LEFT(AR1381,FIND(Sheet1!$E$16,AR1381)-1))</f>
        <v>effectIds</v>
      </c>
      <c r="AL1381" s="1" t="e">
        <f>TRIM(LEFT(AS1381,FIND(Sheet1!$E$16,AS1381)-1))</f>
        <v>#VALUE!</v>
      </c>
      <c r="AM1381" s="1" t="e">
        <f>TRIM(LEFT(AT1381,FIND(Sheet1!$E$16,AT1381)-1))</f>
        <v>#VALUE!</v>
      </c>
      <c r="AN1381" s="1" t="e">
        <f>TRIM(LEFT(AU1381,FIND(Sheet1!$E$16,AU1381)-1))</f>
        <v>#VALUE!</v>
      </c>
      <c r="AO1381" s="1" t="e">
        <f>TRIM(LEFT(AV1381,FIND(Sheet1!$E$16,AV1381)-1))</f>
        <v>#VALUE!</v>
      </c>
      <c r="AP1381" s="14" t="s">
        <v>175</v>
      </c>
      <c r="AQ1381" s="14" t="s">
        <v>759</v>
      </c>
      <c r="AR1381" s="14" t="s">
        <v>765</v>
      </c>
      <c r="AX1381" s="1">
        <v>210101502</v>
      </c>
      <c r="AY1381" s="1" t="s">
        <v>88</v>
      </c>
      <c r="AZ1381" s="1" t="str">
        <f t="shared" si="378"/>
        <v>210101502加buff</v>
      </c>
      <c r="BA1381" s="1">
        <f>COUNTIFS($AZ$2:AZ1381,AZ1381,$AZ$2:AZ1381,"&gt;&lt;")</f>
        <v>1</v>
      </c>
      <c r="BB1381" t="b">
        <f>IFERROR(AND(VLOOKUP(AX1381,[2]英雄技能定义!$A:$F,6,0)="普攻",AY1381=$AY$2),FALSE)</f>
        <v>0</v>
      </c>
    </row>
    <row r="1382" spans="19:54">
      <c r="S1382" s="14" t="str">
        <f t="shared" si="370"/>
        <v>210101502加buff2</v>
      </c>
      <c r="T1382" s="14" t="str">
        <f ca="1">IF(OFFSET($BB$1,MATCH($S1382,S:S,0)-1,),$BC$1,
_xlfn.TEXTJOIN(Sheet1!$D$16,1,U1382:AA1382))</f>
        <v>duration=9,lightEffects={31},effectIds={1000204,1000205}</v>
      </c>
      <c r="U1382" s="14" t="str">
        <f t="shared" ca="1" si="371"/>
        <v>duration=9</v>
      </c>
      <c r="V1382" s="14" t="str">
        <f t="shared" ca="1" si="372"/>
        <v>lightEffects={31}</v>
      </c>
      <c r="W1382" s="14" t="str">
        <f t="shared" ca="1" si="373"/>
        <v>effectIds={1000204</v>
      </c>
      <c r="X1382" s="14" t="str">
        <f t="shared" ca="1" si="374"/>
        <v>1000205}</v>
      </c>
      <c r="Y1382" s="14" t="str">
        <f t="shared" ca="1" si="375"/>
        <v/>
      </c>
      <c r="Z1382" s="14" t="str">
        <f t="shared" ca="1" si="376"/>
        <v/>
      </c>
      <c r="AA1382" s="14" t="str">
        <f t="shared" ca="1" si="377"/>
        <v/>
      </c>
      <c r="AB1382" s="1">
        <f t="shared" si="379"/>
        <v>9</v>
      </c>
      <c r="AC1382" s="1" t="e">
        <f t="shared" si="380"/>
        <v>#N/A</v>
      </c>
      <c r="AD1382" s="1" t="e">
        <f t="shared" si="381"/>
        <v>#N/A</v>
      </c>
      <c r="AE1382" s="1" t="e">
        <f t="shared" si="382"/>
        <v>#N/A</v>
      </c>
      <c r="AF1382" s="1" t="e">
        <f t="shared" si="383"/>
        <v>#N/A</v>
      </c>
      <c r="AG1382" s="1" t="e">
        <f t="shared" si="384"/>
        <v>#N/A</v>
      </c>
      <c r="AH1382" s="1" t="e">
        <f t="shared" si="385"/>
        <v>#N/A</v>
      </c>
      <c r="AI1382" s="1" t="str">
        <f>TRIM(LEFT(AP1382,FIND(Sheet1!$E$16,AP1382)-1))</f>
        <v>duration</v>
      </c>
      <c r="AJ1382" s="1" t="str">
        <f>TRIM(LEFT(AQ1382,FIND(Sheet1!$E$16,AQ1382)-1))</f>
        <v>lightEffects</v>
      </c>
      <c r="AK1382" s="1" t="str">
        <f>TRIM(LEFT(AR1382,FIND(Sheet1!$E$16,AR1382)-1))</f>
        <v>effectIds</v>
      </c>
      <c r="AL1382" s="1" t="e">
        <f>TRIM(LEFT(AS1382,FIND(Sheet1!$E$16,AS1382)-1))</f>
        <v>#VALUE!</v>
      </c>
      <c r="AM1382" s="1" t="e">
        <f>TRIM(LEFT(AT1382,FIND(Sheet1!$E$16,AT1382)-1))</f>
        <v>#VALUE!</v>
      </c>
      <c r="AN1382" s="1" t="e">
        <f>TRIM(LEFT(AU1382,FIND(Sheet1!$E$16,AU1382)-1))</f>
        <v>#VALUE!</v>
      </c>
      <c r="AO1382" s="1" t="e">
        <f>TRIM(LEFT(AV1382,FIND(Sheet1!$E$16,AV1382)-1))</f>
        <v>#VALUE!</v>
      </c>
      <c r="AP1382" s="14" t="s">
        <v>175</v>
      </c>
      <c r="AQ1382" s="14" t="s">
        <v>761</v>
      </c>
      <c r="AR1382" s="14" t="s">
        <v>766</v>
      </c>
      <c r="AS1382" s="14" t="s">
        <v>767</v>
      </c>
      <c r="AX1382" s="1">
        <v>210101502</v>
      </c>
      <c r="AY1382" s="1" t="s">
        <v>88</v>
      </c>
      <c r="AZ1382" s="1" t="str">
        <f t="shared" si="378"/>
        <v>210101502加buff</v>
      </c>
      <c r="BA1382" s="1">
        <f>COUNTIFS($AZ$2:AZ1382,AZ1382,$AZ$2:AZ1382,"&gt;&lt;")</f>
        <v>2</v>
      </c>
      <c r="BB1382" t="b">
        <f>IFERROR(AND(VLOOKUP(AX1382,[2]英雄技能定义!$A:$F,6,0)="普攻",AY1382=$AY$2),FALSE)</f>
        <v>0</v>
      </c>
    </row>
    <row r="1383" spans="19:54">
      <c r="S1383" s="14" t="str">
        <f t="shared" si="370"/>
        <v>210101503伤血1</v>
      </c>
      <c r="T1383" s="14" t="str">
        <f ca="1">IF(OFFSET($BB$1,MATCH($S1383,S:S,0)-1,),$BC$1,
_xlfn.TEXTJOIN(Sheet1!$D$16,1,U1383:AA1383))</f>
        <v>ratio=0.9,fixed=100</v>
      </c>
      <c r="U1383" s="14" t="str">
        <f t="shared" ca="1" si="371"/>
        <v>ratio=0.9</v>
      </c>
      <c r="V1383" s="14" t="str">
        <f t="shared" ca="1" si="372"/>
        <v>fixed=100</v>
      </c>
      <c r="W1383" s="14" t="str">
        <f t="shared" ca="1" si="373"/>
        <v/>
      </c>
      <c r="X1383" s="14" t="str">
        <f t="shared" ca="1" si="374"/>
        <v/>
      </c>
      <c r="Y1383" s="14" t="str">
        <f t="shared" ca="1" si="375"/>
        <v/>
      </c>
      <c r="Z1383" s="14" t="str">
        <f t="shared" ca="1" si="376"/>
        <v/>
      </c>
      <c r="AA1383" s="14" t="str">
        <f t="shared" ca="1" si="377"/>
        <v/>
      </c>
      <c r="AB1383" s="1">
        <f t="shared" si="379"/>
        <v>0.9</v>
      </c>
      <c r="AC1383" s="1">
        <f t="shared" si="380"/>
        <v>100</v>
      </c>
      <c r="AD1383" s="1" t="e">
        <f t="shared" si="381"/>
        <v>#N/A</v>
      </c>
      <c r="AE1383" s="1" t="e">
        <f t="shared" si="382"/>
        <v>#N/A</v>
      </c>
      <c r="AF1383" s="1" t="e">
        <f t="shared" si="383"/>
        <v>#N/A</v>
      </c>
      <c r="AG1383" s="1" t="e">
        <f t="shared" si="384"/>
        <v>#N/A</v>
      </c>
      <c r="AH1383" s="1" t="e">
        <f t="shared" si="385"/>
        <v>#N/A</v>
      </c>
      <c r="AI1383" s="1" t="str">
        <f>TRIM(LEFT(AP1383,FIND(Sheet1!$E$16,AP1383)-1))</f>
        <v>ratio</v>
      </c>
      <c r="AJ1383" s="1" t="str">
        <f>TRIM(LEFT(AQ1383,FIND(Sheet1!$E$16,AQ1383)-1))</f>
        <v>fixed</v>
      </c>
      <c r="AK1383" s="1" t="e">
        <f>TRIM(LEFT(AR1383,FIND(Sheet1!$E$16,AR1383)-1))</f>
        <v>#VALUE!</v>
      </c>
      <c r="AL1383" s="1" t="e">
        <f>TRIM(LEFT(AS1383,FIND(Sheet1!$E$16,AS1383)-1))</f>
        <v>#VALUE!</v>
      </c>
      <c r="AM1383" s="1" t="e">
        <f>TRIM(LEFT(AT1383,FIND(Sheet1!$E$16,AT1383)-1))</f>
        <v>#VALUE!</v>
      </c>
      <c r="AN1383" s="1" t="e">
        <f>TRIM(LEFT(AU1383,FIND(Sheet1!$E$16,AU1383)-1))</f>
        <v>#VALUE!</v>
      </c>
      <c r="AO1383" s="1" t="e">
        <f>TRIM(LEFT(AV1383,FIND(Sheet1!$E$16,AV1383)-1))</f>
        <v>#VALUE!</v>
      </c>
      <c r="AP1383" s="14" t="s">
        <v>381</v>
      </c>
      <c r="AQ1383" s="14" t="s">
        <v>170</v>
      </c>
      <c r="AX1383" s="1">
        <v>210101503</v>
      </c>
      <c r="AY1383" s="1" t="s">
        <v>86</v>
      </c>
      <c r="AZ1383" s="1" t="str">
        <f t="shared" si="378"/>
        <v>210101503伤血</v>
      </c>
      <c r="BA1383" s="1">
        <f>COUNTIFS($AZ$2:AZ1383,AZ1383,$AZ$2:AZ1383,"&gt;&lt;")</f>
        <v>1</v>
      </c>
      <c r="BB1383" t="b">
        <f>IFERROR(AND(VLOOKUP(AX1383,[2]英雄技能定义!$A:$F,6,0)="普攻",AY1383=$AY$2),FALSE)</f>
        <v>0</v>
      </c>
    </row>
    <row r="1384" spans="19:54">
      <c r="S1384" s="14" t="str">
        <f t="shared" si="370"/>
        <v>210101503加buff1</v>
      </c>
      <c r="T1384" s="14" t="str">
        <f ca="1">IF(OFFSET($BB$1,MATCH($S1384,S:S,0)-1,),$BC$1,
_xlfn.TEXTJOIN(Sheet1!$D$16,1,U1384:AA1384))</f>
        <v>duration=9,lightEffects={30},effectIds={1000206}</v>
      </c>
      <c r="U1384" s="14" t="str">
        <f t="shared" ca="1" si="371"/>
        <v>duration=9</v>
      </c>
      <c r="V1384" s="14" t="str">
        <f t="shared" ca="1" si="372"/>
        <v>lightEffects={30}</v>
      </c>
      <c r="W1384" s="14" t="str">
        <f t="shared" ca="1" si="373"/>
        <v>effectIds={1000206}</v>
      </c>
      <c r="X1384" s="14" t="str">
        <f t="shared" ca="1" si="374"/>
        <v/>
      </c>
      <c r="Y1384" s="14" t="str">
        <f t="shared" ca="1" si="375"/>
        <v/>
      </c>
      <c r="Z1384" s="14" t="str">
        <f t="shared" ca="1" si="376"/>
        <v/>
      </c>
      <c r="AA1384" s="14" t="str">
        <f t="shared" ca="1" si="377"/>
        <v/>
      </c>
      <c r="AB1384" s="1">
        <f t="shared" si="379"/>
        <v>9</v>
      </c>
      <c r="AC1384" s="1" t="e">
        <f t="shared" si="380"/>
        <v>#N/A</v>
      </c>
      <c r="AD1384" s="1" t="e">
        <f t="shared" si="381"/>
        <v>#N/A</v>
      </c>
      <c r="AE1384" s="1" t="e">
        <f t="shared" si="382"/>
        <v>#N/A</v>
      </c>
      <c r="AF1384" s="1" t="e">
        <f t="shared" si="383"/>
        <v>#N/A</v>
      </c>
      <c r="AG1384" s="1" t="e">
        <f t="shared" si="384"/>
        <v>#N/A</v>
      </c>
      <c r="AH1384" s="1" t="e">
        <f t="shared" si="385"/>
        <v>#N/A</v>
      </c>
      <c r="AI1384" s="1" t="str">
        <f>TRIM(LEFT(AP1384,FIND(Sheet1!$E$16,AP1384)-1))</f>
        <v>duration</v>
      </c>
      <c r="AJ1384" s="1" t="str">
        <f>TRIM(LEFT(AQ1384,FIND(Sheet1!$E$16,AQ1384)-1))</f>
        <v>lightEffects</v>
      </c>
      <c r="AK1384" s="1" t="str">
        <f>TRIM(LEFT(AR1384,FIND(Sheet1!$E$16,AR1384)-1))</f>
        <v>effectIds</v>
      </c>
      <c r="AL1384" s="1" t="e">
        <f>TRIM(LEFT(AS1384,FIND(Sheet1!$E$16,AS1384)-1))</f>
        <v>#VALUE!</v>
      </c>
      <c r="AM1384" s="1" t="e">
        <f>TRIM(LEFT(AT1384,FIND(Sheet1!$E$16,AT1384)-1))</f>
        <v>#VALUE!</v>
      </c>
      <c r="AN1384" s="1" t="e">
        <f>TRIM(LEFT(AU1384,FIND(Sheet1!$E$16,AU1384)-1))</f>
        <v>#VALUE!</v>
      </c>
      <c r="AO1384" s="1" t="e">
        <f>TRIM(LEFT(AV1384,FIND(Sheet1!$E$16,AV1384)-1))</f>
        <v>#VALUE!</v>
      </c>
      <c r="AP1384" s="14" t="s">
        <v>175</v>
      </c>
      <c r="AQ1384" s="14" t="s">
        <v>759</v>
      </c>
      <c r="AR1384" s="14" t="s">
        <v>768</v>
      </c>
      <c r="AX1384" s="1">
        <v>210101503</v>
      </c>
      <c r="AY1384" s="1" t="s">
        <v>88</v>
      </c>
      <c r="AZ1384" s="1" t="str">
        <f t="shared" si="378"/>
        <v>210101503加buff</v>
      </c>
      <c r="BA1384" s="1">
        <f>COUNTIFS($AZ$2:AZ1384,AZ1384,$AZ$2:AZ1384,"&gt;&lt;")</f>
        <v>1</v>
      </c>
      <c r="BB1384" t="b">
        <f>IFERROR(AND(VLOOKUP(AX1384,[2]英雄技能定义!$A:$F,6,0)="普攻",AY1384=$AY$2),FALSE)</f>
        <v>0</v>
      </c>
    </row>
    <row r="1385" spans="19:54">
      <c r="S1385" s="14" t="str">
        <f t="shared" si="370"/>
        <v>210101503加buff2</v>
      </c>
      <c r="T1385" s="14" t="str">
        <f ca="1">IF(OFFSET($BB$1,MATCH($S1385,S:S,0)-1,),$BC$1,
_xlfn.TEXTJOIN(Sheet1!$D$16,1,U1385:AA1385))</f>
        <v>duration=9,lightEffects={31},effectIds={1000207,1000208}</v>
      </c>
      <c r="U1385" s="14" t="str">
        <f t="shared" ca="1" si="371"/>
        <v>duration=9</v>
      </c>
      <c r="V1385" s="14" t="str">
        <f t="shared" ca="1" si="372"/>
        <v>lightEffects={31}</v>
      </c>
      <c r="W1385" s="14" t="str">
        <f t="shared" ca="1" si="373"/>
        <v>effectIds={1000207</v>
      </c>
      <c r="X1385" s="14" t="str">
        <f t="shared" ca="1" si="374"/>
        <v>1000208}</v>
      </c>
      <c r="Y1385" s="14" t="str">
        <f t="shared" ca="1" si="375"/>
        <v/>
      </c>
      <c r="Z1385" s="14" t="str">
        <f t="shared" ca="1" si="376"/>
        <v/>
      </c>
      <c r="AA1385" s="14" t="str">
        <f t="shared" ca="1" si="377"/>
        <v/>
      </c>
      <c r="AB1385" s="1">
        <f t="shared" si="379"/>
        <v>9</v>
      </c>
      <c r="AC1385" s="1" t="e">
        <f t="shared" si="380"/>
        <v>#N/A</v>
      </c>
      <c r="AD1385" s="1" t="e">
        <f t="shared" si="381"/>
        <v>#N/A</v>
      </c>
      <c r="AE1385" s="1" t="e">
        <f t="shared" si="382"/>
        <v>#N/A</v>
      </c>
      <c r="AF1385" s="1" t="e">
        <f t="shared" si="383"/>
        <v>#N/A</v>
      </c>
      <c r="AG1385" s="1" t="e">
        <f t="shared" si="384"/>
        <v>#N/A</v>
      </c>
      <c r="AH1385" s="1" t="e">
        <f t="shared" si="385"/>
        <v>#N/A</v>
      </c>
      <c r="AI1385" s="1" t="str">
        <f>TRIM(LEFT(AP1385,FIND(Sheet1!$E$16,AP1385)-1))</f>
        <v>duration</v>
      </c>
      <c r="AJ1385" s="1" t="str">
        <f>TRIM(LEFT(AQ1385,FIND(Sheet1!$E$16,AQ1385)-1))</f>
        <v>lightEffects</v>
      </c>
      <c r="AK1385" s="1" t="str">
        <f>TRIM(LEFT(AR1385,FIND(Sheet1!$E$16,AR1385)-1))</f>
        <v>effectIds</v>
      </c>
      <c r="AL1385" s="1" t="e">
        <f>TRIM(LEFT(AS1385,FIND(Sheet1!$E$16,AS1385)-1))</f>
        <v>#VALUE!</v>
      </c>
      <c r="AM1385" s="1" t="e">
        <f>TRIM(LEFT(AT1385,FIND(Sheet1!$E$16,AT1385)-1))</f>
        <v>#VALUE!</v>
      </c>
      <c r="AN1385" s="1" t="e">
        <f>TRIM(LEFT(AU1385,FIND(Sheet1!$E$16,AU1385)-1))</f>
        <v>#VALUE!</v>
      </c>
      <c r="AO1385" s="1" t="e">
        <f>TRIM(LEFT(AV1385,FIND(Sheet1!$E$16,AV1385)-1))</f>
        <v>#VALUE!</v>
      </c>
      <c r="AP1385" s="14" t="s">
        <v>175</v>
      </c>
      <c r="AQ1385" s="14" t="s">
        <v>761</v>
      </c>
      <c r="AR1385" s="14" t="s">
        <v>769</v>
      </c>
      <c r="AS1385" s="14" t="s">
        <v>770</v>
      </c>
      <c r="AX1385" s="1">
        <v>210101503</v>
      </c>
      <c r="AY1385" s="1" t="s">
        <v>88</v>
      </c>
      <c r="AZ1385" s="1" t="str">
        <f t="shared" si="378"/>
        <v>210101503加buff</v>
      </c>
      <c r="BA1385" s="1">
        <f>COUNTIFS($AZ$2:AZ1385,AZ1385,$AZ$2:AZ1385,"&gt;&lt;")</f>
        <v>2</v>
      </c>
      <c r="BB1385" t="b">
        <f>IFERROR(AND(VLOOKUP(AX1385,[2]英雄技能定义!$A:$F,6,0)="普攻",AY1385=$AY$2),FALSE)</f>
        <v>0</v>
      </c>
    </row>
    <row r="1386" spans="19:54">
      <c r="S1386" s="14" t="str">
        <f t="shared" si="370"/>
        <v>210101504伤血1</v>
      </c>
      <c r="T1386" s="14" t="str">
        <f ca="1">IF(OFFSET($BB$1,MATCH($S1386,S:S,0)-1,),$BC$1,
_xlfn.TEXTJOIN(Sheet1!$D$16,1,U1386:AA1386))</f>
        <v>ratio=1.05,fixed=100</v>
      </c>
      <c r="U1386" s="14" t="str">
        <f t="shared" ca="1" si="371"/>
        <v>ratio=1.05</v>
      </c>
      <c r="V1386" s="14" t="str">
        <f t="shared" ca="1" si="372"/>
        <v>fixed=100</v>
      </c>
      <c r="W1386" s="14" t="str">
        <f t="shared" ca="1" si="373"/>
        <v/>
      </c>
      <c r="X1386" s="14" t="str">
        <f t="shared" ca="1" si="374"/>
        <v/>
      </c>
      <c r="Y1386" s="14" t="str">
        <f t="shared" ca="1" si="375"/>
        <v/>
      </c>
      <c r="Z1386" s="14" t="str">
        <f t="shared" ca="1" si="376"/>
        <v/>
      </c>
      <c r="AA1386" s="14" t="str">
        <f t="shared" ca="1" si="377"/>
        <v/>
      </c>
      <c r="AB1386" s="1">
        <f t="shared" si="379"/>
        <v>1.05</v>
      </c>
      <c r="AC1386" s="1">
        <f t="shared" si="380"/>
        <v>100</v>
      </c>
      <c r="AD1386" s="1" t="e">
        <f t="shared" si="381"/>
        <v>#N/A</v>
      </c>
      <c r="AE1386" s="1" t="e">
        <f t="shared" si="382"/>
        <v>#N/A</v>
      </c>
      <c r="AF1386" s="1" t="e">
        <f t="shared" si="383"/>
        <v>#N/A</v>
      </c>
      <c r="AG1386" s="1" t="e">
        <f t="shared" si="384"/>
        <v>#N/A</v>
      </c>
      <c r="AH1386" s="1" t="e">
        <f t="shared" si="385"/>
        <v>#N/A</v>
      </c>
      <c r="AI1386" s="1" t="str">
        <f>TRIM(LEFT(AP1386,FIND(Sheet1!$E$16,AP1386)-1))</f>
        <v>ratio</v>
      </c>
      <c r="AJ1386" s="1" t="str">
        <f>TRIM(LEFT(AQ1386,FIND(Sheet1!$E$16,AQ1386)-1))</f>
        <v>fixed</v>
      </c>
      <c r="AK1386" s="1" t="e">
        <f>TRIM(LEFT(AR1386,FIND(Sheet1!$E$16,AR1386)-1))</f>
        <v>#VALUE!</v>
      </c>
      <c r="AL1386" s="1" t="e">
        <f>TRIM(LEFT(AS1386,FIND(Sheet1!$E$16,AS1386)-1))</f>
        <v>#VALUE!</v>
      </c>
      <c r="AM1386" s="1" t="e">
        <f>TRIM(LEFT(AT1386,FIND(Sheet1!$E$16,AT1386)-1))</f>
        <v>#VALUE!</v>
      </c>
      <c r="AN1386" s="1" t="e">
        <f>TRIM(LEFT(AU1386,FIND(Sheet1!$E$16,AU1386)-1))</f>
        <v>#VALUE!</v>
      </c>
      <c r="AO1386" s="1" t="e">
        <f>TRIM(LEFT(AV1386,FIND(Sheet1!$E$16,AV1386)-1))</f>
        <v>#VALUE!</v>
      </c>
      <c r="AP1386" s="14" t="s">
        <v>341</v>
      </c>
      <c r="AQ1386" s="14" t="s">
        <v>170</v>
      </c>
      <c r="AX1386" s="1">
        <v>210101504</v>
      </c>
      <c r="AY1386" s="1" t="s">
        <v>86</v>
      </c>
      <c r="AZ1386" s="1" t="str">
        <f t="shared" si="378"/>
        <v>210101504伤血</v>
      </c>
      <c r="BA1386" s="1">
        <f>COUNTIFS($AZ$2:AZ1386,AZ1386,$AZ$2:AZ1386,"&gt;&lt;")</f>
        <v>1</v>
      </c>
      <c r="BB1386" t="b">
        <f>IFERROR(AND(VLOOKUP(AX1386,[2]英雄技能定义!$A:$F,6,0)="普攻",AY1386=$AY$2),FALSE)</f>
        <v>0</v>
      </c>
    </row>
    <row r="1387" spans="19:54">
      <c r="S1387" s="14" t="str">
        <f t="shared" si="370"/>
        <v>210101504加buff1</v>
      </c>
      <c r="T1387" s="14" t="str">
        <f ca="1">IF(OFFSET($BB$1,MATCH($S1387,S:S,0)-1,),$BC$1,
_xlfn.TEXTJOIN(Sheet1!$D$16,1,U1387:AA1387))</f>
        <v>duration=9,lightEffects={30},effectIds={1000209}</v>
      </c>
      <c r="U1387" s="14" t="str">
        <f t="shared" ca="1" si="371"/>
        <v>duration=9</v>
      </c>
      <c r="V1387" s="14" t="str">
        <f t="shared" ca="1" si="372"/>
        <v>lightEffects={30}</v>
      </c>
      <c r="W1387" s="14" t="str">
        <f t="shared" ca="1" si="373"/>
        <v>effectIds={1000209}</v>
      </c>
      <c r="X1387" s="14" t="str">
        <f t="shared" ca="1" si="374"/>
        <v/>
      </c>
      <c r="Y1387" s="14" t="str">
        <f t="shared" ca="1" si="375"/>
        <v/>
      </c>
      <c r="Z1387" s="14" t="str">
        <f t="shared" ca="1" si="376"/>
        <v/>
      </c>
      <c r="AA1387" s="14" t="str">
        <f t="shared" ca="1" si="377"/>
        <v/>
      </c>
      <c r="AB1387" s="1">
        <f t="shared" si="379"/>
        <v>9</v>
      </c>
      <c r="AC1387" s="1" t="e">
        <f t="shared" si="380"/>
        <v>#N/A</v>
      </c>
      <c r="AD1387" s="1" t="e">
        <f t="shared" si="381"/>
        <v>#N/A</v>
      </c>
      <c r="AE1387" s="1" t="e">
        <f t="shared" si="382"/>
        <v>#N/A</v>
      </c>
      <c r="AF1387" s="1" t="e">
        <f t="shared" si="383"/>
        <v>#N/A</v>
      </c>
      <c r="AG1387" s="1" t="e">
        <f t="shared" si="384"/>
        <v>#N/A</v>
      </c>
      <c r="AH1387" s="1" t="e">
        <f t="shared" si="385"/>
        <v>#N/A</v>
      </c>
      <c r="AI1387" s="1" t="str">
        <f>TRIM(LEFT(AP1387,FIND(Sheet1!$E$16,AP1387)-1))</f>
        <v>duration</v>
      </c>
      <c r="AJ1387" s="1" t="str">
        <f>TRIM(LEFT(AQ1387,FIND(Sheet1!$E$16,AQ1387)-1))</f>
        <v>lightEffects</v>
      </c>
      <c r="AK1387" s="1" t="str">
        <f>TRIM(LEFT(AR1387,FIND(Sheet1!$E$16,AR1387)-1))</f>
        <v>effectIds</v>
      </c>
      <c r="AL1387" s="1" t="e">
        <f>TRIM(LEFT(AS1387,FIND(Sheet1!$E$16,AS1387)-1))</f>
        <v>#VALUE!</v>
      </c>
      <c r="AM1387" s="1" t="e">
        <f>TRIM(LEFT(AT1387,FIND(Sheet1!$E$16,AT1387)-1))</f>
        <v>#VALUE!</v>
      </c>
      <c r="AN1387" s="1" t="e">
        <f>TRIM(LEFT(AU1387,FIND(Sheet1!$E$16,AU1387)-1))</f>
        <v>#VALUE!</v>
      </c>
      <c r="AO1387" s="1" t="e">
        <f>TRIM(LEFT(AV1387,FIND(Sheet1!$E$16,AV1387)-1))</f>
        <v>#VALUE!</v>
      </c>
      <c r="AP1387" s="14" t="s">
        <v>175</v>
      </c>
      <c r="AQ1387" s="14" t="s">
        <v>759</v>
      </c>
      <c r="AR1387" s="14" t="s">
        <v>771</v>
      </c>
      <c r="AX1387" s="1">
        <v>210101504</v>
      </c>
      <c r="AY1387" s="1" t="s">
        <v>88</v>
      </c>
      <c r="AZ1387" s="1" t="str">
        <f t="shared" si="378"/>
        <v>210101504加buff</v>
      </c>
      <c r="BA1387" s="1">
        <f>COUNTIFS($AZ$2:AZ1387,AZ1387,$AZ$2:AZ1387,"&gt;&lt;")</f>
        <v>1</v>
      </c>
      <c r="BB1387" t="b">
        <f>IFERROR(AND(VLOOKUP(AX1387,[2]英雄技能定义!$A:$F,6,0)="普攻",AY1387=$AY$2),FALSE)</f>
        <v>0</v>
      </c>
    </row>
    <row r="1388" spans="19:54">
      <c r="S1388" s="14" t="str">
        <f t="shared" si="370"/>
        <v>210101504加buff2</v>
      </c>
      <c r="T1388" s="14" t="str">
        <f ca="1">IF(OFFSET($BB$1,MATCH($S1388,S:S,0)-1,),$BC$1,
_xlfn.TEXTJOIN(Sheet1!$D$16,1,U1388:AA1388))</f>
        <v>duration=9,lightEffects={31},effectIds={1000210,1000211}</v>
      </c>
      <c r="U1388" s="14" t="str">
        <f t="shared" ca="1" si="371"/>
        <v>duration=9</v>
      </c>
      <c r="V1388" s="14" t="str">
        <f t="shared" ca="1" si="372"/>
        <v>lightEffects={31}</v>
      </c>
      <c r="W1388" s="14" t="str">
        <f t="shared" ca="1" si="373"/>
        <v>effectIds={1000210</v>
      </c>
      <c r="X1388" s="14" t="str">
        <f t="shared" ca="1" si="374"/>
        <v>1000211}</v>
      </c>
      <c r="Y1388" s="14" t="str">
        <f t="shared" ca="1" si="375"/>
        <v/>
      </c>
      <c r="Z1388" s="14" t="str">
        <f t="shared" ca="1" si="376"/>
        <v/>
      </c>
      <c r="AA1388" s="14" t="str">
        <f t="shared" ca="1" si="377"/>
        <v/>
      </c>
      <c r="AB1388" s="1">
        <f t="shared" si="379"/>
        <v>9</v>
      </c>
      <c r="AC1388" s="1" t="e">
        <f t="shared" si="380"/>
        <v>#N/A</v>
      </c>
      <c r="AD1388" s="1" t="e">
        <f t="shared" si="381"/>
        <v>#N/A</v>
      </c>
      <c r="AE1388" s="1" t="e">
        <f t="shared" si="382"/>
        <v>#N/A</v>
      </c>
      <c r="AF1388" s="1" t="e">
        <f t="shared" si="383"/>
        <v>#N/A</v>
      </c>
      <c r="AG1388" s="1" t="e">
        <f t="shared" si="384"/>
        <v>#N/A</v>
      </c>
      <c r="AH1388" s="1" t="e">
        <f t="shared" si="385"/>
        <v>#N/A</v>
      </c>
      <c r="AI1388" s="1" t="str">
        <f>TRIM(LEFT(AP1388,FIND(Sheet1!$E$16,AP1388)-1))</f>
        <v>duration</v>
      </c>
      <c r="AJ1388" s="1" t="str">
        <f>TRIM(LEFT(AQ1388,FIND(Sheet1!$E$16,AQ1388)-1))</f>
        <v>lightEffects</v>
      </c>
      <c r="AK1388" s="1" t="str">
        <f>TRIM(LEFT(AR1388,FIND(Sheet1!$E$16,AR1388)-1))</f>
        <v>effectIds</v>
      </c>
      <c r="AL1388" s="1" t="e">
        <f>TRIM(LEFT(AS1388,FIND(Sheet1!$E$16,AS1388)-1))</f>
        <v>#VALUE!</v>
      </c>
      <c r="AM1388" s="1" t="e">
        <f>TRIM(LEFT(AT1388,FIND(Sheet1!$E$16,AT1388)-1))</f>
        <v>#VALUE!</v>
      </c>
      <c r="AN1388" s="1" t="e">
        <f>TRIM(LEFT(AU1388,FIND(Sheet1!$E$16,AU1388)-1))</f>
        <v>#VALUE!</v>
      </c>
      <c r="AO1388" s="1" t="e">
        <f>TRIM(LEFT(AV1388,FIND(Sheet1!$E$16,AV1388)-1))</f>
        <v>#VALUE!</v>
      </c>
      <c r="AP1388" s="14" t="s">
        <v>175</v>
      </c>
      <c r="AQ1388" s="14" t="s">
        <v>761</v>
      </c>
      <c r="AR1388" s="14" t="s">
        <v>772</v>
      </c>
      <c r="AS1388" s="14" t="s">
        <v>773</v>
      </c>
      <c r="AX1388" s="1">
        <v>210101504</v>
      </c>
      <c r="AY1388" s="1" t="s">
        <v>88</v>
      </c>
      <c r="AZ1388" s="1" t="str">
        <f t="shared" si="378"/>
        <v>210101504加buff</v>
      </c>
      <c r="BA1388" s="1">
        <f>COUNTIFS($AZ$2:AZ1388,AZ1388,$AZ$2:AZ1388,"&gt;&lt;")</f>
        <v>2</v>
      </c>
      <c r="BB1388" t="b">
        <f>IFERROR(AND(VLOOKUP(AX1388,[2]英雄技能定义!$A:$F,6,0)="普攻",AY1388=$AY$2),FALSE)</f>
        <v>0</v>
      </c>
    </row>
    <row r="1389" spans="19:54">
      <c r="S1389" s="14" t="str">
        <f t="shared" si="370"/>
        <v>210101505伤血1</v>
      </c>
      <c r="T1389" s="14" t="str">
        <f ca="1">IF(OFFSET($BB$1,MATCH($S1389,S:S,0)-1,),$BC$1,
_xlfn.TEXTJOIN(Sheet1!$D$16,1,U1389:AA1389))</f>
        <v>ratio=1.2,fixed=100</v>
      </c>
      <c r="U1389" s="14" t="str">
        <f t="shared" ca="1" si="371"/>
        <v>ratio=1.2</v>
      </c>
      <c r="V1389" s="14" t="str">
        <f t="shared" ca="1" si="372"/>
        <v>fixed=100</v>
      </c>
      <c r="W1389" s="14" t="str">
        <f t="shared" ca="1" si="373"/>
        <v/>
      </c>
      <c r="X1389" s="14" t="str">
        <f t="shared" ca="1" si="374"/>
        <v/>
      </c>
      <c r="Y1389" s="14" t="str">
        <f t="shared" ca="1" si="375"/>
        <v/>
      </c>
      <c r="Z1389" s="14" t="str">
        <f t="shared" ca="1" si="376"/>
        <v/>
      </c>
      <c r="AA1389" s="14" t="str">
        <f t="shared" ca="1" si="377"/>
        <v/>
      </c>
      <c r="AB1389" s="1">
        <f t="shared" si="379"/>
        <v>1.2</v>
      </c>
      <c r="AC1389" s="1">
        <f t="shared" si="380"/>
        <v>100</v>
      </c>
      <c r="AD1389" s="1" t="e">
        <f t="shared" si="381"/>
        <v>#N/A</v>
      </c>
      <c r="AE1389" s="1" t="e">
        <f t="shared" si="382"/>
        <v>#N/A</v>
      </c>
      <c r="AF1389" s="1" t="e">
        <f t="shared" si="383"/>
        <v>#N/A</v>
      </c>
      <c r="AG1389" s="1" t="e">
        <f t="shared" si="384"/>
        <v>#N/A</v>
      </c>
      <c r="AH1389" s="1" t="e">
        <f t="shared" si="385"/>
        <v>#N/A</v>
      </c>
      <c r="AI1389" s="1" t="str">
        <f>TRIM(LEFT(AP1389,FIND(Sheet1!$E$16,AP1389)-1))</f>
        <v>ratio</v>
      </c>
      <c r="AJ1389" s="1" t="str">
        <f>TRIM(LEFT(AQ1389,FIND(Sheet1!$E$16,AQ1389)-1))</f>
        <v>fixed</v>
      </c>
      <c r="AK1389" s="1" t="e">
        <f>TRIM(LEFT(AR1389,FIND(Sheet1!$E$16,AR1389)-1))</f>
        <v>#VALUE!</v>
      </c>
      <c r="AL1389" s="1" t="e">
        <f>TRIM(LEFT(AS1389,FIND(Sheet1!$E$16,AS1389)-1))</f>
        <v>#VALUE!</v>
      </c>
      <c r="AM1389" s="1" t="e">
        <f>TRIM(LEFT(AT1389,FIND(Sheet1!$E$16,AT1389)-1))</f>
        <v>#VALUE!</v>
      </c>
      <c r="AN1389" s="1" t="e">
        <f>TRIM(LEFT(AU1389,FIND(Sheet1!$E$16,AU1389)-1))</f>
        <v>#VALUE!</v>
      </c>
      <c r="AO1389" s="1" t="e">
        <f>TRIM(LEFT(AV1389,FIND(Sheet1!$E$16,AV1389)-1))</f>
        <v>#VALUE!</v>
      </c>
      <c r="AP1389" s="14" t="s">
        <v>244</v>
      </c>
      <c r="AQ1389" s="14" t="s">
        <v>170</v>
      </c>
      <c r="AX1389" s="1">
        <v>210101505</v>
      </c>
      <c r="AY1389" s="1" t="s">
        <v>86</v>
      </c>
      <c r="AZ1389" s="1" t="str">
        <f t="shared" si="378"/>
        <v>210101505伤血</v>
      </c>
      <c r="BA1389" s="1">
        <f>COUNTIFS($AZ$2:AZ1389,AZ1389,$AZ$2:AZ1389,"&gt;&lt;")</f>
        <v>1</v>
      </c>
      <c r="BB1389" t="b">
        <f>IFERROR(AND(VLOOKUP(AX1389,[2]英雄技能定义!$A:$F,6,0)="普攻",AY1389=$AY$2),FALSE)</f>
        <v>0</v>
      </c>
    </row>
    <row r="1390" spans="19:54">
      <c r="S1390" s="14" t="str">
        <f t="shared" si="370"/>
        <v>210101505加buff1</v>
      </c>
      <c r="T1390" s="14" t="str">
        <f ca="1">IF(OFFSET($BB$1,MATCH($S1390,S:S,0)-1,),$BC$1,
_xlfn.TEXTJOIN(Sheet1!$D$16,1,U1390:AA1390))</f>
        <v>duration=9,lightEffects={30},effectIds={1000212}</v>
      </c>
      <c r="U1390" s="14" t="str">
        <f t="shared" ca="1" si="371"/>
        <v>duration=9</v>
      </c>
      <c r="V1390" s="14" t="str">
        <f t="shared" ca="1" si="372"/>
        <v>lightEffects={30}</v>
      </c>
      <c r="W1390" s="14" t="str">
        <f t="shared" ca="1" si="373"/>
        <v>effectIds={1000212}</v>
      </c>
      <c r="X1390" s="14" t="str">
        <f t="shared" ca="1" si="374"/>
        <v/>
      </c>
      <c r="Y1390" s="14" t="str">
        <f t="shared" ca="1" si="375"/>
        <v/>
      </c>
      <c r="Z1390" s="14" t="str">
        <f t="shared" ca="1" si="376"/>
        <v/>
      </c>
      <c r="AA1390" s="14" t="str">
        <f t="shared" ca="1" si="377"/>
        <v/>
      </c>
      <c r="AB1390" s="1">
        <f t="shared" si="379"/>
        <v>9</v>
      </c>
      <c r="AC1390" s="1" t="e">
        <f t="shared" si="380"/>
        <v>#N/A</v>
      </c>
      <c r="AD1390" s="1" t="e">
        <f t="shared" si="381"/>
        <v>#N/A</v>
      </c>
      <c r="AE1390" s="1" t="e">
        <f t="shared" si="382"/>
        <v>#N/A</v>
      </c>
      <c r="AF1390" s="1" t="e">
        <f t="shared" si="383"/>
        <v>#N/A</v>
      </c>
      <c r="AG1390" s="1" t="e">
        <f t="shared" si="384"/>
        <v>#N/A</v>
      </c>
      <c r="AH1390" s="1" t="e">
        <f t="shared" si="385"/>
        <v>#N/A</v>
      </c>
      <c r="AI1390" s="1" t="str">
        <f>TRIM(LEFT(AP1390,FIND(Sheet1!$E$16,AP1390)-1))</f>
        <v>duration</v>
      </c>
      <c r="AJ1390" s="1" t="str">
        <f>TRIM(LEFT(AQ1390,FIND(Sheet1!$E$16,AQ1390)-1))</f>
        <v>lightEffects</v>
      </c>
      <c r="AK1390" s="1" t="str">
        <f>TRIM(LEFT(AR1390,FIND(Sheet1!$E$16,AR1390)-1))</f>
        <v>effectIds</v>
      </c>
      <c r="AL1390" s="1" t="e">
        <f>TRIM(LEFT(AS1390,FIND(Sheet1!$E$16,AS1390)-1))</f>
        <v>#VALUE!</v>
      </c>
      <c r="AM1390" s="1" t="e">
        <f>TRIM(LEFT(AT1390,FIND(Sheet1!$E$16,AT1390)-1))</f>
        <v>#VALUE!</v>
      </c>
      <c r="AN1390" s="1" t="e">
        <f>TRIM(LEFT(AU1390,FIND(Sheet1!$E$16,AU1390)-1))</f>
        <v>#VALUE!</v>
      </c>
      <c r="AO1390" s="1" t="e">
        <f>TRIM(LEFT(AV1390,FIND(Sheet1!$E$16,AV1390)-1))</f>
        <v>#VALUE!</v>
      </c>
      <c r="AP1390" s="14" t="s">
        <v>175</v>
      </c>
      <c r="AQ1390" s="14" t="s">
        <v>759</v>
      </c>
      <c r="AR1390" s="14" t="s">
        <v>774</v>
      </c>
      <c r="AX1390" s="1">
        <v>210101505</v>
      </c>
      <c r="AY1390" s="1" t="s">
        <v>88</v>
      </c>
      <c r="AZ1390" s="1" t="str">
        <f t="shared" si="378"/>
        <v>210101505加buff</v>
      </c>
      <c r="BA1390" s="1">
        <f>COUNTIFS($AZ$2:AZ1390,AZ1390,$AZ$2:AZ1390,"&gt;&lt;")</f>
        <v>1</v>
      </c>
      <c r="BB1390" t="b">
        <f>IFERROR(AND(VLOOKUP(AX1390,[2]英雄技能定义!$A:$F,6,0)="普攻",AY1390=$AY$2),FALSE)</f>
        <v>0</v>
      </c>
    </row>
    <row r="1391" spans="19:54">
      <c r="S1391" s="14" t="str">
        <f t="shared" si="370"/>
        <v>210101505加buff2</v>
      </c>
      <c r="T1391" s="14" t="str">
        <f ca="1">IF(OFFSET($BB$1,MATCH($S1391,S:S,0)-1,),$BC$1,
_xlfn.TEXTJOIN(Sheet1!$D$16,1,U1391:AA1391))</f>
        <v>duration=9,lightEffects={31},effectIds={1000213,1000214}</v>
      </c>
      <c r="U1391" s="14" t="str">
        <f t="shared" ca="1" si="371"/>
        <v>duration=9</v>
      </c>
      <c r="V1391" s="14" t="str">
        <f t="shared" ca="1" si="372"/>
        <v>lightEffects={31}</v>
      </c>
      <c r="W1391" s="14" t="str">
        <f t="shared" ca="1" si="373"/>
        <v>effectIds={1000213</v>
      </c>
      <c r="X1391" s="14" t="str">
        <f t="shared" ca="1" si="374"/>
        <v>1000214}</v>
      </c>
      <c r="Y1391" s="14" t="str">
        <f t="shared" ca="1" si="375"/>
        <v/>
      </c>
      <c r="Z1391" s="14" t="str">
        <f t="shared" ca="1" si="376"/>
        <v/>
      </c>
      <c r="AA1391" s="14" t="str">
        <f t="shared" ca="1" si="377"/>
        <v/>
      </c>
      <c r="AB1391" s="1">
        <f t="shared" si="379"/>
        <v>9</v>
      </c>
      <c r="AC1391" s="1" t="e">
        <f t="shared" si="380"/>
        <v>#N/A</v>
      </c>
      <c r="AD1391" s="1" t="e">
        <f t="shared" si="381"/>
        <v>#N/A</v>
      </c>
      <c r="AE1391" s="1" t="e">
        <f t="shared" si="382"/>
        <v>#N/A</v>
      </c>
      <c r="AF1391" s="1" t="e">
        <f t="shared" si="383"/>
        <v>#N/A</v>
      </c>
      <c r="AG1391" s="1" t="e">
        <f t="shared" si="384"/>
        <v>#N/A</v>
      </c>
      <c r="AH1391" s="1" t="e">
        <f t="shared" si="385"/>
        <v>#N/A</v>
      </c>
      <c r="AI1391" s="1" t="str">
        <f>TRIM(LEFT(AP1391,FIND(Sheet1!$E$16,AP1391)-1))</f>
        <v>duration</v>
      </c>
      <c r="AJ1391" s="1" t="str">
        <f>TRIM(LEFT(AQ1391,FIND(Sheet1!$E$16,AQ1391)-1))</f>
        <v>lightEffects</v>
      </c>
      <c r="AK1391" s="1" t="str">
        <f>TRIM(LEFT(AR1391,FIND(Sheet1!$E$16,AR1391)-1))</f>
        <v>effectIds</v>
      </c>
      <c r="AL1391" s="1" t="e">
        <f>TRIM(LEFT(AS1391,FIND(Sheet1!$E$16,AS1391)-1))</f>
        <v>#VALUE!</v>
      </c>
      <c r="AM1391" s="1" t="e">
        <f>TRIM(LEFT(AT1391,FIND(Sheet1!$E$16,AT1391)-1))</f>
        <v>#VALUE!</v>
      </c>
      <c r="AN1391" s="1" t="e">
        <f>TRIM(LEFT(AU1391,FIND(Sheet1!$E$16,AU1391)-1))</f>
        <v>#VALUE!</v>
      </c>
      <c r="AO1391" s="1" t="e">
        <f>TRIM(LEFT(AV1391,FIND(Sheet1!$E$16,AV1391)-1))</f>
        <v>#VALUE!</v>
      </c>
      <c r="AP1391" s="14" t="s">
        <v>175</v>
      </c>
      <c r="AQ1391" s="14" t="s">
        <v>761</v>
      </c>
      <c r="AR1391" s="14" t="s">
        <v>775</v>
      </c>
      <c r="AS1391" s="14" t="s">
        <v>776</v>
      </c>
      <c r="AX1391" s="1">
        <v>210101505</v>
      </c>
      <c r="AY1391" s="1" t="s">
        <v>88</v>
      </c>
      <c r="AZ1391" s="1" t="str">
        <f t="shared" si="378"/>
        <v>210101505加buff</v>
      </c>
      <c r="BA1391" s="1">
        <f>COUNTIFS($AZ$2:AZ1391,AZ1391,$AZ$2:AZ1391,"&gt;&lt;")</f>
        <v>2</v>
      </c>
      <c r="BB1391" t="b">
        <f>IFERROR(AND(VLOOKUP(AX1391,[2]英雄技能定义!$A:$F,6,0)="普攻",AY1391=$AY$2),FALSE)</f>
        <v>0</v>
      </c>
    </row>
    <row r="1392" spans="19:54">
      <c r="S1392" s="14" t="str">
        <f t="shared" si="370"/>
        <v>210101506伤血1</v>
      </c>
      <c r="T1392" s="14" t="str">
        <f ca="1">IF(OFFSET($BB$1,MATCH($S1392,S:S,0)-1,),$BC$1,
_xlfn.TEXTJOIN(Sheet1!$D$16,1,U1392:AA1392))</f>
        <v>ratio=1.2,fixed=100</v>
      </c>
      <c r="U1392" s="14" t="str">
        <f t="shared" ca="1" si="371"/>
        <v>ratio=1.2</v>
      </c>
      <c r="V1392" s="14" t="str">
        <f t="shared" ca="1" si="372"/>
        <v>fixed=100</v>
      </c>
      <c r="W1392" s="14" t="str">
        <f t="shared" ca="1" si="373"/>
        <v/>
      </c>
      <c r="X1392" s="14" t="str">
        <f t="shared" ca="1" si="374"/>
        <v/>
      </c>
      <c r="Y1392" s="14" t="str">
        <f t="shared" ca="1" si="375"/>
        <v/>
      </c>
      <c r="Z1392" s="14" t="str">
        <f t="shared" ca="1" si="376"/>
        <v/>
      </c>
      <c r="AA1392" s="14" t="str">
        <f t="shared" ca="1" si="377"/>
        <v/>
      </c>
      <c r="AB1392" s="1">
        <f t="shared" si="379"/>
        <v>1.2</v>
      </c>
      <c r="AC1392" s="1">
        <f t="shared" si="380"/>
        <v>100</v>
      </c>
      <c r="AD1392" s="1" t="e">
        <f t="shared" si="381"/>
        <v>#N/A</v>
      </c>
      <c r="AE1392" s="1" t="e">
        <f t="shared" si="382"/>
        <v>#N/A</v>
      </c>
      <c r="AF1392" s="1" t="e">
        <f t="shared" si="383"/>
        <v>#N/A</v>
      </c>
      <c r="AG1392" s="1" t="e">
        <f t="shared" si="384"/>
        <v>#N/A</v>
      </c>
      <c r="AH1392" s="1" t="e">
        <f t="shared" si="385"/>
        <v>#N/A</v>
      </c>
      <c r="AI1392" s="1" t="str">
        <f>TRIM(LEFT(AP1392,FIND(Sheet1!$E$16,AP1392)-1))</f>
        <v>ratio</v>
      </c>
      <c r="AJ1392" s="1" t="str">
        <f>TRIM(LEFT(AQ1392,FIND(Sheet1!$E$16,AQ1392)-1))</f>
        <v>fixed</v>
      </c>
      <c r="AK1392" s="1" t="e">
        <f>TRIM(LEFT(AR1392,FIND(Sheet1!$E$16,AR1392)-1))</f>
        <v>#VALUE!</v>
      </c>
      <c r="AL1392" s="1" t="e">
        <f>TRIM(LEFT(AS1392,FIND(Sheet1!$E$16,AS1392)-1))</f>
        <v>#VALUE!</v>
      </c>
      <c r="AM1392" s="1" t="e">
        <f>TRIM(LEFT(AT1392,FIND(Sheet1!$E$16,AT1392)-1))</f>
        <v>#VALUE!</v>
      </c>
      <c r="AN1392" s="1" t="e">
        <f>TRIM(LEFT(AU1392,FIND(Sheet1!$E$16,AU1392)-1))</f>
        <v>#VALUE!</v>
      </c>
      <c r="AO1392" s="1" t="e">
        <f>TRIM(LEFT(AV1392,FIND(Sheet1!$E$16,AV1392)-1))</f>
        <v>#VALUE!</v>
      </c>
      <c r="AP1392" s="14" t="s">
        <v>244</v>
      </c>
      <c r="AQ1392" s="14" t="s">
        <v>170</v>
      </c>
      <c r="AX1392" s="1">
        <v>210101506</v>
      </c>
      <c r="AY1392" s="1" t="s">
        <v>86</v>
      </c>
      <c r="AZ1392" s="1" t="str">
        <f t="shared" si="378"/>
        <v>210101506伤血</v>
      </c>
      <c r="BA1392" s="1">
        <f>COUNTIFS($AZ$2:AZ1392,AZ1392,$AZ$2:AZ1392,"&gt;&lt;")</f>
        <v>1</v>
      </c>
      <c r="BB1392" t="b">
        <f>IFERROR(AND(VLOOKUP(AX1392,[2]英雄技能定义!$A:$F,6,0)="普攻",AY1392=$AY$2),FALSE)</f>
        <v>0</v>
      </c>
    </row>
    <row r="1393" spans="19:54">
      <c r="S1393" s="14" t="str">
        <f t="shared" si="370"/>
        <v>210101506加buff1</v>
      </c>
      <c r="T1393" s="14" t="str">
        <f ca="1">IF(OFFSET($BB$1,MATCH($S1393,S:S,0)-1,),$BC$1,
_xlfn.TEXTJOIN(Sheet1!$D$16,1,U1393:AA1393))</f>
        <v>duration=9,lightEffects={30},effectIds={1000215}</v>
      </c>
      <c r="U1393" s="14" t="str">
        <f t="shared" ca="1" si="371"/>
        <v>duration=9</v>
      </c>
      <c r="V1393" s="14" t="str">
        <f t="shared" ca="1" si="372"/>
        <v>lightEffects={30}</v>
      </c>
      <c r="W1393" s="14" t="str">
        <f t="shared" ca="1" si="373"/>
        <v>effectIds={1000215}</v>
      </c>
      <c r="X1393" s="14" t="str">
        <f t="shared" ca="1" si="374"/>
        <v/>
      </c>
      <c r="Y1393" s="14" t="str">
        <f t="shared" ca="1" si="375"/>
        <v/>
      </c>
      <c r="Z1393" s="14" t="str">
        <f t="shared" ca="1" si="376"/>
        <v/>
      </c>
      <c r="AA1393" s="14" t="str">
        <f t="shared" ca="1" si="377"/>
        <v/>
      </c>
      <c r="AB1393" s="1">
        <f t="shared" si="379"/>
        <v>9</v>
      </c>
      <c r="AC1393" s="1" t="e">
        <f t="shared" si="380"/>
        <v>#N/A</v>
      </c>
      <c r="AD1393" s="1" t="e">
        <f t="shared" si="381"/>
        <v>#N/A</v>
      </c>
      <c r="AE1393" s="1" t="e">
        <f t="shared" si="382"/>
        <v>#N/A</v>
      </c>
      <c r="AF1393" s="1" t="e">
        <f t="shared" si="383"/>
        <v>#N/A</v>
      </c>
      <c r="AG1393" s="1" t="e">
        <f t="shared" si="384"/>
        <v>#N/A</v>
      </c>
      <c r="AH1393" s="1" t="e">
        <f t="shared" si="385"/>
        <v>#N/A</v>
      </c>
      <c r="AI1393" s="1" t="str">
        <f>TRIM(LEFT(AP1393,FIND(Sheet1!$E$16,AP1393)-1))</f>
        <v>duration</v>
      </c>
      <c r="AJ1393" s="1" t="str">
        <f>TRIM(LEFT(AQ1393,FIND(Sheet1!$E$16,AQ1393)-1))</f>
        <v>lightEffects</v>
      </c>
      <c r="AK1393" s="1" t="str">
        <f>TRIM(LEFT(AR1393,FIND(Sheet1!$E$16,AR1393)-1))</f>
        <v>effectIds</v>
      </c>
      <c r="AL1393" s="1" t="e">
        <f>TRIM(LEFT(AS1393,FIND(Sheet1!$E$16,AS1393)-1))</f>
        <v>#VALUE!</v>
      </c>
      <c r="AM1393" s="1" t="e">
        <f>TRIM(LEFT(AT1393,FIND(Sheet1!$E$16,AT1393)-1))</f>
        <v>#VALUE!</v>
      </c>
      <c r="AN1393" s="1" t="e">
        <f>TRIM(LEFT(AU1393,FIND(Sheet1!$E$16,AU1393)-1))</f>
        <v>#VALUE!</v>
      </c>
      <c r="AO1393" s="1" t="e">
        <f>TRIM(LEFT(AV1393,FIND(Sheet1!$E$16,AV1393)-1))</f>
        <v>#VALUE!</v>
      </c>
      <c r="AP1393" s="14" t="s">
        <v>175</v>
      </c>
      <c r="AQ1393" s="14" t="s">
        <v>759</v>
      </c>
      <c r="AR1393" s="14" t="s">
        <v>777</v>
      </c>
      <c r="AX1393" s="1">
        <v>210101506</v>
      </c>
      <c r="AY1393" s="1" t="s">
        <v>88</v>
      </c>
      <c r="AZ1393" s="1" t="str">
        <f t="shared" si="378"/>
        <v>210101506加buff</v>
      </c>
      <c r="BA1393" s="1">
        <f>COUNTIFS($AZ$2:AZ1393,AZ1393,$AZ$2:AZ1393,"&gt;&lt;")</f>
        <v>1</v>
      </c>
      <c r="BB1393" t="b">
        <f>IFERROR(AND(VLOOKUP(AX1393,[2]英雄技能定义!$A:$F,6,0)="普攻",AY1393=$AY$2),FALSE)</f>
        <v>0</v>
      </c>
    </row>
    <row r="1394" spans="19:54">
      <c r="S1394" s="14" t="str">
        <f t="shared" si="370"/>
        <v>210101506加buff2</v>
      </c>
      <c r="T1394" s="14" t="str">
        <f ca="1">IF(OFFSET($BB$1,MATCH($S1394,S:S,0)-1,),$BC$1,
_xlfn.TEXTJOIN(Sheet1!$D$16,1,U1394:AA1394))</f>
        <v>duration=9,lightEffects={31},effectIds={1000216,1000217}</v>
      </c>
      <c r="U1394" s="14" t="str">
        <f t="shared" ca="1" si="371"/>
        <v>duration=9</v>
      </c>
      <c r="V1394" s="14" t="str">
        <f t="shared" ca="1" si="372"/>
        <v>lightEffects={31}</v>
      </c>
      <c r="W1394" s="14" t="str">
        <f t="shared" ca="1" si="373"/>
        <v>effectIds={1000216</v>
      </c>
      <c r="X1394" s="14" t="str">
        <f t="shared" ca="1" si="374"/>
        <v>1000217}</v>
      </c>
      <c r="Y1394" s="14" t="str">
        <f t="shared" ca="1" si="375"/>
        <v/>
      </c>
      <c r="Z1394" s="14" t="str">
        <f t="shared" ca="1" si="376"/>
        <v/>
      </c>
      <c r="AA1394" s="14" t="str">
        <f t="shared" ca="1" si="377"/>
        <v/>
      </c>
      <c r="AB1394" s="1">
        <f t="shared" si="379"/>
        <v>9</v>
      </c>
      <c r="AC1394" s="1" t="e">
        <f t="shared" si="380"/>
        <v>#N/A</v>
      </c>
      <c r="AD1394" s="1" t="e">
        <f t="shared" si="381"/>
        <v>#N/A</v>
      </c>
      <c r="AE1394" s="1" t="e">
        <f t="shared" si="382"/>
        <v>#N/A</v>
      </c>
      <c r="AF1394" s="1" t="e">
        <f t="shared" si="383"/>
        <v>#N/A</v>
      </c>
      <c r="AG1394" s="1" t="e">
        <f t="shared" si="384"/>
        <v>#N/A</v>
      </c>
      <c r="AH1394" s="1" t="e">
        <f t="shared" si="385"/>
        <v>#N/A</v>
      </c>
      <c r="AI1394" s="1" t="str">
        <f>TRIM(LEFT(AP1394,FIND(Sheet1!$E$16,AP1394)-1))</f>
        <v>duration</v>
      </c>
      <c r="AJ1394" s="1" t="str">
        <f>TRIM(LEFT(AQ1394,FIND(Sheet1!$E$16,AQ1394)-1))</f>
        <v>lightEffects</v>
      </c>
      <c r="AK1394" s="1" t="str">
        <f>TRIM(LEFT(AR1394,FIND(Sheet1!$E$16,AR1394)-1))</f>
        <v>effectIds</v>
      </c>
      <c r="AL1394" s="1" t="e">
        <f>TRIM(LEFT(AS1394,FIND(Sheet1!$E$16,AS1394)-1))</f>
        <v>#VALUE!</v>
      </c>
      <c r="AM1394" s="1" t="e">
        <f>TRIM(LEFT(AT1394,FIND(Sheet1!$E$16,AT1394)-1))</f>
        <v>#VALUE!</v>
      </c>
      <c r="AN1394" s="1" t="e">
        <f>TRIM(LEFT(AU1394,FIND(Sheet1!$E$16,AU1394)-1))</f>
        <v>#VALUE!</v>
      </c>
      <c r="AO1394" s="1" t="e">
        <f>TRIM(LEFT(AV1394,FIND(Sheet1!$E$16,AV1394)-1))</f>
        <v>#VALUE!</v>
      </c>
      <c r="AP1394" s="14" t="s">
        <v>175</v>
      </c>
      <c r="AQ1394" s="14" t="s">
        <v>761</v>
      </c>
      <c r="AR1394" s="14" t="s">
        <v>778</v>
      </c>
      <c r="AS1394" s="14" t="s">
        <v>779</v>
      </c>
      <c r="AX1394" s="1">
        <v>210101506</v>
      </c>
      <c r="AY1394" s="1" t="s">
        <v>88</v>
      </c>
      <c r="AZ1394" s="1" t="str">
        <f t="shared" si="378"/>
        <v>210101506加buff</v>
      </c>
      <c r="BA1394" s="1">
        <f>COUNTIFS($AZ$2:AZ1394,AZ1394,$AZ$2:AZ1394,"&gt;&lt;")</f>
        <v>2</v>
      </c>
      <c r="BB1394" t="b">
        <f>IFERROR(AND(VLOOKUP(AX1394,[2]英雄技能定义!$A:$F,6,0)="普攻",AY1394=$AY$2),FALSE)</f>
        <v>0</v>
      </c>
    </row>
    <row r="1395" spans="19:54">
      <c r="S1395" s="14" t="str">
        <f t="shared" si="370"/>
        <v>210101601恢复血量1</v>
      </c>
      <c r="T1395" s="14" t="str">
        <f ca="1">IF(OFFSET($BB$1,MATCH($S1395,S:S,0)-1,),$BC$1,
_xlfn.TEXTJOIN(Sheet1!$D$16,1,U1395:AA1395))</f>
        <v>fixed=100,ratio=0.6</v>
      </c>
      <c r="U1395" s="14" t="str">
        <f t="shared" ca="1" si="371"/>
        <v>fixed=100</v>
      </c>
      <c r="V1395" s="14" t="str">
        <f t="shared" ca="1" si="372"/>
        <v>ratio=0.6</v>
      </c>
      <c r="W1395" s="14" t="str">
        <f t="shared" ca="1" si="373"/>
        <v/>
      </c>
      <c r="X1395" s="14" t="str">
        <f t="shared" ca="1" si="374"/>
        <v/>
      </c>
      <c r="Y1395" s="14" t="str">
        <f t="shared" ca="1" si="375"/>
        <v/>
      </c>
      <c r="Z1395" s="14" t="str">
        <f t="shared" ca="1" si="376"/>
        <v/>
      </c>
      <c r="AA1395" s="14" t="str">
        <f t="shared" ca="1" si="377"/>
        <v/>
      </c>
      <c r="AB1395" s="1">
        <f t="shared" si="379"/>
        <v>100</v>
      </c>
      <c r="AC1395" s="1">
        <f t="shared" si="380"/>
        <v>0.6</v>
      </c>
      <c r="AD1395" s="1" t="e">
        <f t="shared" si="381"/>
        <v>#N/A</v>
      </c>
      <c r="AE1395" s="1" t="e">
        <f t="shared" si="382"/>
        <v>#N/A</v>
      </c>
      <c r="AF1395" s="1" t="e">
        <f t="shared" si="383"/>
        <v>#N/A</v>
      </c>
      <c r="AG1395" s="1" t="e">
        <f t="shared" si="384"/>
        <v>#N/A</v>
      </c>
      <c r="AH1395" s="1" t="e">
        <f t="shared" si="385"/>
        <v>#N/A</v>
      </c>
      <c r="AI1395" s="1" t="str">
        <f>TRIM(LEFT(AP1395,FIND(Sheet1!$E$16,AP1395)-1))</f>
        <v>fixed</v>
      </c>
      <c r="AJ1395" s="1" t="str">
        <f>TRIM(LEFT(AQ1395,FIND(Sheet1!$E$16,AQ1395)-1))</f>
        <v>ratio</v>
      </c>
      <c r="AK1395" s="1" t="e">
        <f>TRIM(LEFT(AR1395,FIND(Sheet1!$E$16,AR1395)-1))</f>
        <v>#VALUE!</v>
      </c>
      <c r="AL1395" s="1" t="e">
        <f>TRIM(LEFT(AS1395,FIND(Sheet1!$E$16,AS1395)-1))</f>
        <v>#VALUE!</v>
      </c>
      <c r="AM1395" s="1" t="e">
        <f>TRIM(LEFT(AT1395,FIND(Sheet1!$E$16,AT1395)-1))</f>
        <v>#VALUE!</v>
      </c>
      <c r="AN1395" s="1" t="e">
        <f>TRIM(LEFT(AU1395,FIND(Sheet1!$E$16,AU1395)-1))</f>
        <v>#VALUE!</v>
      </c>
      <c r="AO1395" s="1" t="e">
        <f>TRIM(LEFT(AV1395,FIND(Sheet1!$E$16,AV1395)-1))</f>
        <v>#VALUE!</v>
      </c>
      <c r="AP1395" s="14" t="s">
        <v>170</v>
      </c>
      <c r="AQ1395" s="14" t="s">
        <v>197</v>
      </c>
      <c r="AX1395" s="1">
        <v>210101601</v>
      </c>
      <c r="AY1395" s="1" t="s">
        <v>92</v>
      </c>
      <c r="AZ1395" s="1" t="str">
        <f t="shared" si="378"/>
        <v>210101601恢复血量</v>
      </c>
      <c r="BA1395" s="1">
        <f>COUNTIFS($AZ$2:AZ1395,AZ1395,$AZ$2:AZ1395,"&gt;&lt;")</f>
        <v>1</v>
      </c>
      <c r="BB1395" t="b">
        <f>IFERROR(AND(VLOOKUP(AX1395,[2]英雄技能定义!$A:$F,6,0)="普攻",AY1395=$AY$2),FALSE)</f>
        <v>0</v>
      </c>
    </row>
    <row r="1396" spans="19:54">
      <c r="S1396" s="14" t="str">
        <f t="shared" si="370"/>
        <v>210101601加buff1</v>
      </c>
      <c r="T1396" s="14" t="str">
        <f ca="1">IF(OFFSET($BB$1,MATCH($S1396,S:S,0)-1,),$BC$1,
_xlfn.TEXTJOIN(Sheet1!$D$16,1,U1396:AA1396))</f>
        <v>duration=6,effectIds={1000218}</v>
      </c>
      <c r="U1396" s="14" t="str">
        <f t="shared" ca="1" si="371"/>
        <v>duration=6</v>
      </c>
      <c r="V1396" s="14" t="str">
        <f t="shared" ca="1" si="372"/>
        <v>effectIds={1000218}</v>
      </c>
      <c r="W1396" s="14" t="str">
        <f t="shared" ca="1" si="373"/>
        <v/>
      </c>
      <c r="X1396" s="14" t="str">
        <f t="shared" ca="1" si="374"/>
        <v/>
      </c>
      <c r="Y1396" s="14" t="str">
        <f t="shared" ca="1" si="375"/>
        <v/>
      </c>
      <c r="Z1396" s="14" t="str">
        <f t="shared" ca="1" si="376"/>
        <v/>
      </c>
      <c r="AA1396" s="14" t="str">
        <f t="shared" ca="1" si="377"/>
        <v/>
      </c>
      <c r="AB1396" s="1">
        <f t="shared" si="379"/>
        <v>6</v>
      </c>
      <c r="AC1396" s="1" t="e">
        <f t="shared" si="380"/>
        <v>#N/A</v>
      </c>
      <c r="AD1396" s="1" t="e">
        <f t="shared" si="381"/>
        <v>#N/A</v>
      </c>
      <c r="AE1396" s="1" t="e">
        <f t="shared" si="382"/>
        <v>#N/A</v>
      </c>
      <c r="AF1396" s="1" t="e">
        <f t="shared" si="383"/>
        <v>#N/A</v>
      </c>
      <c r="AG1396" s="1" t="e">
        <f t="shared" si="384"/>
        <v>#N/A</v>
      </c>
      <c r="AH1396" s="1" t="e">
        <f t="shared" si="385"/>
        <v>#N/A</v>
      </c>
      <c r="AI1396" s="1" t="str">
        <f>TRIM(LEFT(AP1396,FIND(Sheet1!$E$16,AP1396)-1))</f>
        <v>duration</v>
      </c>
      <c r="AJ1396" s="1" t="str">
        <f>TRIM(LEFT(AQ1396,FIND(Sheet1!$E$16,AQ1396)-1))</f>
        <v>effectIds</v>
      </c>
      <c r="AK1396" s="1" t="e">
        <f>TRIM(LEFT(AR1396,FIND(Sheet1!$E$16,AR1396)-1))</f>
        <v>#VALUE!</v>
      </c>
      <c r="AL1396" s="1" t="e">
        <f>TRIM(LEFT(AS1396,FIND(Sheet1!$E$16,AS1396)-1))</f>
        <v>#VALUE!</v>
      </c>
      <c r="AM1396" s="1" t="e">
        <f>TRIM(LEFT(AT1396,FIND(Sheet1!$E$16,AT1396)-1))</f>
        <v>#VALUE!</v>
      </c>
      <c r="AN1396" s="1" t="e">
        <f>TRIM(LEFT(AU1396,FIND(Sheet1!$E$16,AU1396)-1))</f>
        <v>#VALUE!</v>
      </c>
      <c r="AO1396" s="1" t="e">
        <f>TRIM(LEFT(AV1396,FIND(Sheet1!$E$16,AV1396)-1))</f>
        <v>#VALUE!</v>
      </c>
      <c r="AP1396" s="14" t="s">
        <v>185</v>
      </c>
      <c r="AQ1396" s="14" t="s">
        <v>780</v>
      </c>
      <c r="AX1396" s="1">
        <v>210101601</v>
      </c>
      <c r="AY1396" s="1" t="s">
        <v>88</v>
      </c>
      <c r="AZ1396" s="1" t="str">
        <f t="shared" si="378"/>
        <v>210101601加buff</v>
      </c>
      <c r="BA1396" s="1">
        <f>COUNTIFS($AZ$2:AZ1396,AZ1396,$AZ$2:AZ1396,"&gt;&lt;")</f>
        <v>1</v>
      </c>
      <c r="BB1396" t="b">
        <f>IFERROR(AND(VLOOKUP(AX1396,[2]英雄技能定义!$A:$F,6,0)="普攻",AY1396=$AY$2),FALSE)</f>
        <v>0</v>
      </c>
    </row>
    <row r="1397" spans="19:54">
      <c r="S1397" s="14" t="str">
        <f t="shared" si="370"/>
        <v>210101601受击光效1</v>
      </c>
      <c r="T1397" s="14" t="str">
        <f ca="1">IF(OFFSET($BB$1,MATCH($S1397,S:S,0)-1,),$BC$1,
_xlfn.TEXTJOIN(Sheet1!$D$16,1,U1397:AA1397))</f>
        <v>100,101</v>
      </c>
      <c r="U1397" s="14" t="str">
        <f t="shared" ca="1" si="371"/>
        <v>100</v>
      </c>
      <c r="V1397" s="14" t="str">
        <f t="shared" ca="1" si="372"/>
        <v>101</v>
      </c>
      <c r="W1397" s="14" t="str">
        <f t="shared" ca="1" si="373"/>
        <v/>
      </c>
      <c r="X1397" s="14" t="str">
        <f t="shared" ca="1" si="374"/>
        <v/>
      </c>
      <c r="Y1397" s="14" t="str">
        <f t="shared" ca="1" si="375"/>
        <v/>
      </c>
      <c r="Z1397" s="14" t="str">
        <f t="shared" ca="1" si="376"/>
        <v/>
      </c>
      <c r="AA1397" s="14" t="str">
        <f t="shared" ca="1" si="377"/>
        <v/>
      </c>
      <c r="AB1397" s="1">
        <f t="shared" si="379"/>
        <v>100</v>
      </c>
      <c r="AC1397" s="1">
        <f t="shared" si="380"/>
        <v>101</v>
      </c>
      <c r="AD1397" s="1" t="e">
        <f t="shared" si="381"/>
        <v>#N/A</v>
      </c>
      <c r="AE1397" s="1" t="e">
        <f t="shared" si="382"/>
        <v>#N/A</v>
      </c>
      <c r="AF1397" s="1" t="e">
        <f t="shared" si="383"/>
        <v>#N/A</v>
      </c>
      <c r="AG1397" s="1" t="e">
        <f t="shared" si="384"/>
        <v>#N/A</v>
      </c>
      <c r="AH1397" s="1" t="e">
        <f t="shared" si="385"/>
        <v>#N/A</v>
      </c>
      <c r="AI1397" s="1" t="e">
        <f>TRIM(LEFT(AP1397,FIND(Sheet1!$E$16,AP1397)-1))</f>
        <v>#VALUE!</v>
      </c>
      <c r="AJ1397" s="1" t="e">
        <f>TRIM(LEFT(AQ1397,FIND(Sheet1!$E$16,AQ1397)-1))</f>
        <v>#VALUE!</v>
      </c>
      <c r="AK1397" s="1" t="e">
        <f>TRIM(LEFT(AR1397,FIND(Sheet1!$E$16,AR1397)-1))</f>
        <v>#VALUE!</v>
      </c>
      <c r="AL1397" s="1" t="e">
        <f>TRIM(LEFT(AS1397,FIND(Sheet1!$E$16,AS1397)-1))</f>
        <v>#VALUE!</v>
      </c>
      <c r="AM1397" s="1" t="e">
        <f>TRIM(LEFT(AT1397,FIND(Sheet1!$E$16,AT1397)-1))</f>
        <v>#VALUE!</v>
      </c>
      <c r="AN1397" s="1" t="e">
        <f>TRIM(LEFT(AU1397,FIND(Sheet1!$E$16,AU1397)-1))</f>
        <v>#VALUE!</v>
      </c>
      <c r="AO1397" s="1" t="e">
        <f>TRIM(LEFT(AV1397,FIND(Sheet1!$E$16,AV1397)-1))</f>
        <v>#VALUE!</v>
      </c>
      <c r="AP1397" s="14">
        <v>100</v>
      </c>
      <c r="AQ1397" s="14">
        <v>101</v>
      </c>
      <c r="AX1397" s="1">
        <v>210101601</v>
      </c>
      <c r="AY1397" s="1" t="s">
        <v>91</v>
      </c>
      <c r="AZ1397" s="1" t="str">
        <f t="shared" si="378"/>
        <v>210101601受击光效</v>
      </c>
      <c r="BA1397" s="1">
        <f>COUNTIFS($AZ$2:AZ1397,AZ1397,$AZ$2:AZ1397,"&gt;&lt;")</f>
        <v>1</v>
      </c>
      <c r="BB1397" t="b">
        <f>IFERROR(AND(VLOOKUP(AX1397,[2]英雄技能定义!$A:$F,6,0)="普攻",AY1397=$AY$2),FALSE)</f>
        <v>0</v>
      </c>
    </row>
    <row r="1398" spans="19:54">
      <c r="S1398" s="14" t="str">
        <f t="shared" si="370"/>
        <v>210101602恢复血量1</v>
      </c>
      <c r="T1398" s="14" t="str">
        <f ca="1">IF(OFFSET($BB$1,MATCH($S1398,S:S,0)-1,),$BC$1,
_xlfn.TEXTJOIN(Sheet1!$D$16,1,U1398:AA1398))</f>
        <v>fixed=100,ratio=0.7</v>
      </c>
      <c r="U1398" s="14" t="str">
        <f t="shared" ca="1" si="371"/>
        <v>fixed=100</v>
      </c>
      <c r="V1398" s="14" t="str">
        <f t="shared" ca="1" si="372"/>
        <v>ratio=0.7</v>
      </c>
      <c r="W1398" s="14" t="str">
        <f t="shared" ca="1" si="373"/>
        <v/>
      </c>
      <c r="X1398" s="14" t="str">
        <f t="shared" ca="1" si="374"/>
        <v/>
      </c>
      <c r="Y1398" s="14" t="str">
        <f t="shared" ca="1" si="375"/>
        <v/>
      </c>
      <c r="Z1398" s="14" t="str">
        <f t="shared" ca="1" si="376"/>
        <v/>
      </c>
      <c r="AA1398" s="14" t="str">
        <f t="shared" ca="1" si="377"/>
        <v/>
      </c>
      <c r="AB1398" s="1">
        <f t="shared" si="379"/>
        <v>100</v>
      </c>
      <c r="AC1398" s="1">
        <f t="shared" si="380"/>
        <v>0.7</v>
      </c>
      <c r="AD1398" s="1" t="e">
        <f t="shared" si="381"/>
        <v>#N/A</v>
      </c>
      <c r="AE1398" s="1" t="e">
        <f t="shared" si="382"/>
        <v>#N/A</v>
      </c>
      <c r="AF1398" s="1" t="e">
        <f t="shared" si="383"/>
        <v>#N/A</v>
      </c>
      <c r="AG1398" s="1" t="e">
        <f t="shared" si="384"/>
        <v>#N/A</v>
      </c>
      <c r="AH1398" s="1" t="e">
        <f t="shared" si="385"/>
        <v>#N/A</v>
      </c>
      <c r="AI1398" s="1" t="str">
        <f>TRIM(LEFT(AP1398,FIND(Sheet1!$E$16,AP1398)-1))</f>
        <v>fixed</v>
      </c>
      <c r="AJ1398" s="1" t="str">
        <f>TRIM(LEFT(AQ1398,FIND(Sheet1!$E$16,AQ1398)-1))</f>
        <v>ratio</v>
      </c>
      <c r="AK1398" s="1" t="e">
        <f>TRIM(LEFT(AR1398,FIND(Sheet1!$E$16,AR1398)-1))</f>
        <v>#VALUE!</v>
      </c>
      <c r="AL1398" s="1" t="e">
        <f>TRIM(LEFT(AS1398,FIND(Sheet1!$E$16,AS1398)-1))</f>
        <v>#VALUE!</v>
      </c>
      <c r="AM1398" s="1" t="e">
        <f>TRIM(LEFT(AT1398,FIND(Sheet1!$E$16,AT1398)-1))</f>
        <v>#VALUE!</v>
      </c>
      <c r="AN1398" s="1" t="e">
        <f>TRIM(LEFT(AU1398,FIND(Sheet1!$E$16,AU1398)-1))</f>
        <v>#VALUE!</v>
      </c>
      <c r="AO1398" s="1" t="e">
        <f>TRIM(LEFT(AV1398,FIND(Sheet1!$E$16,AV1398)-1))</f>
        <v>#VALUE!</v>
      </c>
      <c r="AP1398" s="14" t="s">
        <v>170</v>
      </c>
      <c r="AQ1398" s="14" t="s">
        <v>717</v>
      </c>
      <c r="AX1398" s="1">
        <v>210101602</v>
      </c>
      <c r="AY1398" s="1" t="s">
        <v>92</v>
      </c>
      <c r="AZ1398" s="1" t="str">
        <f t="shared" si="378"/>
        <v>210101602恢复血量</v>
      </c>
      <c r="BA1398" s="1">
        <f>COUNTIFS($AZ$2:AZ1398,AZ1398,$AZ$2:AZ1398,"&gt;&lt;")</f>
        <v>1</v>
      </c>
      <c r="BB1398" t="b">
        <f>IFERROR(AND(VLOOKUP(AX1398,[2]英雄技能定义!$A:$F,6,0)="普攻",AY1398=$AY$2),FALSE)</f>
        <v>0</v>
      </c>
    </row>
    <row r="1399" spans="19:54">
      <c r="S1399" s="14" t="str">
        <f t="shared" si="370"/>
        <v>210101602加buff1</v>
      </c>
      <c r="T1399" s="14" t="str">
        <f ca="1">IF(OFFSET($BB$1,MATCH($S1399,S:S,0)-1,),$BC$1,
_xlfn.TEXTJOIN(Sheet1!$D$16,1,U1399:AA1399))</f>
        <v>duration=6,effectIds={1000219}</v>
      </c>
      <c r="U1399" s="14" t="str">
        <f t="shared" ca="1" si="371"/>
        <v>duration=6</v>
      </c>
      <c r="V1399" s="14" t="str">
        <f t="shared" ca="1" si="372"/>
        <v>effectIds={1000219}</v>
      </c>
      <c r="W1399" s="14" t="str">
        <f t="shared" ca="1" si="373"/>
        <v/>
      </c>
      <c r="X1399" s="14" t="str">
        <f t="shared" ca="1" si="374"/>
        <v/>
      </c>
      <c r="Y1399" s="14" t="str">
        <f t="shared" ca="1" si="375"/>
        <v/>
      </c>
      <c r="Z1399" s="14" t="str">
        <f t="shared" ca="1" si="376"/>
        <v/>
      </c>
      <c r="AA1399" s="14" t="str">
        <f t="shared" ca="1" si="377"/>
        <v/>
      </c>
      <c r="AB1399" s="1">
        <f t="shared" si="379"/>
        <v>6</v>
      </c>
      <c r="AC1399" s="1" t="e">
        <f t="shared" si="380"/>
        <v>#N/A</v>
      </c>
      <c r="AD1399" s="1" t="e">
        <f t="shared" si="381"/>
        <v>#N/A</v>
      </c>
      <c r="AE1399" s="1" t="e">
        <f t="shared" si="382"/>
        <v>#N/A</v>
      </c>
      <c r="AF1399" s="1" t="e">
        <f t="shared" si="383"/>
        <v>#N/A</v>
      </c>
      <c r="AG1399" s="1" t="e">
        <f t="shared" si="384"/>
        <v>#N/A</v>
      </c>
      <c r="AH1399" s="1" t="e">
        <f t="shared" si="385"/>
        <v>#N/A</v>
      </c>
      <c r="AI1399" s="1" t="str">
        <f>TRIM(LEFT(AP1399,FIND(Sheet1!$E$16,AP1399)-1))</f>
        <v>duration</v>
      </c>
      <c r="AJ1399" s="1" t="str">
        <f>TRIM(LEFT(AQ1399,FIND(Sheet1!$E$16,AQ1399)-1))</f>
        <v>effectIds</v>
      </c>
      <c r="AK1399" s="1" t="e">
        <f>TRIM(LEFT(AR1399,FIND(Sheet1!$E$16,AR1399)-1))</f>
        <v>#VALUE!</v>
      </c>
      <c r="AL1399" s="1" t="e">
        <f>TRIM(LEFT(AS1399,FIND(Sheet1!$E$16,AS1399)-1))</f>
        <v>#VALUE!</v>
      </c>
      <c r="AM1399" s="1" t="e">
        <f>TRIM(LEFT(AT1399,FIND(Sheet1!$E$16,AT1399)-1))</f>
        <v>#VALUE!</v>
      </c>
      <c r="AN1399" s="1" t="e">
        <f>TRIM(LEFT(AU1399,FIND(Sheet1!$E$16,AU1399)-1))</f>
        <v>#VALUE!</v>
      </c>
      <c r="AO1399" s="1" t="e">
        <f>TRIM(LEFT(AV1399,FIND(Sheet1!$E$16,AV1399)-1))</f>
        <v>#VALUE!</v>
      </c>
      <c r="AP1399" s="14" t="s">
        <v>185</v>
      </c>
      <c r="AQ1399" s="14" t="s">
        <v>781</v>
      </c>
      <c r="AX1399" s="1">
        <v>210101602</v>
      </c>
      <c r="AY1399" s="1" t="s">
        <v>88</v>
      </c>
      <c r="AZ1399" s="1" t="str">
        <f t="shared" si="378"/>
        <v>210101602加buff</v>
      </c>
      <c r="BA1399" s="1">
        <f>COUNTIFS($AZ$2:AZ1399,AZ1399,$AZ$2:AZ1399,"&gt;&lt;")</f>
        <v>1</v>
      </c>
      <c r="BB1399" t="b">
        <f>IFERROR(AND(VLOOKUP(AX1399,[2]英雄技能定义!$A:$F,6,0)="普攻",AY1399=$AY$2),FALSE)</f>
        <v>0</v>
      </c>
    </row>
    <row r="1400" spans="19:54">
      <c r="S1400" s="14" t="str">
        <f t="shared" si="370"/>
        <v>210101602受击光效1</v>
      </c>
      <c r="T1400" s="14" t="str">
        <f ca="1">IF(OFFSET($BB$1,MATCH($S1400,S:S,0)-1,),$BC$1,
_xlfn.TEXTJOIN(Sheet1!$D$16,1,U1400:AA1400))</f>
        <v>100,101</v>
      </c>
      <c r="U1400" s="14" t="str">
        <f t="shared" ca="1" si="371"/>
        <v>100</v>
      </c>
      <c r="V1400" s="14" t="str">
        <f t="shared" ca="1" si="372"/>
        <v>101</v>
      </c>
      <c r="W1400" s="14" t="str">
        <f t="shared" ca="1" si="373"/>
        <v/>
      </c>
      <c r="X1400" s="14" t="str">
        <f t="shared" ca="1" si="374"/>
        <v/>
      </c>
      <c r="Y1400" s="14" t="str">
        <f t="shared" ca="1" si="375"/>
        <v/>
      </c>
      <c r="Z1400" s="14" t="str">
        <f t="shared" ca="1" si="376"/>
        <v/>
      </c>
      <c r="AA1400" s="14" t="str">
        <f t="shared" ca="1" si="377"/>
        <v/>
      </c>
      <c r="AB1400" s="1">
        <f t="shared" si="379"/>
        <v>100</v>
      </c>
      <c r="AC1400" s="1">
        <f t="shared" si="380"/>
        <v>101</v>
      </c>
      <c r="AD1400" s="1" t="e">
        <f t="shared" si="381"/>
        <v>#N/A</v>
      </c>
      <c r="AE1400" s="1" t="e">
        <f t="shared" si="382"/>
        <v>#N/A</v>
      </c>
      <c r="AF1400" s="1" t="e">
        <f t="shared" si="383"/>
        <v>#N/A</v>
      </c>
      <c r="AG1400" s="1" t="e">
        <f t="shared" si="384"/>
        <v>#N/A</v>
      </c>
      <c r="AH1400" s="1" t="e">
        <f t="shared" si="385"/>
        <v>#N/A</v>
      </c>
      <c r="AI1400" s="1" t="e">
        <f>TRIM(LEFT(AP1400,FIND(Sheet1!$E$16,AP1400)-1))</f>
        <v>#VALUE!</v>
      </c>
      <c r="AJ1400" s="1" t="e">
        <f>TRIM(LEFT(AQ1400,FIND(Sheet1!$E$16,AQ1400)-1))</f>
        <v>#VALUE!</v>
      </c>
      <c r="AK1400" s="1" t="e">
        <f>TRIM(LEFT(AR1400,FIND(Sheet1!$E$16,AR1400)-1))</f>
        <v>#VALUE!</v>
      </c>
      <c r="AL1400" s="1" t="e">
        <f>TRIM(LEFT(AS1400,FIND(Sheet1!$E$16,AS1400)-1))</f>
        <v>#VALUE!</v>
      </c>
      <c r="AM1400" s="1" t="e">
        <f>TRIM(LEFT(AT1400,FIND(Sheet1!$E$16,AT1400)-1))</f>
        <v>#VALUE!</v>
      </c>
      <c r="AN1400" s="1" t="e">
        <f>TRIM(LEFT(AU1400,FIND(Sheet1!$E$16,AU1400)-1))</f>
        <v>#VALUE!</v>
      </c>
      <c r="AO1400" s="1" t="e">
        <f>TRIM(LEFT(AV1400,FIND(Sheet1!$E$16,AV1400)-1))</f>
        <v>#VALUE!</v>
      </c>
      <c r="AP1400" s="14">
        <v>100</v>
      </c>
      <c r="AQ1400" s="14">
        <v>101</v>
      </c>
      <c r="AX1400" s="1">
        <v>210101602</v>
      </c>
      <c r="AY1400" s="1" t="s">
        <v>91</v>
      </c>
      <c r="AZ1400" s="1" t="str">
        <f t="shared" si="378"/>
        <v>210101602受击光效</v>
      </c>
      <c r="BA1400" s="1">
        <f>COUNTIFS($AZ$2:AZ1400,AZ1400,$AZ$2:AZ1400,"&gt;&lt;")</f>
        <v>1</v>
      </c>
      <c r="BB1400" t="b">
        <f>IFERROR(AND(VLOOKUP(AX1400,[2]英雄技能定义!$A:$F,6,0)="普攻",AY1400=$AY$2),FALSE)</f>
        <v>0</v>
      </c>
    </row>
    <row r="1401" spans="19:54">
      <c r="S1401" s="14" t="str">
        <f t="shared" si="370"/>
        <v>210101603恢复血量1</v>
      </c>
      <c r="T1401" s="14" t="str">
        <f ca="1">IF(OFFSET($BB$1,MATCH($S1401,S:S,0)-1,),$BC$1,
_xlfn.TEXTJOIN(Sheet1!$D$16,1,U1401:AA1401))</f>
        <v>fixed=100,ratio=0.8</v>
      </c>
      <c r="U1401" s="14" t="str">
        <f t="shared" ca="1" si="371"/>
        <v>fixed=100</v>
      </c>
      <c r="V1401" s="14" t="str">
        <f t="shared" ca="1" si="372"/>
        <v>ratio=0.8</v>
      </c>
      <c r="W1401" s="14" t="str">
        <f t="shared" ca="1" si="373"/>
        <v/>
      </c>
      <c r="X1401" s="14" t="str">
        <f t="shared" ca="1" si="374"/>
        <v/>
      </c>
      <c r="Y1401" s="14" t="str">
        <f t="shared" ca="1" si="375"/>
        <v/>
      </c>
      <c r="Z1401" s="14" t="str">
        <f t="shared" ca="1" si="376"/>
        <v/>
      </c>
      <c r="AA1401" s="14" t="str">
        <f t="shared" ca="1" si="377"/>
        <v/>
      </c>
      <c r="AB1401" s="1">
        <f t="shared" si="379"/>
        <v>100</v>
      </c>
      <c r="AC1401" s="1">
        <f t="shared" si="380"/>
        <v>0.8</v>
      </c>
      <c r="AD1401" s="1" t="e">
        <f t="shared" si="381"/>
        <v>#N/A</v>
      </c>
      <c r="AE1401" s="1" t="e">
        <f t="shared" si="382"/>
        <v>#N/A</v>
      </c>
      <c r="AF1401" s="1" t="e">
        <f t="shared" si="383"/>
        <v>#N/A</v>
      </c>
      <c r="AG1401" s="1" t="e">
        <f t="shared" si="384"/>
        <v>#N/A</v>
      </c>
      <c r="AH1401" s="1" t="e">
        <f t="shared" si="385"/>
        <v>#N/A</v>
      </c>
      <c r="AI1401" s="1" t="str">
        <f>TRIM(LEFT(AP1401,FIND(Sheet1!$E$16,AP1401)-1))</f>
        <v>fixed</v>
      </c>
      <c r="AJ1401" s="1" t="str">
        <f>TRIM(LEFT(AQ1401,FIND(Sheet1!$E$16,AQ1401)-1))</f>
        <v>ratio</v>
      </c>
      <c r="AK1401" s="1" t="e">
        <f>TRIM(LEFT(AR1401,FIND(Sheet1!$E$16,AR1401)-1))</f>
        <v>#VALUE!</v>
      </c>
      <c r="AL1401" s="1" t="e">
        <f>TRIM(LEFT(AS1401,FIND(Sheet1!$E$16,AS1401)-1))</f>
        <v>#VALUE!</v>
      </c>
      <c r="AM1401" s="1" t="e">
        <f>TRIM(LEFT(AT1401,FIND(Sheet1!$E$16,AT1401)-1))</f>
        <v>#VALUE!</v>
      </c>
      <c r="AN1401" s="1" t="e">
        <f>TRIM(LEFT(AU1401,FIND(Sheet1!$E$16,AU1401)-1))</f>
        <v>#VALUE!</v>
      </c>
      <c r="AO1401" s="1" t="e">
        <f>TRIM(LEFT(AV1401,FIND(Sheet1!$E$16,AV1401)-1))</f>
        <v>#VALUE!</v>
      </c>
      <c r="AP1401" s="14" t="s">
        <v>170</v>
      </c>
      <c r="AQ1401" s="14" t="s">
        <v>764</v>
      </c>
      <c r="AX1401" s="1">
        <v>210101603</v>
      </c>
      <c r="AY1401" s="1" t="s">
        <v>92</v>
      </c>
      <c r="AZ1401" s="1" t="str">
        <f t="shared" si="378"/>
        <v>210101603恢复血量</v>
      </c>
      <c r="BA1401" s="1">
        <f>COUNTIFS($AZ$2:AZ1401,AZ1401,$AZ$2:AZ1401,"&gt;&lt;")</f>
        <v>1</v>
      </c>
      <c r="BB1401" t="b">
        <f>IFERROR(AND(VLOOKUP(AX1401,[2]英雄技能定义!$A:$F,6,0)="普攻",AY1401=$AY$2),FALSE)</f>
        <v>0</v>
      </c>
    </row>
    <row r="1402" spans="19:54">
      <c r="S1402" s="14" t="str">
        <f t="shared" si="370"/>
        <v>210101603加buff1</v>
      </c>
      <c r="T1402" s="14" t="str">
        <f ca="1">IF(OFFSET($BB$1,MATCH($S1402,S:S,0)-1,),$BC$1,
_xlfn.TEXTJOIN(Sheet1!$D$16,1,U1402:AA1402))</f>
        <v>duration=6,effectIds={1000220}</v>
      </c>
      <c r="U1402" s="14" t="str">
        <f t="shared" ca="1" si="371"/>
        <v>duration=6</v>
      </c>
      <c r="V1402" s="14" t="str">
        <f t="shared" ca="1" si="372"/>
        <v>effectIds={1000220}</v>
      </c>
      <c r="W1402" s="14" t="str">
        <f t="shared" ca="1" si="373"/>
        <v/>
      </c>
      <c r="X1402" s="14" t="str">
        <f t="shared" ca="1" si="374"/>
        <v/>
      </c>
      <c r="Y1402" s="14" t="str">
        <f t="shared" ca="1" si="375"/>
        <v/>
      </c>
      <c r="Z1402" s="14" t="str">
        <f t="shared" ca="1" si="376"/>
        <v/>
      </c>
      <c r="AA1402" s="14" t="str">
        <f t="shared" ca="1" si="377"/>
        <v/>
      </c>
      <c r="AB1402" s="1">
        <f t="shared" si="379"/>
        <v>6</v>
      </c>
      <c r="AC1402" s="1" t="e">
        <f t="shared" si="380"/>
        <v>#N/A</v>
      </c>
      <c r="AD1402" s="1" t="e">
        <f t="shared" si="381"/>
        <v>#N/A</v>
      </c>
      <c r="AE1402" s="1" t="e">
        <f t="shared" si="382"/>
        <v>#N/A</v>
      </c>
      <c r="AF1402" s="1" t="e">
        <f t="shared" si="383"/>
        <v>#N/A</v>
      </c>
      <c r="AG1402" s="1" t="e">
        <f t="shared" si="384"/>
        <v>#N/A</v>
      </c>
      <c r="AH1402" s="1" t="e">
        <f t="shared" si="385"/>
        <v>#N/A</v>
      </c>
      <c r="AI1402" s="1" t="str">
        <f>TRIM(LEFT(AP1402,FIND(Sheet1!$E$16,AP1402)-1))</f>
        <v>duration</v>
      </c>
      <c r="AJ1402" s="1" t="str">
        <f>TRIM(LEFT(AQ1402,FIND(Sheet1!$E$16,AQ1402)-1))</f>
        <v>effectIds</v>
      </c>
      <c r="AK1402" s="1" t="e">
        <f>TRIM(LEFT(AR1402,FIND(Sheet1!$E$16,AR1402)-1))</f>
        <v>#VALUE!</v>
      </c>
      <c r="AL1402" s="1" t="e">
        <f>TRIM(LEFT(AS1402,FIND(Sheet1!$E$16,AS1402)-1))</f>
        <v>#VALUE!</v>
      </c>
      <c r="AM1402" s="1" t="e">
        <f>TRIM(LEFT(AT1402,FIND(Sheet1!$E$16,AT1402)-1))</f>
        <v>#VALUE!</v>
      </c>
      <c r="AN1402" s="1" t="e">
        <f>TRIM(LEFT(AU1402,FIND(Sheet1!$E$16,AU1402)-1))</f>
        <v>#VALUE!</v>
      </c>
      <c r="AO1402" s="1" t="e">
        <f>TRIM(LEFT(AV1402,FIND(Sheet1!$E$16,AV1402)-1))</f>
        <v>#VALUE!</v>
      </c>
      <c r="AP1402" s="14" t="s">
        <v>185</v>
      </c>
      <c r="AQ1402" s="14" t="s">
        <v>782</v>
      </c>
      <c r="AX1402" s="1">
        <v>210101603</v>
      </c>
      <c r="AY1402" s="1" t="s">
        <v>88</v>
      </c>
      <c r="AZ1402" s="1" t="str">
        <f t="shared" si="378"/>
        <v>210101603加buff</v>
      </c>
      <c r="BA1402" s="1">
        <f>COUNTIFS($AZ$2:AZ1402,AZ1402,$AZ$2:AZ1402,"&gt;&lt;")</f>
        <v>1</v>
      </c>
      <c r="BB1402" t="b">
        <f>IFERROR(AND(VLOOKUP(AX1402,[2]英雄技能定义!$A:$F,6,0)="普攻",AY1402=$AY$2),FALSE)</f>
        <v>0</v>
      </c>
    </row>
    <row r="1403" spans="19:54">
      <c r="S1403" s="14" t="str">
        <f t="shared" si="370"/>
        <v>210101603受击光效1</v>
      </c>
      <c r="T1403" s="14" t="str">
        <f ca="1">IF(OFFSET($BB$1,MATCH($S1403,S:S,0)-1,),$BC$1,
_xlfn.TEXTJOIN(Sheet1!$D$16,1,U1403:AA1403))</f>
        <v>100,101</v>
      </c>
      <c r="U1403" s="14" t="str">
        <f t="shared" ca="1" si="371"/>
        <v>100</v>
      </c>
      <c r="V1403" s="14" t="str">
        <f t="shared" ca="1" si="372"/>
        <v>101</v>
      </c>
      <c r="W1403" s="14" t="str">
        <f t="shared" ca="1" si="373"/>
        <v/>
      </c>
      <c r="X1403" s="14" t="str">
        <f t="shared" ca="1" si="374"/>
        <v/>
      </c>
      <c r="Y1403" s="14" t="str">
        <f t="shared" ca="1" si="375"/>
        <v/>
      </c>
      <c r="Z1403" s="14" t="str">
        <f t="shared" ca="1" si="376"/>
        <v/>
      </c>
      <c r="AA1403" s="14" t="str">
        <f t="shared" ca="1" si="377"/>
        <v/>
      </c>
      <c r="AB1403" s="1">
        <f t="shared" si="379"/>
        <v>100</v>
      </c>
      <c r="AC1403" s="1">
        <f t="shared" si="380"/>
        <v>101</v>
      </c>
      <c r="AD1403" s="1" t="e">
        <f t="shared" si="381"/>
        <v>#N/A</v>
      </c>
      <c r="AE1403" s="1" t="e">
        <f t="shared" si="382"/>
        <v>#N/A</v>
      </c>
      <c r="AF1403" s="1" t="e">
        <f t="shared" si="383"/>
        <v>#N/A</v>
      </c>
      <c r="AG1403" s="1" t="e">
        <f t="shared" si="384"/>
        <v>#N/A</v>
      </c>
      <c r="AH1403" s="1" t="e">
        <f t="shared" si="385"/>
        <v>#N/A</v>
      </c>
      <c r="AI1403" s="1" t="e">
        <f>TRIM(LEFT(AP1403,FIND(Sheet1!$E$16,AP1403)-1))</f>
        <v>#VALUE!</v>
      </c>
      <c r="AJ1403" s="1" t="e">
        <f>TRIM(LEFT(AQ1403,FIND(Sheet1!$E$16,AQ1403)-1))</f>
        <v>#VALUE!</v>
      </c>
      <c r="AK1403" s="1" t="e">
        <f>TRIM(LEFT(AR1403,FIND(Sheet1!$E$16,AR1403)-1))</f>
        <v>#VALUE!</v>
      </c>
      <c r="AL1403" s="1" t="e">
        <f>TRIM(LEFT(AS1403,FIND(Sheet1!$E$16,AS1403)-1))</f>
        <v>#VALUE!</v>
      </c>
      <c r="AM1403" s="1" t="e">
        <f>TRIM(LEFT(AT1403,FIND(Sheet1!$E$16,AT1403)-1))</f>
        <v>#VALUE!</v>
      </c>
      <c r="AN1403" s="1" t="e">
        <f>TRIM(LEFT(AU1403,FIND(Sheet1!$E$16,AU1403)-1))</f>
        <v>#VALUE!</v>
      </c>
      <c r="AO1403" s="1" t="e">
        <f>TRIM(LEFT(AV1403,FIND(Sheet1!$E$16,AV1403)-1))</f>
        <v>#VALUE!</v>
      </c>
      <c r="AP1403" s="14">
        <v>100</v>
      </c>
      <c r="AQ1403" s="14">
        <v>101</v>
      </c>
      <c r="AX1403" s="1">
        <v>210101603</v>
      </c>
      <c r="AY1403" s="1" t="s">
        <v>91</v>
      </c>
      <c r="AZ1403" s="1" t="str">
        <f t="shared" si="378"/>
        <v>210101603受击光效</v>
      </c>
      <c r="BA1403" s="1">
        <f>COUNTIFS($AZ$2:AZ1403,AZ1403,$AZ$2:AZ1403,"&gt;&lt;")</f>
        <v>1</v>
      </c>
      <c r="BB1403" t="b">
        <f>IFERROR(AND(VLOOKUP(AX1403,[2]英雄技能定义!$A:$F,6,0)="普攻",AY1403=$AY$2),FALSE)</f>
        <v>0</v>
      </c>
    </row>
    <row r="1404" spans="19:54">
      <c r="S1404" s="14" t="str">
        <f t="shared" si="370"/>
        <v>210101604恢复血量1</v>
      </c>
      <c r="T1404" s="14" t="str">
        <f ca="1">IF(OFFSET($BB$1,MATCH($S1404,S:S,0)-1,),$BC$1,
_xlfn.TEXTJOIN(Sheet1!$D$16,1,U1404:AA1404))</f>
        <v>fixed=100,ratio=0.9</v>
      </c>
      <c r="U1404" s="14" t="str">
        <f t="shared" ca="1" si="371"/>
        <v>fixed=100</v>
      </c>
      <c r="V1404" s="14" t="str">
        <f t="shared" ca="1" si="372"/>
        <v>ratio=0.9</v>
      </c>
      <c r="W1404" s="14" t="str">
        <f t="shared" ca="1" si="373"/>
        <v/>
      </c>
      <c r="X1404" s="14" t="str">
        <f t="shared" ca="1" si="374"/>
        <v/>
      </c>
      <c r="Y1404" s="14" t="str">
        <f t="shared" ca="1" si="375"/>
        <v/>
      </c>
      <c r="Z1404" s="14" t="str">
        <f t="shared" ca="1" si="376"/>
        <v/>
      </c>
      <c r="AA1404" s="14" t="str">
        <f t="shared" ca="1" si="377"/>
        <v/>
      </c>
      <c r="AB1404" s="1">
        <f t="shared" si="379"/>
        <v>100</v>
      </c>
      <c r="AC1404" s="1">
        <f t="shared" si="380"/>
        <v>0.9</v>
      </c>
      <c r="AD1404" s="1" t="e">
        <f t="shared" si="381"/>
        <v>#N/A</v>
      </c>
      <c r="AE1404" s="1" t="e">
        <f t="shared" si="382"/>
        <v>#N/A</v>
      </c>
      <c r="AF1404" s="1" t="e">
        <f t="shared" si="383"/>
        <v>#N/A</v>
      </c>
      <c r="AG1404" s="1" t="e">
        <f t="shared" si="384"/>
        <v>#N/A</v>
      </c>
      <c r="AH1404" s="1" t="e">
        <f t="shared" si="385"/>
        <v>#N/A</v>
      </c>
      <c r="AI1404" s="1" t="str">
        <f>TRIM(LEFT(AP1404,FIND(Sheet1!$E$16,AP1404)-1))</f>
        <v>fixed</v>
      </c>
      <c r="AJ1404" s="1" t="str">
        <f>TRIM(LEFT(AQ1404,FIND(Sheet1!$E$16,AQ1404)-1))</f>
        <v>ratio</v>
      </c>
      <c r="AK1404" s="1" t="e">
        <f>TRIM(LEFT(AR1404,FIND(Sheet1!$E$16,AR1404)-1))</f>
        <v>#VALUE!</v>
      </c>
      <c r="AL1404" s="1" t="e">
        <f>TRIM(LEFT(AS1404,FIND(Sheet1!$E$16,AS1404)-1))</f>
        <v>#VALUE!</v>
      </c>
      <c r="AM1404" s="1" t="e">
        <f>TRIM(LEFT(AT1404,FIND(Sheet1!$E$16,AT1404)-1))</f>
        <v>#VALUE!</v>
      </c>
      <c r="AN1404" s="1" t="e">
        <f>TRIM(LEFT(AU1404,FIND(Sheet1!$E$16,AU1404)-1))</f>
        <v>#VALUE!</v>
      </c>
      <c r="AO1404" s="1" t="e">
        <f>TRIM(LEFT(AV1404,FIND(Sheet1!$E$16,AV1404)-1))</f>
        <v>#VALUE!</v>
      </c>
      <c r="AP1404" s="14" t="s">
        <v>170</v>
      </c>
      <c r="AQ1404" s="14" t="s">
        <v>381</v>
      </c>
      <c r="AX1404" s="1">
        <v>210101604</v>
      </c>
      <c r="AY1404" s="1" t="s">
        <v>92</v>
      </c>
      <c r="AZ1404" s="1" t="str">
        <f t="shared" si="378"/>
        <v>210101604恢复血量</v>
      </c>
      <c r="BA1404" s="1">
        <f>COUNTIFS($AZ$2:AZ1404,AZ1404,$AZ$2:AZ1404,"&gt;&lt;")</f>
        <v>1</v>
      </c>
      <c r="BB1404" t="b">
        <f>IFERROR(AND(VLOOKUP(AX1404,[2]英雄技能定义!$A:$F,6,0)="普攻",AY1404=$AY$2),FALSE)</f>
        <v>0</v>
      </c>
    </row>
    <row r="1405" spans="19:54">
      <c r="S1405" s="14" t="str">
        <f t="shared" si="370"/>
        <v>210101604加buff1</v>
      </c>
      <c r="T1405" s="14" t="str">
        <f ca="1">IF(OFFSET($BB$1,MATCH($S1405,S:S,0)-1,),$BC$1,
_xlfn.TEXTJOIN(Sheet1!$D$16,1,U1405:AA1405))</f>
        <v>duration=6,effectIds={1000221}</v>
      </c>
      <c r="U1405" s="14" t="str">
        <f t="shared" ca="1" si="371"/>
        <v>duration=6</v>
      </c>
      <c r="V1405" s="14" t="str">
        <f t="shared" ca="1" si="372"/>
        <v>effectIds={1000221}</v>
      </c>
      <c r="W1405" s="14" t="str">
        <f t="shared" ca="1" si="373"/>
        <v/>
      </c>
      <c r="X1405" s="14" t="str">
        <f t="shared" ca="1" si="374"/>
        <v/>
      </c>
      <c r="Y1405" s="14" t="str">
        <f t="shared" ca="1" si="375"/>
        <v/>
      </c>
      <c r="Z1405" s="14" t="str">
        <f t="shared" ca="1" si="376"/>
        <v/>
      </c>
      <c r="AA1405" s="14" t="str">
        <f t="shared" ca="1" si="377"/>
        <v/>
      </c>
      <c r="AB1405" s="1">
        <f t="shared" si="379"/>
        <v>6</v>
      </c>
      <c r="AC1405" s="1" t="e">
        <f t="shared" si="380"/>
        <v>#N/A</v>
      </c>
      <c r="AD1405" s="1" t="e">
        <f t="shared" si="381"/>
        <v>#N/A</v>
      </c>
      <c r="AE1405" s="1" t="e">
        <f t="shared" si="382"/>
        <v>#N/A</v>
      </c>
      <c r="AF1405" s="1" t="e">
        <f t="shared" si="383"/>
        <v>#N/A</v>
      </c>
      <c r="AG1405" s="1" t="e">
        <f t="shared" si="384"/>
        <v>#N/A</v>
      </c>
      <c r="AH1405" s="1" t="e">
        <f t="shared" si="385"/>
        <v>#N/A</v>
      </c>
      <c r="AI1405" s="1" t="str">
        <f>TRIM(LEFT(AP1405,FIND(Sheet1!$E$16,AP1405)-1))</f>
        <v>duration</v>
      </c>
      <c r="AJ1405" s="1" t="str">
        <f>TRIM(LEFT(AQ1405,FIND(Sheet1!$E$16,AQ1405)-1))</f>
        <v>effectIds</v>
      </c>
      <c r="AK1405" s="1" t="e">
        <f>TRIM(LEFT(AR1405,FIND(Sheet1!$E$16,AR1405)-1))</f>
        <v>#VALUE!</v>
      </c>
      <c r="AL1405" s="1" t="e">
        <f>TRIM(LEFT(AS1405,FIND(Sheet1!$E$16,AS1405)-1))</f>
        <v>#VALUE!</v>
      </c>
      <c r="AM1405" s="1" t="e">
        <f>TRIM(LEFT(AT1405,FIND(Sheet1!$E$16,AT1405)-1))</f>
        <v>#VALUE!</v>
      </c>
      <c r="AN1405" s="1" t="e">
        <f>TRIM(LEFT(AU1405,FIND(Sheet1!$E$16,AU1405)-1))</f>
        <v>#VALUE!</v>
      </c>
      <c r="AO1405" s="1" t="e">
        <f>TRIM(LEFT(AV1405,FIND(Sheet1!$E$16,AV1405)-1))</f>
        <v>#VALUE!</v>
      </c>
      <c r="AP1405" s="14" t="s">
        <v>185</v>
      </c>
      <c r="AQ1405" s="14" t="s">
        <v>783</v>
      </c>
      <c r="AX1405" s="1">
        <v>210101604</v>
      </c>
      <c r="AY1405" s="1" t="s">
        <v>88</v>
      </c>
      <c r="AZ1405" s="1" t="str">
        <f t="shared" si="378"/>
        <v>210101604加buff</v>
      </c>
      <c r="BA1405" s="1">
        <f>COUNTIFS($AZ$2:AZ1405,AZ1405,$AZ$2:AZ1405,"&gt;&lt;")</f>
        <v>1</v>
      </c>
      <c r="BB1405" t="b">
        <f>IFERROR(AND(VLOOKUP(AX1405,[2]英雄技能定义!$A:$F,6,0)="普攻",AY1405=$AY$2),FALSE)</f>
        <v>0</v>
      </c>
    </row>
    <row r="1406" spans="19:54">
      <c r="S1406" s="14" t="str">
        <f t="shared" si="370"/>
        <v>210101604受击光效1</v>
      </c>
      <c r="T1406" s="14" t="str">
        <f ca="1">IF(OFFSET($BB$1,MATCH($S1406,S:S,0)-1,),$BC$1,
_xlfn.TEXTJOIN(Sheet1!$D$16,1,U1406:AA1406))</f>
        <v>100,101</v>
      </c>
      <c r="U1406" s="14" t="str">
        <f t="shared" ca="1" si="371"/>
        <v>100</v>
      </c>
      <c r="V1406" s="14" t="str">
        <f t="shared" ca="1" si="372"/>
        <v>101</v>
      </c>
      <c r="W1406" s="14" t="str">
        <f t="shared" ca="1" si="373"/>
        <v/>
      </c>
      <c r="X1406" s="14" t="str">
        <f t="shared" ca="1" si="374"/>
        <v/>
      </c>
      <c r="Y1406" s="14" t="str">
        <f t="shared" ca="1" si="375"/>
        <v/>
      </c>
      <c r="Z1406" s="14" t="str">
        <f t="shared" ca="1" si="376"/>
        <v/>
      </c>
      <c r="AA1406" s="14" t="str">
        <f t="shared" ca="1" si="377"/>
        <v/>
      </c>
      <c r="AB1406" s="1">
        <f t="shared" si="379"/>
        <v>100</v>
      </c>
      <c r="AC1406" s="1">
        <f t="shared" si="380"/>
        <v>101</v>
      </c>
      <c r="AD1406" s="1" t="e">
        <f t="shared" si="381"/>
        <v>#N/A</v>
      </c>
      <c r="AE1406" s="1" t="e">
        <f t="shared" si="382"/>
        <v>#N/A</v>
      </c>
      <c r="AF1406" s="1" t="e">
        <f t="shared" si="383"/>
        <v>#N/A</v>
      </c>
      <c r="AG1406" s="1" t="e">
        <f t="shared" si="384"/>
        <v>#N/A</v>
      </c>
      <c r="AH1406" s="1" t="e">
        <f t="shared" si="385"/>
        <v>#N/A</v>
      </c>
      <c r="AI1406" s="1" t="e">
        <f>TRIM(LEFT(AP1406,FIND(Sheet1!$E$16,AP1406)-1))</f>
        <v>#VALUE!</v>
      </c>
      <c r="AJ1406" s="1" t="e">
        <f>TRIM(LEFT(AQ1406,FIND(Sheet1!$E$16,AQ1406)-1))</f>
        <v>#VALUE!</v>
      </c>
      <c r="AK1406" s="1" t="e">
        <f>TRIM(LEFT(AR1406,FIND(Sheet1!$E$16,AR1406)-1))</f>
        <v>#VALUE!</v>
      </c>
      <c r="AL1406" s="1" t="e">
        <f>TRIM(LEFT(AS1406,FIND(Sheet1!$E$16,AS1406)-1))</f>
        <v>#VALUE!</v>
      </c>
      <c r="AM1406" s="1" t="e">
        <f>TRIM(LEFT(AT1406,FIND(Sheet1!$E$16,AT1406)-1))</f>
        <v>#VALUE!</v>
      </c>
      <c r="AN1406" s="1" t="e">
        <f>TRIM(LEFT(AU1406,FIND(Sheet1!$E$16,AU1406)-1))</f>
        <v>#VALUE!</v>
      </c>
      <c r="AO1406" s="1" t="e">
        <f>TRIM(LEFT(AV1406,FIND(Sheet1!$E$16,AV1406)-1))</f>
        <v>#VALUE!</v>
      </c>
      <c r="AP1406" s="14">
        <v>100</v>
      </c>
      <c r="AQ1406" s="14">
        <v>101</v>
      </c>
      <c r="AX1406" s="1">
        <v>210101604</v>
      </c>
      <c r="AY1406" s="1" t="s">
        <v>91</v>
      </c>
      <c r="AZ1406" s="1" t="str">
        <f t="shared" si="378"/>
        <v>210101604受击光效</v>
      </c>
      <c r="BA1406" s="1">
        <f>COUNTIFS($AZ$2:AZ1406,AZ1406,$AZ$2:AZ1406,"&gt;&lt;")</f>
        <v>1</v>
      </c>
      <c r="BB1406" t="b">
        <f>IFERROR(AND(VLOOKUP(AX1406,[2]英雄技能定义!$A:$F,6,0)="普攻",AY1406=$AY$2),FALSE)</f>
        <v>0</v>
      </c>
    </row>
    <row r="1407" spans="19:54">
      <c r="S1407" s="14" t="str">
        <f t="shared" si="370"/>
        <v>210101605恢复血量1</v>
      </c>
      <c r="T1407" s="14" t="str">
        <f ca="1">IF(OFFSET($BB$1,MATCH($S1407,S:S,0)-1,),$BC$1,
_xlfn.TEXTJOIN(Sheet1!$D$16,1,U1407:AA1407))</f>
        <v>fixed=100,ratio=1</v>
      </c>
      <c r="U1407" s="14" t="str">
        <f t="shared" ca="1" si="371"/>
        <v>fixed=100</v>
      </c>
      <c r="V1407" s="14" t="str">
        <f t="shared" ca="1" si="372"/>
        <v>ratio=1</v>
      </c>
      <c r="W1407" s="14" t="str">
        <f t="shared" ca="1" si="373"/>
        <v/>
      </c>
      <c r="X1407" s="14" t="str">
        <f t="shared" ca="1" si="374"/>
        <v/>
      </c>
      <c r="Y1407" s="14" t="str">
        <f t="shared" ca="1" si="375"/>
        <v/>
      </c>
      <c r="Z1407" s="14" t="str">
        <f t="shared" ca="1" si="376"/>
        <v/>
      </c>
      <c r="AA1407" s="14" t="str">
        <f t="shared" ca="1" si="377"/>
        <v/>
      </c>
      <c r="AB1407" s="1">
        <f t="shared" si="379"/>
        <v>100</v>
      </c>
      <c r="AC1407" s="1">
        <f t="shared" si="380"/>
        <v>1</v>
      </c>
      <c r="AD1407" s="1" t="e">
        <f t="shared" si="381"/>
        <v>#N/A</v>
      </c>
      <c r="AE1407" s="1" t="e">
        <f t="shared" si="382"/>
        <v>#N/A</v>
      </c>
      <c r="AF1407" s="1" t="e">
        <f t="shared" si="383"/>
        <v>#N/A</v>
      </c>
      <c r="AG1407" s="1" t="e">
        <f t="shared" si="384"/>
        <v>#N/A</v>
      </c>
      <c r="AH1407" s="1" t="e">
        <f t="shared" si="385"/>
        <v>#N/A</v>
      </c>
      <c r="AI1407" s="1" t="str">
        <f>TRIM(LEFT(AP1407,FIND(Sheet1!$E$16,AP1407)-1))</f>
        <v>fixed</v>
      </c>
      <c r="AJ1407" s="1" t="str">
        <f>TRIM(LEFT(AQ1407,FIND(Sheet1!$E$16,AQ1407)-1))</f>
        <v>ratio</v>
      </c>
      <c r="AK1407" s="1" t="e">
        <f>TRIM(LEFT(AR1407,FIND(Sheet1!$E$16,AR1407)-1))</f>
        <v>#VALUE!</v>
      </c>
      <c r="AL1407" s="1" t="e">
        <f>TRIM(LEFT(AS1407,FIND(Sheet1!$E$16,AS1407)-1))</f>
        <v>#VALUE!</v>
      </c>
      <c r="AM1407" s="1" t="e">
        <f>TRIM(LEFT(AT1407,FIND(Sheet1!$E$16,AT1407)-1))</f>
        <v>#VALUE!</v>
      </c>
      <c r="AN1407" s="1" t="e">
        <f>TRIM(LEFT(AU1407,FIND(Sheet1!$E$16,AU1407)-1))</f>
        <v>#VALUE!</v>
      </c>
      <c r="AO1407" s="1" t="e">
        <f>TRIM(LEFT(AV1407,FIND(Sheet1!$E$16,AV1407)-1))</f>
        <v>#VALUE!</v>
      </c>
      <c r="AP1407" s="14" t="s">
        <v>170</v>
      </c>
      <c r="AQ1407" s="14" t="s">
        <v>550</v>
      </c>
      <c r="AX1407" s="1">
        <v>210101605</v>
      </c>
      <c r="AY1407" s="1" t="s">
        <v>92</v>
      </c>
      <c r="AZ1407" s="1" t="str">
        <f t="shared" si="378"/>
        <v>210101605恢复血量</v>
      </c>
      <c r="BA1407" s="1">
        <f>COUNTIFS($AZ$2:AZ1407,AZ1407,$AZ$2:AZ1407,"&gt;&lt;")</f>
        <v>1</v>
      </c>
      <c r="BB1407" t="b">
        <f>IFERROR(AND(VLOOKUP(AX1407,[2]英雄技能定义!$A:$F,6,0)="普攻",AY1407=$AY$2),FALSE)</f>
        <v>0</v>
      </c>
    </row>
    <row r="1408" spans="19:54">
      <c r="S1408" s="14" t="str">
        <f t="shared" si="370"/>
        <v>210101605加buff1</v>
      </c>
      <c r="T1408" s="14" t="str">
        <f ca="1">IF(OFFSET($BB$1,MATCH($S1408,S:S,0)-1,),$BC$1,
_xlfn.TEXTJOIN(Sheet1!$D$16,1,U1408:AA1408))</f>
        <v>duration=6,effectIds={1000222}</v>
      </c>
      <c r="U1408" s="14" t="str">
        <f t="shared" ca="1" si="371"/>
        <v>duration=6</v>
      </c>
      <c r="V1408" s="14" t="str">
        <f t="shared" ca="1" si="372"/>
        <v>effectIds={1000222}</v>
      </c>
      <c r="W1408" s="14" t="str">
        <f t="shared" ca="1" si="373"/>
        <v/>
      </c>
      <c r="X1408" s="14" t="str">
        <f t="shared" ca="1" si="374"/>
        <v/>
      </c>
      <c r="Y1408" s="14" t="str">
        <f t="shared" ca="1" si="375"/>
        <v/>
      </c>
      <c r="Z1408" s="14" t="str">
        <f t="shared" ca="1" si="376"/>
        <v/>
      </c>
      <c r="AA1408" s="14" t="str">
        <f t="shared" ca="1" si="377"/>
        <v/>
      </c>
      <c r="AB1408" s="1">
        <f t="shared" si="379"/>
        <v>6</v>
      </c>
      <c r="AC1408" s="1" t="e">
        <f t="shared" si="380"/>
        <v>#N/A</v>
      </c>
      <c r="AD1408" s="1" t="e">
        <f t="shared" si="381"/>
        <v>#N/A</v>
      </c>
      <c r="AE1408" s="1" t="e">
        <f t="shared" si="382"/>
        <v>#N/A</v>
      </c>
      <c r="AF1408" s="1" t="e">
        <f t="shared" si="383"/>
        <v>#N/A</v>
      </c>
      <c r="AG1408" s="1" t="e">
        <f t="shared" si="384"/>
        <v>#N/A</v>
      </c>
      <c r="AH1408" s="1" t="e">
        <f t="shared" si="385"/>
        <v>#N/A</v>
      </c>
      <c r="AI1408" s="1" t="str">
        <f>TRIM(LEFT(AP1408,FIND(Sheet1!$E$16,AP1408)-1))</f>
        <v>duration</v>
      </c>
      <c r="AJ1408" s="1" t="str">
        <f>TRIM(LEFT(AQ1408,FIND(Sheet1!$E$16,AQ1408)-1))</f>
        <v>effectIds</v>
      </c>
      <c r="AK1408" s="1" t="e">
        <f>TRIM(LEFT(AR1408,FIND(Sheet1!$E$16,AR1408)-1))</f>
        <v>#VALUE!</v>
      </c>
      <c r="AL1408" s="1" t="e">
        <f>TRIM(LEFT(AS1408,FIND(Sheet1!$E$16,AS1408)-1))</f>
        <v>#VALUE!</v>
      </c>
      <c r="AM1408" s="1" t="e">
        <f>TRIM(LEFT(AT1408,FIND(Sheet1!$E$16,AT1408)-1))</f>
        <v>#VALUE!</v>
      </c>
      <c r="AN1408" s="1" t="e">
        <f>TRIM(LEFT(AU1408,FIND(Sheet1!$E$16,AU1408)-1))</f>
        <v>#VALUE!</v>
      </c>
      <c r="AO1408" s="1" t="e">
        <f>TRIM(LEFT(AV1408,FIND(Sheet1!$E$16,AV1408)-1))</f>
        <v>#VALUE!</v>
      </c>
      <c r="AP1408" s="14" t="s">
        <v>185</v>
      </c>
      <c r="AQ1408" s="14" t="s">
        <v>784</v>
      </c>
      <c r="AX1408" s="1">
        <v>210101605</v>
      </c>
      <c r="AY1408" s="1" t="s">
        <v>88</v>
      </c>
      <c r="AZ1408" s="1" t="str">
        <f t="shared" si="378"/>
        <v>210101605加buff</v>
      </c>
      <c r="BA1408" s="1">
        <f>COUNTIFS($AZ$2:AZ1408,AZ1408,$AZ$2:AZ1408,"&gt;&lt;")</f>
        <v>1</v>
      </c>
      <c r="BB1408" t="b">
        <f>IFERROR(AND(VLOOKUP(AX1408,[2]英雄技能定义!$A:$F,6,0)="普攻",AY1408=$AY$2),FALSE)</f>
        <v>0</v>
      </c>
    </row>
    <row r="1409" spans="19:54">
      <c r="S1409" s="14" t="str">
        <f t="shared" si="370"/>
        <v>210101605受击光效1</v>
      </c>
      <c r="T1409" s="14" t="str">
        <f ca="1">IF(OFFSET($BB$1,MATCH($S1409,S:S,0)-1,),$BC$1,
_xlfn.TEXTJOIN(Sheet1!$D$16,1,U1409:AA1409))</f>
        <v>100,101</v>
      </c>
      <c r="U1409" s="14" t="str">
        <f t="shared" ca="1" si="371"/>
        <v>100</v>
      </c>
      <c r="V1409" s="14" t="str">
        <f t="shared" ca="1" si="372"/>
        <v>101</v>
      </c>
      <c r="W1409" s="14" t="str">
        <f t="shared" ca="1" si="373"/>
        <v/>
      </c>
      <c r="X1409" s="14" t="str">
        <f t="shared" ca="1" si="374"/>
        <v/>
      </c>
      <c r="Y1409" s="14" t="str">
        <f t="shared" ca="1" si="375"/>
        <v/>
      </c>
      <c r="Z1409" s="14" t="str">
        <f t="shared" ca="1" si="376"/>
        <v/>
      </c>
      <c r="AA1409" s="14" t="str">
        <f t="shared" ca="1" si="377"/>
        <v/>
      </c>
      <c r="AB1409" s="1">
        <f t="shared" si="379"/>
        <v>100</v>
      </c>
      <c r="AC1409" s="1">
        <f t="shared" si="380"/>
        <v>101</v>
      </c>
      <c r="AD1409" s="1" t="e">
        <f t="shared" si="381"/>
        <v>#N/A</v>
      </c>
      <c r="AE1409" s="1" t="e">
        <f t="shared" si="382"/>
        <v>#N/A</v>
      </c>
      <c r="AF1409" s="1" t="e">
        <f t="shared" si="383"/>
        <v>#N/A</v>
      </c>
      <c r="AG1409" s="1" t="e">
        <f t="shared" si="384"/>
        <v>#N/A</v>
      </c>
      <c r="AH1409" s="1" t="e">
        <f t="shared" si="385"/>
        <v>#N/A</v>
      </c>
      <c r="AI1409" s="1" t="e">
        <f>TRIM(LEFT(AP1409,FIND(Sheet1!$E$16,AP1409)-1))</f>
        <v>#VALUE!</v>
      </c>
      <c r="AJ1409" s="1" t="e">
        <f>TRIM(LEFT(AQ1409,FIND(Sheet1!$E$16,AQ1409)-1))</f>
        <v>#VALUE!</v>
      </c>
      <c r="AK1409" s="1" t="e">
        <f>TRIM(LEFT(AR1409,FIND(Sheet1!$E$16,AR1409)-1))</f>
        <v>#VALUE!</v>
      </c>
      <c r="AL1409" s="1" t="e">
        <f>TRIM(LEFT(AS1409,FIND(Sheet1!$E$16,AS1409)-1))</f>
        <v>#VALUE!</v>
      </c>
      <c r="AM1409" s="1" t="e">
        <f>TRIM(LEFT(AT1409,FIND(Sheet1!$E$16,AT1409)-1))</f>
        <v>#VALUE!</v>
      </c>
      <c r="AN1409" s="1" t="e">
        <f>TRIM(LEFT(AU1409,FIND(Sheet1!$E$16,AU1409)-1))</f>
        <v>#VALUE!</v>
      </c>
      <c r="AO1409" s="1" t="e">
        <f>TRIM(LEFT(AV1409,FIND(Sheet1!$E$16,AV1409)-1))</f>
        <v>#VALUE!</v>
      </c>
      <c r="AP1409" s="14">
        <v>100</v>
      </c>
      <c r="AQ1409" s="14">
        <v>101</v>
      </c>
      <c r="AX1409" s="1">
        <v>210101605</v>
      </c>
      <c r="AY1409" s="1" t="s">
        <v>91</v>
      </c>
      <c r="AZ1409" s="1" t="str">
        <f t="shared" si="378"/>
        <v>210101605受击光效</v>
      </c>
      <c r="BA1409" s="1">
        <f>COUNTIFS($AZ$2:AZ1409,AZ1409,$AZ$2:AZ1409,"&gt;&lt;")</f>
        <v>1</v>
      </c>
      <c r="BB1409" t="b">
        <f>IFERROR(AND(VLOOKUP(AX1409,[2]英雄技能定义!$A:$F,6,0)="普攻",AY1409=$AY$2),FALSE)</f>
        <v>0</v>
      </c>
    </row>
    <row r="1410" spans="19:54">
      <c r="S1410" s="14" t="str">
        <f t="shared" ref="S1410:S1473" si="386">AZ1410&amp;BA1410</f>
        <v>210101606恢复血量1</v>
      </c>
      <c r="T1410" s="14" t="str">
        <f ca="1">IF(OFFSET($BB$1,MATCH($S1410,S:S,0)-1,),$BC$1,
_xlfn.TEXTJOIN(Sheet1!$D$16,1,U1410:AA1410))</f>
        <v>fixed=100,ratio=1.2</v>
      </c>
      <c r="U1410" s="14" t="str">
        <f t="shared" ref="U1410:U1473" ca="1" si="387">IFERROR(SUBSTITUTE(AP1410,AB1410,INDEX(OFFSET($H$1:$Q$1,MATCH($S1410,$F:$F,0)-1,0),MATCH(AI1410,$H$1:$Q$1,0))),AP1410&amp;"")</f>
        <v>fixed=100</v>
      </c>
      <c r="V1410" s="14" t="str">
        <f t="shared" ref="V1410:V1473" ca="1" si="388">IFERROR(SUBSTITUTE(AQ1410,AC1410,INDEX(OFFSET($H$1:$Q$1,MATCH($S1410,$F:$F,0)-1,0),MATCH(AJ1410,$H$1:$Q$1,0))),AQ1410&amp;"")</f>
        <v>ratio=1.2</v>
      </c>
      <c r="W1410" s="14" t="str">
        <f t="shared" ref="W1410:W1473" ca="1" si="389">IFERROR(SUBSTITUTE(AR1410,AD1410,INDEX(OFFSET($H$1:$Q$1,MATCH($S1410,$F:$F,0)-1,0),MATCH(AK1410,$H$1:$Q$1,0))),AR1410&amp;"")</f>
        <v/>
      </c>
      <c r="X1410" s="14" t="str">
        <f t="shared" ref="X1410:X1473" ca="1" si="390">IFERROR(SUBSTITUTE(AS1410,AE1410,INDEX(OFFSET($H$1:$Q$1,MATCH($S1410,$F:$F,0)-1,0),MATCH(AL1410,$H$1:$Q$1,0))),AS1410&amp;"")</f>
        <v/>
      </c>
      <c r="Y1410" s="14" t="str">
        <f t="shared" ref="Y1410:Y1473" ca="1" si="391">IFERROR(SUBSTITUTE(AT1410,AF1410,INDEX(OFFSET($H$1:$Q$1,MATCH($S1410,$F:$F,0)-1,0),MATCH(AM1410,$H$1:$Q$1,0))),AT1410&amp;"")</f>
        <v/>
      </c>
      <c r="Z1410" s="14" t="str">
        <f t="shared" ref="Z1410:Z1473" ca="1" si="392">IFERROR(SUBSTITUTE(AU1410,AG1410,INDEX(OFFSET($H$1:$Q$1,MATCH($S1410,$F:$F,0)-1,0),MATCH(AN1410,$H$1:$Q$1,0))),AU1410&amp;"")</f>
        <v/>
      </c>
      <c r="AA1410" s="14" t="str">
        <f t="shared" ref="AA1410:AA1473" ca="1" si="393">IFERROR(SUBSTITUTE(AV1410,AH1410,INDEX(OFFSET($H$1:$Q$1,MATCH($S1410,$F:$F,0)-1,0),MATCH(AO1410,$H$1:$Q$1,0))),AV1410&amp;"")</f>
        <v/>
      </c>
      <c r="AB1410" s="1">
        <f t="shared" si="379"/>
        <v>100</v>
      </c>
      <c r="AC1410" s="1">
        <f t="shared" si="380"/>
        <v>1.2</v>
      </c>
      <c r="AD1410" s="1" t="e">
        <f t="shared" si="381"/>
        <v>#N/A</v>
      </c>
      <c r="AE1410" s="1" t="e">
        <f t="shared" si="382"/>
        <v>#N/A</v>
      </c>
      <c r="AF1410" s="1" t="e">
        <f t="shared" si="383"/>
        <v>#N/A</v>
      </c>
      <c r="AG1410" s="1" t="e">
        <f t="shared" si="384"/>
        <v>#N/A</v>
      </c>
      <c r="AH1410" s="1" t="e">
        <f t="shared" si="385"/>
        <v>#N/A</v>
      </c>
      <c r="AI1410" s="1" t="str">
        <f>TRIM(LEFT(AP1410,FIND(Sheet1!$E$16,AP1410)-1))</f>
        <v>fixed</v>
      </c>
      <c r="AJ1410" s="1" t="str">
        <f>TRIM(LEFT(AQ1410,FIND(Sheet1!$E$16,AQ1410)-1))</f>
        <v>ratio</v>
      </c>
      <c r="AK1410" s="1" t="e">
        <f>TRIM(LEFT(AR1410,FIND(Sheet1!$E$16,AR1410)-1))</f>
        <v>#VALUE!</v>
      </c>
      <c r="AL1410" s="1" t="e">
        <f>TRIM(LEFT(AS1410,FIND(Sheet1!$E$16,AS1410)-1))</f>
        <v>#VALUE!</v>
      </c>
      <c r="AM1410" s="1" t="e">
        <f>TRIM(LEFT(AT1410,FIND(Sheet1!$E$16,AT1410)-1))</f>
        <v>#VALUE!</v>
      </c>
      <c r="AN1410" s="1" t="e">
        <f>TRIM(LEFT(AU1410,FIND(Sheet1!$E$16,AU1410)-1))</f>
        <v>#VALUE!</v>
      </c>
      <c r="AO1410" s="1" t="e">
        <f>TRIM(LEFT(AV1410,FIND(Sheet1!$E$16,AV1410)-1))</f>
        <v>#VALUE!</v>
      </c>
      <c r="AP1410" s="14" t="s">
        <v>170</v>
      </c>
      <c r="AQ1410" s="14" t="s">
        <v>244</v>
      </c>
      <c r="AX1410" s="1">
        <v>210101606</v>
      </c>
      <c r="AY1410" s="1" t="s">
        <v>92</v>
      </c>
      <c r="AZ1410" s="1" t="str">
        <f t="shared" si="378"/>
        <v>210101606恢复血量</v>
      </c>
      <c r="BA1410" s="1">
        <f>COUNTIFS($AZ$2:AZ1410,AZ1410,$AZ$2:AZ1410,"&gt;&lt;")</f>
        <v>1</v>
      </c>
      <c r="BB1410" t="b">
        <f>IFERROR(AND(VLOOKUP(AX1410,[2]英雄技能定义!$A:$F,6,0)="普攻",AY1410=$AY$2),FALSE)</f>
        <v>0</v>
      </c>
    </row>
    <row r="1411" spans="19:54">
      <c r="S1411" s="14" t="str">
        <f t="shared" si="386"/>
        <v>210101606受击光效1</v>
      </c>
      <c r="T1411" s="14" t="str">
        <f ca="1">IF(OFFSET($BB$1,MATCH($S1411,S:S,0)-1,),$BC$1,
_xlfn.TEXTJOIN(Sheet1!$D$16,1,U1411:AA1411))</f>
        <v>102,103</v>
      </c>
      <c r="U1411" s="14" t="str">
        <f t="shared" ca="1" si="387"/>
        <v>102</v>
      </c>
      <c r="V1411" s="14" t="str">
        <f t="shared" ca="1" si="388"/>
        <v>103</v>
      </c>
      <c r="W1411" s="14" t="str">
        <f t="shared" ca="1" si="389"/>
        <v/>
      </c>
      <c r="X1411" s="14" t="str">
        <f t="shared" ca="1" si="390"/>
        <v/>
      </c>
      <c r="Y1411" s="14" t="str">
        <f t="shared" ca="1" si="391"/>
        <v/>
      </c>
      <c r="Z1411" s="14" t="str">
        <f t="shared" ca="1" si="392"/>
        <v/>
      </c>
      <c r="AA1411" s="14" t="str">
        <f t="shared" ca="1" si="393"/>
        <v/>
      </c>
      <c r="AB1411" s="1">
        <f t="shared" si="379"/>
        <v>102</v>
      </c>
      <c r="AC1411" s="1">
        <f t="shared" si="380"/>
        <v>103</v>
      </c>
      <c r="AD1411" s="1" t="e">
        <f t="shared" si="381"/>
        <v>#N/A</v>
      </c>
      <c r="AE1411" s="1" t="e">
        <f t="shared" si="382"/>
        <v>#N/A</v>
      </c>
      <c r="AF1411" s="1" t="e">
        <f t="shared" si="383"/>
        <v>#N/A</v>
      </c>
      <c r="AG1411" s="1" t="e">
        <f t="shared" si="384"/>
        <v>#N/A</v>
      </c>
      <c r="AH1411" s="1" t="e">
        <f t="shared" si="385"/>
        <v>#N/A</v>
      </c>
      <c r="AI1411" s="1" t="e">
        <f>TRIM(LEFT(AP1411,FIND(Sheet1!$E$16,AP1411)-1))</f>
        <v>#VALUE!</v>
      </c>
      <c r="AJ1411" s="1" t="e">
        <f>TRIM(LEFT(AQ1411,FIND(Sheet1!$E$16,AQ1411)-1))</f>
        <v>#VALUE!</v>
      </c>
      <c r="AK1411" s="1" t="e">
        <f>TRIM(LEFT(AR1411,FIND(Sheet1!$E$16,AR1411)-1))</f>
        <v>#VALUE!</v>
      </c>
      <c r="AL1411" s="1" t="e">
        <f>TRIM(LEFT(AS1411,FIND(Sheet1!$E$16,AS1411)-1))</f>
        <v>#VALUE!</v>
      </c>
      <c r="AM1411" s="1" t="e">
        <f>TRIM(LEFT(AT1411,FIND(Sheet1!$E$16,AT1411)-1))</f>
        <v>#VALUE!</v>
      </c>
      <c r="AN1411" s="1" t="e">
        <f>TRIM(LEFT(AU1411,FIND(Sheet1!$E$16,AU1411)-1))</f>
        <v>#VALUE!</v>
      </c>
      <c r="AO1411" s="1" t="e">
        <f>TRIM(LEFT(AV1411,FIND(Sheet1!$E$16,AV1411)-1))</f>
        <v>#VALUE!</v>
      </c>
      <c r="AP1411" s="14">
        <v>102</v>
      </c>
      <c r="AQ1411" s="14">
        <v>103</v>
      </c>
      <c r="AX1411" s="1">
        <v>210101606</v>
      </c>
      <c r="AY1411" s="1" t="s">
        <v>91</v>
      </c>
      <c r="AZ1411" s="1" t="str">
        <f t="shared" ref="AZ1411:AZ1474" si="394">AX1411&amp;AY1411</f>
        <v>210101606受击光效</v>
      </c>
      <c r="BA1411" s="1">
        <f>COUNTIFS($AZ$2:AZ1411,AZ1411,$AZ$2:AZ1411,"&gt;&lt;")</f>
        <v>1</v>
      </c>
      <c r="BB1411" t="b">
        <f>IFERROR(AND(VLOOKUP(AX1411,[2]英雄技能定义!$A:$F,6,0)="普攻",AY1411=$AY$2),FALSE)</f>
        <v>0</v>
      </c>
    </row>
    <row r="1412" spans="19:54">
      <c r="S1412" s="14" t="str">
        <f t="shared" si="386"/>
        <v>210101606恢复血量2</v>
      </c>
      <c r="T1412" s="14" t="str">
        <f ca="1">IF(OFFSET($BB$1,MATCH($S1412,S:S,0)-1,),$BC$1,
_xlfn.TEXTJOIN(Sheet1!$D$16,1,U1412:AA1412))</f>
        <v>fixed=100,ratio=1</v>
      </c>
      <c r="U1412" s="14" t="str">
        <f t="shared" ca="1" si="387"/>
        <v>fixed=100</v>
      </c>
      <c r="V1412" s="14" t="str">
        <f t="shared" ca="1" si="388"/>
        <v>ratio=1</v>
      </c>
      <c r="W1412" s="14" t="str">
        <f t="shared" ca="1" si="389"/>
        <v/>
      </c>
      <c r="X1412" s="14" t="str">
        <f t="shared" ca="1" si="390"/>
        <v/>
      </c>
      <c r="Y1412" s="14" t="str">
        <f t="shared" ca="1" si="391"/>
        <v/>
      </c>
      <c r="Z1412" s="14" t="str">
        <f t="shared" ca="1" si="392"/>
        <v/>
      </c>
      <c r="AA1412" s="14" t="str">
        <f t="shared" ca="1" si="393"/>
        <v/>
      </c>
      <c r="AB1412" s="1">
        <f t="shared" si="379"/>
        <v>100</v>
      </c>
      <c r="AC1412" s="1">
        <f t="shared" si="380"/>
        <v>1</v>
      </c>
      <c r="AD1412" s="1" t="e">
        <f t="shared" si="381"/>
        <v>#N/A</v>
      </c>
      <c r="AE1412" s="1" t="e">
        <f t="shared" si="382"/>
        <v>#N/A</v>
      </c>
      <c r="AF1412" s="1" t="e">
        <f t="shared" si="383"/>
        <v>#N/A</v>
      </c>
      <c r="AG1412" s="1" t="e">
        <f t="shared" si="384"/>
        <v>#N/A</v>
      </c>
      <c r="AH1412" s="1" t="e">
        <f t="shared" si="385"/>
        <v>#N/A</v>
      </c>
      <c r="AI1412" s="1" t="str">
        <f>TRIM(LEFT(AP1412,FIND(Sheet1!$E$16,AP1412)-1))</f>
        <v>fixed</v>
      </c>
      <c r="AJ1412" s="1" t="str">
        <f>TRIM(LEFT(AQ1412,FIND(Sheet1!$E$16,AQ1412)-1))</f>
        <v>ratio</v>
      </c>
      <c r="AK1412" s="1" t="e">
        <f>TRIM(LEFT(AR1412,FIND(Sheet1!$E$16,AR1412)-1))</f>
        <v>#VALUE!</v>
      </c>
      <c r="AL1412" s="1" t="e">
        <f>TRIM(LEFT(AS1412,FIND(Sheet1!$E$16,AS1412)-1))</f>
        <v>#VALUE!</v>
      </c>
      <c r="AM1412" s="1" t="e">
        <f>TRIM(LEFT(AT1412,FIND(Sheet1!$E$16,AT1412)-1))</f>
        <v>#VALUE!</v>
      </c>
      <c r="AN1412" s="1" t="e">
        <f>TRIM(LEFT(AU1412,FIND(Sheet1!$E$16,AU1412)-1))</f>
        <v>#VALUE!</v>
      </c>
      <c r="AO1412" s="1" t="e">
        <f>TRIM(LEFT(AV1412,FIND(Sheet1!$E$16,AV1412)-1))</f>
        <v>#VALUE!</v>
      </c>
      <c r="AP1412" s="14" t="s">
        <v>170</v>
      </c>
      <c r="AQ1412" s="14" t="s">
        <v>550</v>
      </c>
      <c r="AX1412" s="1">
        <v>210101606</v>
      </c>
      <c r="AY1412" s="1" t="s">
        <v>92</v>
      </c>
      <c r="AZ1412" s="1" t="str">
        <f t="shared" si="394"/>
        <v>210101606恢复血量</v>
      </c>
      <c r="BA1412" s="1">
        <f>COUNTIFS($AZ$2:AZ1412,AZ1412,$AZ$2:AZ1412,"&gt;&lt;")</f>
        <v>2</v>
      </c>
      <c r="BB1412" t="b">
        <f>IFERROR(AND(VLOOKUP(AX1412,[2]英雄技能定义!$A:$F,6,0)="普攻",AY1412=$AY$2),FALSE)</f>
        <v>0</v>
      </c>
    </row>
    <row r="1413" spans="19:54">
      <c r="S1413" s="14" t="str">
        <f t="shared" si="386"/>
        <v>210101606加buff1</v>
      </c>
      <c r="T1413" s="14" t="str">
        <f ca="1">IF(OFFSET($BB$1,MATCH($S1413,S:S,0)-1,),$BC$1,
_xlfn.TEXTJOIN(Sheet1!$D$16,1,U1413:AA1413))</f>
        <v>duration=6,effectIds={1000223}</v>
      </c>
      <c r="U1413" s="14" t="str">
        <f t="shared" ca="1" si="387"/>
        <v>duration=6</v>
      </c>
      <c r="V1413" s="14" t="str">
        <f t="shared" ca="1" si="388"/>
        <v>effectIds={1000223}</v>
      </c>
      <c r="W1413" s="14" t="str">
        <f t="shared" ca="1" si="389"/>
        <v/>
      </c>
      <c r="X1413" s="14" t="str">
        <f t="shared" ca="1" si="390"/>
        <v/>
      </c>
      <c r="Y1413" s="14" t="str">
        <f t="shared" ca="1" si="391"/>
        <v/>
      </c>
      <c r="Z1413" s="14" t="str">
        <f t="shared" ca="1" si="392"/>
        <v/>
      </c>
      <c r="AA1413" s="14" t="str">
        <f t="shared" ca="1" si="393"/>
        <v/>
      </c>
      <c r="AB1413" s="1">
        <f t="shared" si="379"/>
        <v>6</v>
      </c>
      <c r="AC1413" s="1" t="e">
        <f t="shared" si="380"/>
        <v>#N/A</v>
      </c>
      <c r="AD1413" s="1" t="e">
        <f t="shared" si="381"/>
        <v>#N/A</v>
      </c>
      <c r="AE1413" s="1" t="e">
        <f t="shared" si="382"/>
        <v>#N/A</v>
      </c>
      <c r="AF1413" s="1" t="e">
        <f t="shared" si="383"/>
        <v>#N/A</v>
      </c>
      <c r="AG1413" s="1" t="e">
        <f t="shared" si="384"/>
        <v>#N/A</v>
      </c>
      <c r="AH1413" s="1" t="e">
        <f t="shared" si="385"/>
        <v>#N/A</v>
      </c>
      <c r="AI1413" s="1" t="str">
        <f>TRIM(LEFT(AP1413,FIND(Sheet1!$E$16,AP1413)-1))</f>
        <v>duration</v>
      </c>
      <c r="AJ1413" s="1" t="str">
        <f>TRIM(LEFT(AQ1413,FIND(Sheet1!$E$16,AQ1413)-1))</f>
        <v>effectIds</v>
      </c>
      <c r="AK1413" s="1" t="e">
        <f>TRIM(LEFT(AR1413,FIND(Sheet1!$E$16,AR1413)-1))</f>
        <v>#VALUE!</v>
      </c>
      <c r="AL1413" s="1" t="e">
        <f>TRIM(LEFT(AS1413,FIND(Sheet1!$E$16,AS1413)-1))</f>
        <v>#VALUE!</v>
      </c>
      <c r="AM1413" s="1" t="e">
        <f>TRIM(LEFT(AT1413,FIND(Sheet1!$E$16,AT1413)-1))</f>
        <v>#VALUE!</v>
      </c>
      <c r="AN1413" s="1" t="e">
        <f>TRIM(LEFT(AU1413,FIND(Sheet1!$E$16,AU1413)-1))</f>
        <v>#VALUE!</v>
      </c>
      <c r="AO1413" s="1" t="e">
        <f>TRIM(LEFT(AV1413,FIND(Sheet1!$E$16,AV1413)-1))</f>
        <v>#VALUE!</v>
      </c>
      <c r="AP1413" s="14" t="s">
        <v>185</v>
      </c>
      <c r="AQ1413" s="14" t="s">
        <v>785</v>
      </c>
      <c r="AX1413" s="1">
        <v>210101606</v>
      </c>
      <c r="AY1413" s="1" t="s">
        <v>88</v>
      </c>
      <c r="AZ1413" s="1" t="str">
        <f t="shared" si="394"/>
        <v>210101606加buff</v>
      </c>
      <c r="BA1413" s="1">
        <f>COUNTIFS($AZ$2:AZ1413,AZ1413,$AZ$2:AZ1413,"&gt;&lt;")</f>
        <v>1</v>
      </c>
      <c r="BB1413" t="b">
        <f>IFERROR(AND(VLOOKUP(AX1413,[2]英雄技能定义!$A:$F,6,0)="普攻",AY1413=$AY$2),FALSE)</f>
        <v>0</v>
      </c>
    </row>
    <row r="1414" spans="19:54">
      <c r="S1414" s="14" t="str">
        <f t="shared" si="386"/>
        <v>210101606受击光效2</v>
      </c>
      <c r="T1414" s="14" t="str">
        <f ca="1">IF(OFFSET($BB$1,MATCH($S1414,S:S,0)-1,),$BC$1,
_xlfn.TEXTJOIN(Sheet1!$D$16,1,U1414:AA1414))</f>
        <v>100,101</v>
      </c>
      <c r="U1414" s="14" t="str">
        <f t="shared" ca="1" si="387"/>
        <v>100</v>
      </c>
      <c r="V1414" s="14" t="str">
        <f t="shared" ca="1" si="388"/>
        <v>101</v>
      </c>
      <c r="W1414" s="14" t="str">
        <f t="shared" ca="1" si="389"/>
        <v/>
      </c>
      <c r="X1414" s="14" t="str">
        <f t="shared" ca="1" si="390"/>
        <v/>
      </c>
      <c r="Y1414" s="14" t="str">
        <f t="shared" ca="1" si="391"/>
        <v/>
      </c>
      <c r="Z1414" s="14" t="str">
        <f t="shared" ca="1" si="392"/>
        <v/>
      </c>
      <c r="AA1414" s="14" t="str">
        <f t="shared" ca="1" si="393"/>
        <v/>
      </c>
      <c r="AB1414" s="1">
        <f t="shared" si="379"/>
        <v>100</v>
      </c>
      <c r="AC1414" s="1">
        <f t="shared" si="380"/>
        <v>101</v>
      </c>
      <c r="AD1414" s="1" t="e">
        <f t="shared" si="381"/>
        <v>#N/A</v>
      </c>
      <c r="AE1414" s="1" t="e">
        <f t="shared" si="382"/>
        <v>#N/A</v>
      </c>
      <c r="AF1414" s="1" t="e">
        <f t="shared" si="383"/>
        <v>#N/A</v>
      </c>
      <c r="AG1414" s="1" t="e">
        <f t="shared" si="384"/>
        <v>#N/A</v>
      </c>
      <c r="AH1414" s="1" t="e">
        <f t="shared" si="385"/>
        <v>#N/A</v>
      </c>
      <c r="AI1414" s="1" t="e">
        <f>TRIM(LEFT(AP1414,FIND(Sheet1!$E$16,AP1414)-1))</f>
        <v>#VALUE!</v>
      </c>
      <c r="AJ1414" s="1" t="e">
        <f>TRIM(LEFT(AQ1414,FIND(Sheet1!$E$16,AQ1414)-1))</f>
        <v>#VALUE!</v>
      </c>
      <c r="AK1414" s="1" t="e">
        <f>TRIM(LEFT(AR1414,FIND(Sheet1!$E$16,AR1414)-1))</f>
        <v>#VALUE!</v>
      </c>
      <c r="AL1414" s="1" t="e">
        <f>TRIM(LEFT(AS1414,FIND(Sheet1!$E$16,AS1414)-1))</f>
        <v>#VALUE!</v>
      </c>
      <c r="AM1414" s="1" t="e">
        <f>TRIM(LEFT(AT1414,FIND(Sheet1!$E$16,AT1414)-1))</f>
        <v>#VALUE!</v>
      </c>
      <c r="AN1414" s="1" t="e">
        <f>TRIM(LEFT(AU1414,FIND(Sheet1!$E$16,AU1414)-1))</f>
        <v>#VALUE!</v>
      </c>
      <c r="AO1414" s="1" t="e">
        <f>TRIM(LEFT(AV1414,FIND(Sheet1!$E$16,AV1414)-1))</f>
        <v>#VALUE!</v>
      </c>
      <c r="AP1414" s="14">
        <v>100</v>
      </c>
      <c r="AQ1414" s="14">
        <v>101</v>
      </c>
      <c r="AX1414" s="1">
        <v>210101606</v>
      </c>
      <c r="AY1414" s="1" t="s">
        <v>91</v>
      </c>
      <c r="AZ1414" s="1" t="str">
        <f t="shared" si="394"/>
        <v>210101606受击光效</v>
      </c>
      <c r="BA1414" s="1">
        <f>COUNTIFS($AZ$2:AZ1414,AZ1414,$AZ$2:AZ1414,"&gt;&lt;")</f>
        <v>2</v>
      </c>
      <c r="BB1414" t="b">
        <f>IFERROR(AND(VLOOKUP(AX1414,[2]英雄技能定义!$A:$F,6,0)="普攻",AY1414=$AY$2),FALSE)</f>
        <v>0</v>
      </c>
    </row>
    <row r="1415" spans="19:54">
      <c r="S1415" s="14" t="str">
        <f t="shared" si="386"/>
        <v>210101606恢复血量3</v>
      </c>
      <c r="T1415" s="14" t="str">
        <f ca="1">IF(OFFSET($BB$1,MATCH($S1415,S:S,0)-1,),$BC$1,
_xlfn.TEXTJOIN(Sheet1!$D$16,1,U1415:AA1415))</f>
        <v>fixed=100,ratio=1</v>
      </c>
      <c r="U1415" s="14" t="str">
        <f t="shared" ca="1" si="387"/>
        <v>fixed=100</v>
      </c>
      <c r="V1415" s="14" t="str">
        <f t="shared" ca="1" si="388"/>
        <v>ratio=1</v>
      </c>
      <c r="W1415" s="14" t="str">
        <f t="shared" ca="1" si="389"/>
        <v/>
      </c>
      <c r="X1415" s="14" t="str">
        <f t="shared" ca="1" si="390"/>
        <v/>
      </c>
      <c r="Y1415" s="14" t="str">
        <f t="shared" ca="1" si="391"/>
        <v/>
      </c>
      <c r="Z1415" s="14" t="str">
        <f t="shared" ca="1" si="392"/>
        <v/>
      </c>
      <c r="AA1415" s="14" t="str">
        <f t="shared" ca="1" si="393"/>
        <v/>
      </c>
      <c r="AB1415" s="1">
        <f t="shared" si="379"/>
        <v>100</v>
      </c>
      <c r="AC1415" s="1">
        <f t="shared" si="380"/>
        <v>1</v>
      </c>
      <c r="AD1415" s="1" t="e">
        <f t="shared" si="381"/>
        <v>#N/A</v>
      </c>
      <c r="AE1415" s="1" t="e">
        <f t="shared" si="382"/>
        <v>#N/A</v>
      </c>
      <c r="AF1415" s="1" t="e">
        <f t="shared" si="383"/>
        <v>#N/A</v>
      </c>
      <c r="AG1415" s="1" t="e">
        <f t="shared" si="384"/>
        <v>#N/A</v>
      </c>
      <c r="AH1415" s="1" t="e">
        <f t="shared" si="385"/>
        <v>#N/A</v>
      </c>
      <c r="AI1415" s="1" t="str">
        <f>TRIM(LEFT(AP1415,FIND(Sheet1!$E$16,AP1415)-1))</f>
        <v>fixed</v>
      </c>
      <c r="AJ1415" s="1" t="str">
        <f>TRIM(LEFT(AQ1415,FIND(Sheet1!$E$16,AQ1415)-1))</f>
        <v>ratio</v>
      </c>
      <c r="AK1415" s="1" t="e">
        <f>TRIM(LEFT(AR1415,FIND(Sheet1!$E$16,AR1415)-1))</f>
        <v>#VALUE!</v>
      </c>
      <c r="AL1415" s="1" t="e">
        <f>TRIM(LEFT(AS1415,FIND(Sheet1!$E$16,AS1415)-1))</f>
        <v>#VALUE!</v>
      </c>
      <c r="AM1415" s="1" t="e">
        <f>TRIM(LEFT(AT1415,FIND(Sheet1!$E$16,AT1415)-1))</f>
        <v>#VALUE!</v>
      </c>
      <c r="AN1415" s="1" t="e">
        <f>TRIM(LEFT(AU1415,FIND(Sheet1!$E$16,AU1415)-1))</f>
        <v>#VALUE!</v>
      </c>
      <c r="AO1415" s="1" t="e">
        <f>TRIM(LEFT(AV1415,FIND(Sheet1!$E$16,AV1415)-1))</f>
        <v>#VALUE!</v>
      </c>
      <c r="AP1415" s="14" t="s">
        <v>170</v>
      </c>
      <c r="AQ1415" s="14" t="s">
        <v>550</v>
      </c>
      <c r="AX1415" s="1">
        <v>210101606</v>
      </c>
      <c r="AY1415" s="1" t="s">
        <v>92</v>
      </c>
      <c r="AZ1415" s="1" t="str">
        <f t="shared" si="394"/>
        <v>210101606恢复血量</v>
      </c>
      <c r="BA1415" s="1">
        <f>COUNTIFS($AZ$2:AZ1415,AZ1415,$AZ$2:AZ1415,"&gt;&lt;")</f>
        <v>3</v>
      </c>
      <c r="BB1415" t="b">
        <f>IFERROR(AND(VLOOKUP(AX1415,[2]英雄技能定义!$A:$F,6,0)="普攻",AY1415=$AY$2),FALSE)</f>
        <v>0</v>
      </c>
    </row>
    <row r="1416" spans="19:54">
      <c r="S1416" s="14" t="str">
        <f t="shared" si="386"/>
        <v>210101606加buff2</v>
      </c>
      <c r="T1416" s="14" t="str">
        <f ca="1">IF(OFFSET($BB$1,MATCH($S1416,S:S,0)-1,),$BC$1,
_xlfn.TEXTJOIN(Sheet1!$D$16,1,U1416:AA1416))</f>
        <v>duration=6,effectIds={1000224}</v>
      </c>
      <c r="U1416" s="14" t="str">
        <f t="shared" ca="1" si="387"/>
        <v>duration=6</v>
      </c>
      <c r="V1416" s="14" t="str">
        <f t="shared" ca="1" si="388"/>
        <v>effectIds={1000224}</v>
      </c>
      <c r="W1416" s="14" t="str">
        <f t="shared" ca="1" si="389"/>
        <v/>
      </c>
      <c r="X1416" s="14" t="str">
        <f t="shared" ca="1" si="390"/>
        <v/>
      </c>
      <c r="Y1416" s="14" t="str">
        <f t="shared" ca="1" si="391"/>
        <v/>
      </c>
      <c r="Z1416" s="14" t="str">
        <f t="shared" ca="1" si="392"/>
        <v/>
      </c>
      <c r="AA1416" s="14" t="str">
        <f t="shared" ca="1" si="393"/>
        <v/>
      </c>
      <c r="AB1416" s="1">
        <f t="shared" si="379"/>
        <v>6</v>
      </c>
      <c r="AC1416" s="1" t="e">
        <f t="shared" si="380"/>
        <v>#N/A</v>
      </c>
      <c r="AD1416" s="1" t="e">
        <f t="shared" si="381"/>
        <v>#N/A</v>
      </c>
      <c r="AE1416" s="1" t="e">
        <f t="shared" si="382"/>
        <v>#N/A</v>
      </c>
      <c r="AF1416" s="1" t="e">
        <f t="shared" si="383"/>
        <v>#N/A</v>
      </c>
      <c r="AG1416" s="1" t="e">
        <f t="shared" si="384"/>
        <v>#N/A</v>
      </c>
      <c r="AH1416" s="1" t="e">
        <f t="shared" si="385"/>
        <v>#N/A</v>
      </c>
      <c r="AI1416" s="1" t="str">
        <f>TRIM(LEFT(AP1416,FIND(Sheet1!$E$16,AP1416)-1))</f>
        <v>duration</v>
      </c>
      <c r="AJ1416" s="1" t="str">
        <f>TRIM(LEFT(AQ1416,FIND(Sheet1!$E$16,AQ1416)-1))</f>
        <v>effectIds</v>
      </c>
      <c r="AK1416" s="1" t="e">
        <f>TRIM(LEFT(AR1416,FIND(Sheet1!$E$16,AR1416)-1))</f>
        <v>#VALUE!</v>
      </c>
      <c r="AL1416" s="1" t="e">
        <f>TRIM(LEFT(AS1416,FIND(Sheet1!$E$16,AS1416)-1))</f>
        <v>#VALUE!</v>
      </c>
      <c r="AM1416" s="1" t="e">
        <f>TRIM(LEFT(AT1416,FIND(Sheet1!$E$16,AT1416)-1))</f>
        <v>#VALUE!</v>
      </c>
      <c r="AN1416" s="1" t="e">
        <f>TRIM(LEFT(AU1416,FIND(Sheet1!$E$16,AU1416)-1))</f>
        <v>#VALUE!</v>
      </c>
      <c r="AO1416" s="1" t="e">
        <f>TRIM(LEFT(AV1416,FIND(Sheet1!$E$16,AV1416)-1))</f>
        <v>#VALUE!</v>
      </c>
      <c r="AP1416" s="14" t="s">
        <v>185</v>
      </c>
      <c r="AQ1416" s="14" t="s">
        <v>786</v>
      </c>
      <c r="AX1416" s="1">
        <v>210101606</v>
      </c>
      <c r="AY1416" s="1" t="s">
        <v>88</v>
      </c>
      <c r="AZ1416" s="1" t="str">
        <f t="shared" si="394"/>
        <v>210101606加buff</v>
      </c>
      <c r="BA1416" s="1">
        <f>COUNTIFS($AZ$2:AZ1416,AZ1416,$AZ$2:AZ1416,"&gt;&lt;")</f>
        <v>2</v>
      </c>
      <c r="BB1416" t="b">
        <f>IFERROR(AND(VLOOKUP(AX1416,[2]英雄技能定义!$A:$F,6,0)="普攻",AY1416=$AY$2),FALSE)</f>
        <v>0</v>
      </c>
    </row>
    <row r="1417" spans="19:54">
      <c r="S1417" s="14" t="str">
        <f t="shared" si="386"/>
        <v>210101606受击光效3</v>
      </c>
      <c r="T1417" s="14" t="str">
        <f ca="1">IF(OFFSET($BB$1,MATCH($S1417,S:S,0)-1,),$BC$1,
_xlfn.TEXTJOIN(Sheet1!$D$16,1,U1417:AA1417))</f>
        <v>100,101</v>
      </c>
      <c r="U1417" s="14" t="str">
        <f t="shared" ca="1" si="387"/>
        <v>100</v>
      </c>
      <c r="V1417" s="14" t="str">
        <f t="shared" ca="1" si="388"/>
        <v>101</v>
      </c>
      <c r="W1417" s="14" t="str">
        <f t="shared" ca="1" si="389"/>
        <v/>
      </c>
      <c r="X1417" s="14" t="str">
        <f t="shared" ca="1" si="390"/>
        <v/>
      </c>
      <c r="Y1417" s="14" t="str">
        <f t="shared" ca="1" si="391"/>
        <v/>
      </c>
      <c r="Z1417" s="14" t="str">
        <f t="shared" ca="1" si="392"/>
        <v/>
      </c>
      <c r="AA1417" s="14" t="str">
        <f t="shared" ca="1" si="393"/>
        <v/>
      </c>
      <c r="AB1417" s="1">
        <f t="shared" si="379"/>
        <v>100</v>
      </c>
      <c r="AC1417" s="1">
        <f t="shared" si="380"/>
        <v>101</v>
      </c>
      <c r="AD1417" s="1" t="e">
        <f t="shared" si="381"/>
        <v>#N/A</v>
      </c>
      <c r="AE1417" s="1" t="e">
        <f t="shared" si="382"/>
        <v>#N/A</v>
      </c>
      <c r="AF1417" s="1" t="e">
        <f t="shared" si="383"/>
        <v>#N/A</v>
      </c>
      <c r="AG1417" s="1" t="e">
        <f t="shared" si="384"/>
        <v>#N/A</v>
      </c>
      <c r="AH1417" s="1" t="e">
        <f t="shared" si="385"/>
        <v>#N/A</v>
      </c>
      <c r="AI1417" s="1" t="e">
        <f>TRIM(LEFT(AP1417,FIND(Sheet1!$E$16,AP1417)-1))</f>
        <v>#VALUE!</v>
      </c>
      <c r="AJ1417" s="1" t="e">
        <f>TRIM(LEFT(AQ1417,FIND(Sheet1!$E$16,AQ1417)-1))</f>
        <v>#VALUE!</v>
      </c>
      <c r="AK1417" s="1" t="e">
        <f>TRIM(LEFT(AR1417,FIND(Sheet1!$E$16,AR1417)-1))</f>
        <v>#VALUE!</v>
      </c>
      <c r="AL1417" s="1" t="e">
        <f>TRIM(LEFT(AS1417,FIND(Sheet1!$E$16,AS1417)-1))</f>
        <v>#VALUE!</v>
      </c>
      <c r="AM1417" s="1" t="e">
        <f>TRIM(LEFT(AT1417,FIND(Sheet1!$E$16,AT1417)-1))</f>
        <v>#VALUE!</v>
      </c>
      <c r="AN1417" s="1" t="e">
        <f>TRIM(LEFT(AU1417,FIND(Sheet1!$E$16,AU1417)-1))</f>
        <v>#VALUE!</v>
      </c>
      <c r="AO1417" s="1" t="e">
        <f>TRIM(LEFT(AV1417,FIND(Sheet1!$E$16,AV1417)-1))</f>
        <v>#VALUE!</v>
      </c>
      <c r="AP1417" s="14">
        <v>100</v>
      </c>
      <c r="AQ1417" s="14">
        <v>101</v>
      </c>
      <c r="AX1417" s="1">
        <v>210101606</v>
      </c>
      <c r="AY1417" s="1" t="s">
        <v>91</v>
      </c>
      <c r="AZ1417" s="1" t="str">
        <f t="shared" si="394"/>
        <v>210101606受击光效</v>
      </c>
      <c r="BA1417" s="1">
        <f>COUNTIFS($AZ$2:AZ1417,AZ1417,$AZ$2:AZ1417,"&gt;&lt;")</f>
        <v>3</v>
      </c>
      <c r="BB1417" t="b">
        <f>IFERROR(AND(VLOOKUP(AX1417,[2]英雄技能定义!$A:$F,6,0)="普攻",AY1417=$AY$2),FALSE)</f>
        <v>0</v>
      </c>
    </row>
    <row r="1418" spans="19:54">
      <c r="S1418" s="14" t="str">
        <f t="shared" si="386"/>
        <v>210101701伤血1</v>
      </c>
      <c r="T1418" s="14" t="str">
        <f ca="1">IF(OFFSET($BB$1,MATCH($S1418,S:S,0)-1,),$BC$1,
_xlfn.TEXTJOIN(Sheet1!$D$16,1,U1418:AA1418))</f>
        <v>fixed=100,ratio=0.6*(1+0.05*attackerBlackboard('huoyanma', 0))</v>
      </c>
      <c r="U1418" s="14" t="str">
        <f t="shared" ca="1" si="387"/>
        <v>fixed=100</v>
      </c>
      <c r="V1418" s="14" t="str">
        <f t="shared" ca="1" si="388"/>
        <v>ratio=0.6*(1+0.05*attackerBlackboard('huoyanma'</v>
      </c>
      <c r="W1418" s="14" t="str">
        <f t="shared" ca="1" si="389"/>
        <v xml:space="preserve"> 0))</v>
      </c>
      <c r="X1418" s="14" t="str">
        <f t="shared" ca="1" si="390"/>
        <v/>
      </c>
      <c r="Y1418" s="14" t="str">
        <f t="shared" ca="1" si="391"/>
        <v/>
      </c>
      <c r="Z1418" s="14" t="str">
        <f t="shared" ca="1" si="392"/>
        <v/>
      </c>
      <c r="AA1418" s="14" t="str">
        <f t="shared" ca="1" si="393"/>
        <v/>
      </c>
      <c r="AB1418" s="1">
        <f t="shared" si="379"/>
        <v>100</v>
      </c>
      <c r="AC1418" s="1">
        <v>0.6</v>
      </c>
      <c r="AD1418" s="1" t="e">
        <f t="shared" si="381"/>
        <v>#N/A</v>
      </c>
      <c r="AE1418" s="1" t="e">
        <f t="shared" si="382"/>
        <v>#N/A</v>
      </c>
      <c r="AF1418" s="1" t="e">
        <f t="shared" si="383"/>
        <v>#N/A</v>
      </c>
      <c r="AG1418" s="1" t="e">
        <f t="shared" si="384"/>
        <v>#N/A</v>
      </c>
      <c r="AH1418" s="1" t="e">
        <f t="shared" si="385"/>
        <v>#N/A</v>
      </c>
      <c r="AI1418" s="1" t="str">
        <f>TRIM(LEFT(AP1418,FIND(Sheet1!$E$16,AP1418)-1))</f>
        <v>fixed</v>
      </c>
      <c r="AJ1418" s="1" t="str">
        <f>TRIM(LEFT(AQ1418,FIND(Sheet1!$E$16,AQ1418)-1))</f>
        <v>ratio</v>
      </c>
      <c r="AK1418" s="1" t="e">
        <f>TRIM(LEFT(AR1418,FIND(Sheet1!$E$16,AR1418)-1))</f>
        <v>#VALUE!</v>
      </c>
      <c r="AL1418" s="1" t="e">
        <f>TRIM(LEFT(AS1418,FIND(Sheet1!$E$16,AS1418)-1))</f>
        <v>#VALUE!</v>
      </c>
      <c r="AM1418" s="1" t="e">
        <f>TRIM(LEFT(AT1418,FIND(Sheet1!$E$16,AT1418)-1))</f>
        <v>#VALUE!</v>
      </c>
      <c r="AN1418" s="1" t="e">
        <f>TRIM(LEFT(AU1418,FIND(Sheet1!$E$16,AU1418)-1))</f>
        <v>#VALUE!</v>
      </c>
      <c r="AO1418" s="1" t="e">
        <f>TRIM(LEFT(AV1418,FIND(Sheet1!$E$16,AV1418)-1))</f>
        <v>#VALUE!</v>
      </c>
      <c r="AP1418" s="14" t="s">
        <v>170</v>
      </c>
      <c r="AQ1418" s="14" t="s">
        <v>787</v>
      </c>
      <c r="AR1418" s="14" t="s">
        <v>788</v>
      </c>
      <c r="AX1418" s="1">
        <v>210101701</v>
      </c>
      <c r="AY1418" s="1" t="s">
        <v>86</v>
      </c>
      <c r="AZ1418" s="1" t="str">
        <f t="shared" si="394"/>
        <v>210101701伤血</v>
      </c>
      <c r="BA1418" s="1">
        <f>COUNTIFS($AZ$2:AZ1418,AZ1418,$AZ$2:AZ1418,"&gt;&lt;")</f>
        <v>1</v>
      </c>
      <c r="BB1418" t="b">
        <f>IFERROR(AND(VLOOKUP(AX1418,[2]英雄技能定义!$A:$F,6,0)="普攻",AY1418=$AY$2),FALSE)</f>
        <v>0</v>
      </c>
    </row>
    <row r="1419" spans="19:54">
      <c r="S1419" s="14" t="str">
        <f t="shared" si="386"/>
        <v>210101701受击光效1</v>
      </c>
      <c r="T1419" s="14" t="str">
        <f ca="1">IF(OFFSET($BB$1,MATCH($S1419,S:S,0)-1,),$BC$1,
_xlfn.TEXTJOIN(Sheet1!$D$16,1,U1419:AA1419))</f>
        <v>123+attackerBlackboard('huoyanma', 0)</v>
      </c>
      <c r="U1419" s="14" t="str">
        <f t="shared" ca="1" si="387"/>
        <v>123+attackerBlackboard('huoyanma'</v>
      </c>
      <c r="V1419" s="14" t="str">
        <f t="shared" ca="1" si="388"/>
        <v xml:space="preserve"> 0)</v>
      </c>
      <c r="W1419" s="14" t="str">
        <f t="shared" ca="1" si="389"/>
        <v/>
      </c>
      <c r="X1419" s="14" t="str">
        <f t="shared" ca="1" si="390"/>
        <v/>
      </c>
      <c r="Y1419" s="14" t="str">
        <f t="shared" ca="1" si="391"/>
        <v/>
      </c>
      <c r="Z1419" s="14" t="str">
        <f t="shared" ca="1" si="392"/>
        <v/>
      </c>
      <c r="AA1419" s="14" t="str">
        <f t="shared" ca="1" si="393"/>
        <v/>
      </c>
      <c r="AB1419" s="1">
        <f t="shared" si="379"/>
        <v>123</v>
      </c>
      <c r="AC1419" s="1" t="e">
        <f t="shared" si="380"/>
        <v>#N/A</v>
      </c>
      <c r="AD1419" s="1" t="e">
        <f t="shared" si="381"/>
        <v>#N/A</v>
      </c>
      <c r="AE1419" s="1" t="e">
        <f t="shared" si="382"/>
        <v>#N/A</v>
      </c>
      <c r="AF1419" s="1" t="e">
        <f t="shared" si="383"/>
        <v>#N/A</v>
      </c>
      <c r="AG1419" s="1" t="e">
        <f t="shared" si="384"/>
        <v>#N/A</v>
      </c>
      <c r="AH1419" s="1" t="e">
        <f t="shared" si="385"/>
        <v>#N/A</v>
      </c>
      <c r="AI1419" s="1" t="e">
        <f>TRIM(LEFT(AP1419,FIND(Sheet1!$E$16,AP1419)-1))</f>
        <v>#VALUE!</v>
      </c>
      <c r="AJ1419" s="1" t="e">
        <f>TRIM(LEFT(AQ1419,FIND(Sheet1!$E$16,AQ1419)-1))</f>
        <v>#VALUE!</v>
      </c>
      <c r="AK1419" s="1" t="e">
        <f>TRIM(LEFT(AR1419,FIND(Sheet1!$E$16,AR1419)-1))</f>
        <v>#VALUE!</v>
      </c>
      <c r="AL1419" s="1" t="e">
        <f>TRIM(LEFT(AS1419,FIND(Sheet1!$E$16,AS1419)-1))</f>
        <v>#VALUE!</v>
      </c>
      <c r="AM1419" s="1" t="e">
        <f>TRIM(LEFT(AT1419,FIND(Sheet1!$E$16,AT1419)-1))</f>
        <v>#VALUE!</v>
      </c>
      <c r="AN1419" s="1" t="e">
        <f>TRIM(LEFT(AU1419,FIND(Sheet1!$E$16,AU1419)-1))</f>
        <v>#VALUE!</v>
      </c>
      <c r="AO1419" s="1" t="e">
        <f>TRIM(LEFT(AV1419,FIND(Sheet1!$E$16,AV1419)-1))</f>
        <v>#VALUE!</v>
      </c>
      <c r="AP1419" s="14" t="s">
        <v>789</v>
      </c>
      <c r="AQ1419" s="14" t="s">
        <v>790</v>
      </c>
      <c r="AX1419" s="1">
        <v>210101701</v>
      </c>
      <c r="AY1419" s="1" t="s">
        <v>91</v>
      </c>
      <c r="AZ1419" s="1" t="str">
        <f t="shared" si="394"/>
        <v>210101701受击光效</v>
      </c>
      <c r="BA1419" s="1">
        <f>COUNTIFS($AZ$2:AZ1419,AZ1419,$AZ$2:AZ1419,"&gt;&lt;")</f>
        <v>1</v>
      </c>
      <c r="BB1419" t="b">
        <f>IFERROR(AND(VLOOKUP(AX1419,[2]英雄技能定义!$A:$F,6,0)="普攻",AY1419=$AY$2),FALSE)</f>
        <v>0</v>
      </c>
    </row>
    <row r="1420" spans="19:54">
      <c r="S1420" s="14" t="str">
        <f t="shared" si="386"/>
        <v>210101702伤血1</v>
      </c>
      <c r="T1420" s="14" t="str">
        <f ca="1">IF(OFFSET($BB$1,MATCH($S1420,S:S,0)-1,),$BC$1,
_xlfn.TEXTJOIN(Sheet1!$D$16,1,U1420:AA1420))</f>
        <v>fixed=100,ratio=0.72*(1+0.05*attackerBlackboard('huoyanma', 0))</v>
      </c>
      <c r="U1420" s="14" t="str">
        <f t="shared" ca="1" si="387"/>
        <v>fixed=100</v>
      </c>
      <c r="V1420" s="14" t="str">
        <f t="shared" ca="1" si="388"/>
        <v>ratio=0.72*(1+0.05*attackerBlackboard('huoyanma'</v>
      </c>
      <c r="W1420" s="14" t="str">
        <f t="shared" ca="1" si="389"/>
        <v xml:space="preserve"> 0))</v>
      </c>
      <c r="X1420" s="14" t="str">
        <f t="shared" ca="1" si="390"/>
        <v/>
      </c>
      <c r="Y1420" s="14" t="str">
        <f t="shared" ca="1" si="391"/>
        <v/>
      </c>
      <c r="Z1420" s="14" t="str">
        <f t="shared" ca="1" si="392"/>
        <v/>
      </c>
      <c r="AA1420" s="14" t="str">
        <f t="shared" ca="1" si="393"/>
        <v/>
      </c>
      <c r="AB1420" s="1">
        <f t="shared" si="379"/>
        <v>100</v>
      </c>
      <c r="AC1420" s="1">
        <v>0.72</v>
      </c>
      <c r="AD1420" s="1" t="e">
        <f t="shared" si="381"/>
        <v>#N/A</v>
      </c>
      <c r="AE1420" s="1" t="e">
        <f t="shared" si="382"/>
        <v>#N/A</v>
      </c>
      <c r="AF1420" s="1" t="e">
        <f t="shared" si="383"/>
        <v>#N/A</v>
      </c>
      <c r="AG1420" s="1" t="e">
        <f t="shared" si="384"/>
        <v>#N/A</v>
      </c>
      <c r="AH1420" s="1" t="e">
        <f t="shared" si="385"/>
        <v>#N/A</v>
      </c>
      <c r="AI1420" s="1" t="str">
        <f>TRIM(LEFT(AP1420,FIND(Sheet1!$E$16,AP1420)-1))</f>
        <v>fixed</v>
      </c>
      <c r="AJ1420" s="1" t="str">
        <f>TRIM(LEFT(AQ1420,FIND(Sheet1!$E$16,AQ1420)-1))</f>
        <v>ratio</v>
      </c>
      <c r="AK1420" s="1" t="e">
        <f>TRIM(LEFT(AR1420,FIND(Sheet1!$E$16,AR1420)-1))</f>
        <v>#VALUE!</v>
      </c>
      <c r="AL1420" s="1" t="e">
        <f>TRIM(LEFT(AS1420,FIND(Sheet1!$E$16,AS1420)-1))</f>
        <v>#VALUE!</v>
      </c>
      <c r="AM1420" s="1" t="e">
        <f>TRIM(LEFT(AT1420,FIND(Sheet1!$E$16,AT1420)-1))</f>
        <v>#VALUE!</v>
      </c>
      <c r="AN1420" s="1" t="e">
        <f>TRIM(LEFT(AU1420,FIND(Sheet1!$E$16,AU1420)-1))</f>
        <v>#VALUE!</v>
      </c>
      <c r="AO1420" s="1" t="e">
        <f>TRIM(LEFT(AV1420,FIND(Sheet1!$E$16,AV1420)-1))</f>
        <v>#VALUE!</v>
      </c>
      <c r="AP1420" s="14" t="s">
        <v>170</v>
      </c>
      <c r="AQ1420" s="14" t="s">
        <v>791</v>
      </c>
      <c r="AR1420" s="14" t="s">
        <v>788</v>
      </c>
      <c r="AX1420" s="1">
        <v>210101702</v>
      </c>
      <c r="AY1420" s="1" t="s">
        <v>86</v>
      </c>
      <c r="AZ1420" s="1" t="str">
        <f t="shared" si="394"/>
        <v>210101702伤血</v>
      </c>
      <c r="BA1420" s="1">
        <f>COUNTIFS($AZ$2:AZ1420,AZ1420,$AZ$2:AZ1420,"&gt;&lt;")</f>
        <v>1</v>
      </c>
      <c r="BB1420" t="b">
        <f>IFERROR(AND(VLOOKUP(AX1420,[2]英雄技能定义!$A:$F,6,0)="普攻",AY1420=$AY$2),FALSE)</f>
        <v>0</v>
      </c>
    </row>
    <row r="1421" spans="19:54">
      <c r="S1421" s="14" t="str">
        <f t="shared" si="386"/>
        <v>210101702受击光效1</v>
      </c>
      <c r="T1421" s="14" t="str">
        <f ca="1">IF(OFFSET($BB$1,MATCH($S1421,S:S,0)-1,),$BC$1,
_xlfn.TEXTJOIN(Sheet1!$D$16,1,U1421:AA1421))</f>
        <v>123+attackerBlackboard('huoyanma', 0)</v>
      </c>
      <c r="U1421" s="14" t="str">
        <f t="shared" ca="1" si="387"/>
        <v>123+attackerBlackboard('huoyanma'</v>
      </c>
      <c r="V1421" s="14" t="str">
        <f t="shared" ca="1" si="388"/>
        <v xml:space="preserve"> 0)</v>
      </c>
      <c r="W1421" s="14" t="str">
        <f t="shared" ca="1" si="389"/>
        <v/>
      </c>
      <c r="X1421" s="14" t="str">
        <f t="shared" ca="1" si="390"/>
        <v/>
      </c>
      <c r="Y1421" s="14" t="str">
        <f t="shared" ca="1" si="391"/>
        <v/>
      </c>
      <c r="Z1421" s="14" t="str">
        <f t="shared" ca="1" si="392"/>
        <v/>
      </c>
      <c r="AA1421" s="14" t="str">
        <f t="shared" ca="1" si="393"/>
        <v/>
      </c>
      <c r="AB1421" s="1">
        <f t="shared" si="379"/>
        <v>123</v>
      </c>
      <c r="AC1421" s="1" t="e">
        <f t="shared" si="380"/>
        <v>#N/A</v>
      </c>
      <c r="AD1421" s="1" t="e">
        <f t="shared" si="381"/>
        <v>#N/A</v>
      </c>
      <c r="AE1421" s="1" t="e">
        <f t="shared" si="382"/>
        <v>#N/A</v>
      </c>
      <c r="AF1421" s="1" t="e">
        <f t="shared" si="383"/>
        <v>#N/A</v>
      </c>
      <c r="AG1421" s="1" t="e">
        <f t="shared" si="384"/>
        <v>#N/A</v>
      </c>
      <c r="AH1421" s="1" t="e">
        <f t="shared" si="385"/>
        <v>#N/A</v>
      </c>
      <c r="AI1421" s="1" t="e">
        <f>TRIM(LEFT(AP1421,FIND(Sheet1!$E$16,AP1421)-1))</f>
        <v>#VALUE!</v>
      </c>
      <c r="AJ1421" s="1" t="e">
        <f>TRIM(LEFT(AQ1421,FIND(Sheet1!$E$16,AQ1421)-1))</f>
        <v>#VALUE!</v>
      </c>
      <c r="AK1421" s="1" t="e">
        <f>TRIM(LEFT(AR1421,FIND(Sheet1!$E$16,AR1421)-1))</f>
        <v>#VALUE!</v>
      </c>
      <c r="AL1421" s="1" t="e">
        <f>TRIM(LEFT(AS1421,FIND(Sheet1!$E$16,AS1421)-1))</f>
        <v>#VALUE!</v>
      </c>
      <c r="AM1421" s="1" t="e">
        <f>TRIM(LEFT(AT1421,FIND(Sheet1!$E$16,AT1421)-1))</f>
        <v>#VALUE!</v>
      </c>
      <c r="AN1421" s="1" t="e">
        <f>TRIM(LEFT(AU1421,FIND(Sheet1!$E$16,AU1421)-1))</f>
        <v>#VALUE!</v>
      </c>
      <c r="AO1421" s="1" t="e">
        <f>TRIM(LEFT(AV1421,FIND(Sheet1!$E$16,AV1421)-1))</f>
        <v>#VALUE!</v>
      </c>
      <c r="AP1421" s="14" t="s">
        <v>789</v>
      </c>
      <c r="AQ1421" s="14" t="s">
        <v>790</v>
      </c>
      <c r="AX1421" s="1">
        <v>210101702</v>
      </c>
      <c r="AY1421" s="1" t="s">
        <v>91</v>
      </c>
      <c r="AZ1421" s="1" t="str">
        <f t="shared" si="394"/>
        <v>210101702受击光效</v>
      </c>
      <c r="BA1421" s="1">
        <f>COUNTIFS($AZ$2:AZ1421,AZ1421,$AZ$2:AZ1421,"&gt;&lt;")</f>
        <v>1</v>
      </c>
      <c r="BB1421" t="b">
        <f>IFERROR(AND(VLOOKUP(AX1421,[2]英雄技能定义!$A:$F,6,0)="普攻",AY1421=$AY$2),FALSE)</f>
        <v>0</v>
      </c>
    </row>
    <row r="1422" spans="19:54">
      <c r="S1422" s="14" t="str">
        <f t="shared" si="386"/>
        <v>210101703伤血1</v>
      </c>
      <c r="T1422" s="14" t="str">
        <f ca="1">IF(OFFSET($BB$1,MATCH($S1422,S:S,0)-1,),$BC$1,
_xlfn.TEXTJOIN(Sheet1!$D$16,1,U1422:AA1422))</f>
        <v>fixed=100,ratio=0.84*(1+0.05*attackerBlackboard('huoyanma', 0))</v>
      </c>
      <c r="U1422" s="14" t="str">
        <f t="shared" ca="1" si="387"/>
        <v>fixed=100</v>
      </c>
      <c r="V1422" s="14" t="str">
        <f t="shared" ca="1" si="388"/>
        <v>ratio=0.84*(1+0.05*attackerBlackboard('huoyanma'</v>
      </c>
      <c r="W1422" s="14" t="str">
        <f t="shared" ca="1" si="389"/>
        <v xml:space="preserve"> 0))</v>
      </c>
      <c r="X1422" s="14" t="str">
        <f t="shared" ca="1" si="390"/>
        <v/>
      </c>
      <c r="Y1422" s="14" t="str">
        <f t="shared" ca="1" si="391"/>
        <v/>
      </c>
      <c r="Z1422" s="14" t="str">
        <f t="shared" ca="1" si="392"/>
        <v/>
      </c>
      <c r="AA1422" s="14" t="str">
        <f t="shared" ca="1" si="393"/>
        <v/>
      </c>
      <c r="AB1422" s="1">
        <f t="shared" si="379"/>
        <v>100</v>
      </c>
      <c r="AC1422" s="1">
        <v>0.84</v>
      </c>
      <c r="AD1422" s="1" t="e">
        <f t="shared" si="381"/>
        <v>#N/A</v>
      </c>
      <c r="AE1422" s="1" t="e">
        <f t="shared" si="382"/>
        <v>#N/A</v>
      </c>
      <c r="AF1422" s="1" t="e">
        <f t="shared" si="383"/>
        <v>#N/A</v>
      </c>
      <c r="AG1422" s="1" t="e">
        <f t="shared" si="384"/>
        <v>#N/A</v>
      </c>
      <c r="AH1422" s="1" t="e">
        <f t="shared" si="385"/>
        <v>#N/A</v>
      </c>
      <c r="AI1422" s="1" t="str">
        <f>TRIM(LEFT(AP1422,FIND(Sheet1!$E$16,AP1422)-1))</f>
        <v>fixed</v>
      </c>
      <c r="AJ1422" s="1" t="str">
        <f>TRIM(LEFT(AQ1422,FIND(Sheet1!$E$16,AQ1422)-1))</f>
        <v>ratio</v>
      </c>
      <c r="AK1422" s="1" t="e">
        <f>TRIM(LEFT(AR1422,FIND(Sheet1!$E$16,AR1422)-1))</f>
        <v>#VALUE!</v>
      </c>
      <c r="AL1422" s="1" t="e">
        <f>TRIM(LEFT(AS1422,FIND(Sheet1!$E$16,AS1422)-1))</f>
        <v>#VALUE!</v>
      </c>
      <c r="AM1422" s="1" t="e">
        <f>TRIM(LEFT(AT1422,FIND(Sheet1!$E$16,AT1422)-1))</f>
        <v>#VALUE!</v>
      </c>
      <c r="AN1422" s="1" t="e">
        <f>TRIM(LEFT(AU1422,FIND(Sheet1!$E$16,AU1422)-1))</f>
        <v>#VALUE!</v>
      </c>
      <c r="AO1422" s="1" t="e">
        <f>TRIM(LEFT(AV1422,FIND(Sheet1!$E$16,AV1422)-1))</f>
        <v>#VALUE!</v>
      </c>
      <c r="AP1422" s="14" t="s">
        <v>170</v>
      </c>
      <c r="AQ1422" s="14" t="s">
        <v>792</v>
      </c>
      <c r="AR1422" s="14" t="s">
        <v>788</v>
      </c>
      <c r="AX1422" s="1">
        <v>210101703</v>
      </c>
      <c r="AY1422" s="1" t="s">
        <v>86</v>
      </c>
      <c r="AZ1422" s="1" t="str">
        <f t="shared" si="394"/>
        <v>210101703伤血</v>
      </c>
      <c r="BA1422" s="1">
        <f>COUNTIFS($AZ$2:AZ1422,AZ1422,$AZ$2:AZ1422,"&gt;&lt;")</f>
        <v>1</v>
      </c>
      <c r="BB1422" t="b">
        <f>IFERROR(AND(VLOOKUP(AX1422,[2]英雄技能定义!$A:$F,6,0)="普攻",AY1422=$AY$2),FALSE)</f>
        <v>0</v>
      </c>
    </row>
    <row r="1423" spans="19:54">
      <c r="S1423" s="14" t="str">
        <f t="shared" si="386"/>
        <v>210101703受击光效1</v>
      </c>
      <c r="T1423" s="14" t="str">
        <f ca="1">IF(OFFSET($BB$1,MATCH($S1423,S:S,0)-1,),$BC$1,
_xlfn.TEXTJOIN(Sheet1!$D$16,1,U1423:AA1423))</f>
        <v>123+attackerBlackboard('huoyanma', 0)</v>
      </c>
      <c r="U1423" s="14" t="str">
        <f t="shared" ca="1" si="387"/>
        <v>123+attackerBlackboard('huoyanma'</v>
      </c>
      <c r="V1423" s="14" t="str">
        <f t="shared" ca="1" si="388"/>
        <v xml:space="preserve"> 0)</v>
      </c>
      <c r="W1423" s="14" t="str">
        <f t="shared" ca="1" si="389"/>
        <v/>
      </c>
      <c r="X1423" s="14" t="str">
        <f t="shared" ca="1" si="390"/>
        <v/>
      </c>
      <c r="Y1423" s="14" t="str">
        <f t="shared" ca="1" si="391"/>
        <v/>
      </c>
      <c r="Z1423" s="14" t="str">
        <f t="shared" ca="1" si="392"/>
        <v/>
      </c>
      <c r="AA1423" s="14" t="str">
        <f t="shared" ca="1" si="393"/>
        <v/>
      </c>
      <c r="AB1423" s="1">
        <f t="shared" si="379"/>
        <v>123</v>
      </c>
      <c r="AC1423" s="1" t="e">
        <f t="shared" si="380"/>
        <v>#N/A</v>
      </c>
      <c r="AD1423" s="1" t="e">
        <f t="shared" si="381"/>
        <v>#N/A</v>
      </c>
      <c r="AE1423" s="1" t="e">
        <f t="shared" si="382"/>
        <v>#N/A</v>
      </c>
      <c r="AF1423" s="1" t="e">
        <f t="shared" si="383"/>
        <v>#N/A</v>
      </c>
      <c r="AG1423" s="1" t="e">
        <f t="shared" si="384"/>
        <v>#N/A</v>
      </c>
      <c r="AH1423" s="1" t="e">
        <f t="shared" si="385"/>
        <v>#N/A</v>
      </c>
      <c r="AI1423" s="1" t="e">
        <f>TRIM(LEFT(AP1423,FIND(Sheet1!$E$16,AP1423)-1))</f>
        <v>#VALUE!</v>
      </c>
      <c r="AJ1423" s="1" t="e">
        <f>TRIM(LEFT(AQ1423,FIND(Sheet1!$E$16,AQ1423)-1))</f>
        <v>#VALUE!</v>
      </c>
      <c r="AK1423" s="1" t="e">
        <f>TRIM(LEFT(AR1423,FIND(Sheet1!$E$16,AR1423)-1))</f>
        <v>#VALUE!</v>
      </c>
      <c r="AL1423" s="1" t="e">
        <f>TRIM(LEFT(AS1423,FIND(Sheet1!$E$16,AS1423)-1))</f>
        <v>#VALUE!</v>
      </c>
      <c r="AM1423" s="1" t="e">
        <f>TRIM(LEFT(AT1423,FIND(Sheet1!$E$16,AT1423)-1))</f>
        <v>#VALUE!</v>
      </c>
      <c r="AN1423" s="1" t="e">
        <f>TRIM(LEFT(AU1423,FIND(Sheet1!$E$16,AU1423)-1))</f>
        <v>#VALUE!</v>
      </c>
      <c r="AO1423" s="1" t="e">
        <f>TRIM(LEFT(AV1423,FIND(Sheet1!$E$16,AV1423)-1))</f>
        <v>#VALUE!</v>
      </c>
      <c r="AP1423" s="14" t="s">
        <v>789</v>
      </c>
      <c r="AQ1423" s="14" t="s">
        <v>790</v>
      </c>
      <c r="AX1423" s="1">
        <v>210101703</v>
      </c>
      <c r="AY1423" s="1" t="s">
        <v>91</v>
      </c>
      <c r="AZ1423" s="1" t="str">
        <f t="shared" si="394"/>
        <v>210101703受击光效</v>
      </c>
      <c r="BA1423" s="1">
        <f>COUNTIFS($AZ$2:AZ1423,AZ1423,$AZ$2:AZ1423,"&gt;&lt;")</f>
        <v>1</v>
      </c>
      <c r="BB1423" t="b">
        <f>IFERROR(AND(VLOOKUP(AX1423,[2]英雄技能定义!$A:$F,6,0)="普攻",AY1423=$AY$2),FALSE)</f>
        <v>0</v>
      </c>
    </row>
    <row r="1424" spans="19:54">
      <c r="S1424" s="14" t="str">
        <f t="shared" si="386"/>
        <v>210101704伤血1</v>
      </c>
      <c r="T1424" s="14" t="str">
        <f ca="1">IF(OFFSET($BB$1,MATCH($S1424,S:S,0)-1,),$BC$1,
_xlfn.TEXTJOIN(Sheet1!$D$16,1,U1424:AA1424))</f>
        <v>fixed=100,ratio=0.96*(1+0.05*attackerBlackboard('huoyanma', 0))</v>
      </c>
      <c r="U1424" s="14" t="str">
        <f t="shared" ca="1" si="387"/>
        <v>fixed=100</v>
      </c>
      <c r="V1424" s="14" t="str">
        <f t="shared" ca="1" si="388"/>
        <v>ratio=0.96*(1+0.05*attackerBlackboard('huoyanma'</v>
      </c>
      <c r="W1424" s="14" t="str">
        <f t="shared" ca="1" si="389"/>
        <v xml:space="preserve"> 0))</v>
      </c>
      <c r="X1424" s="14" t="str">
        <f t="shared" ca="1" si="390"/>
        <v/>
      </c>
      <c r="Y1424" s="14" t="str">
        <f t="shared" ca="1" si="391"/>
        <v/>
      </c>
      <c r="Z1424" s="14" t="str">
        <f t="shared" ca="1" si="392"/>
        <v/>
      </c>
      <c r="AA1424" s="14" t="str">
        <f t="shared" ca="1" si="393"/>
        <v/>
      </c>
      <c r="AB1424" s="1">
        <f t="shared" si="379"/>
        <v>100</v>
      </c>
      <c r="AC1424" s="1">
        <v>0.96</v>
      </c>
      <c r="AD1424" s="1" t="e">
        <f t="shared" si="381"/>
        <v>#N/A</v>
      </c>
      <c r="AE1424" s="1" t="e">
        <f t="shared" si="382"/>
        <v>#N/A</v>
      </c>
      <c r="AF1424" s="1" t="e">
        <f t="shared" si="383"/>
        <v>#N/A</v>
      </c>
      <c r="AG1424" s="1" t="e">
        <f t="shared" si="384"/>
        <v>#N/A</v>
      </c>
      <c r="AH1424" s="1" t="e">
        <f t="shared" si="385"/>
        <v>#N/A</v>
      </c>
      <c r="AI1424" s="1" t="str">
        <f>TRIM(LEFT(AP1424,FIND(Sheet1!$E$16,AP1424)-1))</f>
        <v>fixed</v>
      </c>
      <c r="AJ1424" s="1" t="str">
        <f>TRIM(LEFT(AQ1424,FIND(Sheet1!$E$16,AQ1424)-1))</f>
        <v>ratio</v>
      </c>
      <c r="AK1424" s="1" t="e">
        <f>TRIM(LEFT(AR1424,FIND(Sheet1!$E$16,AR1424)-1))</f>
        <v>#VALUE!</v>
      </c>
      <c r="AL1424" s="1" t="e">
        <f>TRIM(LEFT(AS1424,FIND(Sheet1!$E$16,AS1424)-1))</f>
        <v>#VALUE!</v>
      </c>
      <c r="AM1424" s="1" t="e">
        <f>TRIM(LEFT(AT1424,FIND(Sheet1!$E$16,AT1424)-1))</f>
        <v>#VALUE!</v>
      </c>
      <c r="AN1424" s="1" t="e">
        <f>TRIM(LEFT(AU1424,FIND(Sheet1!$E$16,AU1424)-1))</f>
        <v>#VALUE!</v>
      </c>
      <c r="AO1424" s="1" t="e">
        <f>TRIM(LEFT(AV1424,FIND(Sheet1!$E$16,AV1424)-1))</f>
        <v>#VALUE!</v>
      </c>
      <c r="AP1424" s="14" t="s">
        <v>170</v>
      </c>
      <c r="AQ1424" s="14" t="s">
        <v>793</v>
      </c>
      <c r="AR1424" s="14" t="s">
        <v>788</v>
      </c>
      <c r="AX1424" s="1">
        <v>210101704</v>
      </c>
      <c r="AY1424" s="1" t="s">
        <v>86</v>
      </c>
      <c r="AZ1424" s="1" t="str">
        <f t="shared" si="394"/>
        <v>210101704伤血</v>
      </c>
      <c r="BA1424" s="1">
        <f>COUNTIFS($AZ$2:AZ1424,AZ1424,$AZ$2:AZ1424,"&gt;&lt;")</f>
        <v>1</v>
      </c>
      <c r="BB1424" t="b">
        <f>IFERROR(AND(VLOOKUP(AX1424,[2]英雄技能定义!$A:$F,6,0)="普攻",AY1424=$AY$2),FALSE)</f>
        <v>0</v>
      </c>
    </row>
    <row r="1425" spans="19:54">
      <c r="S1425" s="14" t="str">
        <f t="shared" si="386"/>
        <v>210101704受击光效1</v>
      </c>
      <c r="T1425" s="14" t="str">
        <f ca="1">IF(OFFSET($BB$1,MATCH($S1425,S:S,0)-1,),$BC$1,
_xlfn.TEXTJOIN(Sheet1!$D$16,1,U1425:AA1425))</f>
        <v>123+attackerBlackboard('huoyanma', 0)</v>
      </c>
      <c r="U1425" s="14" t="str">
        <f t="shared" ca="1" si="387"/>
        <v>123+attackerBlackboard('huoyanma'</v>
      </c>
      <c r="V1425" s="14" t="str">
        <f t="shared" ca="1" si="388"/>
        <v xml:space="preserve"> 0)</v>
      </c>
      <c r="W1425" s="14" t="str">
        <f t="shared" ca="1" si="389"/>
        <v/>
      </c>
      <c r="X1425" s="14" t="str">
        <f t="shared" ca="1" si="390"/>
        <v/>
      </c>
      <c r="Y1425" s="14" t="str">
        <f t="shared" ca="1" si="391"/>
        <v/>
      </c>
      <c r="Z1425" s="14" t="str">
        <f t="shared" ca="1" si="392"/>
        <v/>
      </c>
      <c r="AA1425" s="14" t="str">
        <f t="shared" ca="1" si="393"/>
        <v/>
      </c>
      <c r="AB1425" s="1">
        <f t="shared" si="379"/>
        <v>123</v>
      </c>
      <c r="AC1425" s="1" t="e">
        <f t="shared" si="380"/>
        <v>#N/A</v>
      </c>
      <c r="AD1425" s="1" t="e">
        <f t="shared" si="381"/>
        <v>#N/A</v>
      </c>
      <c r="AE1425" s="1" t="e">
        <f t="shared" si="382"/>
        <v>#N/A</v>
      </c>
      <c r="AF1425" s="1" t="e">
        <f t="shared" si="383"/>
        <v>#N/A</v>
      </c>
      <c r="AG1425" s="1" t="e">
        <f t="shared" si="384"/>
        <v>#N/A</v>
      </c>
      <c r="AH1425" s="1" t="e">
        <f t="shared" si="385"/>
        <v>#N/A</v>
      </c>
      <c r="AI1425" s="1" t="e">
        <f>TRIM(LEFT(AP1425,FIND(Sheet1!$E$16,AP1425)-1))</f>
        <v>#VALUE!</v>
      </c>
      <c r="AJ1425" s="1" t="e">
        <f>TRIM(LEFT(AQ1425,FIND(Sheet1!$E$16,AQ1425)-1))</f>
        <v>#VALUE!</v>
      </c>
      <c r="AK1425" s="1" t="e">
        <f>TRIM(LEFT(AR1425,FIND(Sheet1!$E$16,AR1425)-1))</f>
        <v>#VALUE!</v>
      </c>
      <c r="AL1425" s="1" t="e">
        <f>TRIM(LEFT(AS1425,FIND(Sheet1!$E$16,AS1425)-1))</f>
        <v>#VALUE!</v>
      </c>
      <c r="AM1425" s="1" t="e">
        <f>TRIM(LEFT(AT1425,FIND(Sheet1!$E$16,AT1425)-1))</f>
        <v>#VALUE!</v>
      </c>
      <c r="AN1425" s="1" t="e">
        <f>TRIM(LEFT(AU1425,FIND(Sheet1!$E$16,AU1425)-1))</f>
        <v>#VALUE!</v>
      </c>
      <c r="AO1425" s="1" t="e">
        <f>TRIM(LEFT(AV1425,FIND(Sheet1!$E$16,AV1425)-1))</f>
        <v>#VALUE!</v>
      </c>
      <c r="AP1425" s="14" t="s">
        <v>789</v>
      </c>
      <c r="AQ1425" s="14" t="s">
        <v>790</v>
      </c>
      <c r="AX1425" s="1">
        <v>210101704</v>
      </c>
      <c r="AY1425" s="1" t="s">
        <v>91</v>
      </c>
      <c r="AZ1425" s="1" t="str">
        <f t="shared" si="394"/>
        <v>210101704受击光效</v>
      </c>
      <c r="BA1425" s="1">
        <f>COUNTIFS($AZ$2:AZ1425,AZ1425,$AZ$2:AZ1425,"&gt;&lt;")</f>
        <v>1</v>
      </c>
      <c r="BB1425" t="b">
        <f>IFERROR(AND(VLOOKUP(AX1425,[2]英雄技能定义!$A:$F,6,0)="普攻",AY1425=$AY$2),FALSE)</f>
        <v>0</v>
      </c>
    </row>
    <row r="1426" spans="19:54">
      <c r="S1426" s="14" t="str">
        <f t="shared" si="386"/>
        <v>210101705伤血1</v>
      </c>
      <c r="T1426" s="14" t="str">
        <f ca="1">IF(OFFSET($BB$1,MATCH($S1426,S:S,0)-1,),$BC$1,
_xlfn.TEXTJOIN(Sheet1!$D$16,1,U1426:AA1426))</f>
        <v>fixed=100,ratio=1.08*(1+0.05*attackerBlackboard('huoyanma', 0))</v>
      </c>
      <c r="U1426" s="14" t="str">
        <f t="shared" ca="1" si="387"/>
        <v>fixed=100</v>
      </c>
      <c r="V1426" s="14" t="str">
        <f t="shared" ca="1" si="388"/>
        <v>ratio=1.08*(1+0.05*attackerBlackboard('huoyanma'</v>
      </c>
      <c r="W1426" s="14" t="str">
        <f t="shared" ca="1" si="389"/>
        <v xml:space="preserve"> 0))</v>
      </c>
      <c r="X1426" s="14" t="str">
        <f t="shared" ca="1" si="390"/>
        <v/>
      </c>
      <c r="Y1426" s="14" t="str">
        <f t="shared" ca="1" si="391"/>
        <v/>
      </c>
      <c r="Z1426" s="14" t="str">
        <f t="shared" ca="1" si="392"/>
        <v/>
      </c>
      <c r="AA1426" s="14" t="str">
        <f t="shared" ca="1" si="393"/>
        <v/>
      </c>
      <c r="AB1426" s="1">
        <f t="shared" si="379"/>
        <v>100</v>
      </c>
      <c r="AC1426" s="1">
        <v>1.08</v>
      </c>
      <c r="AD1426" s="1" t="e">
        <f t="shared" si="381"/>
        <v>#N/A</v>
      </c>
      <c r="AE1426" s="1" t="e">
        <f t="shared" si="382"/>
        <v>#N/A</v>
      </c>
      <c r="AF1426" s="1" t="e">
        <f t="shared" si="383"/>
        <v>#N/A</v>
      </c>
      <c r="AG1426" s="1" t="e">
        <f t="shared" si="384"/>
        <v>#N/A</v>
      </c>
      <c r="AH1426" s="1" t="e">
        <f t="shared" si="385"/>
        <v>#N/A</v>
      </c>
      <c r="AI1426" s="1" t="str">
        <f>TRIM(LEFT(AP1426,FIND(Sheet1!$E$16,AP1426)-1))</f>
        <v>fixed</v>
      </c>
      <c r="AJ1426" s="1" t="str">
        <f>TRIM(LEFT(AQ1426,FIND(Sheet1!$E$16,AQ1426)-1))</f>
        <v>ratio</v>
      </c>
      <c r="AK1426" s="1" t="e">
        <f>TRIM(LEFT(AR1426,FIND(Sheet1!$E$16,AR1426)-1))</f>
        <v>#VALUE!</v>
      </c>
      <c r="AL1426" s="1" t="e">
        <f>TRIM(LEFT(AS1426,FIND(Sheet1!$E$16,AS1426)-1))</f>
        <v>#VALUE!</v>
      </c>
      <c r="AM1426" s="1" t="e">
        <f>TRIM(LEFT(AT1426,FIND(Sheet1!$E$16,AT1426)-1))</f>
        <v>#VALUE!</v>
      </c>
      <c r="AN1426" s="1" t="e">
        <f>TRIM(LEFT(AU1426,FIND(Sheet1!$E$16,AU1426)-1))</f>
        <v>#VALUE!</v>
      </c>
      <c r="AO1426" s="1" t="e">
        <f>TRIM(LEFT(AV1426,FIND(Sheet1!$E$16,AV1426)-1))</f>
        <v>#VALUE!</v>
      </c>
      <c r="AP1426" s="14" t="s">
        <v>170</v>
      </c>
      <c r="AQ1426" s="14" t="s">
        <v>794</v>
      </c>
      <c r="AR1426" s="14" t="s">
        <v>788</v>
      </c>
      <c r="AX1426" s="1">
        <v>210101705</v>
      </c>
      <c r="AY1426" s="1" t="s">
        <v>86</v>
      </c>
      <c r="AZ1426" s="1" t="str">
        <f t="shared" si="394"/>
        <v>210101705伤血</v>
      </c>
      <c r="BA1426" s="1">
        <f>COUNTIFS($AZ$2:AZ1426,AZ1426,$AZ$2:AZ1426,"&gt;&lt;")</f>
        <v>1</v>
      </c>
      <c r="BB1426" t="b">
        <f>IFERROR(AND(VLOOKUP(AX1426,[2]英雄技能定义!$A:$F,6,0)="普攻",AY1426=$AY$2),FALSE)</f>
        <v>0</v>
      </c>
    </row>
    <row r="1427" spans="19:54">
      <c r="S1427" s="14" t="str">
        <f t="shared" si="386"/>
        <v>210101705受击光效1</v>
      </c>
      <c r="T1427" s="14" t="str">
        <f ca="1">IF(OFFSET($BB$1,MATCH($S1427,S:S,0)-1,),$BC$1,
_xlfn.TEXTJOIN(Sheet1!$D$16,1,U1427:AA1427))</f>
        <v>123+attackerBlackboard('huoyanma', 0)</v>
      </c>
      <c r="U1427" s="14" t="str">
        <f t="shared" ca="1" si="387"/>
        <v>123+attackerBlackboard('huoyanma'</v>
      </c>
      <c r="V1427" s="14" t="str">
        <f t="shared" ca="1" si="388"/>
        <v xml:space="preserve"> 0)</v>
      </c>
      <c r="W1427" s="14" t="str">
        <f t="shared" ca="1" si="389"/>
        <v/>
      </c>
      <c r="X1427" s="14" t="str">
        <f t="shared" ca="1" si="390"/>
        <v/>
      </c>
      <c r="Y1427" s="14" t="str">
        <f t="shared" ca="1" si="391"/>
        <v/>
      </c>
      <c r="Z1427" s="14" t="str">
        <f t="shared" ca="1" si="392"/>
        <v/>
      </c>
      <c r="AA1427" s="14" t="str">
        <f t="shared" ca="1" si="393"/>
        <v/>
      </c>
      <c r="AB1427" s="1">
        <f t="shared" si="379"/>
        <v>123</v>
      </c>
      <c r="AC1427" s="1" t="e">
        <f t="shared" si="380"/>
        <v>#N/A</v>
      </c>
      <c r="AD1427" s="1" t="e">
        <f t="shared" si="381"/>
        <v>#N/A</v>
      </c>
      <c r="AE1427" s="1" t="e">
        <f t="shared" si="382"/>
        <v>#N/A</v>
      </c>
      <c r="AF1427" s="1" t="e">
        <f t="shared" si="383"/>
        <v>#N/A</v>
      </c>
      <c r="AG1427" s="1" t="e">
        <f t="shared" si="384"/>
        <v>#N/A</v>
      </c>
      <c r="AH1427" s="1" t="e">
        <f t="shared" si="385"/>
        <v>#N/A</v>
      </c>
      <c r="AI1427" s="1" t="e">
        <f>TRIM(LEFT(AP1427,FIND(Sheet1!$E$16,AP1427)-1))</f>
        <v>#VALUE!</v>
      </c>
      <c r="AJ1427" s="1" t="e">
        <f>TRIM(LEFT(AQ1427,FIND(Sheet1!$E$16,AQ1427)-1))</f>
        <v>#VALUE!</v>
      </c>
      <c r="AK1427" s="1" t="e">
        <f>TRIM(LEFT(AR1427,FIND(Sheet1!$E$16,AR1427)-1))</f>
        <v>#VALUE!</v>
      </c>
      <c r="AL1427" s="1" t="e">
        <f>TRIM(LEFT(AS1427,FIND(Sheet1!$E$16,AS1427)-1))</f>
        <v>#VALUE!</v>
      </c>
      <c r="AM1427" s="1" t="e">
        <f>TRIM(LEFT(AT1427,FIND(Sheet1!$E$16,AT1427)-1))</f>
        <v>#VALUE!</v>
      </c>
      <c r="AN1427" s="1" t="e">
        <f>TRIM(LEFT(AU1427,FIND(Sheet1!$E$16,AU1427)-1))</f>
        <v>#VALUE!</v>
      </c>
      <c r="AO1427" s="1" t="e">
        <f>TRIM(LEFT(AV1427,FIND(Sheet1!$E$16,AV1427)-1))</f>
        <v>#VALUE!</v>
      </c>
      <c r="AP1427" s="14" t="s">
        <v>789</v>
      </c>
      <c r="AQ1427" s="14" t="s">
        <v>790</v>
      </c>
      <c r="AX1427" s="1">
        <v>210101705</v>
      </c>
      <c r="AY1427" s="1" t="s">
        <v>91</v>
      </c>
      <c r="AZ1427" s="1" t="str">
        <f t="shared" si="394"/>
        <v>210101705受击光效</v>
      </c>
      <c r="BA1427" s="1">
        <f>COUNTIFS($AZ$2:AZ1427,AZ1427,$AZ$2:AZ1427,"&gt;&lt;")</f>
        <v>1</v>
      </c>
      <c r="BB1427" t="b">
        <f>IFERROR(AND(VLOOKUP(AX1427,[2]英雄技能定义!$A:$F,6,0)="普攻",AY1427=$AY$2),FALSE)</f>
        <v>0</v>
      </c>
    </row>
    <row r="1428" spans="19:54">
      <c r="S1428" s="14" t="str">
        <f t="shared" si="386"/>
        <v>210101706伤血1</v>
      </c>
      <c r="T1428" s="14" t="str">
        <f ca="1">IF(OFFSET($BB$1,MATCH($S1428,S:S,0)-1,),$BC$1,
_xlfn.TEXTJOIN(Sheet1!$D$16,1,U1428:AA1428))</f>
        <v>fixed=100,ratio=1.2*(1+0.1*attackerBlackboard('huoyanma', 0))</v>
      </c>
      <c r="U1428" s="14" t="str">
        <f t="shared" ca="1" si="387"/>
        <v>fixed=100</v>
      </c>
      <c r="V1428" s="14" t="str">
        <f t="shared" ca="1" si="388"/>
        <v>ratio=1.2*(1+0.1*attackerBlackboard('huoyanma'</v>
      </c>
      <c r="W1428" s="14" t="str">
        <f t="shared" ca="1" si="389"/>
        <v xml:space="preserve"> 0))</v>
      </c>
      <c r="X1428" s="14" t="str">
        <f t="shared" ca="1" si="390"/>
        <v/>
      </c>
      <c r="Y1428" s="14" t="str">
        <f t="shared" ca="1" si="391"/>
        <v/>
      </c>
      <c r="Z1428" s="14" t="str">
        <f t="shared" ca="1" si="392"/>
        <v/>
      </c>
      <c r="AA1428" s="14" t="str">
        <f t="shared" ca="1" si="393"/>
        <v/>
      </c>
      <c r="AB1428" s="1">
        <f t="shared" si="379"/>
        <v>100</v>
      </c>
      <c r="AC1428" s="1">
        <v>1.2</v>
      </c>
      <c r="AD1428" s="1" t="e">
        <f t="shared" si="381"/>
        <v>#N/A</v>
      </c>
      <c r="AE1428" s="1" t="e">
        <f t="shared" si="382"/>
        <v>#N/A</v>
      </c>
      <c r="AF1428" s="1" t="e">
        <f t="shared" si="383"/>
        <v>#N/A</v>
      </c>
      <c r="AG1428" s="1" t="e">
        <f t="shared" si="384"/>
        <v>#N/A</v>
      </c>
      <c r="AH1428" s="1" t="e">
        <f t="shared" si="385"/>
        <v>#N/A</v>
      </c>
      <c r="AI1428" s="1" t="str">
        <f>TRIM(LEFT(AP1428,FIND(Sheet1!$E$16,AP1428)-1))</f>
        <v>fixed</v>
      </c>
      <c r="AJ1428" s="1" t="str">
        <f>TRIM(LEFT(AQ1428,FIND(Sheet1!$E$16,AQ1428)-1))</f>
        <v>ratio</v>
      </c>
      <c r="AK1428" s="1" t="e">
        <f>TRIM(LEFT(AR1428,FIND(Sheet1!$E$16,AR1428)-1))</f>
        <v>#VALUE!</v>
      </c>
      <c r="AL1428" s="1" t="e">
        <f>TRIM(LEFT(AS1428,FIND(Sheet1!$E$16,AS1428)-1))</f>
        <v>#VALUE!</v>
      </c>
      <c r="AM1428" s="1" t="e">
        <f>TRIM(LEFT(AT1428,FIND(Sheet1!$E$16,AT1428)-1))</f>
        <v>#VALUE!</v>
      </c>
      <c r="AN1428" s="1" t="e">
        <f>TRIM(LEFT(AU1428,FIND(Sheet1!$E$16,AU1428)-1))</f>
        <v>#VALUE!</v>
      </c>
      <c r="AO1428" s="1" t="e">
        <f>TRIM(LEFT(AV1428,FIND(Sheet1!$E$16,AV1428)-1))</f>
        <v>#VALUE!</v>
      </c>
      <c r="AP1428" s="14" t="s">
        <v>170</v>
      </c>
      <c r="AQ1428" s="14" t="s">
        <v>795</v>
      </c>
      <c r="AR1428" s="14" t="s">
        <v>788</v>
      </c>
      <c r="AX1428" s="1">
        <v>210101706</v>
      </c>
      <c r="AY1428" s="1" t="s">
        <v>86</v>
      </c>
      <c r="AZ1428" s="1" t="str">
        <f t="shared" si="394"/>
        <v>210101706伤血</v>
      </c>
      <c r="BA1428" s="1">
        <f>COUNTIFS($AZ$2:AZ1428,AZ1428,$AZ$2:AZ1428,"&gt;&lt;")</f>
        <v>1</v>
      </c>
      <c r="BB1428" t="b">
        <f>IFERROR(AND(VLOOKUP(AX1428,[2]英雄技能定义!$A:$F,6,0)="普攻",AY1428=$AY$2),FALSE)</f>
        <v>0</v>
      </c>
    </row>
    <row r="1429" spans="19:54">
      <c r="S1429" s="14" t="str">
        <f t="shared" si="386"/>
        <v>210101706受击光效1</v>
      </c>
      <c r="T1429" s="14" t="str">
        <f ca="1">IF(OFFSET($BB$1,MATCH($S1429,S:S,0)-1,),$BC$1,
_xlfn.TEXTJOIN(Sheet1!$D$16,1,U1429:AA1429))</f>
        <v>123+attackerBlackboard('huoyanma', 0)</v>
      </c>
      <c r="U1429" s="14" t="str">
        <f t="shared" ca="1" si="387"/>
        <v>123+attackerBlackboard('huoyanma'</v>
      </c>
      <c r="V1429" s="14" t="str">
        <f t="shared" ca="1" si="388"/>
        <v xml:space="preserve"> 0)</v>
      </c>
      <c r="W1429" s="14" t="str">
        <f t="shared" ca="1" si="389"/>
        <v/>
      </c>
      <c r="X1429" s="14" t="str">
        <f t="shared" ca="1" si="390"/>
        <v/>
      </c>
      <c r="Y1429" s="14" t="str">
        <f t="shared" ca="1" si="391"/>
        <v/>
      </c>
      <c r="Z1429" s="14" t="str">
        <f t="shared" ca="1" si="392"/>
        <v/>
      </c>
      <c r="AA1429" s="14" t="str">
        <f t="shared" ca="1" si="393"/>
        <v/>
      </c>
      <c r="AB1429" s="1">
        <f t="shared" si="379"/>
        <v>123</v>
      </c>
      <c r="AC1429" s="1" t="e">
        <f t="shared" si="380"/>
        <v>#N/A</v>
      </c>
      <c r="AD1429" s="1" t="e">
        <f t="shared" si="381"/>
        <v>#N/A</v>
      </c>
      <c r="AE1429" s="1" t="e">
        <f t="shared" si="382"/>
        <v>#N/A</v>
      </c>
      <c r="AF1429" s="1" t="e">
        <f t="shared" si="383"/>
        <v>#N/A</v>
      </c>
      <c r="AG1429" s="1" t="e">
        <f t="shared" si="384"/>
        <v>#N/A</v>
      </c>
      <c r="AH1429" s="1" t="e">
        <f t="shared" si="385"/>
        <v>#N/A</v>
      </c>
      <c r="AI1429" s="1" t="e">
        <f>TRIM(LEFT(AP1429,FIND(Sheet1!$E$16,AP1429)-1))</f>
        <v>#VALUE!</v>
      </c>
      <c r="AJ1429" s="1" t="e">
        <f>TRIM(LEFT(AQ1429,FIND(Sheet1!$E$16,AQ1429)-1))</f>
        <v>#VALUE!</v>
      </c>
      <c r="AK1429" s="1" t="e">
        <f>TRIM(LEFT(AR1429,FIND(Sheet1!$E$16,AR1429)-1))</f>
        <v>#VALUE!</v>
      </c>
      <c r="AL1429" s="1" t="e">
        <f>TRIM(LEFT(AS1429,FIND(Sheet1!$E$16,AS1429)-1))</f>
        <v>#VALUE!</v>
      </c>
      <c r="AM1429" s="1" t="e">
        <f>TRIM(LEFT(AT1429,FIND(Sheet1!$E$16,AT1429)-1))</f>
        <v>#VALUE!</v>
      </c>
      <c r="AN1429" s="1" t="e">
        <f>TRIM(LEFT(AU1429,FIND(Sheet1!$E$16,AU1429)-1))</f>
        <v>#VALUE!</v>
      </c>
      <c r="AO1429" s="1" t="e">
        <f>TRIM(LEFT(AV1429,FIND(Sheet1!$E$16,AV1429)-1))</f>
        <v>#VALUE!</v>
      </c>
      <c r="AP1429" s="14" t="s">
        <v>789</v>
      </c>
      <c r="AQ1429" s="14" t="s">
        <v>790</v>
      </c>
      <c r="AX1429" s="1">
        <v>210101706</v>
      </c>
      <c r="AY1429" s="1" t="s">
        <v>91</v>
      </c>
      <c r="AZ1429" s="1" t="str">
        <f t="shared" si="394"/>
        <v>210101706受击光效</v>
      </c>
      <c r="BA1429" s="1">
        <f>COUNTIFS($AZ$2:AZ1429,AZ1429,$AZ$2:AZ1429,"&gt;&lt;")</f>
        <v>1</v>
      </c>
      <c r="BB1429" t="b">
        <f>IFERROR(AND(VLOOKUP(AX1429,[2]英雄技能定义!$A:$F,6,0)="普攻",AY1429=$AY$2),FALSE)</f>
        <v>0</v>
      </c>
    </row>
    <row r="1430" spans="19:54">
      <c r="S1430" s="14" t="str">
        <f t="shared" si="386"/>
        <v>210101706伤血2</v>
      </c>
      <c r="T1430" s="14" t="str">
        <f ca="1">IF(OFFSET($BB$1,MATCH($S1430,S:S,0)-1,),$BC$1,
_xlfn.TEXTJOIN(Sheet1!$D$16,1,U1430:AA1430))</f>
        <v>fixed=100,ratio=1.2*(1+0.1*attackerBlackboard('huoyanma', 0))*0.3</v>
      </c>
      <c r="U1430" s="14" t="str">
        <f t="shared" ca="1" si="387"/>
        <v>fixed=100</v>
      </c>
      <c r="V1430" s="14" t="str">
        <f t="shared" ca="1" si="388"/>
        <v>ratio=1.2*(1+0.1*attackerBlackboard('huoyanma'</v>
      </c>
      <c r="W1430" s="14" t="str">
        <f t="shared" ca="1" si="389"/>
        <v xml:space="preserve"> 0))*0.3</v>
      </c>
      <c r="X1430" s="14" t="str">
        <f t="shared" ca="1" si="390"/>
        <v/>
      </c>
      <c r="Y1430" s="14" t="str">
        <f t="shared" ca="1" si="391"/>
        <v/>
      </c>
      <c r="Z1430" s="14" t="str">
        <f t="shared" ca="1" si="392"/>
        <v/>
      </c>
      <c r="AA1430" s="14" t="str">
        <f t="shared" ca="1" si="393"/>
        <v/>
      </c>
      <c r="AB1430" s="1">
        <f t="shared" si="379"/>
        <v>100</v>
      </c>
      <c r="AC1430" s="1">
        <v>1.2</v>
      </c>
      <c r="AD1430" s="1">
        <f t="shared" si="381"/>
        <v>0.3</v>
      </c>
      <c r="AE1430" s="1" t="e">
        <f t="shared" si="382"/>
        <v>#N/A</v>
      </c>
      <c r="AF1430" s="1" t="e">
        <f t="shared" si="383"/>
        <v>#N/A</v>
      </c>
      <c r="AG1430" s="1" t="e">
        <f t="shared" si="384"/>
        <v>#N/A</v>
      </c>
      <c r="AH1430" s="1" t="e">
        <f t="shared" si="385"/>
        <v>#N/A</v>
      </c>
      <c r="AI1430" s="1" t="str">
        <f>TRIM(LEFT(AP1430,FIND(Sheet1!$E$16,AP1430)-1))</f>
        <v>fixed</v>
      </c>
      <c r="AJ1430" s="1" t="str">
        <f>TRIM(LEFT(AQ1430,FIND(Sheet1!$E$16,AQ1430)-1))</f>
        <v>ratio</v>
      </c>
      <c r="AK1430" s="1" t="e">
        <f>TRIM(LEFT(AR1430,FIND(Sheet1!$E$16,AR1430)-1))</f>
        <v>#VALUE!</v>
      </c>
      <c r="AL1430" s="1" t="e">
        <f>TRIM(LEFT(AS1430,FIND(Sheet1!$E$16,AS1430)-1))</f>
        <v>#VALUE!</v>
      </c>
      <c r="AM1430" s="1" t="e">
        <f>TRIM(LEFT(AT1430,FIND(Sheet1!$E$16,AT1430)-1))</f>
        <v>#VALUE!</v>
      </c>
      <c r="AN1430" s="1" t="e">
        <f>TRIM(LEFT(AU1430,FIND(Sheet1!$E$16,AU1430)-1))</f>
        <v>#VALUE!</v>
      </c>
      <c r="AO1430" s="1" t="e">
        <f>TRIM(LEFT(AV1430,FIND(Sheet1!$E$16,AV1430)-1))</f>
        <v>#VALUE!</v>
      </c>
      <c r="AP1430" s="14" t="s">
        <v>170</v>
      </c>
      <c r="AQ1430" s="14" t="s">
        <v>795</v>
      </c>
      <c r="AR1430" s="14" t="s">
        <v>796</v>
      </c>
      <c r="AX1430" s="1">
        <v>210101706</v>
      </c>
      <c r="AY1430" s="1" t="s">
        <v>86</v>
      </c>
      <c r="AZ1430" s="1" t="str">
        <f t="shared" si="394"/>
        <v>210101706伤血</v>
      </c>
      <c r="BA1430" s="1">
        <f>COUNTIFS($AZ$2:AZ1430,AZ1430,$AZ$2:AZ1430,"&gt;&lt;")</f>
        <v>2</v>
      </c>
      <c r="BB1430" t="b">
        <f>IFERROR(AND(VLOOKUP(AX1430,[2]英雄技能定义!$A:$F,6,0)="普攻",AY1430=$AY$2),FALSE)</f>
        <v>0</v>
      </c>
    </row>
    <row r="1431" spans="19:54">
      <c r="S1431" s="14" t="str">
        <f t="shared" si="386"/>
        <v>9100002101伤血1</v>
      </c>
      <c r="T1431" s="14" t="str">
        <f ca="1">IF(OFFSET($BB$1,MATCH($S1431,S:S,0)-1,),$BC$1,
_xlfn.TEXTJOIN(Sheet1!$D$16,1,U1431:AA1431))</f>
        <v>ratio=0.3,fixed=10</v>
      </c>
      <c r="U1431" s="14" t="str">
        <f t="shared" ca="1" si="387"/>
        <v>ratio=0.3</v>
      </c>
      <c r="V1431" s="14" t="str">
        <f t="shared" ca="1" si="388"/>
        <v>fixed=10</v>
      </c>
      <c r="W1431" s="14" t="str">
        <f t="shared" ca="1" si="389"/>
        <v/>
      </c>
      <c r="X1431" s="14" t="str">
        <f t="shared" ca="1" si="390"/>
        <v/>
      </c>
      <c r="Y1431" s="14" t="str">
        <f t="shared" ca="1" si="391"/>
        <v/>
      </c>
      <c r="Z1431" s="14" t="str">
        <f t="shared" ca="1" si="392"/>
        <v/>
      </c>
      <c r="AA1431" s="14" t="str">
        <f t="shared" ca="1" si="393"/>
        <v/>
      </c>
      <c r="AB1431" s="1">
        <f t="shared" si="379"/>
        <v>0.3</v>
      </c>
      <c r="AC1431" s="1">
        <f t="shared" si="380"/>
        <v>10</v>
      </c>
      <c r="AD1431" s="1" t="e">
        <f t="shared" si="381"/>
        <v>#N/A</v>
      </c>
      <c r="AE1431" s="1" t="e">
        <f t="shared" si="382"/>
        <v>#N/A</v>
      </c>
      <c r="AF1431" s="1" t="e">
        <f t="shared" si="383"/>
        <v>#N/A</v>
      </c>
      <c r="AG1431" s="1" t="e">
        <f t="shared" si="384"/>
        <v>#N/A</v>
      </c>
      <c r="AH1431" s="1" t="e">
        <f t="shared" si="385"/>
        <v>#N/A</v>
      </c>
      <c r="AI1431" s="1" t="str">
        <f>TRIM(LEFT(AP1431,FIND(Sheet1!$E$16,AP1431)-1))</f>
        <v>ratio</v>
      </c>
      <c r="AJ1431" s="1" t="str">
        <f>TRIM(LEFT(AQ1431,FIND(Sheet1!$E$16,AQ1431)-1))</f>
        <v>fixed</v>
      </c>
      <c r="AK1431" s="1" t="e">
        <f>TRIM(LEFT(AR1431,FIND(Sheet1!$E$16,AR1431)-1))</f>
        <v>#VALUE!</v>
      </c>
      <c r="AL1431" s="1" t="e">
        <f>TRIM(LEFT(AS1431,FIND(Sheet1!$E$16,AS1431)-1))</f>
        <v>#VALUE!</v>
      </c>
      <c r="AM1431" s="1" t="e">
        <f>TRIM(LEFT(AT1431,FIND(Sheet1!$E$16,AT1431)-1))</f>
        <v>#VALUE!</v>
      </c>
      <c r="AN1431" s="1" t="e">
        <f>TRIM(LEFT(AU1431,FIND(Sheet1!$E$16,AU1431)-1))</f>
        <v>#VALUE!</v>
      </c>
      <c r="AO1431" s="1" t="e">
        <f>TRIM(LEFT(AV1431,FIND(Sheet1!$E$16,AV1431)-1))</f>
        <v>#VALUE!</v>
      </c>
      <c r="AP1431" s="29" t="s">
        <v>663</v>
      </c>
      <c r="AQ1431" s="14" t="s">
        <v>168</v>
      </c>
      <c r="AW1431" s="1" t="s">
        <v>876</v>
      </c>
      <c r="AX1431" s="26">
        <v>9100002101</v>
      </c>
      <c r="AY1431" s="1" t="s">
        <v>86</v>
      </c>
      <c r="AZ1431" s="1" t="str">
        <f t="shared" si="394"/>
        <v>9100002101伤血</v>
      </c>
      <c r="BA1431" s="1">
        <f>COUNTIFS($AZ$2:AZ1431,AZ1431,$AZ$2:AZ1431,"&gt;&lt;")</f>
        <v>1</v>
      </c>
    </row>
    <row r="1432" spans="19:54">
      <c r="S1432" s="14" t="str">
        <f t="shared" si="386"/>
        <v>9100005501伤血1</v>
      </c>
      <c r="T1432" s="14" t="str">
        <f ca="1">IF(OFFSET($BB$1,MATCH($S1432,S:S,0)-1,),$BC$1,
_xlfn.TEXTJOIN(Sheet1!$D$16,1,U1432:AA1432))</f>
        <v>fixed=10, ratio=0.3+attackerParams('extreasure1')</v>
      </c>
      <c r="U1432" s="14" t="str">
        <f t="shared" ca="1" si="387"/>
        <v>fixed=10</v>
      </c>
      <c r="V1432" s="14" t="str">
        <f t="shared" ca="1" si="388"/>
        <v xml:space="preserve"> ratio=0.3+attackerParams('extreasure1')</v>
      </c>
      <c r="W1432" s="14" t="str">
        <f t="shared" ca="1" si="389"/>
        <v/>
      </c>
      <c r="X1432" s="14" t="str">
        <f t="shared" ca="1" si="390"/>
        <v/>
      </c>
      <c r="Y1432" s="14" t="str">
        <f t="shared" ca="1" si="391"/>
        <v/>
      </c>
      <c r="Z1432" s="14" t="str">
        <f t="shared" ca="1" si="392"/>
        <v/>
      </c>
      <c r="AA1432" s="14" t="str">
        <f t="shared" ca="1" si="393"/>
        <v/>
      </c>
      <c r="AB1432" s="1">
        <f t="shared" si="379"/>
        <v>10</v>
      </c>
      <c r="AC1432" s="1">
        <f t="shared" si="380"/>
        <v>0.3</v>
      </c>
      <c r="AD1432" s="1" t="e">
        <f t="shared" si="381"/>
        <v>#N/A</v>
      </c>
      <c r="AE1432" s="1" t="e">
        <f t="shared" si="382"/>
        <v>#N/A</v>
      </c>
      <c r="AF1432" s="1" t="e">
        <f t="shared" si="383"/>
        <v>#N/A</v>
      </c>
      <c r="AG1432" s="1" t="e">
        <f t="shared" si="384"/>
        <v>#N/A</v>
      </c>
      <c r="AH1432" s="1" t="e">
        <f t="shared" si="385"/>
        <v>#N/A</v>
      </c>
      <c r="AI1432" s="1" t="str">
        <f>TRIM(LEFT(AP1432,FIND(Sheet1!$E$16,AP1432)-1))</f>
        <v>fixed</v>
      </c>
      <c r="AJ1432" s="1" t="str">
        <f>TRIM(LEFT(AQ1432,FIND(Sheet1!$E$16,AQ1432)-1))</f>
        <v>ratio</v>
      </c>
      <c r="AK1432" s="1" t="e">
        <f>TRIM(LEFT(AR1432,FIND(Sheet1!$E$16,AR1432)-1))</f>
        <v>#VALUE!</v>
      </c>
      <c r="AL1432" s="1" t="e">
        <f>TRIM(LEFT(AS1432,FIND(Sheet1!$E$16,AS1432)-1))</f>
        <v>#VALUE!</v>
      </c>
      <c r="AM1432" s="1" t="e">
        <f>TRIM(LEFT(AT1432,FIND(Sheet1!$E$16,AT1432)-1))</f>
        <v>#VALUE!</v>
      </c>
      <c r="AN1432" s="1" t="e">
        <f>TRIM(LEFT(AU1432,FIND(Sheet1!$E$16,AU1432)-1))</f>
        <v>#VALUE!</v>
      </c>
      <c r="AO1432" s="1" t="e">
        <f>TRIM(LEFT(AV1432,FIND(Sheet1!$E$16,AV1432)-1))</f>
        <v>#VALUE!</v>
      </c>
      <c r="AP1432" s="14" t="s">
        <v>168</v>
      </c>
      <c r="AQ1432" s="14" t="s">
        <v>807</v>
      </c>
      <c r="AX1432" s="1">
        <v>9100005501</v>
      </c>
      <c r="AY1432" s="1" t="s">
        <v>86</v>
      </c>
      <c r="AZ1432" s="1" t="str">
        <f t="shared" si="394"/>
        <v>9100005501伤血</v>
      </c>
      <c r="BA1432" s="1">
        <f>COUNTIFS($AZ$2:AZ1432,AZ1432,$AZ$2:AZ1432,"&gt;&lt;")</f>
        <v>1</v>
      </c>
    </row>
    <row r="1433" spans="19:54">
      <c r="S1433" s="14" t="str">
        <f t="shared" si="386"/>
        <v>9100008101伤血1</v>
      </c>
      <c r="T1433" s="14" t="str">
        <f ca="1">IF(OFFSET($BB$1,MATCH($S1433,S:S,0)-1,),$BC$1,
_xlfn.TEXTJOIN(Sheet1!$D$16,1,U1433:AA1433))</f>
        <v>ratio=0.3,fixed=10</v>
      </c>
      <c r="U1433" s="14" t="str">
        <f t="shared" ca="1" si="387"/>
        <v>ratio=0.3</v>
      </c>
      <c r="V1433" s="14" t="str">
        <f t="shared" ca="1" si="388"/>
        <v>fixed=10</v>
      </c>
      <c r="W1433" s="14" t="str">
        <f t="shared" ca="1" si="389"/>
        <v/>
      </c>
      <c r="X1433" s="14" t="str">
        <f t="shared" ca="1" si="390"/>
        <v/>
      </c>
      <c r="Y1433" s="14" t="str">
        <f t="shared" ca="1" si="391"/>
        <v/>
      </c>
      <c r="Z1433" s="14" t="str">
        <f t="shared" ca="1" si="392"/>
        <v/>
      </c>
      <c r="AA1433" s="14" t="str">
        <f t="shared" ca="1" si="393"/>
        <v/>
      </c>
      <c r="AB1433" s="1">
        <f t="shared" ref="AB1433:AB1496" si="395">LOOKUP(9E+307,(--(TRIM(MID(SUBSTITUTE(SUBSTITUTE(SUBSTITUTE(SUBSTITUTE(SUBSTITUTE(AP1433,"=","+"),"*","+"),"/","+"),"-","+"),"+",REPT(" ",99)),ROW($1:$100)*99-98,99)))))</f>
        <v>0.3</v>
      </c>
      <c r="AC1433" s="1">
        <f t="shared" ref="AC1433:AC1496" si="396">LOOKUP(9E+307,(--(TRIM(MID(SUBSTITUTE(SUBSTITUTE(SUBSTITUTE(SUBSTITUTE(SUBSTITUTE(AQ1433,"=","+"),"*","+"),"/","+"),"-","+"),"+",REPT(" ",99)),ROW($1:$100)*99-98,99)))))</f>
        <v>10</v>
      </c>
      <c r="AD1433" s="1" t="e">
        <f t="shared" ref="AD1433:AD1496" si="397">LOOKUP(9E+307,(--(TRIM(MID(SUBSTITUTE(SUBSTITUTE(SUBSTITUTE(SUBSTITUTE(SUBSTITUTE(AR1433,"=","+"),"*","+"),"/","+"),"-","+"),"+",REPT(" ",99)),ROW($1:$100)*99-98,99)))))</f>
        <v>#N/A</v>
      </c>
      <c r="AE1433" s="1" t="e">
        <f t="shared" ref="AE1433:AE1496" si="398">LOOKUP(9E+307,(--(TRIM(MID(SUBSTITUTE(SUBSTITUTE(SUBSTITUTE(SUBSTITUTE(SUBSTITUTE(AS1433,"=","+"),"*","+"),"/","+"),"-","+"),"+",REPT(" ",99)),ROW($1:$100)*99-98,99)))))</f>
        <v>#N/A</v>
      </c>
      <c r="AF1433" s="1" t="e">
        <f t="shared" ref="AF1433:AF1496" si="399">LOOKUP(9E+307,(--(TRIM(MID(SUBSTITUTE(SUBSTITUTE(SUBSTITUTE(SUBSTITUTE(SUBSTITUTE(AT1433,"=","+"),"*","+"),"/","+"),"-","+"),"+",REPT(" ",99)),ROW($1:$100)*99-98,99)))))</f>
        <v>#N/A</v>
      </c>
      <c r="AG1433" s="1" t="e">
        <f t="shared" ref="AG1433:AG1496" si="400">LOOKUP(9E+307,(--(TRIM(MID(SUBSTITUTE(SUBSTITUTE(SUBSTITUTE(SUBSTITUTE(SUBSTITUTE(AU1433,"=","+"),"*","+"),"/","+"),"-","+"),"+",REPT(" ",99)),ROW($1:$100)*99-98,99)))))</f>
        <v>#N/A</v>
      </c>
      <c r="AH1433" s="1" t="e">
        <f t="shared" ref="AH1433:AH1496" si="401">LOOKUP(9E+307,(--(TRIM(MID(SUBSTITUTE(SUBSTITUTE(SUBSTITUTE(SUBSTITUTE(SUBSTITUTE(AV1433,"=","+"),"*","+"),"/","+"),"-","+"),"+",REPT(" ",99)),ROW($1:$100)*99-98,99)))))</f>
        <v>#N/A</v>
      </c>
      <c r="AI1433" s="1" t="str">
        <f>TRIM(LEFT(AP1433,FIND(Sheet1!$E$16,AP1433)-1))</f>
        <v>ratio</v>
      </c>
      <c r="AJ1433" s="1" t="str">
        <f>TRIM(LEFT(AQ1433,FIND(Sheet1!$E$16,AQ1433)-1))</f>
        <v>fixed</v>
      </c>
      <c r="AK1433" s="1" t="e">
        <f>TRIM(LEFT(AR1433,FIND(Sheet1!$E$16,AR1433)-1))</f>
        <v>#VALUE!</v>
      </c>
      <c r="AL1433" s="1" t="e">
        <f>TRIM(LEFT(AS1433,FIND(Sheet1!$E$16,AS1433)-1))</f>
        <v>#VALUE!</v>
      </c>
      <c r="AM1433" s="1" t="e">
        <f>TRIM(LEFT(AT1433,FIND(Sheet1!$E$16,AT1433)-1))</f>
        <v>#VALUE!</v>
      </c>
      <c r="AN1433" s="1" t="e">
        <f>TRIM(LEFT(AU1433,FIND(Sheet1!$E$16,AU1433)-1))</f>
        <v>#VALUE!</v>
      </c>
      <c r="AO1433" s="1" t="e">
        <f>TRIM(LEFT(AV1433,FIND(Sheet1!$E$16,AV1433)-1))</f>
        <v>#VALUE!</v>
      </c>
      <c r="AP1433" s="14" t="s">
        <v>663</v>
      </c>
      <c r="AQ1433" s="14" t="s">
        <v>168</v>
      </c>
      <c r="AX1433" s="1">
        <v>9100008101</v>
      </c>
      <c r="AY1433" s="1" t="s">
        <v>86</v>
      </c>
      <c r="AZ1433" s="1" t="str">
        <f t="shared" si="394"/>
        <v>9100008101伤血</v>
      </c>
      <c r="BA1433" s="1">
        <f>COUNTIFS($AZ$2:AZ1433,AZ1433,$AZ$2:AZ1433,"&gt;&lt;")</f>
        <v>1</v>
      </c>
    </row>
    <row r="1434" spans="19:54">
      <c r="S1434" s="14" t="str">
        <f t="shared" si="386"/>
        <v>9100010901伤血1</v>
      </c>
      <c r="T1434" s="14" t="str">
        <f ca="1">IF(OFFSET($BB$1,MATCH($S1434,S:S,0)-1,),$BC$1,
_xlfn.TEXTJOIN(Sheet1!$D$16,1,U1434:AA1434))</f>
        <v>ratio=0.3,fixed=10</v>
      </c>
      <c r="U1434" s="14" t="str">
        <f t="shared" ca="1" si="387"/>
        <v>ratio=0.3</v>
      </c>
      <c r="V1434" s="14" t="str">
        <f t="shared" ca="1" si="388"/>
        <v>fixed=10</v>
      </c>
      <c r="W1434" s="14" t="str">
        <f t="shared" ca="1" si="389"/>
        <v/>
      </c>
      <c r="X1434" s="14" t="str">
        <f t="shared" ca="1" si="390"/>
        <v/>
      </c>
      <c r="Y1434" s="14" t="str">
        <f t="shared" ca="1" si="391"/>
        <v/>
      </c>
      <c r="Z1434" s="14" t="str">
        <f t="shared" ca="1" si="392"/>
        <v/>
      </c>
      <c r="AA1434" s="14" t="str">
        <f t="shared" ca="1" si="393"/>
        <v/>
      </c>
      <c r="AB1434" s="1">
        <f t="shared" si="395"/>
        <v>0.3</v>
      </c>
      <c r="AC1434" s="1">
        <f t="shared" si="396"/>
        <v>10</v>
      </c>
      <c r="AD1434" s="1" t="e">
        <f t="shared" si="397"/>
        <v>#N/A</v>
      </c>
      <c r="AE1434" s="1" t="e">
        <f t="shared" si="398"/>
        <v>#N/A</v>
      </c>
      <c r="AF1434" s="1" t="e">
        <f t="shared" si="399"/>
        <v>#N/A</v>
      </c>
      <c r="AG1434" s="1" t="e">
        <f t="shared" si="400"/>
        <v>#N/A</v>
      </c>
      <c r="AH1434" s="1" t="e">
        <f t="shared" si="401"/>
        <v>#N/A</v>
      </c>
      <c r="AI1434" s="1" t="str">
        <f>TRIM(LEFT(AP1434,FIND(Sheet1!$E$16,AP1434)-1))</f>
        <v>ratio</v>
      </c>
      <c r="AJ1434" s="1" t="str">
        <f>TRIM(LEFT(AQ1434,FIND(Sheet1!$E$16,AQ1434)-1))</f>
        <v>fixed</v>
      </c>
      <c r="AK1434" s="1" t="e">
        <f>TRIM(LEFT(AR1434,FIND(Sheet1!$E$16,AR1434)-1))</f>
        <v>#VALUE!</v>
      </c>
      <c r="AL1434" s="1" t="e">
        <f>TRIM(LEFT(AS1434,FIND(Sheet1!$E$16,AS1434)-1))</f>
        <v>#VALUE!</v>
      </c>
      <c r="AM1434" s="1" t="e">
        <f>TRIM(LEFT(AT1434,FIND(Sheet1!$E$16,AT1434)-1))</f>
        <v>#VALUE!</v>
      </c>
      <c r="AN1434" s="1" t="e">
        <f>TRIM(LEFT(AU1434,FIND(Sheet1!$E$16,AU1434)-1))</f>
        <v>#VALUE!</v>
      </c>
      <c r="AO1434" s="1" t="e">
        <f>TRIM(LEFT(AV1434,FIND(Sheet1!$E$16,AV1434)-1))</f>
        <v>#VALUE!</v>
      </c>
      <c r="AP1434" s="14" t="s">
        <v>663</v>
      </c>
      <c r="AQ1434" s="14" t="s">
        <v>168</v>
      </c>
      <c r="AX1434" s="1">
        <v>9100010901</v>
      </c>
      <c r="AY1434" s="1" t="s">
        <v>86</v>
      </c>
      <c r="AZ1434" s="1" t="str">
        <f t="shared" si="394"/>
        <v>9100010901伤血</v>
      </c>
      <c r="BA1434" s="1">
        <f>COUNTIFS($AZ$2:AZ1434,AZ1434,$AZ$2:AZ1434,"&gt;&lt;")</f>
        <v>1</v>
      </c>
    </row>
    <row r="1435" spans="19:54">
      <c r="S1435" s="14" t="str">
        <f t="shared" si="386"/>
        <v>9100011001伤血1</v>
      </c>
      <c r="T1435" s="14" t="str">
        <f ca="1">IF(OFFSET($BB$1,MATCH($S1435,S:S,0)-1,),$BC$1,
_xlfn.TEXTJOIN(Sheet1!$D$16,1,U1435:AA1435))</f>
        <v>ratio=0.3,fixed=10</v>
      </c>
      <c r="U1435" s="14" t="str">
        <f t="shared" ca="1" si="387"/>
        <v>ratio=0.3</v>
      </c>
      <c r="V1435" s="14" t="str">
        <f t="shared" ca="1" si="388"/>
        <v>fixed=10</v>
      </c>
      <c r="W1435" s="14" t="str">
        <f t="shared" ca="1" si="389"/>
        <v/>
      </c>
      <c r="X1435" s="14" t="str">
        <f t="shared" ca="1" si="390"/>
        <v/>
      </c>
      <c r="Y1435" s="14" t="str">
        <f t="shared" ca="1" si="391"/>
        <v/>
      </c>
      <c r="Z1435" s="14" t="str">
        <f t="shared" ca="1" si="392"/>
        <v/>
      </c>
      <c r="AA1435" s="14" t="str">
        <f t="shared" ca="1" si="393"/>
        <v/>
      </c>
      <c r="AB1435" s="1">
        <f t="shared" si="395"/>
        <v>0.3</v>
      </c>
      <c r="AC1435" s="1">
        <f t="shared" si="396"/>
        <v>10</v>
      </c>
      <c r="AD1435" s="1" t="e">
        <f t="shared" si="397"/>
        <v>#N/A</v>
      </c>
      <c r="AE1435" s="1" t="e">
        <f t="shared" si="398"/>
        <v>#N/A</v>
      </c>
      <c r="AF1435" s="1" t="e">
        <f t="shared" si="399"/>
        <v>#N/A</v>
      </c>
      <c r="AG1435" s="1" t="e">
        <f t="shared" si="400"/>
        <v>#N/A</v>
      </c>
      <c r="AH1435" s="1" t="e">
        <f t="shared" si="401"/>
        <v>#N/A</v>
      </c>
      <c r="AI1435" s="1" t="str">
        <f>TRIM(LEFT(AP1435,FIND(Sheet1!$E$16,AP1435)-1))</f>
        <v>ratio</v>
      </c>
      <c r="AJ1435" s="1" t="str">
        <f>TRIM(LEFT(AQ1435,FIND(Sheet1!$E$16,AQ1435)-1))</f>
        <v>fixed</v>
      </c>
      <c r="AK1435" s="1" t="e">
        <f>TRIM(LEFT(AR1435,FIND(Sheet1!$E$16,AR1435)-1))</f>
        <v>#VALUE!</v>
      </c>
      <c r="AL1435" s="1" t="e">
        <f>TRIM(LEFT(AS1435,FIND(Sheet1!$E$16,AS1435)-1))</f>
        <v>#VALUE!</v>
      </c>
      <c r="AM1435" s="1" t="e">
        <f>TRIM(LEFT(AT1435,FIND(Sheet1!$E$16,AT1435)-1))</f>
        <v>#VALUE!</v>
      </c>
      <c r="AN1435" s="1" t="e">
        <f>TRIM(LEFT(AU1435,FIND(Sheet1!$E$16,AU1435)-1))</f>
        <v>#VALUE!</v>
      </c>
      <c r="AO1435" s="1" t="e">
        <f>TRIM(LEFT(AV1435,FIND(Sheet1!$E$16,AV1435)-1))</f>
        <v>#VALUE!</v>
      </c>
      <c r="AP1435" s="14" t="s">
        <v>663</v>
      </c>
      <c r="AQ1435" s="14" t="s">
        <v>168</v>
      </c>
      <c r="AX1435" s="1">
        <v>9100011001</v>
      </c>
      <c r="AY1435" s="1" t="s">
        <v>86</v>
      </c>
      <c r="AZ1435" s="1" t="str">
        <f t="shared" si="394"/>
        <v>9100011001伤血</v>
      </c>
      <c r="BA1435" s="1">
        <f>COUNTIFS($AZ$2:AZ1435,AZ1435,$AZ$2:AZ1435,"&gt;&lt;")</f>
        <v>1</v>
      </c>
    </row>
    <row r="1436" spans="19:54">
      <c r="S1436" s="14" t="str">
        <f t="shared" si="386"/>
        <v>9100001201恢复血量1</v>
      </c>
      <c r="T1436" s="14" t="str">
        <f ca="1">IF(OFFSET($BB$1,MATCH($S1436,S:S,0)-1,),$BC$1,
_xlfn.TEXTJOIN(Sheet1!$D$16,1,U1436:AA1436))</f>
        <v>fixed=10, ratio=0.3+attackerParams('extreasure2')</v>
      </c>
      <c r="U1436" s="14" t="str">
        <f t="shared" ca="1" si="387"/>
        <v>fixed=10</v>
      </c>
      <c r="V1436" s="14" t="str">
        <f t="shared" ca="1" si="388"/>
        <v xml:space="preserve"> ratio=0.3+attackerParams('extreasure2')</v>
      </c>
      <c r="W1436" s="14" t="str">
        <f t="shared" ca="1" si="389"/>
        <v/>
      </c>
      <c r="X1436" s="14" t="str">
        <f t="shared" ca="1" si="390"/>
        <v/>
      </c>
      <c r="Y1436" s="14" t="str">
        <f t="shared" ca="1" si="391"/>
        <v/>
      </c>
      <c r="Z1436" s="14" t="str">
        <f t="shared" ca="1" si="392"/>
        <v/>
      </c>
      <c r="AA1436" s="14" t="str">
        <f t="shared" ca="1" si="393"/>
        <v/>
      </c>
      <c r="AB1436" s="1">
        <f t="shared" si="395"/>
        <v>10</v>
      </c>
      <c r="AC1436" s="1">
        <f t="shared" si="396"/>
        <v>0.3</v>
      </c>
      <c r="AD1436" s="1" t="e">
        <f t="shared" si="397"/>
        <v>#N/A</v>
      </c>
      <c r="AE1436" s="1" t="e">
        <f t="shared" si="398"/>
        <v>#N/A</v>
      </c>
      <c r="AF1436" s="1" t="e">
        <f t="shared" si="399"/>
        <v>#N/A</v>
      </c>
      <c r="AG1436" s="1" t="e">
        <f t="shared" si="400"/>
        <v>#N/A</v>
      </c>
      <c r="AH1436" s="1" t="e">
        <f t="shared" si="401"/>
        <v>#N/A</v>
      </c>
      <c r="AI1436" s="1" t="str">
        <f>TRIM(LEFT(AP1436,FIND(Sheet1!$E$16,AP1436)-1))</f>
        <v>fixed</v>
      </c>
      <c r="AJ1436" s="1" t="str">
        <f>TRIM(LEFT(AQ1436,FIND(Sheet1!$E$16,AQ1436)-1))</f>
        <v>ratio</v>
      </c>
      <c r="AK1436" s="1" t="e">
        <f>TRIM(LEFT(AR1436,FIND(Sheet1!$E$16,AR1436)-1))</f>
        <v>#VALUE!</v>
      </c>
      <c r="AL1436" s="1" t="e">
        <f>TRIM(LEFT(AS1436,FIND(Sheet1!$E$16,AS1436)-1))</f>
        <v>#VALUE!</v>
      </c>
      <c r="AM1436" s="1" t="e">
        <f>TRIM(LEFT(AT1436,FIND(Sheet1!$E$16,AT1436)-1))</f>
        <v>#VALUE!</v>
      </c>
      <c r="AN1436" s="1" t="e">
        <f>TRIM(LEFT(AU1436,FIND(Sheet1!$E$16,AU1436)-1))</f>
        <v>#VALUE!</v>
      </c>
      <c r="AO1436" s="1" t="e">
        <f>TRIM(LEFT(AV1436,FIND(Sheet1!$E$16,AV1436)-1))</f>
        <v>#VALUE!</v>
      </c>
      <c r="AP1436" s="14" t="s">
        <v>168</v>
      </c>
      <c r="AQ1436" s="14" t="s">
        <v>808</v>
      </c>
      <c r="AX1436" s="1">
        <v>9100001201</v>
      </c>
      <c r="AY1436" s="1" t="s">
        <v>92</v>
      </c>
      <c r="AZ1436" s="1" t="str">
        <f t="shared" si="394"/>
        <v>9100001201恢复血量</v>
      </c>
      <c r="BA1436" s="1">
        <f>COUNTIFS($AZ$2:AZ1436,AZ1436,$AZ$2:AZ1436,"&gt;&lt;")</f>
        <v>1</v>
      </c>
    </row>
    <row r="1437" spans="19:54">
      <c r="S1437" s="14" t="str">
        <f t="shared" si="386"/>
        <v>9100012201恢复血量1</v>
      </c>
      <c r="T1437" s="14" t="str">
        <f ca="1">IF(OFFSET($BB$1,MATCH($S1437,S:S,0)-1,),$BC$1,
_xlfn.TEXTJOIN(Sheet1!$D$16,1,U1437:AA1437))</f>
        <v>fixed=100, ratio=0.1</v>
      </c>
      <c r="U1437" s="14" t="str">
        <f t="shared" ca="1" si="387"/>
        <v>fixed=100</v>
      </c>
      <c r="V1437" s="14" t="str">
        <f t="shared" ca="1" si="388"/>
        <v xml:space="preserve"> ratio=0.1</v>
      </c>
      <c r="W1437" s="14" t="str">
        <f t="shared" ca="1" si="389"/>
        <v/>
      </c>
      <c r="X1437" s="14" t="str">
        <f t="shared" ca="1" si="390"/>
        <v/>
      </c>
      <c r="Y1437" s="14" t="str">
        <f t="shared" ca="1" si="391"/>
        <v/>
      </c>
      <c r="Z1437" s="14" t="str">
        <f t="shared" ca="1" si="392"/>
        <v/>
      </c>
      <c r="AA1437" s="14" t="str">
        <f t="shared" ca="1" si="393"/>
        <v/>
      </c>
      <c r="AB1437" s="1">
        <f t="shared" si="395"/>
        <v>100</v>
      </c>
      <c r="AC1437" s="1">
        <f t="shared" si="396"/>
        <v>0.1</v>
      </c>
      <c r="AD1437" s="1" t="e">
        <f t="shared" si="397"/>
        <v>#N/A</v>
      </c>
      <c r="AE1437" s="1" t="e">
        <f t="shared" si="398"/>
        <v>#N/A</v>
      </c>
      <c r="AF1437" s="1" t="e">
        <f t="shared" si="399"/>
        <v>#N/A</v>
      </c>
      <c r="AG1437" s="1" t="e">
        <f t="shared" si="400"/>
        <v>#N/A</v>
      </c>
      <c r="AH1437" s="1" t="e">
        <f t="shared" si="401"/>
        <v>#N/A</v>
      </c>
      <c r="AI1437" s="1" t="str">
        <f>TRIM(LEFT(AP1437,FIND(Sheet1!$E$16,AP1437)-1))</f>
        <v>fixed</v>
      </c>
      <c r="AJ1437" s="1" t="str">
        <f>TRIM(LEFT(AQ1437,FIND(Sheet1!$E$16,AQ1437)-1))</f>
        <v>ratio</v>
      </c>
      <c r="AK1437" s="1" t="e">
        <f>TRIM(LEFT(AR1437,FIND(Sheet1!$E$16,AR1437)-1))</f>
        <v>#VALUE!</v>
      </c>
      <c r="AL1437" s="1" t="e">
        <f>TRIM(LEFT(AS1437,FIND(Sheet1!$E$16,AS1437)-1))</f>
        <v>#VALUE!</v>
      </c>
      <c r="AM1437" s="1" t="e">
        <f>TRIM(LEFT(AT1437,FIND(Sheet1!$E$16,AT1437)-1))</f>
        <v>#VALUE!</v>
      </c>
      <c r="AN1437" s="1" t="e">
        <f>TRIM(LEFT(AU1437,FIND(Sheet1!$E$16,AU1437)-1))</f>
        <v>#VALUE!</v>
      </c>
      <c r="AO1437" s="1" t="e">
        <f>TRIM(LEFT(AV1437,FIND(Sheet1!$E$16,AV1437)-1))</f>
        <v>#VALUE!</v>
      </c>
      <c r="AP1437" s="14" t="s">
        <v>170</v>
      </c>
      <c r="AQ1437" s="14" t="s">
        <v>809</v>
      </c>
      <c r="AX1437" s="1">
        <v>9100012201</v>
      </c>
      <c r="AY1437" s="1" t="s">
        <v>92</v>
      </c>
      <c r="AZ1437" s="1" t="str">
        <f t="shared" si="394"/>
        <v>9100012201恢复血量</v>
      </c>
      <c r="BA1437" s="1">
        <f>COUNTIFS($AZ$2:AZ1437,AZ1437,$AZ$2:AZ1437,"&gt;&lt;")</f>
        <v>1</v>
      </c>
    </row>
    <row r="1438" spans="19:54">
      <c r="S1438" s="14" t="str">
        <f t="shared" si="386"/>
        <v>9100013801恢复血量1</v>
      </c>
      <c r="T1438" s="14" t="str">
        <f ca="1">IF(OFFSET($BB$1,MATCH($S1438,S:S,0)-1,),$BC$1,
_xlfn.TEXTJOIN(Sheet1!$D$16,1,U1438:AA1438))</f>
        <v>fixed=100, ratio=0.1</v>
      </c>
      <c r="U1438" s="14" t="str">
        <f t="shared" ca="1" si="387"/>
        <v>fixed=100</v>
      </c>
      <c r="V1438" s="14" t="str">
        <f t="shared" ca="1" si="388"/>
        <v xml:space="preserve"> ratio=0.1</v>
      </c>
      <c r="W1438" s="14" t="str">
        <f t="shared" ca="1" si="389"/>
        <v/>
      </c>
      <c r="X1438" s="14" t="str">
        <f t="shared" ca="1" si="390"/>
        <v/>
      </c>
      <c r="Y1438" s="14" t="str">
        <f t="shared" ca="1" si="391"/>
        <v/>
      </c>
      <c r="Z1438" s="14" t="str">
        <f t="shared" ca="1" si="392"/>
        <v/>
      </c>
      <c r="AA1438" s="14" t="str">
        <f t="shared" ca="1" si="393"/>
        <v/>
      </c>
      <c r="AB1438" s="1">
        <f t="shared" si="395"/>
        <v>100</v>
      </c>
      <c r="AC1438" s="1">
        <f t="shared" si="396"/>
        <v>0.1</v>
      </c>
      <c r="AD1438" s="1" t="e">
        <f t="shared" si="397"/>
        <v>#N/A</v>
      </c>
      <c r="AE1438" s="1" t="e">
        <f t="shared" si="398"/>
        <v>#N/A</v>
      </c>
      <c r="AF1438" s="1" t="e">
        <f t="shared" si="399"/>
        <v>#N/A</v>
      </c>
      <c r="AG1438" s="1" t="e">
        <f t="shared" si="400"/>
        <v>#N/A</v>
      </c>
      <c r="AH1438" s="1" t="e">
        <f t="shared" si="401"/>
        <v>#N/A</v>
      </c>
      <c r="AI1438" s="1" t="str">
        <f>TRIM(LEFT(AP1438,FIND(Sheet1!$E$16,AP1438)-1))</f>
        <v>fixed</v>
      </c>
      <c r="AJ1438" s="1" t="str">
        <f>TRIM(LEFT(AQ1438,FIND(Sheet1!$E$16,AQ1438)-1))</f>
        <v>ratio</v>
      </c>
      <c r="AK1438" s="1" t="e">
        <f>TRIM(LEFT(AR1438,FIND(Sheet1!$E$16,AR1438)-1))</f>
        <v>#VALUE!</v>
      </c>
      <c r="AL1438" s="1" t="e">
        <f>TRIM(LEFT(AS1438,FIND(Sheet1!$E$16,AS1438)-1))</f>
        <v>#VALUE!</v>
      </c>
      <c r="AM1438" s="1" t="e">
        <f>TRIM(LEFT(AT1438,FIND(Sheet1!$E$16,AT1438)-1))</f>
        <v>#VALUE!</v>
      </c>
      <c r="AN1438" s="1" t="e">
        <f>TRIM(LEFT(AU1438,FIND(Sheet1!$E$16,AU1438)-1))</f>
        <v>#VALUE!</v>
      </c>
      <c r="AO1438" s="1" t="e">
        <f>TRIM(LEFT(AV1438,FIND(Sheet1!$E$16,AV1438)-1))</f>
        <v>#VALUE!</v>
      </c>
      <c r="AP1438" s="14" t="s">
        <v>170</v>
      </c>
      <c r="AQ1438" s="14" t="s">
        <v>809</v>
      </c>
      <c r="AX1438" s="1">
        <v>9100013801</v>
      </c>
      <c r="AY1438" s="1" t="s">
        <v>92</v>
      </c>
      <c r="AZ1438" s="1" t="str">
        <f t="shared" si="394"/>
        <v>9100013801恢复血量</v>
      </c>
      <c r="BA1438" s="1">
        <f>COUNTIFS($AZ$2:AZ1438,AZ1438,$AZ$2:AZ1438,"&gt;&lt;")</f>
        <v>1</v>
      </c>
    </row>
    <row r="1439" spans="19:54">
      <c r="S1439" s="14" t="str">
        <f t="shared" si="386"/>
        <v>9100014101恢复血量1</v>
      </c>
      <c r="T1439" s="14" t="str">
        <f ca="1">IF(OFFSET($BB$1,MATCH($S1439,S:S,0)-1,),$BC$1,
_xlfn.TEXTJOIN(Sheet1!$D$16,1,U1439:AA1439))</f>
        <v>fixed=100, ratio=0.1</v>
      </c>
      <c r="U1439" s="14" t="str">
        <f t="shared" ca="1" si="387"/>
        <v>fixed=100</v>
      </c>
      <c r="V1439" s="14" t="str">
        <f t="shared" ca="1" si="388"/>
        <v xml:space="preserve"> ratio=0.1</v>
      </c>
      <c r="W1439" s="14" t="str">
        <f t="shared" ca="1" si="389"/>
        <v/>
      </c>
      <c r="X1439" s="14" t="str">
        <f t="shared" ca="1" si="390"/>
        <v/>
      </c>
      <c r="Y1439" s="14" t="str">
        <f t="shared" ca="1" si="391"/>
        <v/>
      </c>
      <c r="Z1439" s="14" t="str">
        <f t="shared" ca="1" si="392"/>
        <v/>
      </c>
      <c r="AA1439" s="14" t="str">
        <f t="shared" ca="1" si="393"/>
        <v/>
      </c>
      <c r="AB1439" s="1">
        <f t="shared" si="395"/>
        <v>100</v>
      </c>
      <c r="AC1439" s="1">
        <f t="shared" si="396"/>
        <v>0.1</v>
      </c>
      <c r="AD1439" s="1" t="e">
        <f t="shared" si="397"/>
        <v>#N/A</v>
      </c>
      <c r="AE1439" s="1" t="e">
        <f t="shared" si="398"/>
        <v>#N/A</v>
      </c>
      <c r="AF1439" s="1" t="e">
        <f t="shared" si="399"/>
        <v>#N/A</v>
      </c>
      <c r="AG1439" s="1" t="e">
        <f t="shared" si="400"/>
        <v>#N/A</v>
      </c>
      <c r="AH1439" s="1" t="e">
        <f t="shared" si="401"/>
        <v>#N/A</v>
      </c>
      <c r="AI1439" s="1" t="str">
        <f>TRIM(LEFT(AP1439,FIND(Sheet1!$E$16,AP1439)-1))</f>
        <v>fixed</v>
      </c>
      <c r="AJ1439" s="1" t="str">
        <f>TRIM(LEFT(AQ1439,FIND(Sheet1!$E$16,AQ1439)-1))</f>
        <v>ratio</v>
      </c>
      <c r="AK1439" s="1" t="e">
        <f>TRIM(LEFT(AR1439,FIND(Sheet1!$E$16,AR1439)-1))</f>
        <v>#VALUE!</v>
      </c>
      <c r="AL1439" s="1" t="e">
        <f>TRIM(LEFT(AS1439,FIND(Sheet1!$E$16,AS1439)-1))</f>
        <v>#VALUE!</v>
      </c>
      <c r="AM1439" s="1" t="e">
        <f>TRIM(LEFT(AT1439,FIND(Sheet1!$E$16,AT1439)-1))</f>
        <v>#VALUE!</v>
      </c>
      <c r="AN1439" s="1" t="e">
        <f>TRIM(LEFT(AU1439,FIND(Sheet1!$E$16,AU1439)-1))</f>
        <v>#VALUE!</v>
      </c>
      <c r="AO1439" s="1" t="e">
        <f>TRIM(LEFT(AV1439,FIND(Sheet1!$E$16,AV1439)-1))</f>
        <v>#VALUE!</v>
      </c>
      <c r="AP1439" s="14" t="s">
        <v>170</v>
      </c>
      <c r="AQ1439" s="14" t="s">
        <v>809</v>
      </c>
      <c r="AX1439" s="1">
        <v>9100014101</v>
      </c>
      <c r="AY1439" s="1" t="s">
        <v>92</v>
      </c>
      <c r="AZ1439" s="1" t="str">
        <f t="shared" si="394"/>
        <v>9100014101恢复血量</v>
      </c>
      <c r="BA1439" s="1">
        <f>COUNTIFS($AZ$2:AZ1439,AZ1439,$AZ$2:AZ1439,"&gt;&lt;")</f>
        <v>1</v>
      </c>
    </row>
    <row r="1440" spans="19:54">
      <c r="S1440" s="14" t="str">
        <f t="shared" si="386"/>
        <v>9100002701伤血1</v>
      </c>
      <c r="T1440" s="14" t="str">
        <f ca="1">IF(OFFSET($BB$1,MATCH($S1440,S:S,0)-1,),$BC$1,
_xlfn.TEXTJOIN(Sheet1!$D$16,1,U1440:AA1440))</f>
        <v>ratio=0, fixed=env.damage*(0.1+attackerParams('extreasure2')+attackerParams('step10b'))+10</v>
      </c>
      <c r="U1440" s="14" t="str">
        <f t="shared" ca="1" si="387"/>
        <v>ratio=0</v>
      </c>
      <c r="V1440" s="14" t="str">
        <f t="shared" ca="1" si="388"/>
        <v xml:space="preserve"> fixed=env.damage*(0.1+attackerParams('extreasure2')+attackerParams('step10b'))+10</v>
      </c>
      <c r="W1440" s="14" t="str">
        <f t="shared" ca="1" si="389"/>
        <v/>
      </c>
      <c r="X1440" s="14" t="str">
        <f t="shared" ca="1" si="390"/>
        <v/>
      </c>
      <c r="Y1440" s="14" t="str">
        <f t="shared" ca="1" si="391"/>
        <v/>
      </c>
      <c r="Z1440" s="14" t="str">
        <f t="shared" ca="1" si="392"/>
        <v/>
      </c>
      <c r="AA1440" s="14" t="str">
        <f t="shared" ca="1" si="393"/>
        <v/>
      </c>
      <c r="AB1440" s="1">
        <f t="shared" si="395"/>
        <v>0</v>
      </c>
      <c r="AC1440" s="1">
        <f t="shared" si="396"/>
        <v>10</v>
      </c>
      <c r="AD1440" s="1" t="e">
        <f t="shared" si="397"/>
        <v>#N/A</v>
      </c>
      <c r="AE1440" s="1" t="e">
        <f t="shared" si="398"/>
        <v>#N/A</v>
      </c>
      <c r="AF1440" s="1" t="e">
        <f t="shared" si="399"/>
        <v>#N/A</v>
      </c>
      <c r="AG1440" s="1" t="e">
        <f t="shared" si="400"/>
        <v>#N/A</v>
      </c>
      <c r="AH1440" s="1" t="e">
        <f t="shared" si="401"/>
        <v>#N/A</v>
      </c>
      <c r="AI1440" s="1" t="str">
        <f>TRIM(LEFT(AP1440,FIND(Sheet1!$E$16,AP1440)-1))</f>
        <v>ratio</v>
      </c>
      <c r="AJ1440" s="1" t="str">
        <f>TRIM(LEFT(AQ1440,FIND(Sheet1!$E$16,AQ1440)-1))</f>
        <v>fixed</v>
      </c>
      <c r="AK1440" s="1" t="e">
        <f>TRIM(LEFT(AR1440,FIND(Sheet1!$E$16,AR1440)-1))</f>
        <v>#VALUE!</v>
      </c>
      <c r="AL1440" s="1" t="e">
        <f>TRIM(LEFT(AS1440,FIND(Sheet1!$E$16,AS1440)-1))</f>
        <v>#VALUE!</v>
      </c>
      <c r="AM1440" s="1" t="e">
        <f>TRIM(LEFT(AT1440,FIND(Sheet1!$E$16,AT1440)-1))</f>
        <v>#VALUE!</v>
      </c>
      <c r="AN1440" s="1" t="e">
        <f>TRIM(LEFT(AU1440,FIND(Sheet1!$E$16,AU1440)-1))</f>
        <v>#VALUE!</v>
      </c>
      <c r="AO1440" s="1" t="e">
        <f>TRIM(LEFT(AV1440,FIND(Sheet1!$E$16,AV1440)-1))</f>
        <v>#VALUE!</v>
      </c>
      <c r="AP1440" s="14" t="s">
        <v>415</v>
      </c>
      <c r="AQ1440" s="14" t="s">
        <v>810</v>
      </c>
      <c r="AX1440" s="1">
        <v>9100002701</v>
      </c>
      <c r="AY1440" s="1" t="s">
        <v>86</v>
      </c>
      <c r="AZ1440" s="1" t="str">
        <f t="shared" si="394"/>
        <v>9100002701伤血</v>
      </c>
      <c r="BA1440" s="1">
        <f>COUNTIFS($AZ$2:AZ1440,AZ1440,$AZ$2:AZ1440,"&gt;&lt;")</f>
        <v>1</v>
      </c>
    </row>
    <row r="1441" spans="19:53">
      <c r="S1441" s="14" t="str">
        <f t="shared" si="386"/>
        <v>9100004601伤血1</v>
      </c>
      <c r="T1441" s="14" t="str">
        <f ca="1">IF(OFFSET($BB$1,MATCH($S1441,S:S,0)-1,),$BC$1,
_xlfn.TEXTJOIN(Sheet1!$D$16,1,U1441:AA1441))</f>
        <v>ratio=0, fixed=env.damage*(0.12+attackerParams('extreasure1'))+100, finalAddP=env.triggerTimes%attackerParams('extreasure3')==0 and 1 or 0, extCritP=env.triggerTimes%attackerParams('extreasure3')==0 and 1 or 0, critPUpperLimit=1</v>
      </c>
      <c r="U1441" s="14" t="str">
        <f t="shared" ca="1" si="387"/>
        <v>ratio=0</v>
      </c>
      <c r="V1441" s="14" t="str">
        <f t="shared" ca="1" si="388"/>
        <v xml:space="preserve"> fixed=env.damage*(0.12+attackerParams('extreasure1'))+100</v>
      </c>
      <c r="W1441" s="14" t="str">
        <f t="shared" ca="1" si="389"/>
        <v xml:space="preserve"> finalAddP=env.triggerTimes%attackerParams('extreasure3')==0 and 1 or 0</v>
      </c>
      <c r="X1441" s="14" t="str">
        <f t="shared" ca="1" si="390"/>
        <v xml:space="preserve"> extCritP=env.triggerTimes%attackerParams('extreasure3')==0 and 1 or 0</v>
      </c>
      <c r="Y1441" s="14" t="str">
        <f t="shared" ca="1" si="391"/>
        <v xml:space="preserve"> critPUpperLimit=1</v>
      </c>
      <c r="Z1441" s="14" t="str">
        <f t="shared" ca="1" si="392"/>
        <v/>
      </c>
      <c r="AA1441" s="14" t="str">
        <f t="shared" ca="1" si="393"/>
        <v/>
      </c>
      <c r="AB1441" s="1">
        <f t="shared" si="395"/>
        <v>0</v>
      </c>
      <c r="AC1441" s="1">
        <f t="shared" si="396"/>
        <v>100</v>
      </c>
      <c r="AD1441" s="1" t="e">
        <f t="shared" si="397"/>
        <v>#N/A</v>
      </c>
      <c r="AE1441" s="1" t="e">
        <f t="shared" si="398"/>
        <v>#N/A</v>
      </c>
      <c r="AF1441" s="1">
        <f t="shared" si="399"/>
        <v>1</v>
      </c>
      <c r="AG1441" s="1" t="e">
        <f t="shared" si="400"/>
        <v>#N/A</v>
      </c>
      <c r="AH1441" s="1" t="e">
        <f t="shared" si="401"/>
        <v>#N/A</v>
      </c>
      <c r="AI1441" s="1" t="str">
        <f>TRIM(LEFT(AP1441,FIND(Sheet1!$E$16,AP1441)-1))</f>
        <v>ratio</v>
      </c>
      <c r="AJ1441" s="1" t="str">
        <f>TRIM(LEFT(AQ1441,FIND(Sheet1!$E$16,AQ1441)-1))</f>
        <v>fixed</v>
      </c>
      <c r="AK1441" s="1" t="str">
        <f>TRIM(LEFT(AR1441,FIND(Sheet1!$E$16,AR1441)-1))</f>
        <v>finalAddP</v>
      </c>
      <c r="AL1441" s="1" t="str">
        <f>TRIM(LEFT(AS1441,FIND(Sheet1!$E$16,AS1441)-1))</f>
        <v>extCritP</v>
      </c>
      <c r="AM1441" s="1" t="str">
        <f>TRIM(LEFT(AT1441,FIND(Sheet1!$E$16,AT1441)-1))</f>
        <v>critPUpperLimit</v>
      </c>
      <c r="AN1441" s="1" t="e">
        <f>TRIM(LEFT(AU1441,FIND(Sheet1!$E$16,AU1441)-1))</f>
        <v>#VALUE!</v>
      </c>
      <c r="AO1441" s="1" t="e">
        <f>TRIM(LEFT(AV1441,FIND(Sheet1!$E$16,AV1441)-1))</f>
        <v>#VALUE!</v>
      </c>
      <c r="AP1441" s="14" t="s">
        <v>415</v>
      </c>
      <c r="AQ1441" s="14" t="s">
        <v>811</v>
      </c>
      <c r="AR1441" s="14" t="s">
        <v>812</v>
      </c>
      <c r="AS1441" s="14" t="s">
        <v>813</v>
      </c>
      <c r="AT1441" s="14" t="s">
        <v>814</v>
      </c>
      <c r="AX1441" s="1">
        <v>9100004601</v>
      </c>
      <c r="AY1441" s="1" t="s">
        <v>86</v>
      </c>
      <c r="AZ1441" s="1" t="str">
        <f t="shared" si="394"/>
        <v>9100004601伤血</v>
      </c>
      <c r="BA1441" s="1">
        <f>COUNTIFS($AZ$2:AZ1441,AZ1441,$AZ$2:AZ1441,"&gt;&lt;")</f>
        <v>1</v>
      </c>
    </row>
    <row r="1442" spans="19:53">
      <c r="S1442" s="14" t="str">
        <f t="shared" si="386"/>
        <v>9100014901伤血1</v>
      </c>
      <c r="T1442" s="14" t="str">
        <f ca="1">IF(OFFSET($BB$1,MATCH($S1442,S:S,0)-1,),$BC$1,
_xlfn.TEXTJOIN(Sheet1!$D$16,1,U1442:AA1442))</f>
        <v>ratio=0, fixed=env.damage*0.3+10</v>
      </c>
      <c r="U1442" s="14" t="str">
        <f t="shared" ca="1" si="387"/>
        <v>ratio=0</v>
      </c>
      <c r="V1442" s="14" t="str">
        <f t="shared" ca="1" si="388"/>
        <v xml:space="preserve"> fixed=env.damage*0.3+10</v>
      </c>
      <c r="W1442" s="14" t="str">
        <f t="shared" ca="1" si="389"/>
        <v/>
      </c>
      <c r="X1442" s="14" t="str">
        <f t="shared" ca="1" si="390"/>
        <v/>
      </c>
      <c r="Y1442" s="14" t="str">
        <f t="shared" ca="1" si="391"/>
        <v/>
      </c>
      <c r="Z1442" s="14" t="str">
        <f t="shared" ca="1" si="392"/>
        <v/>
      </c>
      <c r="AA1442" s="14" t="str">
        <f t="shared" ca="1" si="393"/>
        <v/>
      </c>
      <c r="AB1442" s="1">
        <f t="shared" si="395"/>
        <v>0</v>
      </c>
      <c r="AC1442" s="1">
        <f t="shared" si="396"/>
        <v>10</v>
      </c>
      <c r="AD1442" s="1" t="e">
        <f t="shared" si="397"/>
        <v>#N/A</v>
      </c>
      <c r="AE1442" s="1" t="e">
        <f t="shared" si="398"/>
        <v>#N/A</v>
      </c>
      <c r="AF1442" s="1" t="e">
        <f t="shared" si="399"/>
        <v>#N/A</v>
      </c>
      <c r="AG1442" s="1" t="e">
        <f t="shared" si="400"/>
        <v>#N/A</v>
      </c>
      <c r="AH1442" s="1" t="e">
        <f t="shared" si="401"/>
        <v>#N/A</v>
      </c>
      <c r="AI1442" s="1" t="str">
        <f>TRIM(LEFT(AP1442,FIND(Sheet1!$E$16,AP1442)-1))</f>
        <v>ratio</v>
      </c>
      <c r="AJ1442" s="1" t="str">
        <f>TRIM(LEFT(AQ1442,FIND(Sheet1!$E$16,AQ1442)-1))</f>
        <v>fixed</v>
      </c>
      <c r="AK1442" s="1" t="e">
        <f>TRIM(LEFT(AR1442,FIND(Sheet1!$E$16,AR1442)-1))</f>
        <v>#VALUE!</v>
      </c>
      <c r="AL1442" s="1" t="e">
        <f>TRIM(LEFT(AS1442,FIND(Sheet1!$E$16,AS1442)-1))</f>
        <v>#VALUE!</v>
      </c>
      <c r="AM1442" s="1" t="e">
        <f>TRIM(LEFT(AT1442,FIND(Sheet1!$E$16,AT1442)-1))</f>
        <v>#VALUE!</v>
      </c>
      <c r="AN1442" s="1" t="e">
        <f>TRIM(LEFT(AU1442,FIND(Sheet1!$E$16,AU1442)-1))</f>
        <v>#VALUE!</v>
      </c>
      <c r="AO1442" s="1" t="e">
        <f>TRIM(LEFT(AV1442,FIND(Sheet1!$E$16,AV1442)-1))</f>
        <v>#VALUE!</v>
      </c>
      <c r="AP1442" s="14" t="s">
        <v>415</v>
      </c>
      <c r="AQ1442" s="14" t="s">
        <v>815</v>
      </c>
      <c r="AX1442" s="1">
        <v>9100014901</v>
      </c>
      <c r="AY1442" s="1" t="s">
        <v>86</v>
      </c>
      <c r="AZ1442" s="1" t="str">
        <f t="shared" si="394"/>
        <v>9100014901伤血</v>
      </c>
      <c r="BA1442" s="1">
        <f>COUNTIFS($AZ$2:AZ1442,AZ1442,$AZ$2:AZ1442,"&gt;&lt;")</f>
        <v>1</v>
      </c>
    </row>
    <row r="1443" spans="19:53">
      <c r="S1443" s="14" t="str">
        <f t="shared" si="386"/>
        <v>9100012401直接伤害1</v>
      </c>
      <c r="T1443" s="14" t="str">
        <f ca="1">IF(OFFSET($BB$1,MATCH($S1443,S:S,0)-1,),$BC$1,
_xlfn.TEXTJOIN(Sheet1!$D$16,1,U1443:AA1443))</f>
        <v>damage=env.originalDamage*0.5</v>
      </c>
      <c r="U1443" s="14" t="str">
        <f t="shared" ca="1" si="387"/>
        <v>damage=env.originalDamage*0.5</v>
      </c>
      <c r="V1443" s="14" t="str">
        <f t="shared" ca="1" si="388"/>
        <v/>
      </c>
      <c r="W1443" s="14" t="str">
        <f t="shared" ca="1" si="389"/>
        <v/>
      </c>
      <c r="X1443" s="14" t="str">
        <f t="shared" ca="1" si="390"/>
        <v/>
      </c>
      <c r="Y1443" s="14" t="str">
        <f t="shared" ca="1" si="391"/>
        <v/>
      </c>
      <c r="Z1443" s="14" t="str">
        <f t="shared" ca="1" si="392"/>
        <v/>
      </c>
      <c r="AA1443" s="14" t="str">
        <f t="shared" ca="1" si="393"/>
        <v/>
      </c>
      <c r="AB1443" s="1">
        <f t="shared" si="395"/>
        <v>0.5</v>
      </c>
      <c r="AC1443" s="1" t="e">
        <f t="shared" si="396"/>
        <v>#N/A</v>
      </c>
      <c r="AD1443" s="1" t="e">
        <f t="shared" si="397"/>
        <v>#N/A</v>
      </c>
      <c r="AE1443" s="1" t="e">
        <f t="shared" si="398"/>
        <v>#N/A</v>
      </c>
      <c r="AF1443" s="1" t="e">
        <f t="shared" si="399"/>
        <v>#N/A</v>
      </c>
      <c r="AG1443" s="1" t="e">
        <f t="shared" si="400"/>
        <v>#N/A</v>
      </c>
      <c r="AH1443" s="1" t="e">
        <f t="shared" si="401"/>
        <v>#N/A</v>
      </c>
      <c r="AI1443" s="1" t="str">
        <f>TRIM(LEFT(AP1443,FIND(Sheet1!$E$16,AP1443)-1))</f>
        <v>damage</v>
      </c>
      <c r="AJ1443" s="1" t="e">
        <f>TRIM(LEFT(AQ1443,FIND(Sheet1!$E$16,AQ1443)-1))</f>
        <v>#VALUE!</v>
      </c>
      <c r="AK1443" s="1" t="e">
        <f>TRIM(LEFT(AR1443,FIND(Sheet1!$E$16,AR1443)-1))</f>
        <v>#VALUE!</v>
      </c>
      <c r="AL1443" s="1" t="e">
        <f>TRIM(LEFT(AS1443,FIND(Sheet1!$E$16,AS1443)-1))</f>
        <v>#VALUE!</v>
      </c>
      <c r="AM1443" s="1" t="e">
        <f>TRIM(LEFT(AT1443,FIND(Sheet1!$E$16,AT1443)-1))</f>
        <v>#VALUE!</v>
      </c>
      <c r="AN1443" s="1" t="e">
        <f>TRIM(LEFT(AU1443,FIND(Sheet1!$E$16,AU1443)-1))</f>
        <v>#VALUE!</v>
      </c>
      <c r="AO1443" s="1" t="e">
        <f>TRIM(LEFT(AV1443,FIND(Sheet1!$E$16,AV1443)-1))</f>
        <v>#VALUE!</v>
      </c>
      <c r="AP1443" s="14" t="s">
        <v>797</v>
      </c>
      <c r="AX1443" s="1">
        <v>9100012401</v>
      </c>
      <c r="AY1443" s="1" t="s">
        <v>99</v>
      </c>
      <c r="AZ1443" s="1" t="str">
        <f t="shared" si="394"/>
        <v>9100012401直接伤害</v>
      </c>
      <c r="BA1443" s="1">
        <f>COUNTIFS($AZ$2:AZ1443,AZ1443,$AZ$2:AZ1443,"&gt;&lt;")</f>
        <v>1</v>
      </c>
    </row>
    <row r="1444" spans="19:53">
      <c r="S1444" s="14" t="str">
        <f t="shared" si="386"/>
        <v>9100004901加buff1</v>
      </c>
      <c r="T1444" s="14" t="str">
        <f ca="1">IF(OFFSET($BB$1,MATCH($S1444,S:S,0)-1,),$BC$1,
_xlfn.TEXTJOIN(Sheet1!$D$16,1,U1444:AA1444))</f>
        <v>duration=-1, effectIds={1000500}, overlayLimit=-1</v>
      </c>
      <c r="U1444" s="14" t="str">
        <f t="shared" ca="1" si="387"/>
        <v>duration=-1</v>
      </c>
      <c r="V1444" s="14" t="str">
        <f t="shared" ca="1" si="388"/>
        <v xml:space="preserve"> effectIds={1000500}</v>
      </c>
      <c r="W1444" s="14" t="str">
        <f t="shared" ca="1" si="389"/>
        <v xml:space="preserve"> overlayLimit=-1</v>
      </c>
      <c r="X1444" s="14" t="str">
        <f t="shared" ca="1" si="390"/>
        <v/>
      </c>
      <c r="Y1444" s="14" t="str">
        <f t="shared" ca="1" si="391"/>
        <v/>
      </c>
      <c r="Z1444" s="14" t="str">
        <f t="shared" ca="1" si="392"/>
        <v/>
      </c>
      <c r="AA1444" s="14" t="str">
        <f t="shared" ca="1" si="393"/>
        <v/>
      </c>
      <c r="AB1444" s="1">
        <f t="shared" si="395"/>
        <v>1</v>
      </c>
      <c r="AC1444" s="1" t="e">
        <f t="shared" si="396"/>
        <v>#N/A</v>
      </c>
      <c r="AD1444" s="1">
        <f t="shared" si="397"/>
        <v>1</v>
      </c>
      <c r="AE1444" s="1" t="e">
        <f t="shared" si="398"/>
        <v>#N/A</v>
      </c>
      <c r="AF1444" s="1" t="e">
        <f t="shared" si="399"/>
        <v>#N/A</v>
      </c>
      <c r="AG1444" s="1" t="e">
        <f t="shared" si="400"/>
        <v>#N/A</v>
      </c>
      <c r="AH1444" s="1" t="e">
        <f t="shared" si="401"/>
        <v>#N/A</v>
      </c>
      <c r="AI1444" s="1" t="str">
        <f>TRIM(LEFT(AP1444,FIND(Sheet1!$E$16,AP1444)-1))</f>
        <v>duration</v>
      </c>
      <c r="AJ1444" s="1" t="str">
        <f>TRIM(LEFT(AQ1444,FIND(Sheet1!$E$16,AQ1444)-1))</f>
        <v>effectIds</v>
      </c>
      <c r="AK1444" s="1" t="str">
        <f>TRIM(LEFT(AR1444,FIND(Sheet1!$E$16,AR1444)-1))</f>
        <v>overlayLimit</v>
      </c>
      <c r="AL1444" s="1" t="e">
        <f>TRIM(LEFT(AS1444,FIND(Sheet1!$E$16,AS1444)-1))</f>
        <v>#VALUE!</v>
      </c>
      <c r="AM1444" s="1" t="e">
        <f>TRIM(LEFT(AT1444,FIND(Sheet1!$E$16,AT1444)-1))</f>
        <v>#VALUE!</v>
      </c>
      <c r="AN1444" s="1" t="e">
        <f>TRIM(LEFT(AU1444,FIND(Sheet1!$E$16,AU1444)-1))</f>
        <v>#VALUE!</v>
      </c>
      <c r="AO1444" s="1" t="e">
        <f>TRIM(LEFT(AV1444,FIND(Sheet1!$E$16,AV1444)-1))</f>
        <v>#VALUE!</v>
      </c>
      <c r="AP1444" s="14" t="s">
        <v>417</v>
      </c>
      <c r="AQ1444" s="14" t="s">
        <v>816</v>
      </c>
      <c r="AR1444" s="14" t="s">
        <v>817</v>
      </c>
      <c r="AX1444" s="1">
        <v>9100004901</v>
      </c>
      <c r="AY1444" s="1" t="s">
        <v>88</v>
      </c>
      <c r="AZ1444" s="1" t="str">
        <f t="shared" si="394"/>
        <v>9100004901加buff</v>
      </c>
      <c r="BA1444" s="1">
        <f>COUNTIFS($AZ$2:AZ1444,AZ1444,$AZ$2:AZ1444,"&gt;&lt;")</f>
        <v>1</v>
      </c>
    </row>
    <row r="1445" spans="19:53">
      <c r="S1445" s="14" t="str">
        <f t="shared" si="386"/>
        <v>9100007201恢复血量1</v>
      </c>
      <c r="T1445" s="14" t="str">
        <f ca="1">IF(OFFSET($BB$1,MATCH($S1445,S:S,0)-1,),$BC$1,
_xlfn.TEXTJOIN(Sheet1!$D$16,1,U1445:AA1445))</f>
        <v>fixed=10,ratio=0.3</v>
      </c>
      <c r="U1445" s="14" t="str">
        <f t="shared" ca="1" si="387"/>
        <v>fixed=10</v>
      </c>
      <c r="V1445" s="14" t="str">
        <f t="shared" ca="1" si="388"/>
        <v>ratio=0.3</v>
      </c>
      <c r="W1445" s="14" t="str">
        <f t="shared" ca="1" si="389"/>
        <v/>
      </c>
      <c r="X1445" s="14" t="str">
        <f t="shared" ca="1" si="390"/>
        <v/>
      </c>
      <c r="Y1445" s="14" t="str">
        <f t="shared" ca="1" si="391"/>
        <v/>
      </c>
      <c r="Z1445" s="14" t="str">
        <f t="shared" ca="1" si="392"/>
        <v/>
      </c>
      <c r="AA1445" s="14" t="str">
        <f t="shared" ca="1" si="393"/>
        <v/>
      </c>
      <c r="AB1445" s="1">
        <f t="shared" si="395"/>
        <v>10</v>
      </c>
      <c r="AC1445" s="1">
        <f t="shared" si="396"/>
        <v>0.3</v>
      </c>
      <c r="AD1445" s="1" t="e">
        <f t="shared" si="397"/>
        <v>#N/A</v>
      </c>
      <c r="AE1445" s="1" t="e">
        <f t="shared" si="398"/>
        <v>#N/A</v>
      </c>
      <c r="AF1445" s="1" t="e">
        <f t="shared" si="399"/>
        <v>#N/A</v>
      </c>
      <c r="AG1445" s="1" t="e">
        <f t="shared" si="400"/>
        <v>#N/A</v>
      </c>
      <c r="AH1445" s="1" t="e">
        <f t="shared" si="401"/>
        <v>#N/A</v>
      </c>
      <c r="AI1445" s="1" t="str">
        <f>TRIM(LEFT(AP1445,FIND(Sheet1!$E$16,AP1445)-1))</f>
        <v>fixed</v>
      </c>
      <c r="AJ1445" s="1" t="str">
        <f>TRIM(LEFT(AQ1445,FIND(Sheet1!$E$16,AQ1445)-1))</f>
        <v>ratio</v>
      </c>
      <c r="AK1445" s="1" t="e">
        <f>TRIM(LEFT(AR1445,FIND(Sheet1!$E$16,AR1445)-1))</f>
        <v>#VALUE!</v>
      </c>
      <c r="AL1445" s="1" t="e">
        <f>TRIM(LEFT(AS1445,FIND(Sheet1!$E$16,AS1445)-1))</f>
        <v>#VALUE!</v>
      </c>
      <c r="AM1445" s="1" t="e">
        <f>TRIM(LEFT(AT1445,FIND(Sheet1!$E$16,AT1445)-1))</f>
        <v>#VALUE!</v>
      </c>
      <c r="AN1445" s="1" t="e">
        <f>TRIM(LEFT(AU1445,FIND(Sheet1!$E$16,AU1445)-1))</f>
        <v>#VALUE!</v>
      </c>
      <c r="AO1445" s="1" t="e">
        <f>TRIM(LEFT(AV1445,FIND(Sheet1!$E$16,AV1445)-1))</f>
        <v>#VALUE!</v>
      </c>
      <c r="AP1445" s="14" t="s">
        <v>168</v>
      </c>
      <c r="AQ1445" s="14" t="s">
        <v>663</v>
      </c>
      <c r="AX1445" s="1">
        <v>9100007201</v>
      </c>
      <c r="AY1445" s="1" t="s">
        <v>92</v>
      </c>
      <c r="AZ1445" s="1" t="str">
        <f t="shared" si="394"/>
        <v>9100007201恢复血量</v>
      </c>
      <c r="BA1445" s="1">
        <f>COUNTIFS($AZ$2:AZ1445,AZ1445,$AZ$2:AZ1445,"&gt;&lt;")</f>
        <v>1</v>
      </c>
    </row>
    <row r="1446" spans="19:53">
      <c r="S1446" s="14" t="str">
        <f t="shared" si="386"/>
        <v>9100008601恢复血量1</v>
      </c>
      <c r="T1446" s="14" t="str">
        <f ca="1">IF(OFFSET($BB$1,MATCH($S1446,S:S,0)-1,),$BC$1,
_xlfn.TEXTJOIN(Sheet1!$D$16,1,U1446:AA1446))</f>
        <v>fixed=10, ratio=0.35</v>
      </c>
      <c r="U1446" s="14" t="str">
        <f t="shared" ca="1" si="387"/>
        <v>fixed=10</v>
      </c>
      <c r="V1446" s="14" t="str">
        <f t="shared" ca="1" si="388"/>
        <v xml:space="preserve"> ratio=0.35</v>
      </c>
      <c r="W1446" s="14" t="str">
        <f t="shared" ca="1" si="389"/>
        <v/>
      </c>
      <c r="X1446" s="14" t="str">
        <f t="shared" ca="1" si="390"/>
        <v/>
      </c>
      <c r="Y1446" s="14" t="str">
        <f t="shared" ca="1" si="391"/>
        <v/>
      </c>
      <c r="Z1446" s="14" t="str">
        <f t="shared" ca="1" si="392"/>
        <v/>
      </c>
      <c r="AA1446" s="14" t="str">
        <f t="shared" ca="1" si="393"/>
        <v/>
      </c>
      <c r="AB1446" s="1">
        <f t="shared" si="395"/>
        <v>10</v>
      </c>
      <c r="AC1446" s="1">
        <f t="shared" si="396"/>
        <v>0.35</v>
      </c>
      <c r="AD1446" s="1" t="e">
        <f t="shared" si="397"/>
        <v>#N/A</v>
      </c>
      <c r="AE1446" s="1" t="e">
        <f t="shared" si="398"/>
        <v>#N/A</v>
      </c>
      <c r="AF1446" s="1" t="e">
        <f t="shared" si="399"/>
        <v>#N/A</v>
      </c>
      <c r="AG1446" s="1" t="e">
        <f t="shared" si="400"/>
        <v>#N/A</v>
      </c>
      <c r="AH1446" s="1" t="e">
        <f t="shared" si="401"/>
        <v>#N/A</v>
      </c>
      <c r="AI1446" s="1" t="str">
        <f>TRIM(LEFT(AP1446,FIND(Sheet1!$E$16,AP1446)-1))</f>
        <v>fixed</v>
      </c>
      <c r="AJ1446" s="1" t="str">
        <f>TRIM(LEFT(AQ1446,FIND(Sheet1!$E$16,AQ1446)-1))</f>
        <v>ratio</v>
      </c>
      <c r="AK1446" s="1" t="e">
        <f>TRIM(LEFT(AR1446,FIND(Sheet1!$E$16,AR1446)-1))</f>
        <v>#VALUE!</v>
      </c>
      <c r="AL1446" s="1" t="e">
        <f>TRIM(LEFT(AS1446,FIND(Sheet1!$E$16,AS1446)-1))</f>
        <v>#VALUE!</v>
      </c>
      <c r="AM1446" s="1" t="e">
        <f>TRIM(LEFT(AT1446,FIND(Sheet1!$E$16,AT1446)-1))</f>
        <v>#VALUE!</v>
      </c>
      <c r="AN1446" s="1" t="e">
        <f>TRIM(LEFT(AU1446,FIND(Sheet1!$E$16,AU1446)-1))</f>
        <v>#VALUE!</v>
      </c>
      <c r="AO1446" s="1" t="e">
        <f>TRIM(LEFT(AV1446,FIND(Sheet1!$E$16,AV1446)-1))</f>
        <v>#VALUE!</v>
      </c>
      <c r="AP1446" s="14" t="s">
        <v>168</v>
      </c>
      <c r="AQ1446" s="14" t="s">
        <v>818</v>
      </c>
      <c r="AX1446" s="1">
        <v>9100008601</v>
      </c>
      <c r="AY1446" s="1" t="s">
        <v>92</v>
      </c>
      <c r="AZ1446" s="1" t="str">
        <f t="shared" si="394"/>
        <v>9100008601恢复血量</v>
      </c>
      <c r="BA1446" s="1">
        <f>COUNTIFS($AZ$2:AZ1446,AZ1446,$AZ$2:AZ1446,"&gt;&lt;")</f>
        <v>1</v>
      </c>
    </row>
    <row r="1447" spans="19:53">
      <c r="S1447" s="14" t="str">
        <f t="shared" si="386"/>
        <v>9100007501增加额外主动技1</v>
      </c>
      <c r="T1447" s="14" t="str">
        <f ca="1">IF(OFFSET($BB$1,MATCH($S1447,S:S,0)-1,),$BC$1,
_xlfn.TEXTJOIN(Sheet1!$D$16,1,U1447:AA1447))</f>
        <v>skillId=2000151013</v>
      </c>
      <c r="U1447" s="14" t="str">
        <f t="shared" ca="1" si="387"/>
        <v>skillId=2000151013</v>
      </c>
      <c r="V1447" s="14" t="str">
        <f t="shared" ca="1" si="388"/>
        <v/>
      </c>
      <c r="W1447" s="14" t="str">
        <f t="shared" ca="1" si="389"/>
        <v/>
      </c>
      <c r="X1447" s="14" t="str">
        <f t="shared" ca="1" si="390"/>
        <v/>
      </c>
      <c r="Y1447" s="14" t="str">
        <f t="shared" ca="1" si="391"/>
        <v/>
      </c>
      <c r="Z1447" s="14" t="str">
        <f t="shared" ca="1" si="392"/>
        <v/>
      </c>
      <c r="AA1447" s="14" t="str">
        <f t="shared" ca="1" si="393"/>
        <v/>
      </c>
      <c r="AB1447" s="1">
        <f t="shared" si="395"/>
        <v>2000151013</v>
      </c>
      <c r="AC1447" s="1" t="e">
        <f t="shared" si="396"/>
        <v>#N/A</v>
      </c>
      <c r="AD1447" s="1" t="e">
        <f t="shared" si="397"/>
        <v>#N/A</v>
      </c>
      <c r="AE1447" s="1" t="e">
        <f t="shared" si="398"/>
        <v>#N/A</v>
      </c>
      <c r="AF1447" s="1" t="e">
        <f t="shared" si="399"/>
        <v>#N/A</v>
      </c>
      <c r="AG1447" s="1" t="e">
        <f t="shared" si="400"/>
        <v>#N/A</v>
      </c>
      <c r="AH1447" s="1" t="e">
        <f t="shared" si="401"/>
        <v>#N/A</v>
      </c>
      <c r="AI1447" s="1" t="str">
        <f>TRIM(LEFT(AP1447,FIND(Sheet1!$E$16,AP1447)-1))</f>
        <v>skillId</v>
      </c>
      <c r="AJ1447" s="1" t="e">
        <f>TRIM(LEFT(AQ1447,FIND(Sheet1!$E$16,AQ1447)-1))</f>
        <v>#VALUE!</v>
      </c>
      <c r="AK1447" s="1" t="e">
        <f>TRIM(LEFT(AR1447,FIND(Sheet1!$E$16,AR1447)-1))</f>
        <v>#VALUE!</v>
      </c>
      <c r="AL1447" s="1" t="e">
        <f>TRIM(LEFT(AS1447,FIND(Sheet1!$E$16,AS1447)-1))</f>
        <v>#VALUE!</v>
      </c>
      <c r="AM1447" s="1" t="e">
        <f>TRIM(LEFT(AT1447,FIND(Sheet1!$E$16,AT1447)-1))</f>
        <v>#VALUE!</v>
      </c>
      <c r="AN1447" s="1" t="e">
        <f>TRIM(LEFT(AU1447,FIND(Sheet1!$E$16,AU1447)-1))</f>
        <v>#VALUE!</v>
      </c>
      <c r="AO1447" s="1" t="e">
        <f>TRIM(LEFT(AV1447,FIND(Sheet1!$E$16,AV1447)-1))</f>
        <v>#VALUE!</v>
      </c>
      <c r="AP1447" s="14" t="s">
        <v>798</v>
      </c>
      <c r="AX1447" s="1">
        <v>9100007501</v>
      </c>
      <c r="AY1447" s="1" t="s">
        <v>100</v>
      </c>
      <c r="AZ1447" s="1" t="str">
        <f t="shared" si="394"/>
        <v>9100007501增加额外主动技</v>
      </c>
      <c r="BA1447" s="1">
        <f>COUNTIFS($AZ$2:AZ1447,AZ1447,$AZ$2:AZ1447,"&gt;&lt;")</f>
        <v>1</v>
      </c>
    </row>
    <row r="1448" spans="19:53">
      <c r="S1448" s="14" t="str">
        <f t="shared" si="386"/>
        <v>9100008701增加额外主动技1</v>
      </c>
      <c r="T1448" s="14" t="str">
        <f ca="1">IF(OFFSET($BB$1,MATCH($S1448,S:S,0)-1,),$BC$1,
_xlfn.TEXTJOIN(Sheet1!$D$16,1,U1448:AA1448))</f>
        <v>skillId=2000451012</v>
      </c>
      <c r="U1448" s="14" t="str">
        <f t="shared" ca="1" si="387"/>
        <v>skillId=2000451012</v>
      </c>
      <c r="V1448" s="14" t="str">
        <f t="shared" ca="1" si="388"/>
        <v/>
      </c>
      <c r="W1448" s="14" t="str">
        <f t="shared" ca="1" si="389"/>
        <v/>
      </c>
      <c r="X1448" s="14" t="str">
        <f t="shared" ca="1" si="390"/>
        <v/>
      </c>
      <c r="Y1448" s="14" t="str">
        <f t="shared" ca="1" si="391"/>
        <v/>
      </c>
      <c r="Z1448" s="14" t="str">
        <f t="shared" ca="1" si="392"/>
        <v/>
      </c>
      <c r="AA1448" s="14" t="str">
        <f t="shared" ca="1" si="393"/>
        <v/>
      </c>
      <c r="AB1448" s="1">
        <f t="shared" si="395"/>
        <v>2000451012</v>
      </c>
      <c r="AC1448" s="1" t="e">
        <f t="shared" si="396"/>
        <v>#N/A</v>
      </c>
      <c r="AD1448" s="1" t="e">
        <f t="shared" si="397"/>
        <v>#N/A</v>
      </c>
      <c r="AE1448" s="1" t="e">
        <f t="shared" si="398"/>
        <v>#N/A</v>
      </c>
      <c r="AF1448" s="1" t="e">
        <f t="shared" si="399"/>
        <v>#N/A</v>
      </c>
      <c r="AG1448" s="1" t="e">
        <f t="shared" si="400"/>
        <v>#N/A</v>
      </c>
      <c r="AH1448" s="1" t="e">
        <f t="shared" si="401"/>
        <v>#N/A</v>
      </c>
      <c r="AI1448" s="1" t="str">
        <f>TRIM(LEFT(AP1448,FIND(Sheet1!$E$16,AP1448)-1))</f>
        <v>skillId</v>
      </c>
      <c r="AJ1448" s="1" t="e">
        <f>TRIM(LEFT(AQ1448,FIND(Sheet1!$E$16,AQ1448)-1))</f>
        <v>#VALUE!</v>
      </c>
      <c r="AK1448" s="1" t="e">
        <f>TRIM(LEFT(AR1448,FIND(Sheet1!$E$16,AR1448)-1))</f>
        <v>#VALUE!</v>
      </c>
      <c r="AL1448" s="1" t="e">
        <f>TRIM(LEFT(AS1448,FIND(Sheet1!$E$16,AS1448)-1))</f>
        <v>#VALUE!</v>
      </c>
      <c r="AM1448" s="1" t="e">
        <f>TRIM(LEFT(AT1448,FIND(Sheet1!$E$16,AT1448)-1))</f>
        <v>#VALUE!</v>
      </c>
      <c r="AN1448" s="1" t="e">
        <f>TRIM(LEFT(AU1448,FIND(Sheet1!$E$16,AU1448)-1))</f>
        <v>#VALUE!</v>
      </c>
      <c r="AO1448" s="1" t="e">
        <f>TRIM(LEFT(AV1448,FIND(Sheet1!$E$16,AV1448)-1))</f>
        <v>#VALUE!</v>
      </c>
      <c r="AP1448" s="14" t="s">
        <v>799</v>
      </c>
      <c r="AX1448" s="1">
        <v>9100008701</v>
      </c>
      <c r="AY1448" s="1" t="s">
        <v>100</v>
      </c>
      <c r="AZ1448" s="1" t="str">
        <f t="shared" si="394"/>
        <v>9100008701增加额外主动技</v>
      </c>
      <c r="BA1448" s="1">
        <f>COUNTIFS($AZ$2:AZ1448,AZ1448,$AZ$2:AZ1448,"&gt;&lt;")</f>
        <v>1</v>
      </c>
    </row>
    <row r="1449" spans="19:53">
      <c r="S1449" s="14" t="str">
        <f t="shared" si="386"/>
        <v>9100009801增加额外主动技1</v>
      </c>
      <c r="T1449" s="14" t="str">
        <f ca="1">IF(OFFSET($BB$1,MATCH($S1449,S:S,0)-1,),$BC$1,
_xlfn.TEXTJOIN(Sheet1!$D$16,1,U1449:AA1449))</f>
        <v>skillId=2000251013</v>
      </c>
      <c r="U1449" s="14" t="str">
        <f t="shared" ca="1" si="387"/>
        <v>skillId=2000251013</v>
      </c>
      <c r="V1449" s="14" t="str">
        <f t="shared" ca="1" si="388"/>
        <v/>
      </c>
      <c r="W1449" s="14" t="str">
        <f t="shared" ca="1" si="389"/>
        <v/>
      </c>
      <c r="X1449" s="14" t="str">
        <f t="shared" ca="1" si="390"/>
        <v/>
      </c>
      <c r="Y1449" s="14" t="str">
        <f t="shared" ca="1" si="391"/>
        <v/>
      </c>
      <c r="Z1449" s="14" t="str">
        <f t="shared" ca="1" si="392"/>
        <v/>
      </c>
      <c r="AA1449" s="14" t="str">
        <f t="shared" ca="1" si="393"/>
        <v/>
      </c>
      <c r="AB1449" s="1">
        <f t="shared" si="395"/>
        <v>2000251013</v>
      </c>
      <c r="AC1449" s="1" t="e">
        <f t="shared" si="396"/>
        <v>#N/A</v>
      </c>
      <c r="AD1449" s="1" t="e">
        <f t="shared" si="397"/>
        <v>#N/A</v>
      </c>
      <c r="AE1449" s="1" t="e">
        <f t="shared" si="398"/>
        <v>#N/A</v>
      </c>
      <c r="AF1449" s="1" t="e">
        <f t="shared" si="399"/>
        <v>#N/A</v>
      </c>
      <c r="AG1449" s="1" t="e">
        <f t="shared" si="400"/>
        <v>#N/A</v>
      </c>
      <c r="AH1449" s="1" t="e">
        <f t="shared" si="401"/>
        <v>#N/A</v>
      </c>
      <c r="AI1449" s="1" t="str">
        <f>TRIM(LEFT(AP1449,FIND(Sheet1!$E$16,AP1449)-1))</f>
        <v>skillId</v>
      </c>
      <c r="AJ1449" s="1" t="e">
        <f>TRIM(LEFT(AQ1449,FIND(Sheet1!$E$16,AQ1449)-1))</f>
        <v>#VALUE!</v>
      </c>
      <c r="AK1449" s="1" t="e">
        <f>TRIM(LEFT(AR1449,FIND(Sheet1!$E$16,AR1449)-1))</f>
        <v>#VALUE!</v>
      </c>
      <c r="AL1449" s="1" t="e">
        <f>TRIM(LEFT(AS1449,FIND(Sheet1!$E$16,AS1449)-1))</f>
        <v>#VALUE!</v>
      </c>
      <c r="AM1449" s="1" t="e">
        <f>TRIM(LEFT(AT1449,FIND(Sheet1!$E$16,AT1449)-1))</f>
        <v>#VALUE!</v>
      </c>
      <c r="AN1449" s="1" t="e">
        <f>TRIM(LEFT(AU1449,FIND(Sheet1!$E$16,AU1449)-1))</f>
        <v>#VALUE!</v>
      </c>
      <c r="AO1449" s="1" t="e">
        <f>TRIM(LEFT(AV1449,FIND(Sheet1!$E$16,AV1449)-1))</f>
        <v>#VALUE!</v>
      </c>
      <c r="AP1449" s="14" t="s">
        <v>800</v>
      </c>
      <c r="AX1449" s="1">
        <v>9100009801</v>
      </c>
      <c r="AY1449" s="1" t="s">
        <v>100</v>
      </c>
      <c r="AZ1449" s="1" t="str">
        <f t="shared" si="394"/>
        <v>9100009801增加额外主动技</v>
      </c>
      <c r="BA1449" s="1">
        <f>COUNTIFS($AZ$2:AZ1449,AZ1449,$AZ$2:AZ1449,"&gt;&lt;")</f>
        <v>1</v>
      </c>
    </row>
    <row r="1450" spans="19:53">
      <c r="S1450" s="14" t="str">
        <f t="shared" si="386"/>
        <v>9100009801恢复血量1</v>
      </c>
      <c r="T1450" s="14" t="str">
        <f ca="1">IF(OFFSET($BB$1,MATCH($S1450,S:S,0)-1,),$BC$1,
_xlfn.TEXTJOIN(Sheet1!$D$16,1,U1450:AA1450))</f>
        <v>fixed=100, ratio=0.45</v>
      </c>
      <c r="U1450" s="14" t="str">
        <f t="shared" ca="1" si="387"/>
        <v>fixed=100</v>
      </c>
      <c r="V1450" s="14" t="str">
        <f t="shared" ca="1" si="388"/>
        <v xml:space="preserve"> ratio=0.45</v>
      </c>
      <c r="W1450" s="14" t="str">
        <f t="shared" ca="1" si="389"/>
        <v/>
      </c>
      <c r="X1450" s="14" t="str">
        <f t="shared" ca="1" si="390"/>
        <v/>
      </c>
      <c r="Y1450" s="14" t="str">
        <f t="shared" ca="1" si="391"/>
        <v/>
      </c>
      <c r="Z1450" s="14" t="str">
        <f t="shared" ca="1" si="392"/>
        <v/>
      </c>
      <c r="AA1450" s="14" t="str">
        <f t="shared" ca="1" si="393"/>
        <v/>
      </c>
      <c r="AB1450" s="1">
        <f t="shared" si="395"/>
        <v>100</v>
      </c>
      <c r="AC1450" s="1">
        <f t="shared" si="396"/>
        <v>0.45</v>
      </c>
      <c r="AD1450" s="1" t="e">
        <f t="shared" si="397"/>
        <v>#N/A</v>
      </c>
      <c r="AE1450" s="1" t="e">
        <f t="shared" si="398"/>
        <v>#N/A</v>
      </c>
      <c r="AF1450" s="1" t="e">
        <f t="shared" si="399"/>
        <v>#N/A</v>
      </c>
      <c r="AG1450" s="1" t="e">
        <f t="shared" si="400"/>
        <v>#N/A</v>
      </c>
      <c r="AH1450" s="1" t="e">
        <f t="shared" si="401"/>
        <v>#N/A</v>
      </c>
      <c r="AI1450" s="1" t="str">
        <f>TRIM(LEFT(AP1450,FIND(Sheet1!$E$16,AP1450)-1))</f>
        <v>fixed</v>
      </c>
      <c r="AJ1450" s="1" t="str">
        <f>TRIM(LEFT(AQ1450,FIND(Sheet1!$E$16,AQ1450)-1))</f>
        <v>ratio</v>
      </c>
      <c r="AK1450" s="1" t="e">
        <f>TRIM(LEFT(AR1450,FIND(Sheet1!$E$16,AR1450)-1))</f>
        <v>#VALUE!</v>
      </c>
      <c r="AL1450" s="1" t="e">
        <f>TRIM(LEFT(AS1450,FIND(Sheet1!$E$16,AS1450)-1))</f>
        <v>#VALUE!</v>
      </c>
      <c r="AM1450" s="1" t="e">
        <f>TRIM(LEFT(AT1450,FIND(Sheet1!$E$16,AT1450)-1))</f>
        <v>#VALUE!</v>
      </c>
      <c r="AN1450" s="1" t="e">
        <f>TRIM(LEFT(AU1450,FIND(Sheet1!$E$16,AU1450)-1))</f>
        <v>#VALUE!</v>
      </c>
      <c r="AO1450" s="1" t="e">
        <f>TRIM(LEFT(AV1450,FIND(Sheet1!$E$16,AV1450)-1))</f>
        <v>#VALUE!</v>
      </c>
      <c r="AP1450" s="14" t="s">
        <v>170</v>
      </c>
      <c r="AQ1450" s="14" t="s">
        <v>819</v>
      </c>
      <c r="AX1450" s="1">
        <v>9100009801</v>
      </c>
      <c r="AY1450" s="1" t="s">
        <v>92</v>
      </c>
      <c r="AZ1450" s="1" t="str">
        <f t="shared" si="394"/>
        <v>9100009801恢复血量</v>
      </c>
      <c r="BA1450" s="1">
        <f>COUNTIFS($AZ$2:AZ1450,AZ1450,$AZ$2:AZ1450,"&gt;&lt;")</f>
        <v>1</v>
      </c>
    </row>
    <row r="1451" spans="19:53">
      <c r="S1451" s="14" t="str">
        <f t="shared" si="386"/>
        <v>9100010801加buff1</v>
      </c>
      <c r="T1451" s="14" t="str">
        <f ca="1">IF(OFFSET($BB$1,MATCH($S1451,S:S,0)-1,),$BC$1,
_xlfn.TEXTJOIN(Sheet1!$D$16,1,U1451:AA1451))</f>
        <v>duration=-1, effectIds={1000501}, overlayLimit=1</v>
      </c>
      <c r="U1451" s="14" t="str">
        <f t="shared" ca="1" si="387"/>
        <v>duration=-1</v>
      </c>
      <c r="V1451" s="14" t="str">
        <f t="shared" ca="1" si="388"/>
        <v xml:space="preserve"> effectIds={1000501}</v>
      </c>
      <c r="W1451" s="14" t="str">
        <f t="shared" ca="1" si="389"/>
        <v xml:space="preserve"> overlayLimit=1</v>
      </c>
      <c r="X1451" s="14" t="str">
        <f t="shared" ca="1" si="390"/>
        <v/>
      </c>
      <c r="Y1451" s="14" t="str">
        <f t="shared" ca="1" si="391"/>
        <v/>
      </c>
      <c r="Z1451" s="14" t="str">
        <f t="shared" ca="1" si="392"/>
        <v/>
      </c>
      <c r="AA1451" s="14" t="str">
        <f t="shared" ca="1" si="393"/>
        <v/>
      </c>
      <c r="AB1451" s="1">
        <f t="shared" si="395"/>
        <v>1</v>
      </c>
      <c r="AC1451" s="1" t="e">
        <f t="shared" si="396"/>
        <v>#N/A</v>
      </c>
      <c r="AD1451" s="1">
        <f t="shared" si="397"/>
        <v>1</v>
      </c>
      <c r="AE1451" s="1" t="e">
        <f t="shared" si="398"/>
        <v>#N/A</v>
      </c>
      <c r="AF1451" s="1" t="e">
        <f t="shared" si="399"/>
        <v>#N/A</v>
      </c>
      <c r="AG1451" s="1" t="e">
        <f t="shared" si="400"/>
        <v>#N/A</v>
      </c>
      <c r="AH1451" s="1" t="e">
        <f t="shared" si="401"/>
        <v>#N/A</v>
      </c>
      <c r="AI1451" s="1" t="str">
        <f>TRIM(LEFT(AP1451,FIND(Sheet1!$E$16,AP1451)-1))</f>
        <v>duration</v>
      </c>
      <c r="AJ1451" s="1" t="str">
        <f>TRIM(LEFT(AQ1451,FIND(Sheet1!$E$16,AQ1451)-1))</f>
        <v>effectIds</v>
      </c>
      <c r="AK1451" s="1" t="str">
        <f>TRIM(LEFT(AR1451,FIND(Sheet1!$E$16,AR1451)-1))</f>
        <v>overlayLimit</v>
      </c>
      <c r="AL1451" s="1" t="e">
        <f>TRIM(LEFT(AS1451,FIND(Sheet1!$E$16,AS1451)-1))</f>
        <v>#VALUE!</v>
      </c>
      <c r="AM1451" s="1" t="e">
        <f>TRIM(LEFT(AT1451,FIND(Sheet1!$E$16,AT1451)-1))</f>
        <v>#VALUE!</v>
      </c>
      <c r="AN1451" s="1" t="e">
        <f>TRIM(LEFT(AU1451,FIND(Sheet1!$E$16,AU1451)-1))</f>
        <v>#VALUE!</v>
      </c>
      <c r="AO1451" s="1" t="e">
        <f>TRIM(LEFT(AV1451,FIND(Sheet1!$E$16,AV1451)-1))</f>
        <v>#VALUE!</v>
      </c>
      <c r="AP1451" s="14" t="s">
        <v>417</v>
      </c>
      <c r="AQ1451" s="14" t="s">
        <v>820</v>
      </c>
      <c r="AR1451" s="14" t="s">
        <v>821</v>
      </c>
      <c r="AX1451" s="1">
        <v>9100010801</v>
      </c>
      <c r="AY1451" s="1" t="s">
        <v>88</v>
      </c>
      <c r="AZ1451" s="1" t="str">
        <f t="shared" si="394"/>
        <v>9100010801加buff</v>
      </c>
      <c r="BA1451" s="1">
        <f>COUNTIFS($AZ$2:AZ1451,AZ1451,$AZ$2:AZ1451,"&gt;&lt;")</f>
        <v>1</v>
      </c>
    </row>
    <row r="1452" spans="19:53">
      <c r="S1452" s="14" t="str">
        <f t="shared" si="386"/>
        <v>9100050101伤血1</v>
      </c>
      <c r="T1452" s="14" t="str">
        <f ca="1">IF(OFFSET($BB$1,MATCH($S1452,S:S,0)-1,),$BC$1,
_xlfn.TEXTJOIN(Sheet1!$D$16,1,U1452:AA1452))</f>
        <v>ratio=0.9,fixed=10,extCritP=attackerParams('extreasure3b')</v>
      </c>
      <c r="U1452" s="14" t="str">
        <f t="shared" ca="1" si="387"/>
        <v>ratio=0.9</v>
      </c>
      <c r="V1452" s="14" t="str">
        <f t="shared" ca="1" si="388"/>
        <v>fixed=10</v>
      </c>
      <c r="W1452" s="14" t="str">
        <f t="shared" ca="1" si="389"/>
        <v>extCritP=attackerParams('extreasure3b')</v>
      </c>
      <c r="X1452" s="14" t="str">
        <f t="shared" ca="1" si="390"/>
        <v/>
      </c>
      <c r="Y1452" s="14" t="str">
        <f t="shared" ca="1" si="391"/>
        <v/>
      </c>
      <c r="Z1452" s="14" t="str">
        <f t="shared" ca="1" si="392"/>
        <v/>
      </c>
      <c r="AA1452" s="14" t="str">
        <f t="shared" ca="1" si="393"/>
        <v/>
      </c>
      <c r="AB1452" s="1">
        <f t="shared" si="395"/>
        <v>0.9</v>
      </c>
      <c r="AC1452" s="1">
        <f t="shared" si="396"/>
        <v>10</v>
      </c>
      <c r="AD1452" s="1" t="e">
        <f t="shared" si="397"/>
        <v>#N/A</v>
      </c>
      <c r="AE1452" s="1" t="e">
        <f t="shared" si="398"/>
        <v>#N/A</v>
      </c>
      <c r="AF1452" s="1" t="e">
        <f t="shared" si="399"/>
        <v>#N/A</v>
      </c>
      <c r="AG1452" s="1" t="e">
        <f t="shared" si="400"/>
        <v>#N/A</v>
      </c>
      <c r="AH1452" s="1" t="e">
        <f t="shared" si="401"/>
        <v>#N/A</v>
      </c>
      <c r="AI1452" s="1" t="str">
        <f>TRIM(LEFT(AP1452,FIND(Sheet1!$E$16,AP1452)-1))</f>
        <v>ratio</v>
      </c>
      <c r="AJ1452" s="1" t="str">
        <f>TRIM(LEFT(AQ1452,FIND(Sheet1!$E$16,AQ1452)-1))</f>
        <v>fixed</v>
      </c>
      <c r="AK1452" s="1" t="str">
        <f>TRIM(LEFT(AR1452,FIND(Sheet1!$E$16,AR1452)-1))</f>
        <v>extCritP</v>
      </c>
      <c r="AL1452" s="1" t="e">
        <f>TRIM(LEFT(AS1452,FIND(Sheet1!$E$16,AS1452)-1))</f>
        <v>#VALUE!</v>
      </c>
      <c r="AM1452" s="1" t="e">
        <f>TRIM(LEFT(AT1452,FIND(Sheet1!$E$16,AT1452)-1))</f>
        <v>#VALUE!</v>
      </c>
      <c r="AN1452" s="1" t="e">
        <f>TRIM(LEFT(AU1452,FIND(Sheet1!$E$16,AU1452)-1))</f>
        <v>#VALUE!</v>
      </c>
      <c r="AO1452" s="1" t="e">
        <f>TRIM(LEFT(AV1452,FIND(Sheet1!$E$16,AV1452)-1))</f>
        <v>#VALUE!</v>
      </c>
      <c r="AP1452" s="14" t="s">
        <v>381</v>
      </c>
      <c r="AQ1452" s="14" t="s">
        <v>168</v>
      </c>
      <c r="AR1452" s="14" t="s">
        <v>822</v>
      </c>
      <c r="AX1452" s="1">
        <v>9100050101</v>
      </c>
      <c r="AY1452" s="1" t="s">
        <v>86</v>
      </c>
      <c r="AZ1452" s="1" t="str">
        <f t="shared" si="394"/>
        <v>9100050101伤血</v>
      </c>
      <c r="BA1452" s="1">
        <f>COUNTIFS($AZ$2:AZ1452,AZ1452,$AZ$2:AZ1452,"&gt;&lt;")</f>
        <v>1</v>
      </c>
    </row>
    <row r="1453" spans="19:53">
      <c r="S1453" s="14" t="str">
        <f t="shared" si="386"/>
        <v>9100050101受击光效1</v>
      </c>
      <c r="T1453" s="14" t="str">
        <f ca="1">IF(OFFSET($BB$1,MATCH($S1453,S:S,0)-1,),$BC$1,
_xlfn.TEXTJOIN(Sheet1!$D$16,1,U1453:AA1453))</f>
        <v>53</v>
      </c>
      <c r="U1453" s="14" t="str">
        <f t="shared" ca="1" si="387"/>
        <v>53</v>
      </c>
      <c r="V1453" s="14" t="str">
        <f t="shared" ca="1" si="388"/>
        <v/>
      </c>
      <c r="W1453" s="14" t="str">
        <f t="shared" ca="1" si="389"/>
        <v/>
      </c>
      <c r="X1453" s="14" t="str">
        <f t="shared" ca="1" si="390"/>
        <v/>
      </c>
      <c r="Y1453" s="14" t="str">
        <f t="shared" ca="1" si="391"/>
        <v/>
      </c>
      <c r="Z1453" s="14" t="str">
        <f t="shared" ca="1" si="392"/>
        <v/>
      </c>
      <c r="AA1453" s="14" t="str">
        <f t="shared" ca="1" si="393"/>
        <v/>
      </c>
      <c r="AB1453" s="1">
        <f t="shared" si="395"/>
        <v>53</v>
      </c>
      <c r="AC1453" s="1" t="e">
        <f t="shared" si="396"/>
        <v>#N/A</v>
      </c>
      <c r="AD1453" s="1" t="e">
        <f t="shared" si="397"/>
        <v>#N/A</v>
      </c>
      <c r="AE1453" s="1" t="e">
        <f t="shared" si="398"/>
        <v>#N/A</v>
      </c>
      <c r="AF1453" s="1" t="e">
        <f t="shared" si="399"/>
        <v>#N/A</v>
      </c>
      <c r="AG1453" s="1" t="e">
        <f t="shared" si="400"/>
        <v>#N/A</v>
      </c>
      <c r="AH1453" s="1" t="e">
        <f t="shared" si="401"/>
        <v>#N/A</v>
      </c>
      <c r="AI1453" s="1" t="e">
        <f>TRIM(LEFT(AP1453,FIND(Sheet1!$E$16,AP1453)-1))</f>
        <v>#VALUE!</v>
      </c>
      <c r="AJ1453" s="1" t="e">
        <f>TRIM(LEFT(AQ1453,FIND(Sheet1!$E$16,AQ1453)-1))</f>
        <v>#VALUE!</v>
      </c>
      <c r="AK1453" s="1" t="e">
        <f>TRIM(LEFT(AR1453,FIND(Sheet1!$E$16,AR1453)-1))</f>
        <v>#VALUE!</v>
      </c>
      <c r="AL1453" s="1" t="e">
        <f>TRIM(LEFT(AS1453,FIND(Sheet1!$E$16,AS1453)-1))</f>
        <v>#VALUE!</v>
      </c>
      <c r="AM1453" s="1" t="e">
        <f>TRIM(LEFT(AT1453,FIND(Sheet1!$E$16,AT1453)-1))</f>
        <v>#VALUE!</v>
      </c>
      <c r="AN1453" s="1" t="e">
        <f>TRIM(LEFT(AU1453,FIND(Sheet1!$E$16,AU1453)-1))</f>
        <v>#VALUE!</v>
      </c>
      <c r="AO1453" s="1" t="e">
        <f>TRIM(LEFT(AV1453,FIND(Sheet1!$E$16,AV1453)-1))</f>
        <v>#VALUE!</v>
      </c>
      <c r="AP1453" s="14">
        <v>53</v>
      </c>
      <c r="AX1453" s="1">
        <v>9100050101</v>
      </c>
      <c r="AY1453" s="1" t="s">
        <v>91</v>
      </c>
      <c r="AZ1453" s="1" t="str">
        <f t="shared" si="394"/>
        <v>9100050101受击光效</v>
      </c>
      <c r="BA1453" s="1">
        <f>COUNTIFS($AZ$2:AZ1453,AZ1453,$AZ$2:AZ1453,"&gt;&lt;")</f>
        <v>1</v>
      </c>
    </row>
    <row r="1454" spans="19:53">
      <c r="S1454" s="14" t="str">
        <f t="shared" si="386"/>
        <v>9100013001伤血1</v>
      </c>
      <c r="T1454" s="14" t="str">
        <f ca="1">IF(OFFSET($BB$1,MATCH($S1454,S:S,0)-1,),$BC$1,
_xlfn.TEXTJOIN(Sheet1!$D$16,1,U1454:AA1454))</f>
        <v>ratio=0.51,fixed=100</v>
      </c>
      <c r="U1454" s="14" t="str">
        <f t="shared" ca="1" si="387"/>
        <v>ratio=0.51</v>
      </c>
      <c r="V1454" s="14" t="str">
        <f t="shared" ca="1" si="388"/>
        <v>fixed=100</v>
      </c>
      <c r="W1454" s="14" t="str">
        <f t="shared" ca="1" si="389"/>
        <v/>
      </c>
      <c r="X1454" s="14" t="str">
        <f t="shared" ca="1" si="390"/>
        <v/>
      </c>
      <c r="Y1454" s="14" t="str">
        <f t="shared" ca="1" si="391"/>
        <v/>
      </c>
      <c r="Z1454" s="14" t="str">
        <f t="shared" ca="1" si="392"/>
        <v/>
      </c>
      <c r="AA1454" s="14" t="str">
        <f t="shared" ca="1" si="393"/>
        <v/>
      </c>
      <c r="AB1454" s="1">
        <f t="shared" si="395"/>
        <v>0.51</v>
      </c>
      <c r="AC1454" s="1">
        <f t="shared" si="396"/>
        <v>100</v>
      </c>
      <c r="AD1454" s="1" t="e">
        <f t="shared" si="397"/>
        <v>#N/A</v>
      </c>
      <c r="AE1454" s="1" t="e">
        <f t="shared" si="398"/>
        <v>#N/A</v>
      </c>
      <c r="AF1454" s="1" t="e">
        <f t="shared" si="399"/>
        <v>#N/A</v>
      </c>
      <c r="AG1454" s="1" t="e">
        <f t="shared" si="400"/>
        <v>#N/A</v>
      </c>
      <c r="AH1454" s="1" t="e">
        <f t="shared" si="401"/>
        <v>#N/A</v>
      </c>
      <c r="AI1454" s="1" t="str">
        <f>TRIM(LEFT(AP1454,FIND(Sheet1!$E$16,AP1454)-1))</f>
        <v>ratio</v>
      </c>
      <c r="AJ1454" s="1" t="str">
        <f>TRIM(LEFT(AQ1454,FIND(Sheet1!$E$16,AQ1454)-1))</f>
        <v>fixed</v>
      </c>
      <c r="AK1454" s="1" t="e">
        <f>TRIM(LEFT(AR1454,FIND(Sheet1!$E$16,AR1454)-1))</f>
        <v>#VALUE!</v>
      </c>
      <c r="AL1454" s="1" t="e">
        <f>TRIM(LEFT(AS1454,FIND(Sheet1!$E$16,AS1454)-1))</f>
        <v>#VALUE!</v>
      </c>
      <c r="AM1454" s="1" t="e">
        <f>TRIM(LEFT(AT1454,FIND(Sheet1!$E$16,AT1454)-1))</f>
        <v>#VALUE!</v>
      </c>
      <c r="AN1454" s="1" t="e">
        <f>TRIM(LEFT(AU1454,FIND(Sheet1!$E$16,AU1454)-1))</f>
        <v>#VALUE!</v>
      </c>
      <c r="AO1454" s="1" t="e">
        <f>TRIM(LEFT(AV1454,FIND(Sheet1!$E$16,AV1454)-1))</f>
        <v>#VALUE!</v>
      </c>
      <c r="AP1454" s="14" t="s">
        <v>503</v>
      </c>
      <c r="AQ1454" s="14" t="s">
        <v>170</v>
      </c>
      <c r="AX1454" s="1">
        <v>9100013001</v>
      </c>
      <c r="AY1454" s="1" t="s">
        <v>86</v>
      </c>
      <c r="AZ1454" s="1" t="str">
        <f t="shared" si="394"/>
        <v>9100013001伤血</v>
      </c>
      <c r="BA1454" s="1">
        <f>COUNTIFS($AZ$2:AZ1454,AZ1454,$AZ$2:AZ1454,"&gt;&lt;")</f>
        <v>1</v>
      </c>
    </row>
    <row r="1455" spans="19:53">
      <c r="S1455" s="14" t="str">
        <f t="shared" si="386"/>
        <v>9100012001伤血1</v>
      </c>
      <c r="T1455" s="14" t="str">
        <f ca="1">IF(OFFSET($BB$1,MATCH($S1455,S:S,0)-1,),$BC$1,
_xlfn.TEXTJOIN(Sheet1!$D$16,1,U1455:AA1455))</f>
        <v>fixed=100, ratio=0.64</v>
      </c>
      <c r="U1455" s="14" t="str">
        <f t="shared" ca="1" si="387"/>
        <v>fixed=100</v>
      </c>
      <c r="V1455" s="14" t="str">
        <f t="shared" ca="1" si="388"/>
        <v xml:space="preserve"> ratio=0.64</v>
      </c>
      <c r="W1455" s="14" t="str">
        <f t="shared" ca="1" si="389"/>
        <v/>
      </c>
      <c r="X1455" s="14" t="str">
        <f t="shared" ca="1" si="390"/>
        <v/>
      </c>
      <c r="Y1455" s="14" t="str">
        <f t="shared" ca="1" si="391"/>
        <v/>
      </c>
      <c r="Z1455" s="14" t="str">
        <f t="shared" ca="1" si="392"/>
        <v/>
      </c>
      <c r="AA1455" s="14" t="str">
        <f t="shared" ca="1" si="393"/>
        <v/>
      </c>
      <c r="AB1455" s="1">
        <f t="shared" si="395"/>
        <v>100</v>
      </c>
      <c r="AC1455" s="1">
        <f t="shared" si="396"/>
        <v>0.64</v>
      </c>
      <c r="AD1455" s="1" t="e">
        <f t="shared" si="397"/>
        <v>#N/A</v>
      </c>
      <c r="AE1455" s="1" t="e">
        <f t="shared" si="398"/>
        <v>#N/A</v>
      </c>
      <c r="AF1455" s="1" t="e">
        <f t="shared" si="399"/>
        <v>#N/A</v>
      </c>
      <c r="AG1455" s="1" t="e">
        <f t="shared" si="400"/>
        <v>#N/A</v>
      </c>
      <c r="AH1455" s="1" t="e">
        <f t="shared" si="401"/>
        <v>#N/A</v>
      </c>
      <c r="AI1455" s="1" t="str">
        <f>TRIM(LEFT(AP1455,FIND(Sheet1!$E$16,AP1455)-1))</f>
        <v>fixed</v>
      </c>
      <c r="AJ1455" s="1" t="str">
        <f>TRIM(LEFT(AQ1455,FIND(Sheet1!$E$16,AQ1455)-1))</f>
        <v>ratio</v>
      </c>
      <c r="AK1455" s="1" t="e">
        <f>TRIM(LEFT(AR1455,FIND(Sheet1!$E$16,AR1455)-1))</f>
        <v>#VALUE!</v>
      </c>
      <c r="AL1455" s="1" t="e">
        <f>TRIM(LEFT(AS1455,FIND(Sheet1!$E$16,AS1455)-1))</f>
        <v>#VALUE!</v>
      </c>
      <c r="AM1455" s="1" t="e">
        <f>TRIM(LEFT(AT1455,FIND(Sheet1!$E$16,AT1455)-1))</f>
        <v>#VALUE!</v>
      </c>
      <c r="AN1455" s="1" t="e">
        <f>TRIM(LEFT(AU1455,FIND(Sheet1!$E$16,AU1455)-1))</f>
        <v>#VALUE!</v>
      </c>
      <c r="AO1455" s="1" t="e">
        <f>TRIM(LEFT(AV1455,FIND(Sheet1!$E$16,AV1455)-1))</f>
        <v>#VALUE!</v>
      </c>
      <c r="AP1455" s="14" t="s">
        <v>170</v>
      </c>
      <c r="AQ1455" s="14" t="s">
        <v>823</v>
      </c>
      <c r="AX1455" s="1">
        <v>9100012001</v>
      </c>
      <c r="AY1455" s="1" t="s">
        <v>86</v>
      </c>
      <c r="AZ1455" s="1" t="str">
        <f t="shared" si="394"/>
        <v>9100012001伤血</v>
      </c>
      <c r="BA1455" s="1">
        <f>COUNTIFS($AZ$2:AZ1455,AZ1455,$AZ$2:AZ1455,"&gt;&lt;")</f>
        <v>1</v>
      </c>
    </row>
    <row r="1456" spans="19:53">
      <c r="S1456" s="14" t="str">
        <f t="shared" si="386"/>
        <v>9100014801伤血1</v>
      </c>
      <c r="T1456" s="14" t="str">
        <f ca="1">IF(OFFSET($BB$1,MATCH($S1456,S:S,0)-1,),$BC$1,
_xlfn.TEXTJOIN(Sheet1!$D$16,1,U1456:AA1456))</f>
        <v>ratio=0.1, fixed=100</v>
      </c>
      <c r="U1456" s="14" t="str">
        <f t="shared" ca="1" si="387"/>
        <v>ratio=0.1</v>
      </c>
      <c r="V1456" s="14" t="str">
        <f t="shared" ca="1" si="388"/>
        <v xml:space="preserve"> fixed=100</v>
      </c>
      <c r="W1456" s="14" t="str">
        <f t="shared" ca="1" si="389"/>
        <v/>
      </c>
      <c r="X1456" s="14" t="str">
        <f t="shared" ca="1" si="390"/>
        <v/>
      </c>
      <c r="Y1456" s="14" t="str">
        <f t="shared" ca="1" si="391"/>
        <v/>
      </c>
      <c r="Z1456" s="14" t="str">
        <f t="shared" ca="1" si="392"/>
        <v/>
      </c>
      <c r="AA1456" s="14" t="str">
        <f t="shared" ca="1" si="393"/>
        <v/>
      </c>
      <c r="AB1456" s="1">
        <f t="shared" si="395"/>
        <v>0.1</v>
      </c>
      <c r="AC1456" s="1">
        <f t="shared" si="396"/>
        <v>100</v>
      </c>
      <c r="AD1456" s="1" t="e">
        <f t="shared" si="397"/>
        <v>#N/A</v>
      </c>
      <c r="AE1456" s="1" t="e">
        <f t="shared" si="398"/>
        <v>#N/A</v>
      </c>
      <c r="AF1456" s="1" t="e">
        <f t="shared" si="399"/>
        <v>#N/A</v>
      </c>
      <c r="AG1456" s="1" t="e">
        <f t="shared" si="400"/>
        <v>#N/A</v>
      </c>
      <c r="AH1456" s="1" t="e">
        <f t="shared" si="401"/>
        <v>#N/A</v>
      </c>
      <c r="AI1456" s="1" t="str">
        <f>TRIM(LEFT(AP1456,FIND(Sheet1!$E$16,AP1456)-1))</f>
        <v>ratio</v>
      </c>
      <c r="AJ1456" s="1" t="str">
        <f>TRIM(LEFT(AQ1456,FIND(Sheet1!$E$16,AQ1456)-1))</f>
        <v>fixed</v>
      </c>
      <c r="AK1456" s="1" t="e">
        <f>TRIM(LEFT(AR1456,FIND(Sheet1!$E$16,AR1456)-1))</f>
        <v>#VALUE!</v>
      </c>
      <c r="AL1456" s="1" t="e">
        <f>TRIM(LEFT(AS1456,FIND(Sheet1!$E$16,AS1456)-1))</f>
        <v>#VALUE!</v>
      </c>
      <c r="AM1456" s="1" t="e">
        <f>TRIM(LEFT(AT1456,FIND(Sheet1!$E$16,AT1456)-1))</f>
        <v>#VALUE!</v>
      </c>
      <c r="AN1456" s="1" t="e">
        <f>TRIM(LEFT(AU1456,FIND(Sheet1!$E$16,AU1456)-1))</f>
        <v>#VALUE!</v>
      </c>
      <c r="AO1456" s="1" t="e">
        <f>TRIM(LEFT(AV1456,FIND(Sheet1!$E$16,AV1456)-1))</f>
        <v>#VALUE!</v>
      </c>
      <c r="AP1456" s="14" t="s">
        <v>534</v>
      </c>
      <c r="AQ1456" s="14" t="s">
        <v>824</v>
      </c>
      <c r="AX1456" s="1">
        <v>9100014801</v>
      </c>
      <c r="AY1456" s="1" t="s">
        <v>86</v>
      </c>
      <c r="AZ1456" s="1" t="str">
        <f t="shared" si="394"/>
        <v>9100014801伤血</v>
      </c>
      <c r="BA1456" s="1">
        <f>COUNTIFS($AZ$2:AZ1456,AZ1456,$AZ$2:AZ1456,"&gt;&lt;")</f>
        <v>1</v>
      </c>
    </row>
    <row r="1457" spans="19:53">
      <c r="S1457" s="14" t="str">
        <f t="shared" si="386"/>
        <v>9100014201恢复血量1</v>
      </c>
      <c r="T1457" s="14" t="str">
        <f ca="1">IF(OFFSET($BB$1,MATCH($S1457,S:S,0)-1,),$BC$1,
_xlfn.TEXTJOIN(Sheet1!$D$16,1,U1457:AA1457))</f>
        <v>fixed=100+0.05*sourceSkillBlackboard('collected_damage',0),ratio=0</v>
      </c>
      <c r="U1457" s="14" t="str">
        <f t="shared" ca="1" si="387"/>
        <v>fixed=100+0.05*sourceSkillBlackboard('collected_damage'</v>
      </c>
      <c r="V1457" s="14" t="str">
        <f t="shared" ca="1" si="388"/>
        <v>0)</v>
      </c>
      <c r="W1457" s="14" t="str">
        <f t="shared" ca="1" si="389"/>
        <v>ratio=0</v>
      </c>
      <c r="X1457" s="14" t="str">
        <f t="shared" ca="1" si="390"/>
        <v/>
      </c>
      <c r="Y1457" s="14" t="str">
        <f t="shared" ca="1" si="391"/>
        <v/>
      </c>
      <c r="Z1457" s="14" t="str">
        <f t="shared" ca="1" si="392"/>
        <v/>
      </c>
      <c r="AA1457" s="14" t="str">
        <f t="shared" ca="1" si="393"/>
        <v/>
      </c>
      <c r="AB1457" s="1">
        <f t="shared" si="395"/>
        <v>0.05</v>
      </c>
      <c r="AC1457" s="1" t="e">
        <f t="shared" si="396"/>
        <v>#N/A</v>
      </c>
      <c r="AD1457" s="1">
        <f t="shared" si="397"/>
        <v>0</v>
      </c>
      <c r="AE1457" s="1" t="e">
        <f t="shared" si="398"/>
        <v>#N/A</v>
      </c>
      <c r="AF1457" s="1" t="e">
        <f t="shared" si="399"/>
        <v>#N/A</v>
      </c>
      <c r="AG1457" s="1" t="e">
        <f t="shared" si="400"/>
        <v>#N/A</v>
      </c>
      <c r="AH1457" s="1" t="e">
        <f t="shared" si="401"/>
        <v>#N/A</v>
      </c>
      <c r="AI1457" s="1" t="str">
        <f>TRIM(LEFT(AP1457,FIND(Sheet1!$E$16,AP1457)-1))</f>
        <v>fixed</v>
      </c>
      <c r="AJ1457" s="1" t="e">
        <f>TRIM(LEFT(AQ1457,FIND(Sheet1!$E$16,AQ1457)-1))</f>
        <v>#VALUE!</v>
      </c>
      <c r="AK1457" s="1" t="str">
        <f>TRIM(LEFT(AR1457,FIND(Sheet1!$E$16,AR1457)-1))</f>
        <v>ratio</v>
      </c>
      <c r="AL1457" s="1" t="e">
        <f>TRIM(LEFT(AS1457,FIND(Sheet1!$E$16,AS1457)-1))</f>
        <v>#VALUE!</v>
      </c>
      <c r="AM1457" s="1" t="e">
        <f>TRIM(LEFT(AT1457,FIND(Sheet1!$E$16,AT1457)-1))</f>
        <v>#VALUE!</v>
      </c>
      <c r="AN1457" s="1" t="e">
        <f>TRIM(LEFT(AU1457,FIND(Sheet1!$E$16,AU1457)-1))</f>
        <v>#VALUE!</v>
      </c>
      <c r="AO1457" s="1" t="e">
        <f>TRIM(LEFT(AV1457,FIND(Sheet1!$E$16,AV1457)-1))</f>
        <v>#VALUE!</v>
      </c>
      <c r="AP1457" s="14" t="s">
        <v>825</v>
      </c>
      <c r="AQ1457" s="14" t="s">
        <v>327</v>
      </c>
      <c r="AR1457" s="14" t="s">
        <v>415</v>
      </c>
      <c r="AX1457" s="1">
        <v>9100014201</v>
      </c>
      <c r="AY1457" s="1" t="s">
        <v>92</v>
      </c>
      <c r="AZ1457" s="1" t="str">
        <f t="shared" si="394"/>
        <v>9100014201恢复血量</v>
      </c>
      <c r="BA1457" s="1">
        <f>COUNTIFS($AZ$2:AZ1457,AZ1457,$AZ$2:AZ1457,"&gt;&lt;")</f>
        <v>1</v>
      </c>
    </row>
    <row r="1458" spans="19:53">
      <c r="S1458" s="14" t="str">
        <f t="shared" si="386"/>
        <v>9100023001伤血1</v>
      </c>
      <c r="T1458" s="14" t="str">
        <f ca="1">IF(OFFSET($BB$1,MATCH($S1458,S:S,0)-1,),$BC$1,
_xlfn.TEXTJOIN(Sheet1!$D$16,1,U1458:AA1458))</f>
        <v>fixed=100, ratio=0.15</v>
      </c>
      <c r="U1458" s="14" t="str">
        <f t="shared" ca="1" si="387"/>
        <v>fixed=100</v>
      </c>
      <c r="V1458" s="14" t="str">
        <f t="shared" ca="1" si="388"/>
        <v xml:space="preserve"> ratio=0.15</v>
      </c>
      <c r="W1458" s="14" t="str">
        <f t="shared" ca="1" si="389"/>
        <v/>
      </c>
      <c r="X1458" s="14" t="str">
        <f t="shared" ca="1" si="390"/>
        <v/>
      </c>
      <c r="Y1458" s="14" t="str">
        <f t="shared" ca="1" si="391"/>
        <v/>
      </c>
      <c r="Z1458" s="14" t="str">
        <f t="shared" ca="1" si="392"/>
        <v/>
      </c>
      <c r="AA1458" s="14" t="str">
        <f t="shared" ca="1" si="393"/>
        <v/>
      </c>
      <c r="AB1458" s="1">
        <f t="shared" si="395"/>
        <v>100</v>
      </c>
      <c r="AC1458" s="1">
        <f t="shared" si="396"/>
        <v>0.15</v>
      </c>
      <c r="AD1458" s="1" t="e">
        <f t="shared" si="397"/>
        <v>#N/A</v>
      </c>
      <c r="AE1458" s="1" t="e">
        <f t="shared" si="398"/>
        <v>#N/A</v>
      </c>
      <c r="AF1458" s="1" t="e">
        <f t="shared" si="399"/>
        <v>#N/A</v>
      </c>
      <c r="AG1458" s="1" t="e">
        <f t="shared" si="400"/>
        <v>#N/A</v>
      </c>
      <c r="AH1458" s="1" t="e">
        <f t="shared" si="401"/>
        <v>#N/A</v>
      </c>
      <c r="AI1458" s="1" t="str">
        <f>TRIM(LEFT(AP1458,FIND(Sheet1!$E$16,AP1458)-1))</f>
        <v>fixed</v>
      </c>
      <c r="AJ1458" s="1" t="str">
        <f>TRIM(LEFT(AQ1458,FIND(Sheet1!$E$16,AQ1458)-1))</f>
        <v>ratio</v>
      </c>
      <c r="AK1458" s="1" t="e">
        <f>TRIM(LEFT(AR1458,FIND(Sheet1!$E$16,AR1458)-1))</f>
        <v>#VALUE!</v>
      </c>
      <c r="AL1458" s="1" t="e">
        <f>TRIM(LEFT(AS1458,FIND(Sheet1!$E$16,AS1458)-1))</f>
        <v>#VALUE!</v>
      </c>
      <c r="AM1458" s="1" t="e">
        <f>TRIM(LEFT(AT1458,FIND(Sheet1!$E$16,AT1458)-1))</f>
        <v>#VALUE!</v>
      </c>
      <c r="AN1458" s="1" t="e">
        <f>TRIM(LEFT(AU1458,FIND(Sheet1!$E$16,AU1458)-1))</f>
        <v>#VALUE!</v>
      </c>
      <c r="AO1458" s="1" t="e">
        <f>TRIM(LEFT(AV1458,FIND(Sheet1!$E$16,AV1458)-1))</f>
        <v>#VALUE!</v>
      </c>
      <c r="AP1458" s="14" t="s">
        <v>170</v>
      </c>
      <c r="AQ1458" s="14" t="s">
        <v>826</v>
      </c>
      <c r="AX1458" s="1">
        <v>9100023001</v>
      </c>
      <c r="AY1458" s="1" t="s">
        <v>86</v>
      </c>
      <c r="AZ1458" s="1" t="str">
        <f t="shared" si="394"/>
        <v>9100023001伤血</v>
      </c>
      <c r="BA1458" s="1">
        <f>COUNTIFS($AZ$2:AZ1458,AZ1458,$AZ$2:AZ1458,"&gt;&lt;")</f>
        <v>1</v>
      </c>
    </row>
    <row r="1459" spans="19:53">
      <c r="S1459" s="14" t="str">
        <f t="shared" si="386"/>
        <v>9100023101伤血1</v>
      </c>
      <c r="T1459" s="14" t="str">
        <f ca="1">IF(OFFSET($BB$1,MATCH($S1459,S:S,0)-1,),$BC$1,
_xlfn.TEXTJOIN(Sheet1!$D$16,1,U1459:AA1459))</f>
        <v>fixed=100, ratio=0.18</v>
      </c>
      <c r="U1459" s="14" t="str">
        <f t="shared" ca="1" si="387"/>
        <v>fixed=100</v>
      </c>
      <c r="V1459" s="14" t="str">
        <f t="shared" ca="1" si="388"/>
        <v xml:space="preserve"> ratio=0.18</v>
      </c>
      <c r="W1459" s="14" t="str">
        <f t="shared" ca="1" si="389"/>
        <v/>
      </c>
      <c r="X1459" s="14" t="str">
        <f t="shared" ca="1" si="390"/>
        <v/>
      </c>
      <c r="Y1459" s="14" t="str">
        <f t="shared" ca="1" si="391"/>
        <v/>
      </c>
      <c r="Z1459" s="14" t="str">
        <f t="shared" ca="1" si="392"/>
        <v/>
      </c>
      <c r="AA1459" s="14" t="str">
        <f t="shared" ca="1" si="393"/>
        <v/>
      </c>
      <c r="AB1459" s="1">
        <f t="shared" si="395"/>
        <v>100</v>
      </c>
      <c r="AC1459" s="1">
        <f t="shared" si="396"/>
        <v>0.18</v>
      </c>
      <c r="AD1459" s="1" t="e">
        <f t="shared" si="397"/>
        <v>#N/A</v>
      </c>
      <c r="AE1459" s="1" t="e">
        <f t="shared" si="398"/>
        <v>#N/A</v>
      </c>
      <c r="AF1459" s="1" t="e">
        <f t="shared" si="399"/>
        <v>#N/A</v>
      </c>
      <c r="AG1459" s="1" t="e">
        <f t="shared" si="400"/>
        <v>#N/A</v>
      </c>
      <c r="AH1459" s="1" t="e">
        <f t="shared" si="401"/>
        <v>#N/A</v>
      </c>
      <c r="AI1459" s="1" t="str">
        <f>TRIM(LEFT(AP1459,FIND(Sheet1!$E$16,AP1459)-1))</f>
        <v>fixed</v>
      </c>
      <c r="AJ1459" s="1" t="str">
        <f>TRIM(LEFT(AQ1459,FIND(Sheet1!$E$16,AQ1459)-1))</f>
        <v>ratio</v>
      </c>
      <c r="AK1459" s="1" t="e">
        <f>TRIM(LEFT(AR1459,FIND(Sheet1!$E$16,AR1459)-1))</f>
        <v>#VALUE!</v>
      </c>
      <c r="AL1459" s="1" t="e">
        <f>TRIM(LEFT(AS1459,FIND(Sheet1!$E$16,AS1459)-1))</f>
        <v>#VALUE!</v>
      </c>
      <c r="AM1459" s="1" t="e">
        <f>TRIM(LEFT(AT1459,FIND(Sheet1!$E$16,AT1459)-1))</f>
        <v>#VALUE!</v>
      </c>
      <c r="AN1459" s="1" t="e">
        <f>TRIM(LEFT(AU1459,FIND(Sheet1!$E$16,AU1459)-1))</f>
        <v>#VALUE!</v>
      </c>
      <c r="AO1459" s="1" t="e">
        <f>TRIM(LEFT(AV1459,FIND(Sheet1!$E$16,AV1459)-1))</f>
        <v>#VALUE!</v>
      </c>
      <c r="AP1459" s="14" t="s">
        <v>170</v>
      </c>
      <c r="AQ1459" s="14" t="s">
        <v>827</v>
      </c>
      <c r="AX1459" s="1">
        <v>9100023101</v>
      </c>
      <c r="AY1459" s="1" t="s">
        <v>86</v>
      </c>
      <c r="AZ1459" s="1" t="str">
        <f t="shared" si="394"/>
        <v>9100023101伤血</v>
      </c>
      <c r="BA1459" s="1">
        <f>COUNTIFS($AZ$2:AZ1459,AZ1459,$AZ$2:AZ1459,"&gt;&lt;")</f>
        <v>1</v>
      </c>
    </row>
    <row r="1460" spans="19:53">
      <c r="S1460" s="14" t="str">
        <f t="shared" si="386"/>
        <v>9100023201伤血1</v>
      </c>
      <c r="T1460" s="14" t="str">
        <f ca="1">IF(OFFSET($BB$1,MATCH($S1460,S:S,0)-1,),$BC$1,
_xlfn.TEXTJOIN(Sheet1!$D$16,1,U1460:AA1460))</f>
        <v>fixed=100, ratio=0.21</v>
      </c>
      <c r="U1460" s="14" t="str">
        <f t="shared" ca="1" si="387"/>
        <v>fixed=100</v>
      </c>
      <c r="V1460" s="14" t="str">
        <f t="shared" ca="1" si="388"/>
        <v xml:space="preserve"> ratio=0.21</v>
      </c>
      <c r="W1460" s="14" t="str">
        <f t="shared" ca="1" si="389"/>
        <v/>
      </c>
      <c r="X1460" s="14" t="str">
        <f t="shared" ca="1" si="390"/>
        <v/>
      </c>
      <c r="Y1460" s="14" t="str">
        <f t="shared" ca="1" si="391"/>
        <v/>
      </c>
      <c r="Z1460" s="14" t="str">
        <f t="shared" ca="1" si="392"/>
        <v/>
      </c>
      <c r="AA1460" s="14" t="str">
        <f t="shared" ca="1" si="393"/>
        <v/>
      </c>
      <c r="AB1460" s="1">
        <f t="shared" si="395"/>
        <v>100</v>
      </c>
      <c r="AC1460" s="1">
        <f t="shared" si="396"/>
        <v>0.21</v>
      </c>
      <c r="AD1460" s="1" t="e">
        <f t="shared" si="397"/>
        <v>#N/A</v>
      </c>
      <c r="AE1460" s="1" t="e">
        <f t="shared" si="398"/>
        <v>#N/A</v>
      </c>
      <c r="AF1460" s="1" t="e">
        <f t="shared" si="399"/>
        <v>#N/A</v>
      </c>
      <c r="AG1460" s="1" t="e">
        <f t="shared" si="400"/>
        <v>#N/A</v>
      </c>
      <c r="AH1460" s="1" t="e">
        <f t="shared" si="401"/>
        <v>#N/A</v>
      </c>
      <c r="AI1460" s="1" t="str">
        <f>TRIM(LEFT(AP1460,FIND(Sheet1!$E$16,AP1460)-1))</f>
        <v>fixed</v>
      </c>
      <c r="AJ1460" s="1" t="str">
        <f>TRIM(LEFT(AQ1460,FIND(Sheet1!$E$16,AQ1460)-1))</f>
        <v>ratio</v>
      </c>
      <c r="AK1460" s="1" t="e">
        <f>TRIM(LEFT(AR1460,FIND(Sheet1!$E$16,AR1460)-1))</f>
        <v>#VALUE!</v>
      </c>
      <c r="AL1460" s="1" t="e">
        <f>TRIM(LEFT(AS1460,FIND(Sheet1!$E$16,AS1460)-1))</f>
        <v>#VALUE!</v>
      </c>
      <c r="AM1460" s="1" t="e">
        <f>TRIM(LEFT(AT1460,FIND(Sheet1!$E$16,AT1460)-1))</f>
        <v>#VALUE!</v>
      </c>
      <c r="AN1460" s="1" t="e">
        <f>TRIM(LEFT(AU1460,FIND(Sheet1!$E$16,AU1460)-1))</f>
        <v>#VALUE!</v>
      </c>
      <c r="AO1460" s="1" t="e">
        <f>TRIM(LEFT(AV1460,FIND(Sheet1!$E$16,AV1460)-1))</f>
        <v>#VALUE!</v>
      </c>
      <c r="AP1460" s="14" t="s">
        <v>170</v>
      </c>
      <c r="AQ1460" s="14" t="s">
        <v>828</v>
      </c>
      <c r="AX1460" s="1">
        <v>9100023201</v>
      </c>
      <c r="AY1460" s="1" t="s">
        <v>86</v>
      </c>
      <c r="AZ1460" s="1" t="str">
        <f t="shared" si="394"/>
        <v>9100023201伤血</v>
      </c>
      <c r="BA1460" s="1">
        <f>COUNTIFS($AZ$2:AZ1460,AZ1460,$AZ$2:AZ1460,"&gt;&lt;")</f>
        <v>1</v>
      </c>
    </row>
    <row r="1461" spans="19:53">
      <c r="S1461" s="14" t="str">
        <f t="shared" si="386"/>
        <v>9100023301伤血1</v>
      </c>
      <c r="T1461" s="14" t="str">
        <f ca="1">IF(OFFSET($BB$1,MATCH($S1461,S:S,0)-1,),$BC$1,
_xlfn.TEXTJOIN(Sheet1!$D$16,1,U1461:AA1461))</f>
        <v>fixed=100, ratio=0.24</v>
      </c>
      <c r="U1461" s="14" t="str">
        <f t="shared" ca="1" si="387"/>
        <v>fixed=100</v>
      </c>
      <c r="V1461" s="14" t="str">
        <f t="shared" ca="1" si="388"/>
        <v xml:space="preserve"> ratio=0.24</v>
      </c>
      <c r="W1461" s="14" t="str">
        <f t="shared" ca="1" si="389"/>
        <v/>
      </c>
      <c r="X1461" s="14" t="str">
        <f t="shared" ca="1" si="390"/>
        <v/>
      </c>
      <c r="Y1461" s="14" t="str">
        <f t="shared" ca="1" si="391"/>
        <v/>
      </c>
      <c r="Z1461" s="14" t="str">
        <f t="shared" ca="1" si="392"/>
        <v/>
      </c>
      <c r="AA1461" s="14" t="str">
        <f t="shared" ca="1" si="393"/>
        <v/>
      </c>
      <c r="AB1461" s="1">
        <f t="shared" si="395"/>
        <v>100</v>
      </c>
      <c r="AC1461" s="1">
        <f t="shared" si="396"/>
        <v>0.24</v>
      </c>
      <c r="AD1461" s="1" t="e">
        <f t="shared" si="397"/>
        <v>#N/A</v>
      </c>
      <c r="AE1461" s="1" t="e">
        <f t="shared" si="398"/>
        <v>#N/A</v>
      </c>
      <c r="AF1461" s="1" t="e">
        <f t="shared" si="399"/>
        <v>#N/A</v>
      </c>
      <c r="AG1461" s="1" t="e">
        <f t="shared" si="400"/>
        <v>#N/A</v>
      </c>
      <c r="AH1461" s="1" t="e">
        <f t="shared" si="401"/>
        <v>#N/A</v>
      </c>
      <c r="AI1461" s="1" t="str">
        <f>TRIM(LEFT(AP1461,FIND(Sheet1!$E$16,AP1461)-1))</f>
        <v>fixed</v>
      </c>
      <c r="AJ1461" s="1" t="str">
        <f>TRIM(LEFT(AQ1461,FIND(Sheet1!$E$16,AQ1461)-1))</f>
        <v>ratio</v>
      </c>
      <c r="AK1461" s="1" t="e">
        <f>TRIM(LEFT(AR1461,FIND(Sheet1!$E$16,AR1461)-1))</f>
        <v>#VALUE!</v>
      </c>
      <c r="AL1461" s="1" t="e">
        <f>TRIM(LEFT(AS1461,FIND(Sheet1!$E$16,AS1461)-1))</f>
        <v>#VALUE!</v>
      </c>
      <c r="AM1461" s="1" t="e">
        <f>TRIM(LEFT(AT1461,FIND(Sheet1!$E$16,AT1461)-1))</f>
        <v>#VALUE!</v>
      </c>
      <c r="AN1461" s="1" t="e">
        <f>TRIM(LEFT(AU1461,FIND(Sheet1!$E$16,AU1461)-1))</f>
        <v>#VALUE!</v>
      </c>
      <c r="AO1461" s="1" t="e">
        <f>TRIM(LEFT(AV1461,FIND(Sheet1!$E$16,AV1461)-1))</f>
        <v>#VALUE!</v>
      </c>
      <c r="AP1461" s="14" t="s">
        <v>170</v>
      </c>
      <c r="AQ1461" s="14" t="s">
        <v>829</v>
      </c>
      <c r="AX1461" s="1">
        <v>9100023301</v>
      </c>
      <c r="AY1461" s="1" t="s">
        <v>86</v>
      </c>
      <c r="AZ1461" s="1" t="str">
        <f t="shared" si="394"/>
        <v>9100023301伤血</v>
      </c>
      <c r="BA1461" s="1">
        <f>COUNTIFS($AZ$2:AZ1461,AZ1461,$AZ$2:AZ1461,"&gt;&lt;")</f>
        <v>1</v>
      </c>
    </row>
    <row r="1462" spans="19:53">
      <c r="S1462" s="14" t="str">
        <f t="shared" si="386"/>
        <v>9100023401伤血1</v>
      </c>
      <c r="T1462" s="14" t="str">
        <f ca="1">IF(OFFSET($BB$1,MATCH($S1462,S:S,0)-1,),$BC$1,
_xlfn.TEXTJOIN(Sheet1!$D$16,1,U1462:AA1462))</f>
        <v>fixed=100, ratio=0.27</v>
      </c>
      <c r="U1462" s="14" t="str">
        <f t="shared" ca="1" si="387"/>
        <v>fixed=100</v>
      </c>
      <c r="V1462" s="14" t="str">
        <f t="shared" ca="1" si="388"/>
        <v xml:space="preserve"> ratio=0.27</v>
      </c>
      <c r="W1462" s="14" t="str">
        <f t="shared" ca="1" si="389"/>
        <v/>
      </c>
      <c r="X1462" s="14" t="str">
        <f t="shared" ca="1" si="390"/>
        <v/>
      </c>
      <c r="Y1462" s="14" t="str">
        <f t="shared" ca="1" si="391"/>
        <v/>
      </c>
      <c r="Z1462" s="14" t="str">
        <f t="shared" ca="1" si="392"/>
        <v/>
      </c>
      <c r="AA1462" s="14" t="str">
        <f t="shared" ca="1" si="393"/>
        <v/>
      </c>
      <c r="AB1462" s="1">
        <f t="shared" si="395"/>
        <v>100</v>
      </c>
      <c r="AC1462" s="1">
        <f t="shared" si="396"/>
        <v>0.27</v>
      </c>
      <c r="AD1462" s="1" t="e">
        <f t="shared" si="397"/>
        <v>#N/A</v>
      </c>
      <c r="AE1462" s="1" t="e">
        <f t="shared" si="398"/>
        <v>#N/A</v>
      </c>
      <c r="AF1462" s="1" t="e">
        <f t="shared" si="399"/>
        <v>#N/A</v>
      </c>
      <c r="AG1462" s="1" t="e">
        <f t="shared" si="400"/>
        <v>#N/A</v>
      </c>
      <c r="AH1462" s="1" t="e">
        <f t="shared" si="401"/>
        <v>#N/A</v>
      </c>
      <c r="AI1462" s="1" t="str">
        <f>TRIM(LEFT(AP1462,FIND(Sheet1!$E$16,AP1462)-1))</f>
        <v>fixed</v>
      </c>
      <c r="AJ1462" s="1" t="str">
        <f>TRIM(LEFT(AQ1462,FIND(Sheet1!$E$16,AQ1462)-1))</f>
        <v>ratio</v>
      </c>
      <c r="AK1462" s="1" t="e">
        <f>TRIM(LEFT(AR1462,FIND(Sheet1!$E$16,AR1462)-1))</f>
        <v>#VALUE!</v>
      </c>
      <c r="AL1462" s="1" t="e">
        <f>TRIM(LEFT(AS1462,FIND(Sheet1!$E$16,AS1462)-1))</f>
        <v>#VALUE!</v>
      </c>
      <c r="AM1462" s="1" t="e">
        <f>TRIM(LEFT(AT1462,FIND(Sheet1!$E$16,AT1462)-1))</f>
        <v>#VALUE!</v>
      </c>
      <c r="AN1462" s="1" t="e">
        <f>TRIM(LEFT(AU1462,FIND(Sheet1!$E$16,AU1462)-1))</f>
        <v>#VALUE!</v>
      </c>
      <c r="AO1462" s="1" t="e">
        <f>TRIM(LEFT(AV1462,FIND(Sheet1!$E$16,AV1462)-1))</f>
        <v>#VALUE!</v>
      </c>
      <c r="AP1462" s="14" t="s">
        <v>170</v>
      </c>
      <c r="AQ1462" s="14" t="s">
        <v>830</v>
      </c>
      <c r="AX1462" s="1">
        <v>9100023401</v>
      </c>
      <c r="AY1462" s="1" t="s">
        <v>86</v>
      </c>
      <c r="AZ1462" s="1" t="str">
        <f t="shared" si="394"/>
        <v>9100023401伤血</v>
      </c>
      <c r="BA1462" s="1">
        <f>COUNTIFS($AZ$2:AZ1462,AZ1462,$AZ$2:AZ1462,"&gt;&lt;")</f>
        <v>1</v>
      </c>
    </row>
    <row r="1463" spans="19:53">
      <c r="S1463" s="14" t="str">
        <f t="shared" si="386"/>
        <v>9100023501伤血1</v>
      </c>
      <c r="T1463" s="14" t="str">
        <f ca="1">IF(OFFSET($BB$1,MATCH($S1463,S:S,0)-1,),$BC$1,
_xlfn.TEXTJOIN(Sheet1!$D$16,1,U1463:AA1463))</f>
        <v>fixed=100, ratio=0.3</v>
      </c>
      <c r="U1463" s="14" t="str">
        <f t="shared" ca="1" si="387"/>
        <v>fixed=100</v>
      </c>
      <c r="V1463" s="14" t="str">
        <f t="shared" ca="1" si="388"/>
        <v xml:space="preserve"> ratio=0.3</v>
      </c>
      <c r="W1463" s="14" t="str">
        <f t="shared" ca="1" si="389"/>
        <v/>
      </c>
      <c r="X1463" s="14" t="str">
        <f t="shared" ca="1" si="390"/>
        <v/>
      </c>
      <c r="Y1463" s="14" t="str">
        <f t="shared" ca="1" si="391"/>
        <v/>
      </c>
      <c r="Z1463" s="14" t="str">
        <f t="shared" ca="1" si="392"/>
        <v/>
      </c>
      <c r="AA1463" s="14" t="str">
        <f t="shared" ca="1" si="393"/>
        <v/>
      </c>
      <c r="AB1463" s="1">
        <f t="shared" si="395"/>
        <v>100</v>
      </c>
      <c r="AC1463" s="1">
        <f t="shared" si="396"/>
        <v>0.3</v>
      </c>
      <c r="AD1463" s="1" t="e">
        <f t="shared" si="397"/>
        <v>#N/A</v>
      </c>
      <c r="AE1463" s="1" t="e">
        <f t="shared" si="398"/>
        <v>#N/A</v>
      </c>
      <c r="AF1463" s="1" t="e">
        <f t="shared" si="399"/>
        <v>#N/A</v>
      </c>
      <c r="AG1463" s="1" t="e">
        <f t="shared" si="400"/>
        <v>#N/A</v>
      </c>
      <c r="AH1463" s="1" t="e">
        <f t="shared" si="401"/>
        <v>#N/A</v>
      </c>
      <c r="AI1463" s="1" t="str">
        <f>TRIM(LEFT(AP1463,FIND(Sheet1!$E$16,AP1463)-1))</f>
        <v>fixed</v>
      </c>
      <c r="AJ1463" s="1" t="str">
        <f>TRIM(LEFT(AQ1463,FIND(Sheet1!$E$16,AQ1463)-1))</f>
        <v>ratio</v>
      </c>
      <c r="AK1463" s="1" t="e">
        <f>TRIM(LEFT(AR1463,FIND(Sheet1!$E$16,AR1463)-1))</f>
        <v>#VALUE!</v>
      </c>
      <c r="AL1463" s="1" t="e">
        <f>TRIM(LEFT(AS1463,FIND(Sheet1!$E$16,AS1463)-1))</f>
        <v>#VALUE!</v>
      </c>
      <c r="AM1463" s="1" t="e">
        <f>TRIM(LEFT(AT1463,FIND(Sheet1!$E$16,AT1463)-1))</f>
        <v>#VALUE!</v>
      </c>
      <c r="AN1463" s="1" t="e">
        <f>TRIM(LEFT(AU1463,FIND(Sheet1!$E$16,AU1463)-1))</f>
        <v>#VALUE!</v>
      </c>
      <c r="AO1463" s="1" t="e">
        <f>TRIM(LEFT(AV1463,FIND(Sheet1!$E$16,AV1463)-1))</f>
        <v>#VALUE!</v>
      </c>
      <c r="AP1463" s="14" t="s">
        <v>170</v>
      </c>
      <c r="AQ1463" s="14" t="s">
        <v>831</v>
      </c>
      <c r="AX1463" s="1">
        <v>9100023501</v>
      </c>
      <c r="AY1463" s="1" t="s">
        <v>86</v>
      </c>
      <c r="AZ1463" s="1" t="str">
        <f t="shared" si="394"/>
        <v>9100023501伤血</v>
      </c>
      <c r="BA1463" s="1">
        <f>COUNTIFS($AZ$2:AZ1463,AZ1463,$AZ$2:AZ1463,"&gt;&lt;")</f>
        <v>1</v>
      </c>
    </row>
    <row r="1464" spans="19:53">
      <c r="S1464" s="14" t="str">
        <f t="shared" si="386"/>
        <v>9100023601伤血1</v>
      </c>
      <c r="T1464" s="14" t="str">
        <f ca="1">IF(OFFSET($BB$1,MATCH($S1464,S:S,0)-1,),$BC$1,
_xlfn.TEXTJOIN(Sheet1!$D$16,1,U1464:AA1464))</f>
        <v>fixed=100, ratio=0.15</v>
      </c>
      <c r="U1464" s="14" t="str">
        <f t="shared" ca="1" si="387"/>
        <v>fixed=100</v>
      </c>
      <c r="V1464" s="14" t="str">
        <f t="shared" ca="1" si="388"/>
        <v xml:space="preserve"> ratio=0.15</v>
      </c>
      <c r="W1464" s="14" t="str">
        <f t="shared" ca="1" si="389"/>
        <v/>
      </c>
      <c r="X1464" s="14" t="str">
        <f t="shared" ca="1" si="390"/>
        <v/>
      </c>
      <c r="Y1464" s="14" t="str">
        <f t="shared" ca="1" si="391"/>
        <v/>
      </c>
      <c r="Z1464" s="14" t="str">
        <f t="shared" ca="1" si="392"/>
        <v/>
      </c>
      <c r="AA1464" s="14" t="str">
        <f t="shared" ca="1" si="393"/>
        <v/>
      </c>
      <c r="AB1464" s="1">
        <f t="shared" si="395"/>
        <v>100</v>
      </c>
      <c r="AC1464" s="1">
        <f t="shared" si="396"/>
        <v>0.15</v>
      </c>
      <c r="AD1464" s="1" t="e">
        <f t="shared" si="397"/>
        <v>#N/A</v>
      </c>
      <c r="AE1464" s="1" t="e">
        <f t="shared" si="398"/>
        <v>#N/A</v>
      </c>
      <c r="AF1464" s="1" t="e">
        <f t="shared" si="399"/>
        <v>#N/A</v>
      </c>
      <c r="AG1464" s="1" t="e">
        <f t="shared" si="400"/>
        <v>#N/A</v>
      </c>
      <c r="AH1464" s="1" t="e">
        <f t="shared" si="401"/>
        <v>#N/A</v>
      </c>
      <c r="AI1464" s="1" t="str">
        <f>TRIM(LEFT(AP1464,FIND(Sheet1!$E$16,AP1464)-1))</f>
        <v>fixed</v>
      </c>
      <c r="AJ1464" s="1" t="str">
        <f>TRIM(LEFT(AQ1464,FIND(Sheet1!$E$16,AQ1464)-1))</f>
        <v>ratio</v>
      </c>
      <c r="AK1464" s="1" t="e">
        <f>TRIM(LEFT(AR1464,FIND(Sheet1!$E$16,AR1464)-1))</f>
        <v>#VALUE!</v>
      </c>
      <c r="AL1464" s="1" t="e">
        <f>TRIM(LEFT(AS1464,FIND(Sheet1!$E$16,AS1464)-1))</f>
        <v>#VALUE!</v>
      </c>
      <c r="AM1464" s="1" t="e">
        <f>TRIM(LEFT(AT1464,FIND(Sheet1!$E$16,AT1464)-1))</f>
        <v>#VALUE!</v>
      </c>
      <c r="AN1464" s="1" t="e">
        <f>TRIM(LEFT(AU1464,FIND(Sheet1!$E$16,AU1464)-1))</f>
        <v>#VALUE!</v>
      </c>
      <c r="AO1464" s="1" t="e">
        <f>TRIM(LEFT(AV1464,FIND(Sheet1!$E$16,AV1464)-1))</f>
        <v>#VALUE!</v>
      </c>
      <c r="AP1464" s="14" t="s">
        <v>170</v>
      </c>
      <c r="AQ1464" s="14" t="s">
        <v>826</v>
      </c>
      <c r="AX1464" s="1">
        <v>9100023601</v>
      </c>
      <c r="AY1464" s="1" t="s">
        <v>86</v>
      </c>
      <c r="AZ1464" s="1" t="str">
        <f t="shared" si="394"/>
        <v>9100023601伤血</v>
      </c>
      <c r="BA1464" s="1">
        <f>COUNTIFS($AZ$2:AZ1464,AZ1464,$AZ$2:AZ1464,"&gt;&lt;")</f>
        <v>1</v>
      </c>
    </row>
    <row r="1465" spans="19:53">
      <c r="S1465" s="14" t="str">
        <f t="shared" si="386"/>
        <v>9100025101恢复血量1</v>
      </c>
      <c r="T1465" s="14" t="str">
        <f ca="1">IF(OFFSET($BB$1,MATCH($S1465,S:S,0)-1,),$BC$1,
_xlfn.TEXTJOIN(Sheet1!$D$16,1,U1465:AA1465))</f>
        <v>fixed=100, ratio=0.3</v>
      </c>
      <c r="U1465" s="14" t="str">
        <f t="shared" ca="1" si="387"/>
        <v>fixed=100</v>
      </c>
      <c r="V1465" s="14" t="str">
        <f t="shared" ca="1" si="388"/>
        <v xml:space="preserve"> ratio=0.3</v>
      </c>
      <c r="W1465" s="14" t="str">
        <f t="shared" ca="1" si="389"/>
        <v/>
      </c>
      <c r="X1465" s="14" t="str">
        <f t="shared" ca="1" si="390"/>
        <v/>
      </c>
      <c r="Y1465" s="14" t="str">
        <f t="shared" ca="1" si="391"/>
        <v/>
      </c>
      <c r="Z1465" s="14" t="str">
        <f t="shared" ca="1" si="392"/>
        <v/>
      </c>
      <c r="AA1465" s="14" t="str">
        <f t="shared" ca="1" si="393"/>
        <v/>
      </c>
      <c r="AB1465" s="1">
        <f t="shared" si="395"/>
        <v>100</v>
      </c>
      <c r="AC1465" s="1">
        <f t="shared" si="396"/>
        <v>0.3</v>
      </c>
      <c r="AD1465" s="1" t="e">
        <f t="shared" si="397"/>
        <v>#N/A</v>
      </c>
      <c r="AE1465" s="1" t="e">
        <f t="shared" si="398"/>
        <v>#N/A</v>
      </c>
      <c r="AF1465" s="1" t="e">
        <f t="shared" si="399"/>
        <v>#N/A</v>
      </c>
      <c r="AG1465" s="1" t="e">
        <f t="shared" si="400"/>
        <v>#N/A</v>
      </c>
      <c r="AH1465" s="1" t="e">
        <f t="shared" si="401"/>
        <v>#N/A</v>
      </c>
      <c r="AI1465" s="1" t="str">
        <f>TRIM(LEFT(AP1465,FIND(Sheet1!$E$16,AP1465)-1))</f>
        <v>fixed</v>
      </c>
      <c r="AJ1465" s="1" t="str">
        <f>TRIM(LEFT(AQ1465,FIND(Sheet1!$E$16,AQ1465)-1))</f>
        <v>ratio</v>
      </c>
      <c r="AK1465" s="1" t="e">
        <f>TRIM(LEFT(AR1465,FIND(Sheet1!$E$16,AR1465)-1))</f>
        <v>#VALUE!</v>
      </c>
      <c r="AL1465" s="1" t="e">
        <f>TRIM(LEFT(AS1465,FIND(Sheet1!$E$16,AS1465)-1))</f>
        <v>#VALUE!</v>
      </c>
      <c r="AM1465" s="1" t="e">
        <f>TRIM(LEFT(AT1465,FIND(Sheet1!$E$16,AT1465)-1))</f>
        <v>#VALUE!</v>
      </c>
      <c r="AN1465" s="1" t="e">
        <f>TRIM(LEFT(AU1465,FIND(Sheet1!$E$16,AU1465)-1))</f>
        <v>#VALUE!</v>
      </c>
      <c r="AO1465" s="1" t="e">
        <f>TRIM(LEFT(AV1465,FIND(Sheet1!$E$16,AV1465)-1))</f>
        <v>#VALUE!</v>
      </c>
      <c r="AP1465" s="14" t="s">
        <v>170</v>
      </c>
      <c r="AQ1465" s="14" t="s">
        <v>831</v>
      </c>
      <c r="AX1465" s="1">
        <v>9100025101</v>
      </c>
      <c r="AY1465" s="1" t="s">
        <v>92</v>
      </c>
      <c r="AZ1465" s="1" t="str">
        <f t="shared" si="394"/>
        <v>9100025101恢复血量</v>
      </c>
      <c r="BA1465" s="1">
        <f>COUNTIFS($AZ$2:AZ1465,AZ1465,$AZ$2:AZ1465,"&gt;&lt;")</f>
        <v>1</v>
      </c>
    </row>
    <row r="1466" spans="19:53">
      <c r="S1466" s="14" t="str">
        <f t="shared" si="386"/>
        <v>9100025201恢复血量1</v>
      </c>
      <c r="T1466" s="14" t="str">
        <f ca="1">IF(OFFSET($BB$1,MATCH($S1466,S:S,0)-1,),$BC$1,
_xlfn.TEXTJOIN(Sheet1!$D$16,1,U1466:AA1466))</f>
        <v>fixed=100, ratio=0.3</v>
      </c>
      <c r="U1466" s="14" t="str">
        <f t="shared" ca="1" si="387"/>
        <v>fixed=100</v>
      </c>
      <c r="V1466" s="14" t="str">
        <f t="shared" ca="1" si="388"/>
        <v xml:space="preserve"> ratio=0.3</v>
      </c>
      <c r="W1466" s="14" t="str">
        <f t="shared" ca="1" si="389"/>
        <v/>
      </c>
      <c r="X1466" s="14" t="str">
        <f t="shared" ca="1" si="390"/>
        <v/>
      </c>
      <c r="Y1466" s="14" t="str">
        <f t="shared" ca="1" si="391"/>
        <v/>
      </c>
      <c r="Z1466" s="14" t="str">
        <f t="shared" ca="1" si="392"/>
        <v/>
      </c>
      <c r="AA1466" s="14" t="str">
        <f t="shared" ca="1" si="393"/>
        <v/>
      </c>
      <c r="AB1466" s="1">
        <f t="shared" si="395"/>
        <v>100</v>
      </c>
      <c r="AC1466" s="1">
        <f t="shared" si="396"/>
        <v>0.3</v>
      </c>
      <c r="AD1466" s="1" t="e">
        <f t="shared" si="397"/>
        <v>#N/A</v>
      </c>
      <c r="AE1466" s="1" t="e">
        <f t="shared" si="398"/>
        <v>#N/A</v>
      </c>
      <c r="AF1466" s="1" t="e">
        <f t="shared" si="399"/>
        <v>#N/A</v>
      </c>
      <c r="AG1466" s="1" t="e">
        <f t="shared" si="400"/>
        <v>#N/A</v>
      </c>
      <c r="AH1466" s="1" t="e">
        <f t="shared" si="401"/>
        <v>#N/A</v>
      </c>
      <c r="AI1466" s="1" t="str">
        <f>TRIM(LEFT(AP1466,FIND(Sheet1!$E$16,AP1466)-1))</f>
        <v>fixed</v>
      </c>
      <c r="AJ1466" s="1" t="str">
        <f>TRIM(LEFT(AQ1466,FIND(Sheet1!$E$16,AQ1466)-1))</f>
        <v>ratio</v>
      </c>
      <c r="AK1466" s="1" t="e">
        <f>TRIM(LEFT(AR1466,FIND(Sheet1!$E$16,AR1466)-1))</f>
        <v>#VALUE!</v>
      </c>
      <c r="AL1466" s="1" t="e">
        <f>TRIM(LEFT(AS1466,FIND(Sheet1!$E$16,AS1466)-1))</f>
        <v>#VALUE!</v>
      </c>
      <c r="AM1466" s="1" t="e">
        <f>TRIM(LEFT(AT1466,FIND(Sheet1!$E$16,AT1466)-1))</f>
        <v>#VALUE!</v>
      </c>
      <c r="AN1466" s="1" t="e">
        <f>TRIM(LEFT(AU1466,FIND(Sheet1!$E$16,AU1466)-1))</f>
        <v>#VALUE!</v>
      </c>
      <c r="AO1466" s="1" t="e">
        <f>TRIM(LEFT(AV1466,FIND(Sheet1!$E$16,AV1466)-1))</f>
        <v>#VALUE!</v>
      </c>
      <c r="AP1466" s="14" t="s">
        <v>170</v>
      </c>
      <c r="AQ1466" s="14" t="s">
        <v>831</v>
      </c>
      <c r="AX1466" s="1">
        <v>9100025201</v>
      </c>
      <c r="AY1466" s="1" t="s">
        <v>92</v>
      </c>
      <c r="AZ1466" s="1" t="str">
        <f t="shared" si="394"/>
        <v>9100025201恢复血量</v>
      </c>
      <c r="BA1466" s="1">
        <f>COUNTIFS($AZ$2:AZ1466,AZ1466,$AZ$2:AZ1466,"&gt;&lt;")</f>
        <v>1</v>
      </c>
    </row>
    <row r="1467" spans="19:53">
      <c r="S1467" s="14" t="str">
        <f t="shared" si="386"/>
        <v>9100025401恢复血量1</v>
      </c>
      <c r="T1467" s="14" t="str">
        <f ca="1">IF(OFFSET($BB$1,MATCH($S1467,S:S,0)-1,),$BC$1,
_xlfn.TEXTJOIN(Sheet1!$D$16,1,U1467:AA1467))</f>
        <v>fixed=100, ratio=0.3</v>
      </c>
      <c r="U1467" s="14" t="str">
        <f t="shared" ca="1" si="387"/>
        <v>fixed=100</v>
      </c>
      <c r="V1467" s="14" t="str">
        <f t="shared" ca="1" si="388"/>
        <v xml:space="preserve"> ratio=0.3</v>
      </c>
      <c r="W1467" s="14" t="str">
        <f t="shared" ca="1" si="389"/>
        <v/>
      </c>
      <c r="X1467" s="14" t="str">
        <f t="shared" ca="1" si="390"/>
        <v/>
      </c>
      <c r="Y1467" s="14" t="str">
        <f t="shared" ca="1" si="391"/>
        <v/>
      </c>
      <c r="Z1467" s="14" t="str">
        <f t="shared" ca="1" si="392"/>
        <v/>
      </c>
      <c r="AA1467" s="14" t="str">
        <f t="shared" ca="1" si="393"/>
        <v/>
      </c>
      <c r="AB1467" s="1">
        <f t="shared" si="395"/>
        <v>100</v>
      </c>
      <c r="AC1467" s="1">
        <f t="shared" si="396"/>
        <v>0.3</v>
      </c>
      <c r="AD1467" s="1" t="e">
        <f t="shared" si="397"/>
        <v>#N/A</v>
      </c>
      <c r="AE1467" s="1" t="e">
        <f t="shared" si="398"/>
        <v>#N/A</v>
      </c>
      <c r="AF1467" s="1" t="e">
        <f t="shared" si="399"/>
        <v>#N/A</v>
      </c>
      <c r="AG1467" s="1" t="e">
        <f t="shared" si="400"/>
        <v>#N/A</v>
      </c>
      <c r="AH1467" s="1" t="e">
        <f t="shared" si="401"/>
        <v>#N/A</v>
      </c>
      <c r="AI1467" s="1" t="str">
        <f>TRIM(LEFT(AP1467,FIND(Sheet1!$E$16,AP1467)-1))</f>
        <v>fixed</v>
      </c>
      <c r="AJ1467" s="1" t="str">
        <f>TRIM(LEFT(AQ1467,FIND(Sheet1!$E$16,AQ1467)-1))</f>
        <v>ratio</v>
      </c>
      <c r="AK1467" s="1" t="e">
        <f>TRIM(LEFT(AR1467,FIND(Sheet1!$E$16,AR1467)-1))</f>
        <v>#VALUE!</v>
      </c>
      <c r="AL1467" s="1" t="e">
        <f>TRIM(LEFT(AS1467,FIND(Sheet1!$E$16,AS1467)-1))</f>
        <v>#VALUE!</v>
      </c>
      <c r="AM1467" s="1" t="e">
        <f>TRIM(LEFT(AT1467,FIND(Sheet1!$E$16,AT1467)-1))</f>
        <v>#VALUE!</v>
      </c>
      <c r="AN1467" s="1" t="e">
        <f>TRIM(LEFT(AU1467,FIND(Sheet1!$E$16,AU1467)-1))</f>
        <v>#VALUE!</v>
      </c>
      <c r="AO1467" s="1" t="e">
        <f>TRIM(LEFT(AV1467,FIND(Sheet1!$E$16,AV1467)-1))</f>
        <v>#VALUE!</v>
      </c>
      <c r="AP1467" s="14" t="s">
        <v>170</v>
      </c>
      <c r="AQ1467" s="14" t="s">
        <v>831</v>
      </c>
      <c r="AX1467" s="1">
        <v>9100025401</v>
      </c>
      <c r="AY1467" s="1" t="s">
        <v>92</v>
      </c>
      <c r="AZ1467" s="1" t="str">
        <f t="shared" si="394"/>
        <v>9100025401恢复血量</v>
      </c>
      <c r="BA1467" s="1">
        <f>COUNTIFS($AZ$2:AZ1467,AZ1467,$AZ$2:AZ1467,"&gt;&lt;")</f>
        <v>1</v>
      </c>
    </row>
    <row r="1468" spans="19:53">
      <c r="S1468" s="14" t="str">
        <f t="shared" si="386"/>
        <v>9100051901降低怒气1</v>
      </c>
      <c r="T1468" s="14" t="str">
        <f ca="1">IF(OFFSET($BB$1,MATCH($S1468,S:S,0)-1,),$BC$1,
_xlfn.TEXTJOIN(Sheet1!$D$16,1,U1468:AA1468))</f>
        <v>num=10</v>
      </c>
      <c r="U1468" s="14" t="str">
        <f t="shared" ca="1" si="387"/>
        <v>num=10</v>
      </c>
      <c r="V1468" s="14" t="str">
        <f t="shared" ca="1" si="388"/>
        <v/>
      </c>
      <c r="W1468" s="14" t="str">
        <f t="shared" ca="1" si="389"/>
        <v/>
      </c>
      <c r="X1468" s="14" t="str">
        <f t="shared" ca="1" si="390"/>
        <v/>
      </c>
      <c r="Y1468" s="14" t="str">
        <f t="shared" ca="1" si="391"/>
        <v/>
      </c>
      <c r="Z1468" s="14" t="str">
        <f t="shared" ca="1" si="392"/>
        <v/>
      </c>
      <c r="AA1468" s="14" t="str">
        <f t="shared" ca="1" si="393"/>
        <v/>
      </c>
      <c r="AB1468" s="1">
        <f t="shared" si="395"/>
        <v>10</v>
      </c>
      <c r="AC1468" s="1" t="e">
        <f t="shared" si="396"/>
        <v>#N/A</v>
      </c>
      <c r="AD1468" s="1" t="e">
        <f t="shared" si="397"/>
        <v>#N/A</v>
      </c>
      <c r="AE1468" s="1" t="e">
        <f t="shared" si="398"/>
        <v>#N/A</v>
      </c>
      <c r="AF1468" s="1" t="e">
        <f t="shared" si="399"/>
        <v>#N/A</v>
      </c>
      <c r="AG1468" s="1" t="e">
        <f t="shared" si="400"/>
        <v>#N/A</v>
      </c>
      <c r="AH1468" s="1" t="e">
        <f t="shared" si="401"/>
        <v>#N/A</v>
      </c>
      <c r="AI1468" s="1" t="str">
        <f>TRIM(LEFT(AP1468,FIND(Sheet1!$E$16,AP1468)-1))</f>
        <v>num</v>
      </c>
      <c r="AJ1468" s="1" t="e">
        <f>TRIM(LEFT(AQ1468,FIND(Sheet1!$E$16,AQ1468)-1))</f>
        <v>#VALUE!</v>
      </c>
      <c r="AK1468" s="1" t="e">
        <f>TRIM(LEFT(AR1468,FIND(Sheet1!$E$16,AR1468)-1))</f>
        <v>#VALUE!</v>
      </c>
      <c r="AL1468" s="1" t="e">
        <f>TRIM(LEFT(AS1468,FIND(Sheet1!$E$16,AS1468)-1))</f>
        <v>#VALUE!</v>
      </c>
      <c r="AM1468" s="1" t="e">
        <f>TRIM(LEFT(AT1468,FIND(Sheet1!$E$16,AT1468)-1))</f>
        <v>#VALUE!</v>
      </c>
      <c r="AN1468" s="1" t="e">
        <f>TRIM(LEFT(AU1468,FIND(Sheet1!$E$16,AU1468)-1))</f>
        <v>#VALUE!</v>
      </c>
      <c r="AO1468" s="1" t="e">
        <f>TRIM(LEFT(AV1468,FIND(Sheet1!$E$16,AV1468)-1))</f>
        <v>#VALUE!</v>
      </c>
      <c r="AP1468" s="14" t="s">
        <v>801</v>
      </c>
      <c r="AX1468" s="1">
        <v>9100051901</v>
      </c>
      <c r="AY1468" s="1" t="s">
        <v>157</v>
      </c>
      <c r="AZ1468" s="1" t="str">
        <f t="shared" si="394"/>
        <v>9100051901降低怒气</v>
      </c>
      <c r="BA1468" s="1">
        <f>COUNTIFS($AZ$2:AZ1468,AZ1468,$AZ$2:AZ1468,"&gt;&lt;")</f>
        <v>1</v>
      </c>
    </row>
    <row r="1469" spans="19:53">
      <c r="S1469" s="14" t="str">
        <f t="shared" si="386"/>
        <v>9100052001降低怒气1</v>
      </c>
      <c r="T1469" s="14" t="str">
        <f ca="1">IF(OFFSET($BB$1,MATCH($S1469,S:S,0)-1,),$BC$1,
_xlfn.TEXTJOIN(Sheet1!$D$16,1,U1469:AA1469))</f>
        <v>num=20</v>
      </c>
      <c r="U1469" s="14" t="str">
        <f t="shared" ca="1" si="387"/>
        <v>num=20</v>
      </c>
      <c r="V1469" s="14" t="str">
        <f t="shared" ca="1" si="388"/>
        <v/>
      </c>
      <c r="W1469" s="14" t="str">
        <f t="shared" ca="1" si="389"/>
        <v/>
      </c>
      <c r="X1469" s="14" t="str">
        <f t="shared" ca="1" si="390"/>
        <v/>
      </c>
      <c r="Y1469" s="14" t="str">
        <f t="shared" ca="1" si="391"/>
        <v/>
      </c>
      <c r="Z1469" s="14" t="str">
        <f t="shared" ca="1" si="392"/>
        <v/>
      </c>
      <c r="AA1469" s="14" t="str">
        <f t="shared" ca="1" si="393"/>
        <v/>
      </c>
      <c r="AB1469" s="1">
        <f t="shared" si="395"/>
        <v>20</v>
      </c>
      <c r="AC1469" s="1" t="e">
        <f t="shared" si="396"/>
        <v>#N/A</v>
      </c>
      <c r="AD1469" s="1" t="e">
        <f t="shared" si="397"/>
        <v>#N/A</v>
      </c>
      <c r="AE1469" s="1" t="e">
        <f t="shared" si="398"/>
        <v>#N/A</v>
      </c>
      <c r="AF1469" s="1" t="e">
        <f t="shared" si="399"/>
        <v>#N/A</v>
      </c>
      <c r="AG1469" s="1" t="e">
        <f t="shared" si="400"/>
        <v>#N/A</v>
      </c>
      <c r="AH1469" s="1" t="e">
        <f t="shared" si="401"/>
        <v>#N/A</v>
      </c>
      <c r="AI1469" s="1" t="str">
        <f>TRIM(LEFT(AP1469,FIND(Sheet1!$E$16,AP1469)-1))</f>
        <v>num</v>
      </c>
      <c r="AJ1469" s="1" t="e">
        <f>TRIM(LEFT(AQ1469,FIND(Sheet1!$E$16,AQ1469)-1))</f>
        <v>#VALUE!</v>
      </c>
      <c r="AK1469" s="1" t="e">
        <f>TRIM(LEFT(AR1469,FIND(Sheet1!$E$16,AR1469)-1))</f>
        <v>#VALUE!</v>
      </c>
      <c r="AL1469" s="1" t="e">
        <f>TRIM(LEFT(AS1469,FIND(Sheet1!$E$16,AS1469)-1))</f>
        <v>#VALUE!</v>
      </c>
      <c r="AM1469" s="1" t="e">
        <f>TRIM(LEFT(AT1469,FIND(Sheet1!$E$16,AT1469)-1))</f>
        <v>#VALUE!</v>
      </c>
      <c r="AN1469" s="1" t="e">
        <f>TRIM(LEFT(AU1469,FIND(Sheet1!$E$16,AU1469)-1))</f>
        <v>#VALUE!</v>
      </c>
      <c r="AO1469" s="1" t="e">
        <f>TRIM(LEFT(AV1469,FIND(Sheet1!$E$16,AV1469)-1))</f>
        <v>#VALUE!</v>
      </c>
      <c r="AP1469" s="14" t="s">
        <v>802</v>
      </c>
      <c r="AX1469" s="1">
        <v>9100052001</v>
      </c>
      <c r="AY1469" s="1" t="s">
        <v>157</v>
      </c>
      <c r="AZ1469" s="1" t="str">
        <f t="shared" si="394"/>
        <v>9100052001降低怒气</v>
      </c>
      <c r="BA1469" s="1">
        <f>COUNTIFS($AZ$2:AZ1469,AZ1469,$AZ$2:AZ1469,"&gt;&lt;")</f>
        <v>1</v>
      </c>
    </row>
    <row r="1470" spans="19:53">
      <c r="S1470" s="14" t="str">
        <f t="shared" si="386"/>
        <v>9100052101降低怒气1</v>
      </c>
      <c r="T1470" s="14" t="str">
        <f ca="1">IF(OFFSET($BB$1,MATCH($S1470,S:S,0)-1,),$BC$1,
_xlfn.TEXTJOIN(Sheet1!$D$16,1,U1470:AA1470))</f>
        <v>num=30</v>
      </c>
      <c r="U1470" s="14" t="str">
        <f t="shared" ca="1" si="387"/>
        <v>num=30</v>
      </c>
      <c r="V1470" s="14" t="str">
        <f t="shared" ca="1" si="388"/>
        <v/>
      </c>
      <c r="W1470" s="14" t="str">
        <f t="shared" ca="1" si="389"/>
        <v/>
      </c>
      <c r="X1470" s="14" t="str">
        <f t="shared" ca="1" si="390"/>
        <v/>
      </c>
      <c r="Y1470" s="14" t="str">
        <f t="shared" ca="1" si="391"/>
        <v/>
      </c>
      <c r="Z1470" s="14" t="str">
        <f t="shared" ca="1" si="392"/>
        <v/>
      </c>
      <c r="AA1470" s="14" t="str">
        <f t="shared" ca="1" si="393"/>
        <v/>
      </c>
      <c r="AB1470" s="1">
        <f t="shared" si="395"/>
        <v>30</v>
      </c>
      <c r="AC1470" s="1" t="e">
        <f t="shared" si="396"/>
        <v>#N/A</v>
      </c>
      <c r="AD1470" s="1" t="e">
        <f t="shared" si="397"/>
        <v>#N/A</v>
      </c>
      <c r="AE1470" s="1" t="e">
        <f t="shared" si="398"/>
        <v>#N/A</v>
      </c>
      <c r="AF1470" s="1" t="e">
        <f t="shared" si="399"/>
        <v>#N/A</v>
      </c>
      <c r="AG1470" s="1" t="e">
        <f t="shared" si="400"/>
        <v>#N/A</v>
      </c>
      <c r="AH1470" s="1" t="e">
        <f t="shared" si="401"/>
        <v>#N/A</v>
      </c>
      <c r="AI1470" s="1" t="str">
        <f>TRIM(LEFT(AP1470,FIND(Sheet1!$E$16,AP1470)-1))</f>
        <v>num</v>
      </c>
      <c r="AJ1470" s="1" t="e">
        <f>TRIM(LEFT(AQ1470,FIND(Sheet1!$E$16,AQ1470)-1))</f>
        <v>#VALUE!</v>
      </c>
      <c r="AK1470" s="1" t="e">
        <f>TRIM(LEFT(AR1470,FIND(Sheet1!$E$16,AR1470)-1))</f>
        <v>#VALUE!</v>
      </c>
      <c r="AL1470" s="1" t="e">
        <f>TRIM(LEFT(AS1470,FIND(Sheet1!$E$16,AS1470)-1))</f>
        <v>#VALUE!</v>
      </c>
      <c r="AM1470" s="1" t="e">
        <f>TRIM(LEFT(AT1470,FIND(Sheet1!$E$16,AT1470)-1))</f>
        <v>#VALUE!</v>
      </c>
      <c r="AN1470" s="1" t="e">
        <f>TRIM(LEFT(AU1470,FIND(Sheet1!$E$16,AU1470)-1))</f>
        <v>#VALUE!</v>
      </c>
      <c r="AO1470" s="1" t="e">
        <f>TRIM(LEFT(AV1470,FIND(Sheet1!$E$16,AV1470)-1))</f>
        <v>#VALUE!</v>
      </c>
      <c r="AP1470" s="14" t="s">
        <v>803</v>
      </c>
      <c r="AX1470" s="1">
        <v>9100052101</v>
      </c>
      <c r="AY1470" s="1" t="s">
        <v>157</v>
      </c>
      <c r="AZ1470" s="1" t="str">
        <f t="shared" si="394"/>
        <v>9100052101降低怒气</v>
      </c>
      <c r="BA1470" s="1">
        <f>COUNTIFS($AZ$2:AZ1470,AZ1470,$AZ$2:AZ1470,"&gt;&lt;")</f>
        <v>1</v>
      </c>
    </row>
    <row r="1471" spans="19:53">
      <c r="S1471" s="14" t="str">
        <f t="shared" si="386"/>
        <v>9100052101加buff1</v>
      </c>
      <c r="T1471" s="14" t="str">
        <f ca="1">IF(OFFSET($BB$1,MATCH($S1471,S:S,0)-1,),$BC$1,
_xlfn.TEXTJOIN(Sheet1!$D$16,1,U1471:AA1471))</f>
        <v>duration=10,effectIds={1000225}</v>
      </c>
      <c r="U1471" s="14" t="str">
        <f t="shared" ca="1" si="387"/>
        <v>duration=10</v>
      </c>
      <c r="V1471" s="14" t="str">
        <f t="shared" ca="1" si="388"/>
        <v>effectIds={1000225}</v>
      </c>
      <c r="W1471" s="14" t="str">
        <f t="shared" ca="1" si="389"/>
        <v/>
      </c>
      <c r="X1471" s="14" t="str">
        <f t="shared" ca="1" si="390"/>
        <v/>
      </c>
      <c r="Y1471" s="14" t="str">
        <f t="shared" ca="1" si="391"/>
        <v/>
      </c>
      <c r="Z1471" s="14" t="str">
        <f t="shared" ca="1" si="392"/>
        <v/>
      </c>
      <c r="AA1471" s="14" t="str">
        <f t="shared" ca="1" si="393"/>
        <v/>
      </c>
      <c r="AB1471" s="1">
        <f t="shared" si="395"/>
        <v>10</v>
      </c>
      <c r="AC1471" s="1" t="e">
        <f t="shared" si="396"/>
        <v>#N/A</v>
      </c>
      <c r="AD1471" s="1" t="e">
        <f t="shared" si="397"/>
        <v>#N/A</v>
      </c>
      <c r="AE1471" s="1" t="e">
        <f t="shared" si="398"/>
        <v>#N/A</v>
      </c>
      <c r="AF1471" s="1" t="e">
        <f t="shared" si="399"/>
        <v>#N/A</v>
      </c>
      <c r="AG1471" s="1" t="e">
        <f t="shared" si="400"/>
        <v>#N/A</v>
      </c>
      <c r="AH1471" s="1" t="e">
        <f t="shared" si="401"/>
        <v>#N/A</v>
      </c>
      <c r="AI1471" s="1" t="str">
        <f>TRIM(LEFT(AP1471,FIND(Sheet1!$E$16,AP1471)-1))</f>
        <v>duration</v>
      </c>
      <c r="AJ1471" s="1" t="str">
        <f>TRIM(LEFT(AQ1471,FIND(Sheet1!$E$16,AQ1471)-1))</f>
        <v>effectIds</v>
      </c>
      <c r="AK1471" s="1" t="e">
        <f>TRIM(LEFT(AR1471,FIND(Sheet1!$E$16,AR1471)-1))</f>
        <v>#VALUE!</v>
      </c>
      <c r="AL1471" s="1" t="e">
        <f>TRIM(LEFT(AS1471,FIND(Sheet1!$E$16,AS1471)-1))</f>
        <v>#VALUE!</v>
      </c>
      <c r="AM1471" s="1" t="e">
        <f>TRIM(LEFT(AT1471,FIND(Sheet1!$E$16,AT1471)-1))</f>
        <v>#VALUE!</v>
      </c>
      <c r="AN1471" s="1" t="e">
        <f>TRIM(LEFT(AU1471,FIND(Sheet1!$E$16,AU1471)-1))</f>
        <v>#VALUE!</v>
      </c>
      <c r="AO1471" s="1" t="e">
        <f>TRIM(LEFT(AV1471,FIND(Sheet1!$E$16,AV1471)-1))</f>
        <v>#VALUE!</v>
      </c>
      <c r="AP1471" s="14" t="s">
        <v>260</v>
      </c>
      <c r="AQ1471" s="14" t="s">
        <v>832</v>
      </c>
      <c r="AX1471" s="1">
        <v>9100052101</v>
      </c>
      <c r="AY1471" s="1" t="s">
        <v>88</v>
      </c>
      <c r="AZ1471" s="1" t="str">
        <f t="shared" si="394"/>
        <v>9100052101加buff</v>
      </c>
      <c r="BA1471" s="1">
        <f>COUNTIFS($AZ$2:AZ1471,AZ1471,$AZ$2:AZ1471,"&gt;&lt;")</f>
        <v>1</v>
      </c>
    </row>
    <row r="1472" spans="19:53">
      <c r="S1472" s="14" t="str">
        <f t="shared" si="386"/>
        <v>9100052201降低怒气1</v>
      </c>
      <c r="T1472" s="14" t="str">
        <f ca="1">IF(OFFSET($BB$1,MATCH($S1472,S:S,0)-1,),$BC$1,
_xlfn.TEXTJOIN(Sheet1!$D$16,1,U1472:AA1472))</f>
        <v>num=40</v>
      </c>
      <c r="U1472" s="14" t="str">
        <f t="shared" ca="1" si="387"/>
        <v>num=40</v>
      </c>
      <c r="V1472" s="14" t="str">
        <f t="shared" ca="1" si="388"/>
        <v/>
      </c>
      <c r="W1472" s="14" t="str">
        <f t="shared" ca="1" si="389"/>
        <v/>
      </c>
      <c r="X1472" s="14" t="str">
        <f t="shared" ca="1" si="390"/>
        <v/>
      </c>
      <c r="Y1472" s="14" t="str">
        <f t="shared" ca="1" si="391"/>
        <v/>
      </c>
      <c r="Z1472" s="14" t="str">
        <f t="shared" ca="1" si="392"/>
        <v/>
      </c>
      <c r="AA1472" s="14" t="str">
        <f t="shared" ca="1" si="393"/>
        <v/>
      </c>
      <c r="AB1472" s="1">
        <f t="shared" si="395"/>
        <v>40</v>
      </c>
      <c r="AC1472" s="1" t="e">
        <f t="shared" si="396"/>
        <v>#N/A</v>
      </c>
      <c r="AD1472" s="1" t="e">
        <f t="shared" si="397"/>
        <v>#N/A</v>
      </c>
      <c r="AE1472" s="1" t="e">
        <f t="shared" si="398"/>
        <v>#N/A</v>
      </c>
      <c r="AF1472" s="1" t="e">
        <f t="shared" si="399"/>
        <v>#N/A</v>
      </c>
      <c r="AG1472" s="1" t="e">
        <f t="shared" si="400"/>
        <v>#N/A</v>
      </c>
      <c r="AH1472" s="1" t="e">
        <f t="shared" si="401"/>
        <v>#N/A</v>
      </c>
      <c r="AI1472" s="1" t="str">
        <f>TRIM(LEFT(AP1472,FIND(Sheet1!$E$16,AP1472)-1))</f>
        <v>num</v>
      </c>
      <c r="AJ1472" s="1" t="e">
        <f>TRIM(LEFT(AQ1472,FIND(Sheet1!$E$16,AQ1472)-1))</f>
        <v>#VALUE!</v>
      </c>
      <c r="AK1472" s="1" t="e">
        <f>TRIM(LEFT(AR1472,FIND(Sheet1!$E$16,AR1472)-1))</f>
        <v>#VALUE!</v>
      </c>
      <c r="AL1472" s="1" t="e">
        <f>TRIM(LEFT(AS1472,FIND(Sheet1!$E$16,AS1472)-1))</f>
        <v>#VALUE!</v>
      </c>
      <c r="AM1472" s="1" t="e">
        <f>TRIM(LEFT(AT1472,FIND(Sheet1!$E$16,AT1472)-1))</f>
        <v>#VALUE!</v>
      </c>
      <c r="AN1472" s="1" t="e">
        <f>TRIM(LEFT(AU1472,FIND(Sheet1!$E$16,AU1472)-1))</f>
        <v>#VALUE!</v>
      </c>
      <c r="AO1472" s="1" t="e">
        <f>TRIM(LEFT(AV1472,FIND(Sheet1!$E$16,AV1472)-1))</f>
        <v>#VALUE!</v>
      </c>
      <c r="AP1472" s="14" t="s">
        <v>804</v>
      </c>
      <c r="AX1472" s="1">
        <v>9100052201</v>
      </c>
      <c r="AY1472" s="1" t="s">
        <v>157</v>
      </c>
      <c r="AZ1472" s="1" t="str">
        <f t="shared" si="394"/>
        <v>9100052201降低怒气</v>
      </c>
      <c r="BA1472" s="1">
        <f>COUNTIFS($AZ$2:AZ1472,AZ1472,$AZ$2:AZ1472,"&gt;&lt;")</f>
        <v>1</v>
      </c>
    </row>
    <row r="1473" spans="19:53">
      <c r="S1473" s="14" t="str">
        <f t="shared" si="386"/>
        <v>9100052201加buff1</v>
      </c>
      <c r="T1473" s="14" t="str">
        <f ca="1">IF(OFFSET($BB$1,MATCH($S1473,S:S,0)-1,),$BC$1,
_xlfn.TEXTJOIN(Sheet1!$D$16,1,U1473:AA1473))</f>
        <v>duration=10,effectIds={1000226}</v>
      </c>
      <c r="U1473" s="14" t="str">
        <f t="shared" ca="1" si="387"/>
        <v>duration=10</v>
      </c>
      <c r="V1473" s="14" t="str">
        <f t="shared" ca="1" si="388"/>
        <v>effectIds={1000226}</v>
      </c>
      <c r="W1473" s="14" t="str">
        <f t="shared" ca="1" si="389"/>
        <v/>
      </c>
      <c r="X1473" s="14" t="str">
        <f t="shared" ca="1" si="390"/>
        <v/>
      </c>
      <c r="Y1473" s="14" t="str">
        <f t="shared" ca="1" si="391"/>
        <v/>
      </c>
      <c r="Z1473" s="14" t="str">
        <f t="shared" ca="1" si="392"/>
        <v/>
      </c>
      <c r="AA1473" s="14" t="str">
        <f t="shared" ca="1" si="393"/>
        <v/>
      </c>
      <c r="AB1473" s="1">
        <f t="shared" si="395"/>
        <v>10</v>
      </c>
      <c r="AC1473" s="1" t="e">
        <f t="shared" si="396"/>
        <v>#N/A</v>
      </c>
      <c r="AD1473" s="1" t="e">
        <f t="shared" si="397"/>
        <v>#N/A</v>
      </c>
      <c r="AE1473" s="1" t="e">
        <f t="shared" si="398"/>
        <v>#N/A</v>
      </c>
      <c r="AF1473" s="1" t="e">
        <f t="shared" si="399"/>
        <v>#N/A</v>
      </c>
      <c r="AG1473" s="1" t="e">
        <f t="shared" si="400"/>
        <v>#N/A</v>
      </c>
      <c r="AH1473" s="1" t="e">
        <f t="shared" si="401"/>
        <v>#N/A</v>
      </c>
      <c r="AI1473" s="1" t="str">
        <f>TRIM(LEFT(AP1473,FIND(Sheet1!$E$16,AP1473)-1))</f>
        <v>duration</v>
      </c>
      <c r="AJ1473" s="1" t="str">
        <f>TRIM(LEFT(AQ1473,FIND(Sheet1!$E$16,AQ1473)-1))</f>
        <v>effectIds</v>
      </c>
      <c r="AK1473" s="1" t="e">
        <f>TRIM(LEFT(AR1473,FIND(Sheet1!$E$16,AR1473)-1))</f>
        <v>#VALUE!</v>
      </c>
      <c r="AL1473" s="1" t="e">
        <f>TRIM(LEFT(AS1473,FIND(Sheet1!$E$16,AS1473)-1))</f>
        <v>#VALUE!</v>
      </c>
      <c r="AM1473" s="1" t="e">
        <f>TRIM(LEFT(AT1473,FIND(Sheet1!$E$16,AT1473)-1))</f>
        <v>#VALUE!</v>
      </c>
      <c r="AN1473" s="1" t="e">
        <f>TRIM(LEFT(AU1473,FIND(Sheet1!$E$16,AU1473)-1))</f>
        <v>#VALUE!</v>
      </c>
      <c r="AO1473" s="1" t="e">
        <f>TRIM(LEFT(AV1473,FIND(Sheet1!$E$16,AV1473)-1))</f>
        <v>#VALUE!</v>
      </c>
      <c r="AP1473" s="14" t="s">
        <v>260</v>
      </c>
      <c r="AQ1473" s="14" t="s">
        <v>833</v>
      </c>
      <c r="AX1473" s="1">
        <v>9100052201</v>
      </c>
      <c r="AY1473" s="1" t="s">
        <v>88</v>
      </c>
      <c r="AZ1473" s="1" t="str">
        <f t="shared" si="394"/>
        <v>9100052201加buff</v>
      </c>
      <c r="BA1473" s="1">
        <f>COUNTIFS($AZ$2:AZ1473,AZ1473,$AZ$2:AZ1473,"&gt;&lt;")</f>
        <v>1</v>
      </c>
    </row>
    <row r="1474" spans="19:53">
      <c r="S1474" s="14" t="str">
        <f t="shared" ref="S1474:S1521" si="402">AZ1474&amp;BA1474</f>
        <v>9100052201恢复怒气1</v>
      </c>
      <c r="T1474" s="14" t="str">
        <f ca="1">IF(OFFSET($BB$1,MATCH($S1474,S:S,0)-1,),$BC$1,
_xlfn.TEXTJOIN(Sheet1!$D$16,1,U1474:AA1474))</f>
        <v>num=10</v>
      </c>
      <c r="U1474" s="14" t="str">
        <f t="shared" ref="U1474:U1537" ca="1" si="403">IFERROR(SUBSTITUTE(AP1474,AB1474,INDEX(OFFSET($H$1:$Q$1,MATCH($S1474,$F:$F,0)-1,0),MATCH(AI1474,$H$1:$Q$1,0))),AP1474&amp;"")</f>
        <v>num=10</v>
      </c>
      <c r="V1474" s="14" t="str">
        <f t="shared" ref="V1474:V1537" ca="1" si="404">IFERROR(SUBSTITUTE(AQ1474,AC1474,INDEX(OFFSET($H$1:$Q$1,MATCH($S1474,$F:$F,0)-1,0),MATCH(AJ1474,$H$1:$Q$1,0))),AQ1474&amp;"")</f>
        <v/>
      </c>
      <c r="W1474" s="14" t="str">
        <f t="shared" ref="W1474:W1537" ca="1" si="405">IFERROR(SUBSTITUTE(AR1474,AD1474,INDEX(OFFSET($H$1:$Q$1,MATCH($S1474,$F:$F,0)-1,0),MATCH(AK1474,$H$1:$Q$1,0))),AR1474&amp;"")</f>
        <v/>
      </c>
      <c r="X1474" s="14" t="str">
        <f t="shared" ref="X1474:X1537" ca="1" si="406">IFERROR(SUBSTITUTE(AS1474,AE1474,INDEX(OFFSET($H$1:$Q$1,MATCH($S1474,$F:$F,0)-1,0),MATCH(AL1474,$H$1:$Q$1,0))),AS1474&amp;"")</f>
        <v/>
      </c>
      <c r="Y1474" s="14" t="str">
        <f t="shared" ref="Y1474:Y1537" ca="1" si="407">IFERROR(SUBSTITUTE(AT1474,AF1474,INDEX(OFFSET($H$1:$Q$1,MATCH($S1474,$F:$F,0)-1,0),MATCH(AM1474,$H$1:$Q$1,0))),AT1474&amp;"")</f>
        <v/>
      </c>
      <c r="Z1474" s="14" t="str">
        <f t="shared" ref="Z1474:Z1537" ca="1" si="408">IFERROR(SUBSTITUTE(AU1474,AG1474,INDEX(OFFSET($H$1:$Q$1,MATCH($S1474,$F:$F,0)-1,0),MATCH(AN1474,$H$1:$Q$1,0))),AU1474&amp;"")</f>
        <v/>
      </c>
      <c r="AA1474" s="14" t="str">
        <f t="shared" ref="AA1474:AA1537" ca="1" si="409">IFERROR(SUBSTITUTE(AV1474,AH1474,INDEX(OFFSET($H$1:$Q$1,MATCH($S1474,$F:$F,0)-1,0),MATCH(AO1474,$H$1:$Q$1,0))),AV1474&amp;"")</f>
        <v/>
      </c>
      <c r="AB1474" s="1">
        <f t="shared" si="395"/>
        <v>10</v>
      </c>
      <c r="AC1474" s="1" t="e">
        <f t="shared" si="396"/>
        <v>#N/A</v>
      </c>
      <c r="AD1474" s="1" t="e">
        <f t="shared" si="397"/>
        <v>#N/A</v>
      </c>
      <c r="AE1474" s="1" t="e">
        <f t="shared" si="398"/>
        <v>#N/A</v>
      </c>
      <c r="AF1474" s="1" t="e">
        <f t="shared" si="399"/>
        <v>#N/A</v>
      </c>
      <c r="AG1474" s="1" t="e">
        <f t="shared" si="400"/>
        <v>#N/A</v>
      </c>
      <c r="AH1474" s="1" t="e">
        <f t="shared" si="401"/>
        <v>#N/A</v>
      </c>
      <c r="AI1474" s="1" t="str">
        <f>TRIM(LEFT(AP1474,FIND(Sheet1!$E$16,AP1474)-1))</f>
        <v>num</v>
      </c>
      <c r="AJ1474" s="1" t="e">
        <f>TRIM(LEFT(AQ1474,FIND(Sheet1!$E$16,AQ1474)-1))</f>
        <v>#VALUE!</v>
      </c>
      <c r="AK1474" s="1" t="e">
        <f>TRIM(LEFT(AR1474,FIND(Sheet1!$E$16,AR1474)-1))</f>
        <v>#VALUE!</v>
      </c>
      <c r="AL1474" s="1" t="e">
        <f>TRIM(LEFT(AS1474,FIND(Sheet1!$E$16,AS1474)-1))</f>
        <v>#VALUE!</v>
      </c>
      <c r="AM1474" s="1" t="e">
        <f>TRIM(LEFT(AT1474,FIND(Sheet1!$E$16,AT1474)-1))</f>
        <v>#VALUE!</v>
      </c>
      <c r="AN1474" s="1" t="e">
        <f>TRIM(LEFT(AU1474,FIND(Sheet1!$E$16,AU1474)-1))</f>
        <v>#VALUE!</v>
      </c>
      <c r="AO1474" s="1" t="e">
        <f>TRIM(LEFT(AV1474,FIND(Sheet1!$E$16,AV1474)-1))</f>
        <v>#VALUE!</v>
      </c>
      <c r="AP1474" s="14" t="s">
        <v>801</v>
      </c>
      <c r="AX1474" s="1">
        <v>9100052201</v>
      </c>
      <c r="AY1474" s="1" t="s">
        <v>95</v>
      </c>
      <c r="AZ1474" s="1" t="str">
        <f t="shared" si="394"/>
        <v>9100052201恢复怒气</v>
      </c>
      <c r="BA1474" s="1">
        <f>COUNTIFS($AZ$2:AZ1474,AZ1474,$AZ$2:AZ1474,"&gt;&lt;")</f>
        <v>1</v>
      </c>
    </row>
    <row r="1475" spans="19:53">
      <c r="S1475" s="14" t="str">
        <f t="shared" si="402"/>
        <v>9100052301降低怒气1</v>
      </c>
      <c r="T1475" s="14" t="str">
        <f ca="1">IF(OFFSET($BB$1,MATCH($S1475,S:S,0)-1,),$BC$1,
_xlfn.TEXTJOIN(Sheet1!$D$16,1,U1475:AA1475))</f>
        <v>num=50</v>
      </c>
      <c r="U1475" s="14" t="str">
        <f t="shared" ca="1" si="403"/>
        <v>num=50</v>
      </c>
      <c r="V1475" s="14" t="str">
        <f t="shared" ca="1" si="404"/>
        <v/>
      </c>
      <c r="W1475" s="14" t="str">
        <f t="shared" ca="1" si="405"/>
        <v/>
      </c>
      <c r="X1475" s="14" t="str">
        <f t="shared" ca="1" si="406"/>
        <v/>
      </c>
      <c r="Y1475" s="14" t="str">
        <f t="shared" ca="1" si="407"/>
        <v/>
      </c>
      <c r="Z1475" s="14" t="str">
        <f t="shared" ca="1" si="408"/>
        <v/>
      </c>
      <c r="AA1475" s="14" t="str">
        <f t="shared" ca="1" si="409"/>
        <v/>
      </c>
      <c r="AB1475" s="1">
        <f t="shared" si="395"/>
        <v>50</v>
      </c>
      <c r="AC1475" s="1" t="e">
        <f t="shared" si="396"/>
        <v>#N/A</v>
      </c>
      <c r="AD1475" s="1" t="e">
        <f t="shared" si="397"/>
        <v>#N/A</v>
      </c>
      <c r="AE1475" s="1" t="e">
        <f t="shared" si="398"/>
        <v>#N/A</v>
      </c>
      <c r="AF1475" s="1" t="e">
        <f t="shared" si="399"/>
        <v>#N/A</v>
      </c>
      <c r="AG1475" s="1" t="e">
        <f t="shared" si="400"/>
        <v>#N/A</v>
      </c>
      <c r="AH1475" s="1" t="e">
        <f t="shared" si="401"/>
        <v>#N/A</v>
      </c>
      <c r="AI1475" s="1" t="str">
        <f>TRIM(LEFT(AP1475,FIND(Sheet1!$E$16,AP1475)-1))</f>
        <v>num</v>
      </c>
      <c r="AJ1475" s="1" t="e">
        <f>TRIM(LEFT(AQ1475,FIND(Sheet1!$E$16,AQ1475)-1))</f>
        <v>#VALUE!</v>
      </c>
      <c r="AK1475" s="1" t="e">
        <f>TRIM(LEFT(AR1475,FIND(Sheet1!$E$16,AR1475)-1))</f>
        <v>#VALUE!</v>
      </c>
      <c r="AL1475" s="1" t="e">
        <f>TRIM(LEFT(AS1475,FIND(Sheet1!$E$16,AS1475)-1))</f>
        <v>#VALUE!</v>
      </c>
      <c r="AM1475" s="1" t="e">
        <f>TRIM(LEFT(AT1475,FIND(Sheet1!$E$16,AT1475)-1))</f>
        <v>#VALUE!</v>
      </c>
      <c r="AN1475" s="1" t="e">
        <f>TRIM(LEFT(AU1475,FIND(Sheet1!$E$16,AU1475)-1))</f>
        <v>#VALUE!</v>
      </c>
      <c r="AO1475" s="1" t="e">
        <f>TRIM(LEFT(AV1475,FIND(Sheet1!$E$16,AV1475)-1))</f>
        <v>#VALUE!</v>
      </c>
      <c r="AP1475" s="14" t="s">
        <v>160</v>
      </c>
      <c r="AX1475" s="1">
        <v>9100052301</v>
      </c>
      <c r="AY1475" s="1" t="s">
        <v>157</v>
      </c>
      <c r="AZ1475" s="1" t="str">
        <f t="shared" ref="AZ1475:AZ1538" si="410">AX1475&amp;AY1475</f>
        <v>9100052301降低怒气</v>
      </c>
      <c r="BA1475" s="1">
        <f>COUNTIFS($AZ$2:AZ1475,AZ1475,$AZ$2:AZ1475,"&gt;&lt;")</f>
        <v>1</v>
      </c>
    </row>
    <row r="1476" spans="19:53">
      <c r="S1476" s="14" t="str">
        <f t="shared" si="402"/>
        <v>9100052301加buff1</v>
      </c>
      <c r="T1476" s="14" t="str">
        <f ca="1">IF(OFFSET($BB$1,MATCH($S1476,S:S,0)-1,),$BC$1,
_xlfn.TEXTJOIN(Sheet1!$D$16,1,U1476:AA1476))</f>
        <v>duration=10,effectIds={1000227}</v>
      </c>
      <c r="U1476" s="14" t="str">
        <f t="shared" ca="1" si="403"/>
        <v>duration=10</v>
      </c>
      <c r="V1476" s="14" t="str">
        <f t="shared" ca="1" si="404"/>
        <v>effectIds={1000227}</v>
      </c>
      <c r="W1476" s="14" t="str">
        <f t="shared" ca="1" si="405"/>
        <v/>
      </c>
      <c r="X1476" s="14" t="str">
        <f t="shared" ca="1" si="406"/>
        <v/>
      </c>
      <c r="Y1476" s="14" t="str">
        <f t="shared" ca="1" si="407"/>
        <v/>
      </c>
      <c r="Z1476" s="14" t="str">
        <f t="shared" ca="1" si="408"/>
        <v/>
      </c>
      <c r="AA1476" s="14" t="str">
        <f t="shared" ca="1" si="409"/>
        <v/>
      </c>
      <c r="AB1476" s="1">
        <f t="shared" si="395"/>
        <v>10</v>
      </c>
      <c r="AC1476" s="1" t="e">
        <f t="shared" si="396"/>
        <v>#N/A</v>
      </c>
      <c r="AD1476" s="1" t="e">
        <f t="shared" si="397"/>
        <v>#N/A</v>
      </c>
      <c r="AE1476" s="1" t="e">
        <f t="shared" si="398"/>
        <v>#N/A</v>
      </c>
      <c r="AF1476" s="1" t="e">
        <f t="shared" si="399"/>
        <v>#N/A</v>
      </c>
      <c r="AG1476" s="1" t="e">
        <f t="shared" si="400"/>
        <v>#N/A</v>
      </c>
      <c r="AH1476" s="1" t="e">
        <f t="shared" si="401"/>
        <v>#N/A</v>
      </c>
      <c r="AI1476" s="1" t="str">
        <f>TRIM(LEFT(AP1476,FIND(Sheet1!$E$16,AP1476)-1))</f>
        <v>duration</v>
      </c>
      <c r="AJ1476" s="1" t="str">
        <f>TRIM(LEFT(AQ1476,FIND(Sheet1!$E$16,AQ1476)-1))</f>
        <v>effectIds</v>
      </c>
      <c r="AK1476" s="1" t="e">
        <f>TRIM(LEFT(AR1476,FIND(Sheet1!$E$16,AR1476)-1))</f>
        <v>#VALUE!</v>
      </c>
      <c r="AL1476" s="1" t="e">
        <f>TRIM(LEFT(AS1476,FIND(Sheet1!$E$16,AS1476)-1))</f>
        <v>#VALUE!</v>
      </c>
      <c r="AM1476" s="1" t="e">
        <f>TRIM(LEFT(AT1476,FIND(Sheet1!$E$16,AT1476)-1))</f>
        <v>#VALUE!</v>
      </c>
      <c r="AN1476" s="1" t="e">
        <f>TRIM(LEFT(AU1476,FIND(Sheet1!$E$16,AU1476)-1))</f>
        <v>#VALUE!</v>
      </c>
      <c r="AO1476" s="1" t="e">
        <f>TRIM(LEFT(AV1476,FIND(Sheet1!$E$16,AV1476)-1))</f>
        <v>#VALUE!</v>
      </c>
      <c r="AP1476" s="14" t="s">
        <v>260</v>
      </c>
      <c r="AQ1476" s="14" t="s">
        <v>834</v>
      </c>
      <c r="AX1476" s="1">
        <v>9100052301</v>
      </c>
      <c r="AY1476" s="1" t="s">
        <v>88</v>
      </c>
      <c r="AZ1476" s="1" t="str">
        <f t="shared" si="410"/>
        <v>9100052301加buff</v>
      </c>
      <c r="BA1476" s="1">
        <f>COUNTIFS($AZ$2:AZ1476,AZ1476,$AZ$2:AZ1476,"&gt;&lt;")</f>
        <v>1</v>
      </c>
    </row>
    <row r="1477" spans="19:53">
      <c r="S1477" s="14" t="str">
        <f t="shared" si="402"/>
        <v>9100052301恢复怒气1</v>
      </c>
      <c r="T1477" s="14" t="str">
        <f ca="1">IF(OFFSET($BB$1,MATCH($S1477,S:S,0)-1,),$BC$1,
_xlfn.TEXTJOIN(Sheet1!$D$16,1,U1477:AA1477))</f>
        <v>num=20</v>
      </c>
      <c r="U1477" s="14" t="str">
        <f t="shared" ca="1" si="403"/>
        <v>num=20</v>
      </c>
      <c r="V1477" s="14" t="str">
        <f t="shared" ca="1" si="404"/>
        <v/>
      </c>
      <c r="W1477" s="14" t="str">
        <f t="shared" ca="1" si="405"/>
        <v/>
      </c>
      <c r="X1477" s="14" t="str">
        <f t="shared" ca="1" si="406"/>
        <v/>
      </c>
      <c r="Y1477" s="14" t="str">
        <f t="shared" ca="1" si="407"/>
        <v/>
      </c>
      <c r="Z1477" s="14" t="str">
        <f t="shared" ca="1" si="408"/>
        <v/>
      </c>
      <c r="AA1477" s="14" t="str">
        <f t="shared" ca="1" si="409"/>
        <v/>
      </c>
      <c r="AB1477" s="1">
        <f t="shared" si="395"/>
        <v>20</v>
      </c>
      <c r="AC1477" s="1" t="e">
        <f t="shared" si="396"/>
        <v>#N/A</v>
      </c>
      <c r="AD1477" s="1" t="e">
        <f t="shared" si="397"/>
        <v>#N/A</v>
      </c>
      <c r="AE1477" s="1" t="e">
        <f t="shared" si="398"/>
        <v>#N/A</v>
      </c>
      <c r="AF1477" s="1" t="e">
        <f t="shared" si="399"/>
        <v>#N/A</v>
      </c>
      <c r="AG1477" s="1" t="e">
        <f t="shared" si="400"/>
        <v>#N/A</v>
      </c>
      <c r="AH1477" s="1" t="e">
        <f t="shared" si="401"/>
        <v>#N/A</v>
      </c>
      <c r="AI1477" s="1" t="str">
        <f>TRIM(LEFT(AP1477,FIND(Sheet1!$E$16,AP1477)-1))</f>
        <v>num</v>
      </c>
      <c r="AJ1477" s="1" t="e">
        <f>TRIM(LEFT(AQ1477,FIND(Sheet1!$E$16,AQ1477)-1))</f>
        <v>#VALUE!</v>
      </c>
      <c r="AK1477" s="1" t="e">
        <f>TRIM(LEFT(AR1477,FIND(Sheet1!$E$16,AR1477)-1))</f>
        <v>#VALUE!</v>
      </c>
      <c r="AL1477" s="1" t="e">
        <f>TRIM(LEFT(AS1477,FIND(Sheet1!$E$16,AS1477)-1))</f>
        <v>#VALUE!</v>
      </c>
      <c r="AM1477" s="1" t="e">
        <f>TRIM(LEFT(AT1477,FIND(Sheet1!$E$16,AT1477)-1))</f>
        <v>#VALUE!</v>
      </c>
      <c r="AN1477" s="1" t="e">
        <f>TRIM(LEFT(AU1477,FIND(Sheet1!$E$16,AU1477)-1))</f>
        <v>#VALUE!</v>
      </c>
      <c r="AO1477" s="1" t="e">
        <f>TRIM(LEFT(AV1477,FIND(Sheet1!$E$16,AV1477)-1))</f>
        <v>#VALUE!</v>
      </c>
      <c r="AP1477" s="14" t="s">
        <v>802</v>
      </c>
      <c r="AX1477" s="1">
        <v>9100052301</v>
      </c>
      <c r="AY1477" s="1" t="s">
        <v>95</v>
      </c>
      <c r="AZ1477" s="1" t="str">
        <f t="shared" si="410"/>
        <v>9100052301恢复怒气</v>
      </c>
      <c r="BA1477" s="1">
        <f>COUNTIFS($AZ$2:AZ1477,AZ1477,$AZ$2:AZ1477,"&gt;&lt;")</f>
        <v>1</v>
      </c>
    </row>
    <row r="1478" spans="19:53">
      <c r="S1478" s="14" t="str">
        <f t="shared" si="402"/>
        <v>9100052401降低怒气1</v>
      </c>
      <c r="T1478" s="14" t="str">
        <f ca="1">IF(OFFSET($BB$1,MATCH($S1478,S:S,0)-1,),$BC$1,
_xlfn.TEXTJOIN(Sheet1!$D$16,1,U1478:AA1478))</f>
        <v>num=50</v>
      </c>
      <c r="U1478" s="14" t="str">
        <f t="shared" ca="1" si="403"/>
        <v>num=50</v>
      </c>
      <c r="V1478" s="14" t="str">
        <f t="shared" ca="1" si="404"/>
        <v/>
      </c>
      <c r="W1478" s="14" t="str">
        <f t="shared" ca="1" si="405"/>
        <v/>
      </c>
      <c r="X1478" s="14" t="str">
        <f t="shared" ca="1" si="406"/>
        <v/>
      </c>
      <c r="Y1478" s="14" t="str">
        <f t="shared" ca="1" si="407"/>
        <v/>
      </c>
      <c r="Z1478" s="14" t="str">
        <f t="shared" ca="1" si="408"/>
        <v/>
      </c>
      <c r="AA1478" s="14" t="str">
        <f t="shared" ca="1" si="409"/>
        <v/>
      </c>
      <c r="AB1478" s="1">
        <f t="shared" si="395"/>
        <v>50</v>
      </c>
      <c r="AC1478" s="1" t="e">
        <f t="shared" si="396"/>
        <v>#N/A</v>
      </c>
      <c r="AD1478" s="1" t="e">
        <f t="shared" si="397"/>
        <v>#N/A</v>
      </c>
      <c r="AE1478" s="1" t="e">
        <f t="shared" si="398"/>
        <v>#N/A</v>
      </c>
      <c r="AF1478" s="1" t="e">
        <f t="shared" si="399"/>
        <v>#N/A</v>
      </c>
      <c r="AG1478" s="1" t="e">
        <f t="shared" si="400"/>
        <v>#N/A</v>
      </c>
      <c r="AH1478" s="1" t="e">
        <f t="shared" si="401"/>
        <v>#N/A</v>
      </c>
      <c r="AI1478" s="1" t="str">
        <f>TRIM(LEFT(AP1478,FIND(Sheet1!$E$16,AP1478)-1))</f>
        <v>num</v>
      </c>
      <c r="AJ1478" s="1" t="e">
        <f>TRIM(LEFT(AQ1478,FIND(Sheet1!$E$16,AQ1478)-1))</f>
        <v>#VALUE!</v>
      </c>
      <c r="AK1478" s="1" t="e">
        <f>TRIM(LEFT(AR1478,FIND(Sheet1!$E$16,AR1478)-1))</f>
        <v>#VALUE!</v>
      </c>
      <c r="AL1478" s="1" t="e">
        <f>TRIM(LEFT(AS1478,FIND(Sheet1!$E$16,AS1478)-1))</f>
        <v>#VALUE!</v>
      </c>
      <c r="AM1478" s="1" t="e">
        <f>TRIM(LEFT(AT1478,FIND(Sheet1!$E$16,AT1478)-1))</f>
        <v>#VALUE!</v>
      </c>
      <c r="AN1478" s="1" t="e">
        <f>TRIM(LEFT(AU1478,FIND(Sheet1!$E$16,AU1478)-1))</f>
        <v>#VALUE!</v>
      </c>
      <c r="AO1478" s="1" t="e">
        <f>TRIM(LEFT(AV1478,FIND(Sheet1!$E$16,AV1478)-1))</f>
        <v>#VALUE!</v>
      </c>
      <c r="AP1478" s="14" t="s">
        <v>160</v>
      </c>
      <c r="AX1478" s="1">
        <v>9100052401</v>
      </c>
      <c r="AY1478" s="1" t="s">
        <v>157</v>
      </c>
      <c r="AZ1478" s="1" t="str">
        <f t="shared" si="410"/>
        <v>9100052401降低怒气</v>
      </c>
      <c r="BA1478" s="1">
        <f>COUNTIFS($AZ$2:AZ1478,AZ1478,$AZ$2:AZ1478,"&gt;&lt;")</f>
        <v>1</v>
      </c>
    </row>
    <row r="1479" spans="19:53">
      <c r="S1479" s="14" t="str">
        <f t="shared" si="402"/>
        <v>9100052401加buff1</v>
      </c>
      <c r="T1479" s="14" t="str">
        <f ca="1">IF(OFFSET($BB$1,MATCH($S1479,S:S,0)-1,),$BC$1,
_xlfn.TEXTJOIN(Sheet1!$D$16,1,U1479:AA1479))</f>
        <v>duration=10,effectIds={1000228}</v>
      </c>
      <c r="U1479" s="14" t="str">
        <f t="shared" ca="1" si="403"/>
        <v>duration=10</v>
      </c>
      <c r="V1479" s="14" t="str">
        <f t="shared" ca="1" si="404"/>
        <v>effectIds={1000228}</v>
      </c>
      <c r="W1479" s="14" t="str">
        <f t="shared" ca="1" si="405"/>
        <v/>
      </c>
      <c r="X1479" s="14" t="str">
        <f t="shared" ca="1" si="406"/>
        <v/>
      </c>
      <c r="Y1479" s="14" t="str">
        <f t="shared" ca="1" si="407"/>
        <v/>
      </c>
      <c r="Z1479" s="14" t="str">
        <f t="shared" ca="1" si="408"/>
        <v/>
      </c>
      <c r="AA1479" s="14" t="str">
        <f t="shared" ca="1" si="409"/>
        <v/>
      </c>
      <c r="AB1479" s="1">
        <f t="shared" si="395"/>
        <v>10</v>
      </c>
      <c r="AC1479" s="1" t="e">
        <f t="shared" si="396"/>
        <v>#N/A</v>
      </c>
      <c r="AD1479" s="1" t="e">
        <f t="shared" si="397"/>
        <v>#N/A</v>
      </c>
      <c r="AE1479" s="1" t="e">
        <f t="shared" si="398"/>
        <v>#N/A</v>
      </c>
      <c r="AF1479" s="1" t="e">
        <f t="shared" si="399"/>
        <v>#N/A</v>
      </c>
      <c r="AG1479" s="1" t="e">
        <f t="shared" si="400"/>
        <v>#N/A</v>
      </c>
      <c r="AH1479" s="1" t="e">
        <f t="shared" si="401"/>
        <v>#N/A</v>
      </c>
      <c r="AI1479" s="1" t="str">
        <f>TRIM(LEFT(AP1479,FIND(Sheet1!$E$16,AP1479)-1))</f>
        <v>duration</v>
      </c>
      <c r="AJ1479" s="1" t="str">
        <f>TRIM(LEFT(AQ1479,FIND(Sheet1!$E$16,AQ1479)-1))</f>
        <v>effectIds</v>
      </c>
      <c r="AK1479" s="1" t="e">
        <f>TRIM(LEFT(AR1479,FIND(Sheet1!$E$16,AR1479)-1))</f>
        <v>#VALUE!</v>
      </c>
      <c r="AL1479" s="1" t="e">
        <f>TRIM(LEFT(AS1479,FIND(Sheet1!$E$16,AS1479)-1))</f>
        <v>#VALUE!</v>
      </c>
      <c r="AM1479" s="1" t="e">
        <f>TRIM(LEFT(AT1479,FIND(Sheet1!$E$16,AT1479)-1))</f>
        <v>#VALUE!</v>
      </c>
      <c r="AN1479" s="1" t="e">
        <f>TRIM(LEFT(AU1479,FIND(Sheet1!$E$16,AU1479)-1))</f>
        <v>#VALUE!</v>
      </c>
      <c r="AO1479" s="1" t="e">
        <f>TRIM(LEFT(AV1479,FIND(Sheet1!$E$16,AV1479)-1))</f>
        <v>#VALUE!</v>
      </c>
      <c r="AP1479" s="14" t="s">
        <v>260</v>
      </c>
      <c r="AQ1479" s="14" t="s">
        <v>835</v>
      </c>
      <c r="AX1479" s="1">
        <v>9100052401</v>
      </c>
      <c r="AY1479" s="1" t="s">
        <v>88</v>
      </c>
      <c r="AZ1479" s="1" t="str">
        <f t="shared" si="410"/>
        <v>9100052401加buff</v>
      </c>
      <c r="BA1479" s="1">
        <f>COUNTIFS($AZ$2:AZ1479,AZ1479,$AZ$2:AZ1479,"&gt;&lt;")</f>
        <v>1</v>
      </c>
    </row>
    <row r="1480" spans="19:53">
      <c r="S1480" s="14" t="str">
        <f t="shared" si="402"/>
        <v>9100052401恢复怒气1</v>
      </c>
      <c r="T1480" s="14" t="str">
        <f ca="1">IF(OFFSET($BB$1,MATCH($S1480,S:S,0)-1,),$BC$1,
_xlfn.TEXTJOIN(Sheet1!$D$16,1,U1480:AA1480))</f>
        <v>num=40</v>
      </c>
      <c r="U1480" s="14" t="str">
        <f t="shared" ca="1" si="403"/>
        <v>num=40</v>
      </c>
      <c r="V1480" s="14" t="str">
        <f t="shared" ca="1" si="404"/>
        <v/>
      </c>
      <c r="W1480" s="14" t="str">
        <f t="shared" ca="1" si="405"/>
        <v/>
      </c>
      <c r="X1480" s="14" t="str">
        <f t="shared" ca="1" si="406"/>
        <v/>
      </c>
      <c r="Y1480" s="14" t="str">
        <f t="shared" ca="1" si="407"/>
        <v/>
      </c>
      <c r="Z1480" s="14" t="str">
        <f t="shared" ca="1" si="408"/>
        <v/>
      </c>
      <c r="AA1480" s="14" t="str">
        <f t="shared" ca="1" si="409"/>
        <v/>
      </c>
      <c r="AB1480" s="1">
        <f t="shared" si="395"/>
        <v>40</v>
      </c>
      <c r="AC1480" s="1" t="e">
        <f t="shared" si="396"/>
        <v>#N/A</v>
      </c>
      <c r="AD1480" s="1" t="e">
        <f t="shared" si="397"/>
        <v>#N/A</v>
      </c>
      <c r="AE1480" s="1" t="e">
        <f t="shared" si="398"/>
        <v>#N/A</v>
      </c>
      <c r="AF1480" s="1" t="e">
        <f t="shared" si="399"/>
        <v>#N/A</v>
      </c>
      <c r="AG1480" s="1" t="e">
        <f t="shared" si="400"/>
        <v>#N/A</v>
      </c>
      <c r="AH1480" s="1" t="e">
        <f t="shared" si="401"/>
        <v>#N/A</v>
      </c>
      <c r="AI1480" s="1" t="str">
        <f>TRIM(LEFT(AP1480,FIND(Sheet1!$E$16,AP1480)-1))</f>
        <v>num</v>
      </c>
      <c r="AJ1480" s="1" t="e">
        <f>TRIM(LEFT(AQ1480,FIND(Sheet1!$E$16,AQ1480)-1))</f>
        <v>#VALUE!</v>
      </c>
      <c r="AK1480" s="1" t="e">
        <f>TRIM(LEFT(AR1480,FIND(Sheet1!$E$16,AR1480)-1))</f>
        <v>#VALUE!</v>
      </c>
      <c r="AL1480" s="1" t="e">
        <f>TRIM(LEFT(AS1480,FIND(Sheet1!$E$16,AS1480)-1))</f>
        <v>#VALUE!</v>
      </c>
      <c r="AM1480" s="1" t="e">
        <f>TRIM(LEFT(AT1480,FIND(Sheet1!$E$16,AT1480)-1))</f>
        <v>#VALUE!</v>
      </c>
      <c r="AN1480" s="1" t="e">
        <f>TRIM(LEFT(AU1480,FIND(Sheet1!$E$16,AU1480)-1))</f>
        <v>#VALUE!</v>
      </c>
      <c r="AO1480" s="1" t="e">
        <f>TRIM(LEFT(AV1480,FIND(Sheet1!$E$16,AV1480)-1))</f>
        <v>#VALUE!</v>
      </c>
      <c r="AP1480" s="14" t="s">
        <v>804</v>
      </c>
      <c r="AX1480" s="1">
        <v>9100052401</v>
      </c>
      <c r="AY1480" s="1" t="s">
        <v>95</v>
      </c>
      <c r="AZ1480" s="1" t="str">
        <f t="shared" si="410"/>
        <v>9100052401恢复怒气</v>
      </c>
      <c r="BA1480" s="1">
        <f>COUNTIFS($AZ$2:AZ1480,AZ1480,$AZ$2:AZ1480,"&gt;&lt;")</f>
        <v>1</v>
      </c>
    </row>
    <row r="1481" spans="19:53">
      <c r="S1481" s="14" t="str">
        <f t="shared" si="402"/>
        <v>9100052401加buff2</v>
      </c>
      <c r="T1481" s="14" t="str">
        <f ca="1">IF(OFFSET($BB$1,MATCH($S1481,S:S,0)-1,),$BC$1,
_xlfn.TEXTJOIN(Sheet1!$D$16,1,U1481:AA1481))</f>
        <v>duration=10,effectIds={1000229}</v>
      </c>
      <c r="U1481" s="14" t="str">
        <f t="shared" ca="1" si="403"/>
        <v>duration=10</v>
      </c>
      <c r="V1481" s="14" t="str">
        <f t="shared" ca="1" si="404"/>
        <v>effectIds={1000229}</v>
      </c>
      <c r="W1481" s="14" t="str">
        <f t="shared" ca="1" si="405"/>
        <v/>
      </c>
      <c r="X1481" s="14" t="str">
        <f t="shared" ca="1" si="406"/>
        <v/>
      </c>
      <c r="Y1481" s="14" t="str">
        <f t="shared" ca="1" si="407"/>
        <v/>
      </c>
      <c r="Z1481" s="14" t="str">
        <f t="shared" ca="1" si="408"/>
        <v/>
      </c>
      <c r="AA1481" s="14" t="str">
        <f t="shared" ca="1" si="409"/>
        <v/>
      </c>
      <c r="AB1481" s="1">
        <f t="shared" si="395"/>
        <v>10</v>
      </c>
      <c r="AC1481" s="1" t="e">
        <f t="shared" si="396"/>
        <v>#N/A</v>
      </c>
      <c r="AD1481" s="1" t="e">
        <f t="shared" si="397"/>
        <v>#N/A</v>
      </c>
      <c r="AE1481" s="1" t="e">
        <f t="shared" si="398"/>
        <v>#N/A</v>
      </c>
      <c r="AF1481" s="1" t="e">
        <f t="shared" si="399"/>
        <v>#N/A</v>
      </c>
      <c r="AG1481" s="1" t="e">
        <f t="shared" si="400"/>
        <v>#N/A</v>
      </c>
      <c r="AH1481" s="1" t="e">
        <f t="shared" si="401"/>
        <v>#N/A</v>
      </c>
      <c r="AI1481" s="1" t="str">
        <f>TRIM(LEFT(AP1481,FIND(Sheet1!$E$16,AP1481)-1))</f>
        <v>duration</v>
      </c>
      <c r="AJ1481" s="1" t="str">
        <f>TRIM(LEFT(AQ1481,FIND(Sheet1!$E$16,AQ1481)-1))</f>
        <v>effectIds</v>
      </c>
      <c r="AK1481" s="1" t="e">
        <f>TRIM(LEFT(AR1481,FIND(Sheet1!$E$16,AR1481)-1))</f>
        <v>#VALUE!</v>
      </c>
      <c r="AL1481" s="1" t="e">
        <f>TRIM(LEFT(AS1481,FIND(Sheet1!$E$16,AS1481)-1))</f>
        <v>#VALUE!</v>
      </c>
      <c r="AM1481" s="1" t="e">
        <f>TRIM(LEFT(AT1481,FIND(Sheet1!$E$16,AT1481)-1))</f>
        <v>#VALUE!</v>
      </c>
      <c r="AN1481" s="1" t="e">
        <f>TRIM(LEFT(AU1481,FIND(Sheet1!$E$16,AU1481)-1))</f>
        <v>#VALUE!</v>
      </c>
      <c r="AO1481" s="1" t="e">
        <f>TRIM(LEFT(AV1481,FIND(Sheet1!$E$16,AV1481)-1))</f>
        <v>#VALUE!</v>
      </c>
      <c r="AP1481" s="14" t="s">
        <v>260</v>
      </c>
      <c r="AQ1481" s="14" t="s">
        <v>836</v>
      </c>
      <c r="AX1481" s="1">
        <v>9100052401</v>
      </c>
      <c r="AY1481" s="1" t="s">
        <v>88</v>
      </c>
      <c r="AZ1481" s="1" t="str">
        <f t="shared" si="410"/>
        <v>9100052401加buff</v>
      </c>
      <c r="BA1481" s="1">
        <f>COUNTIFS($AZ$2:AZ1481,AZ1481,$AZ$2:AZ1481,"&gt;&lt;")</f>
        <v>2</v>
      </c>
    </row>
    <row r="1482" spans="19:53">
      <c r="S1482" s="14" t="str">
        <f t="shared" si="402"/>
        <v>9100052501加buff1</v>
      </c>
      <c r="T1482" s="14" t="str">
        <f ca="1">IF(OFFSET($BB$1,MATCH($S1482,S:S,0)-1,),$BC$1,
_xlfn.TEXTJOIN(Sheet1!$D$16,1,U1482:AA1482))</f>
        <v>duration=9,effectIds={1000250}</v>
      </c>
      <c r="U1482" s="14" t="str">
        <f t="shared" ca="1" si="403"/>
        <v>duration=9</v>
      </c>
      <c r="V1482" s="14" t="str">
        <f t="shared" ca="1" si="404"/>
        <v>effectIds={1000250}</v>
      </c>
      <c r="W1482" s="14" t="str">
        <f t="shared" ca="1" si="405"/>
        <v/>
      </c>
      <c r="X1482" s="14" t="str">
        <f t="shared" ca="1" si="406"/>
        <v/>
      </c>
      <c r="Y1482" s="14" t="str">
        <f t="shared" ca="1" si="407"/>
        <v/>
      </c>
      <c r="Z1482" s="14" t="str">
        <f t="shared" ca="1" si="408"/>
        <v/>
      </c>
      <c r="AA1482" s="14" t="str">
        <f t="shared" ca="1" si="409"/>
        <v/>
      </c>
      <c r="AB1482" s="1">
        <f t="shared" si="395"/>
        <v>9</v>
      </c>
      <c r="AC1482" s="1" t="e">
        <f t="shared" si="396"/>
        <v>#N/A</v>
      </c>
      <c r="AD1482" s="1" t="e">
        <f t="shared" si="397"/>
        <v>#N/A</v>
      </c>
      <c r="AE1482" s="1" t="e">
        <f t="shared" si="398"/>
        <v>#N/A</v>
      </c>
      <c r="AF1482" s="1" t="e">
        <f t="shared" si="399"/>
        <v>#N/A</v>
      </c>
      <c r="AG1482" s="1" t="e">
        <f t="shared" si="400"/>
        <v>#N/A</v>
      </c>
      <c r="AH1482" s="1" t="e">
        <f t="shared" si="401"/>
        <v>#N/A</v>
      </c>
      <c r="AI1482" s="1" t="str">
        <f>TRIM(LEFT(AP1482,FIND(Sheet1!$E$16,AP1482)-1))</f>
        <v>duration</v>
      </c>
      <c r="AJ1482" s="1" t="str">
        <f>TRIM(LEFT(AQ1482,FIND(Sheet1!$E$16,AQ1482)-1))</f>
        <v>effectIds</v>
      </c>
      <c r="AK1482" s="1" t="e">
        <f>TRIM(LEFT(AR1482,FIND(Sheet1!$E$16,AR1482)-1))</f>
        <v>#VALUE!</v>
      </c>
      <c r="AL1482" s="1" t="e">
        <f>TRIM(LEFT(AS1482,FIND(Sheet1!$E$16,AS1482)-1))</f>
        <v>#VALUE!</v>
      </c>
      <c r="AM1482" s="1" t="e">
        <f>TRIM(LEFT(AT1482,FIND(Sheet1!$E$16,AT1482)-1))</f>
        <v>#VALUE!</v>
      </c>
      <c r="AN1482" s="1" t="e">
        <f>TRIM(LEFT(AU1482,FIND(Sheet1!$E$16,AU1482)-1))</f>
        <v>#VALUE!</v>
      </c>
      <c r="AO1482" s="1" t="e">
        <f>TRIM(LEFT(AV1482,FIND(Sheet1!$E$16,AV1482)-1))</f>
        <v>#VALUE!</v>
      </c>
      <c r="AP1482" s="14" t="s">
        <v>175</v>
      </c>
      <c r="AQ1482" s="14" t="s">
        <v>837</v>
      </c>
      <c r="AX1482" s="1">
        <v>9100052501</v>
      </c>
      <c r="AY1482" s="1" t="s">
        <v>88</v>
      </c>
      <c r="AZ1482" s="1" t="str">
        <f t="shared" si="410"/>
        <v>9100052501加buff</v>
      </c>
      <c r="BA1482" s="1">
        <f>COUNTIFS($AZ$2:AZ1482,AZ1482,$AZ$2:AZ1482,"&gt;&lt;")</f>
        <v>1</v>
      </c>
    </row>
    <row r="1483" spans="19:53">
      <c r="S1483" s="14" t="str">
        <f t="shared" si="402"/>
        <v>9100052601加buff1</v>
      </c>
      <c r="T1483" s="14" t="str">
        <f ca="1">IF(OFFSET($BB$1,MATCH($S1483,S:S,0)-1,),$BC$1,
_xlfn.TEXTJOIN(Sheet1!$D$16,1,U1483:AA1483))</f>
        <v>duration=9,effectIds={1000251}</v>
      </c>
      <c r="U1483" s="14" t="str">
        <f t="shared" ca="1" si="403"/>
        <v>duration=9</v>
      </c>
      <c r="V1483" s="14" t="str">
        <f t="shared" ca="1" si="404"/>
        <v>effectIds={1000251}</v>
      </c>
      <c r="W1483" s="14" t="str">
        <f t="shared" ca="1" si="405"/>
        <v/>
      </c>
      <c r="X1483" s="14" t="str">
        <f t="shared" ca="1" si="406"/>
        <v/>
      </c>
      <c r="Y1483" s="14" t="str">
        <f t="shared" ca="1" si="407"/>
        <v/>
      </c>
      <c r="Z1483" s="14" t="str">
        <f t="shared" ca="1" si="408"/>
        <v/>
      </c>
      <c r="AA1483" s="14" t="str">
        <f t="shared" ca="1" si="409"/>
        <v/>
      </c>
      <c r="AB1483" s="1">
        <f t="shared" si="395"/>
        <v>9</v>
      </c>
      <c r="AC1483" s="1" t="e">
        <f t="shared" si="396"/>
        <v>#N/A</v>
      </c>
      <c r="AD1483" s="1" t="e">
        <f t="shared" si="397"/>
        <v>#N/A</v>
      </c>
      <c r="AE1483" s="1" t="e">
        <f t="shared" si="398"/>
        <v>#N/A</v>
      </c>
      <c r="AF1483" s="1" t="e">
        <f t="shared" si="399"/>
        <v>#N/A</v>
      </c>
      <c r="AG1483" s="1" t="e">
        <f t="shared" si="400"/>
        <v>#N/A</v>
      </c>
      <c r="AH1483" s="1" t="e">
        <f t="shared" si="401"/>
        <v>#N/A</v>
      </c>
      <c r="AI1483" s="1" t="str">
        <f>TRIM(LEFT(AP1483,FIND(Sheet1!$E$16,AP1483)-1))</f>
        <v>duration</v>
      </c>
      <c r="AJ1483" s="1" t="str">
        <f>TRIM(LEFT(AQ1483,FIND(Sheet1!$E$16,AQ1483)-1))</f>
        <v>effectIds</v>
      </c>
      <c r="AK1483" s="1" t="e">
        <f>TRIM(LEFT(AR1483,FIND(Sheet1!$E$16,AR1483)-1))</f>
        <v>#VALUE!</v>
      </c>
      <c r="AL1483" s="1" t="e">
        <f>TRIM(LEFT(AS1483,FIND(Sheet1!$E$16,AS1483)-1))</f>
        <v>#VALUE!</v>
      </c>
      <c r="AM1483" s="1" t="e">
        <f>TRIM(LEFT(AT1483,FIND(Sheet1!$E$16,AT1483)-1))</f>
        <v>#VALUE!</v>
      </c>
      <c r="AN1483" s="1" t="e">
        <f>TRIM(LEFT(AU1483,FIND(Sheet1!$E$16,AU1483)-1))</f>
        <v>#VALUE!</v>
      </c>
      <c r="AO1483" s="1" t="e">
        <f>TRIM(LEFT(AV1483,FIND(Sheet1!$E$16,AV1483)-1))</f>
        <v>#VALUE!</v>
      </c>
      <c r="AP1483" s="14" t="s">
        <v>175</v>
      </c>
      <c r="AQ1483" s="14" t="s">
        <v>838</v>
      </c>
      <c r="AX1483" s="1">
        <v>9100052601</v>
      </c>
      <c r="AY1483" s="1" t="s">
        <v>88</v>
      </c>
      <c r="AZ1483" s="1" t="str">
        <f t="shared" si="410"/>
        <v>9100052601加buff</v>
      </c>
      <c r="BA1483" s="1">
        <f>COUNTIFS($AZ$2:AZ1483,AZ1483,$AZ$2:AZ1483,"&gt;&lt;")</f>
        <v>1</v>
      </c>
    </row>
    <row r="1484" spans="19:53">
      <c r="S1484" s="14" t="str">
        <f t="shared" si="402"/>
        <v>9100052701加buff1</v>
      </c>
      <c r="T1484" s="14" t="str">
        <f ca="1">IF(OFFSET($BB$1,MATCH($S1484,S:S,0)-1,),$BC$1,
_xlfn.TEXTJOIN(Sheet1!$D$16,1,U1484:AA1484))</f>
        <v>duration=9,effectIds={1000252}</v>
      </c>
      <c r="U1484" s="14" t="str">
        <f t="shared" ca="1" si="403"/>
        <v>duration=9</v>
      </c>
      <c r="V1484" s="14" t="str">
        <f t="shared" ca="1" si="404"/>
        <v>effectIds={1000252}</v>
      </c>
      <c r="W1484" s="14" t="str">
        <f t="shared" ca="1" si="405"/>
        <v/>
      </c>
      <c r="X1484" s="14" t="str">
        <f t="shared" ca="1" si="406"/>
        <v/>
      </c>
      <c r="Y1484" s="14" t="str">
        <f t="shared" ca="1" si="407"/>
        <v/>
      </c>
      <c r="Z1484" s="14" t="str">
        <f t="shared" ca="1" si="408"/>
        <v/>
      </c>
      <c r="AA1484" s="14" t="str">
        <f t="shared" ca="1" si="409"/>
        <v/>
      </c>
      <c r="AB1484" s="1">
        <f t="shared" si="395"/>
        <v>9</v>
      </c>
      <c r="AC1484" s="1" t="e">
        <f t="shared" si="396"/>
        <v>#N/A</v>
      </c>
      <c r="AD1484" s="1" t="e">
        <f t="shared" si="397"/>
        <v>#N/A</v>
      </c>
      <c r="AE1484" s="1" t="e">
        <f t="shared" si="398"/>
        <v>#N/A</v>
      </c>
      <c r="AF1484" s="1" t="e">
        <f t="shared" si="399"/>
        <v>#N/A</v>
      </c>
      <c r="AG1484" s="1" t="e">
        <f t="shared" si="400"/>
        <v>#N/A</v>
      </c>
      <c r="AH1484" s="1" t="e">
        <f t="shared" si="401"/>
        <v>#N/A</v>
      </c>
      <c r="AI1484" s="1" t="str">
        <f>TRIM(LEFT(AP1484,FIND(Sheet1!$E$16,AP1484)-1))</f>
        <v>duration</v>
      </c>
      <c r="AJ1484" s="1" t="str">
        <f>TRIM(LEFT(AQ1484,FIND(Sheet1!$E$16,AQ1484)-1))</f>
        <v>effectIds</v>
      </c>
      <c r="AK1484" s="1" t="e">
        <f>TRIM(LEFT(AR1484,FIND(Sheet1!$E$16,AR1484)-1))</f>
        <v>#VALUE!</v>
      </c>
      <c r="AL1484" s="1" t="e">
        <f>TRIM(LEFT(AS1484,FIND(Sheet1!$E$16,AS1484)-1))</f>
        <v>#VALUE!</v>
      </c>
      <c r="AM1484" s="1" t="e">
        <f>TRIM(LEFT(AT1484,FIND(Sheet1!$E$16,AT1484)-1))</f>
        <v>#VALUE!</v>
      </c>
      <c r="AN1484" s="1" t="e">
        <f>TRIM(LEFT(AU1484,FIND(Sheet1!$E$16,AU1484)-1))</f>
        <v>#VALUE!</v>
      </c>
      <c r="AO1484" s="1" t="e">
        <f>TRIM(LEFT(AV1484,FIND(Sheet1!$E$16,AV1484)-1))</f>
        <v>#VALUE!</v>
      </c>
      <c r="AP1484" s="14" t="s">
        <v>175</v>
      </c>
      <c r="AQ1484" s="14" t="s">
        <v>839</v>
      </c>
      <c r="AX1484" s="1">
        <v>9100052701</v>
      </c>
      <c r="AY1484" s="1" t="s">
        <v>88</v>
      </c>
      <c r="AZ1484" s="1" t="str">
        <f t="shared" si="410"/>
        <v>9100052701加buff</v>
      </c>
      <c r="BA1484" s="1">
        <f>COUNTIFS($AZ$2:AZ1484,AZ1484,$AZ$2:AZ1484,"&gt;&lt;")</f>
        <v>1</v>
      </c>
    </row>
    <row r="1485" spans="19:53">
      <c r="S1485" s="14" t="str">
        <f t="shared" si="402"/>
        <v>9100052801加buff1</v>
      </c>
      <c r="T1485" s="14" t="str">
        <f ca="1">IF(OFFSET($BB$1,MATCH($S1485,S:S,0)-1,),$BC$1,
_xlfn.TEXTJOIN(Sheet1!$D$16,1,U1485:AA1485))</f>
        <v>duration=9,effectIds={1000253,1000254}</v>
      </c>
      <c r="U1485" s="14" t="str">
        <f t="shared" ca="1" si="403"/>
        <v>duration=9</v>
      </c>
      <c r="V1485" s="14" t="str">
        <f t="shared" ca="1" si="404"/>
        <v>effectIds={1000253</v>
      </c>
      <c r="W1485" s="14" t="str">
        <f t="shared" ca="1" si="405"/>
        <v>1000254}</v>
      </c>
      <c r="X1485" s="14" t="str">
        <f t="shared" ca="1" si="406"/>
        <v/>
      </c>
      <c r="Y1485" s="14" t="str">
        <f t="shared" ca="1" si="407"/>
        <v/>
      </c>
      <c r="Z1485" s="14" t="str">
        <f t="shared" ca="1" si="408"/>
        <v/>
      </c>
      <c r="AA1485" s="14" t="str">
        <f t="shared" ca="1" si="409"/>
        <v/>
      </c>
      <c r="AB1485" s="1">
        <f t="shared" si="395"/>
        <v>9</v>
      </c>
      <c r="AC1485" s="1" t="e">
        <f t="shared" si="396"/>
        <v>#N/A</v>
      </c>
      <c r="AD1485" s="1" t="e">
        <f t="shared" si="397"/>
        <v>#N/A</v>
      </c>
      <c r="AE1485" s="1" t="e">
        <f t="shared" si="398"/>
        <v>#N/A</v>
      </c>
      <c r="AF1485" s="1" t="e">
        <f t="shared" si="399"/>
        <v>#N/A</v>
      </c>
      <c r="AG1485" s="1" t="e">
        <f t="shared" si="400"/>
        <v>#N/A</v>
      </c>
      <c r="AH1485" s="1" t="e">
        <f t="shared" si="401"/>
        <v>#N/A</v>
      </c>
      <c r="AI1485" s="1" t="str">
        <f>TRIM(LEFT(AP1485,FIND(Sheet1!$E$16,AP1485)-1))</f>
        <v>duration</v>
      </c>
      <c r="AJ1485" s="1" t="str">
        <f>TRIM(LEFT(AQ1485,FIND(Sheet1!$E$16,AQ1485)-1))</f>
        <v>effectIds</v>
      </c>
      <c r="AK1485" s="1" t="e">
        <f>TRIM(LEFT(AR1485,FIND(Sheet1!$E$16,AR1485)-1))</f>
        <v>#VALUE!</v>
      </c>
      <c r="AL1485" s="1" t="e">
        <f>TRIM(LEFT(AS1485,FIND(Sheet1!$E$16,AS1485)-1))</f>
        <v>#VALUE!</v>
      </c>
      <c r="AM1485" s="1" t="e">
        <f>TRIM(LEFT(AT1485,FIND(Sheet1!$E$16,AT1485)-1))</f>
        <v>#VALUE!</v>
      </c>
      <c r="AN1485" s="1" t="e">
        <f>TRIM(LEFT(AU1485,FIND(Sheet1!$E$16,AU1485)-1))</f>
        <v>#VALUE!</v>
      </c>
      <c r="AO1485" s="1" t="e">
        <f>TRIM(LEFT(AV1485,FIND(Sheet1!$E$16,AV1485)-1))</f>
        <v>#VALUE!</v>
      </c>
      <c r="AP1485" s="14" t="s">
        <v>175</v>
      </c>
      <c r="AQ1485" s="14" t="s">
        <v>840</v>
      </c>
      <c r="AR1485" s="14" t="s">
        <v>841</v>
      </c>
      <c r="AX1485" s="1">
        <v>9100052801</v>
      </c>
      <c r="AY1485" s="1" t="s">
        <v>88</v>
      </c>
      <c r="AZ1485" s="1" t="str">
        <f t="shared" si="410"/>
        <v>9100052801加buff</v>
      </c>
      <c r="BA1485" s="1">
        <f>COUNTIFS($AZ$2:AZ1485,AZ1485,$AZ$2:AZ1485,"&gt;&lt;")</f>
        <v>1</v>
      </c>
    </row>
    <row r="1486" spans="19:53">
      <c r="S1486" s="14" t="str">
        <f t="shared" si="402"/>
        <v>9100052901加buff1</v>
      </c>
      <c r="T1486" s="14" t="str">
        <f ca="1">IF(OFFSET($BB$1,MATCH($S1486,S:S,0)-1,),$BC$1,
_xlfn.TEXTJOIN(Sheet1!$D$16,1,U1486:AA1486))</f>
        <v>duration=9,effectIds={1000255,1000256}</v>
      </c>
      <c r="U1486" s="14" t="str">
        <f t="shared" ca="1" si="403"/>
        <v>duration=9</v>
      </c>
      <c r="V1486" s="14" t="str">
        <f t="shared" ca="1" si="404"/>
        <v>effectIds={1000255</v>
      </c>
      <c r="W1486" s="14" t="str">
        <f t="shared" ca="1" si="405"/>
        <v>1000256}</v>
      </c>
      <c r="X1486" s="14" t="str">
        <f t="shared" ca="1" si="406"/>
        <v/>
      </c>
      <c r="Y1486" s="14" t="str">
        <f t="shared" ca="1" si="407"/>
        <v/>
      </c>
      <c r="Z1486" s="14" t="str">
        <f t="shared" ca="1" si="408"/>
        <v/>
      </c>
      <c r="AA1486" s="14" t="str">
        <f t="shared" ca="1" si="409"/>
        <v/>
      </c>
      <c r="AB1486" s="1">
        <f t="shared" si="395"/>
        <v>9</v>
      </c>
      <c r="AC1486" s="1" t="e">
        <f t="shared" si="396"/>
        <v>#N/A</v>
      </c>
      <c r="AD1486" s="1" t="e">
        <f t="shared" si="397"/>
        <v>#N/A</v>
      </c>
      <c r="AE1486" s="1" t="e">
        <f t="shared" si="398"/>
        <v>#N/A</v>
      </c>
      <c r="AF1486" s="1" t="e">
        <f t="shared" si="399"/>
        <v>#N/A</v>
      </c>
      <c r="AG1486" s="1" t="e">
        <f t="shared" si="400"/>
        <v>#N/A</v>
      </c>
      <c r="AH1486" s="1" t="e">
        <f t="shared" si="401"/>
        <v>#N/A</v>
      </c>
      <c r="AI1486" s="1" t="str">
        <f>TRIM(LEFT(AP1486,FIND(Sheet1!$E$16,AP1486)-1))</f>
        <v>duration</v>
      </c>
      <c r="AJ1486" s="1" t="str">
        <f>TRIM(LEFT(AQ1486,FIND(Sheet1!$E$16,AQ1486)-1))</f>
        <v>effectIds</v>
      </c>
      <c r="AK1486" s="1" t="e">
        <f>TRIM(LEFT(AR1486,FIND(Sheet1!$E$16,AR1486)-1))</f>
        <v>#VALUE!</v>
      </c>
      <c r="AL1486" s="1" t="e">
        <f>TRIM(LEFT(AS1486,FIND(Sheet1!$E$16,AS1486)-1))</f>
        <v>#VALUE!</v>
      </c>
      <c r="AM1486" s="1" t="e">
        <f>TRIM(LEFT(AT1486,FIND(Sheet1!$E$16,AT1486)-1))</f>
        <v>#VALUE!</v>
      </c>
      <c r="AN1486" s="1" t="e">
        <f>TRIM(LEFT(AU1486,FIND(Sheet1!$E$16,AU1486)-1))</f>
        <v>#VALUE!</v>
      </c>
      <c r="AO1486" s="1" t="e">
        <f>TRIM(LEFT(AV1486,FIND(Sheet1!$E$16,AV1486)-1))</f>
        <v>#VALUE!</v>
      </c>
      <c r="AP1486" s="14" t="s">
        <v>175</v>
      </c>
      <c r="AQ1486" s="14" t="s">
        <v>842</v>
      </c>
      <c r="AR1486" s="14" t="s">
        <v>843</v>
      </c>
      <c r="AX1486" s="1">
        <v>9100052901</v>
      </c>
      <c r="AY1486" s="1" t="s">
        <v>88</v>
      </c>
      <c r="AZ1486" s="1" t="str">
        <f t="shared" si="410"/>
        <v>9100052901加buff</v>
      </c>
      <c r="BA1486" s="1">
        <f>COUNTIFS($AZ$2:AZ1486,AZ1486,$AZ$2:AZ1486,"&gt;&lt;")</f>
        <v>1</v>
      </c>
    </row>
    <row r="1487" spans="19:53">
      <c r="S1487" s="14" t="str">
        <f t="shared" si="402"/>
        <v>9100053001加buff1</v>
      </c>
      <c r="T1487" s="14" t="str">
        <f ca="1">IF(OFFSET($BB$1,MATCH($S1487,S:S,0)-1,),$BC$1,
_xlfn.TEXTJOIN(Sheet1!$D$16,1,U1487:AA1487))</f>
        <v>duration=9,effectIds={1000257,1000258}</v>
      </c>
      <c r="U1487" s="14" t="str">
        <f t="shared" ca="1" si="403"/>
        <v>duration=9</v>
      </c>
      <c r="V1487" s="14" t="str">
        <f t="shared" ca="1" si="404"/>
        <v>effectIds={1000257</v>
      </c>
      <c r="W1487" s="14" t="str">
        <f t="shared" ca="1" si="405"/>
        <v>1000258}</v>
      </c>
      <c r="X1487" s="14" t="str">
        <f t="shared" ca="1" si="406"/>
        <v/>
      </c>
      <c r="Y1487" s="14" t="str">
        <f t="shared" ca="1" si="407"/>
        <v/>
      </c>
      <c r="Z1487" s="14" t="str">
        <f t="shared" ca="1" si="408"/>
        <v/>
      </c>
      <c r="AA1487" s="14" t="str">
        <f t="shared" ca="1" si="409"/>
        <v/>
      </c>
      <c r="AB1487" s="1">
        <f t="shared" si="395"/>
        <v>9</v>
      </c>
      <c r="AC1487" s="1" t="e">
        <f t="shared" si="396"/>
        <v>#N/A</v>
      </c>
      <c r="AD1487" s="1" t="e">
        <f t="shared" si="397"/>
        <v>#N/A</v>
      </c>
      <c r="AE1487" s="1" t="e">
        <f t="shared" si="398"/>
        <v>#N/A</v>
      </c>
      <c r="AF1487" s="1" t="e">
        <f t="shared" si="399"/>
        <v>#N/A</v>
      </c>
      <c r="AG1487" s="1" t="e">
        <f t="shared" si="400"/>
        <v>#N/A</v>
      </c>
      <c r="AH1487" s="1" t="e">
        <f t="shared" si="401"/>
        <v>#N/A</v>
      </c>
      <c r="AI1487" s="1" t="str">
        <f>TRIM(LEFT(AP1487,FIND(Sheet1!$E$16,AP1487)-1))</f>
        <v>duration</v>
      </c>
      <c r="AJ1487" s="1" t="str">
        <f>TRIM(LEFT(AQ1487,FIND(Sheet1!$E$16,AQ1487)-1))</f>
        <v>effectIds</v>
      </c>
      <c r="AK1487" s="1" t="e">
        <f>TRIM(LEFT(AR1487,FIND(Sheet1!$E$16,AR1487)-1))</f>
        <v>#VALUE!</v>
      </c>
      <c r="AL1487" s="1" t="e">
        <f>TRIM(LEFT(AS1487,FIND(Sheet1!$E$16,AS1487)-1))</f>
        <v>#VALUE!</v>
      </c>
      <c r="AM1487" s="1" t="e">
        <f>TRIM(LEFT(AT1487,FIND(Sheet1!$E$16,AT1487)-1))</f>
        <v>#VALUE!</v>
      </c>
      <c r="AN1487" s="1" t="e">
        <f>TRIM(LEFT(AU1487,FIND(Sheet1!$E$16,AU1487)-1))</f>
        <v>#VALUE!</v>
      </c>
      <c r="AO1487" s="1" t="e">
        <f>TRIM(LEFT(AV1487,FIND(Sheet1!$E$16,AV1487)-1))</f>
        <v>#VALUE!</v>
      </c>
      <c r="AP1487" s="14" t="s">
        <v>175</v>
      </c>
      <c r="AQ1487" s="14" t="s">
        <v>844</v>
      </c>
      <c r="AR1487" s="14" t="s">
        <v>845</v>
      </c>
      <c r="AX1487" s="1">
        <v>9100053001</v>
      </c>
      <c r="AY1487" s="1" t="s">
        <v>88</v>
      </c>
      <c r="AZ1487" s="1" t="str">
        <f t="shared" si="410"/>
        <v>9100053001加buff</v>
      </c>
      <c r="BA1487" s="1">
        <f>COUNTIFS($AZ$2:AZ1487,AZ1487,$AZ$2:AZ1487,"&gt;&lt;")</f>
        <v>1</v>
      </c>
    </row>
    <row r="1488" spans="19:53">
      <c r="S1488" s="14" t="str">
        <f t="shared" si="402"/>
        <v>9100053101加buff1</v>
      </c>
      <c r="T1488" s="14" t="str">
        <f ca="1">IF(OFFSET($BB$1,MATCH($S1488,S:S,0)-1,),$BC$1,
_xlfn.TEXTJOIN(Sheet1!$D$16,1,U1488:AA1488))</f>
        <v>duration=9,effectIds={1000510}</v>
      </c>
      <c r="U1488" s="14" t="str">
        <f t="shared" ca="1" si="403"/>
        <v>duration=9</v>
      </c>
      <c r="V1488" s="14" t="str">
        <f t="shared" ca="1" si="404"/>
        <v>effectIds={1000510}</v>
      </c>
      <c r="W1488" s="14" t="str">
        <f t="shared" ca="1" si="405"/>
        <v/>
      </c>
      <c r="X1488" s="14" t="str">
        <f t="shared" ca="1" si="406"/>
        <v/>
      </c>
      <c r="Y1488" s="14" t="str">
        <f t="shared" ca="1" si="407"/>
        <v/>
      </c>
      <c r="Z1488" s="14" t="str">
        <f t="shared" ca="1" si="408"/>
        <v/>
      </c>
      <c r="AA1488" s="14" t="str">
        <f t="shared" ca="1" si="409"/>
        <v/>
      </c>
      <c r="AB1488" s="1">
        <f t="shared" si="395"/>
        <v>9</v>
      </c>
      <c r="AC1488" s="1" t="e">
        <f t="shared" si="396"/>
        <v>#N/A</v>
      </c>
      <c r="AD1488" s="1" t="e">
        <f t="shared" si="397"/>
        <v>#N/A</v>
      </c>
      <c r="AE1488" s="1" t="e">
        <f t="shared" si="398"/>
        <v>#N/A</v>
      </c>
      <c r="AF1488" s="1" t="e">
        <f t="shared" si="399"/>
        <v>#N/A</v>
      </c>
      <c r="AG1488" s="1" t="e">
        <f t="shared" si="400"/>
        <v>#N/A</v>
      </c>
      <c r="AH1488" s="1" t="e">
        <f t="shared" si="401"/>
        <v>#N/A</v>
      </c>
      <c r="AI1488" s="1" t="str">
        <f>TRIM(LEFT(AP1488,FIND(Sheet1!$E$16,AP1488)-1))</f>
        <v>duration</v>
      </c>
      <c r="AJ1488" s="1" t="str">
        <f>TRIM(LEFT(AQ1488,FIND(Sheet1!$E$16,AQ1488)-1))</f>
        <v>effectIds</v>
      </c>
      <c r="AK1488" s="1" t="e">
        <f>TRIM(LEFT(AR1488,FIND(Sheet1!$E$16,AR1488)-1))</f>
        <v>#VALUE!</v>
      </c>
      <c r="AL1488" s="1" t="e">
        <f>TRIM(LEFT(AS1488,FIND(Sheet1!$E$16,AS1488)-1))</f>
        <v>#VALUE!</v>
      </c>
      <c r="AM1488" s="1" t="e">
        <f>TRIM(LEFT(AT1488,FIND(Sheet1!$E$16,AT1488)-1))</f>
        <v>#VALUE!</v>
      </c>
      <c r="AN1488" s="1" t="e">
        <f>TRIM(LEFT(AU1488,FIND(Sheet1!$E$16,AU1488)-1))</f>
        <v>#VALUE!</v>
      </c>
      <c r="AO1488" s="1" t="e">
        <f>TRIM(LEFT(AV1488,FIND(Sheet1!$E$16,AV1488)-1))</f>
        <v>#VALUE!</v>
      </c>
      <c r="AP1488" s="14" t="s">
        <v>175</v>
      </c>
      <c r="AQ1488" s="14" t="s">
        <v>846</v>
      </c>
      <c r="AX1488" s="1">
        <v>9100053101</v>
      </c>
      <c r="AY1488" s="1" t="s">
        <v>88</v>
      </c>
      <c r="AZ1488" s="1" t="str">
        <f t="shared" si="410"/>
        <v>9100053101加buff</v>
      </c>
      <c r="BA1488" s="1">
        <f>COUNTIFS($AZ$2:AZ1488,AZ1488,$AZ$2:AZ1488,"&gt;&lt;")</f>
        <v>1</v>
      </c>
    </row>
    <row r="1489" spans="19:53">
      <c r="S1489" s="14" t="str">
        <f t="shared" si="402"/>
        <v>9100053201加buff1</v>
      </c>
      <c r="T1489" s="14" t="str">
        <f ca="1">IF(OFFSET($BB$1,MATCH($S1489,S:S,0)-1,),$BC$1,
_xlfn.TEXTJOIN(Sheet1!$D$16,1,U1489:AA1489))</f>
        <v>duration=9,effectIds={1000511}</v>
      </c>
      <c r="U1489" s="14" t="str">
        <f t="shared" ca="1" si="403"/>
        <v>duration=9</v>
      </c>
      <c r="V1489" s="14" t="str">
        <f t="shared" ca="1" si="404"/>
        <v>effectIds={1000511}</v>
      </c>
      <c r="W1489" s="14" t="str">
        <f t="shared" ca="1" si="405"/>
        <v/>
      </c>
      <c r="X1489" s="14" t="str">
        <f t="shared" ca="1" si="406"/>
        <v/>
      </c>
      <c r="Y1489" s="14" t="str">
        <f t="shared" ca="1" si="407"/>
        <v/>
      </c>
      <c r="Z1489" s="14" t="str">
        <f t="shared" ca="1" si="408"/>
        <v/>
      </c>
      <c r="AA1489" s="14" t="str">
        <f t="shared" ca="1" si="409"/>
        <v/>
      </c>
      <c r="AB1489" s="1">
        <f t="shared" si="395"/>
        <v>9</v>
      </c>
      <c r="AC1489" s="1" t="e">
        <f t="shared" si="396"/>
        <v>#N/A</v>
      </c>
      <c r="AD1489" s="1" t="e">
        <f t="shared" si="397"/>
        <v>#N/A</v>
      </c>
      <c r="AE1489" s="1" t="e">
        <f t="shared" si="398"/>
        <v>#N/A</v>
      </c>
      <c r="AF1489" s="1" t="e">
        <f t="shared" si="399"/>
        <v>#N/A</v>
      </c>
      <c r="AG1489" s="1" t="e">
        <f t="shared" si="400"/>
        <v>#N/A</v>
      </c>
      <c r="AH1489" s="1" t="e">
        <f t="shared" si="401"/>
        <v>#N/A</v>
      </c>
      <c r="AI1489" s="1" t="str">
        <f>TRIM(LEFT(AP1489,FIND(Sheet1!$E$16,AP1489)-1))</f>
        <v>duration</v>
      </c>
      <c r="AJ1489" s="1" t="str">
        <f>TRIM(LEFT(AQ1489,FIND(Sheet1!$E$16,AQ1489)-1))</f>
        <v>effectIds</v>
      </c>
      <c r="AK1489" s="1" t="e">
        <f>TRIM(LEFT(AR1489,FIND(Sheet1!$E$16,AR1489)-1))</f>
        <v>#VALUE!</v>
      </c>
      <c r="AL1489" s="1" t="e">
        <f>TRIM(LEFT(AS1489,FIND(Sheet1!$E$16,AS1489)-1))</f>
        <v>#VALUE!</v>
      </c>
      <c r="AM1489" s="1" t="e">
        <f>TRIM(LEFT(AT1489,FIND(Sheet1!$E$16,AT1489)-1))</f>
        <v>#VALUE!</v>
      </c>
      <c r="AN1489" s="1" t="e">
        <f>TRIM(LEFT(AU1489,FIND(Sheet1!$E$16,AU1489)-1))</f>
        <v>#VALUE!</v>
      </c>
      <c r="AO1489" s="1" t="e">
        <f>TRIM(LEFT(AV1489,FIND(Sheet1!$E$16,AV1489)-1))</f>
        <v>#VALUE!</v>
      </c>
      <c r="AP1489" s="14" t="s">
        <v>175</v>
      </c>
      <c r="AQ1489" s="14" t="s">
        <v>847</v>
      </c>
      <c r="AX1489" s="1">
        <v>9100053201</v>
      </c>
      <c r="AY1489" s="1" t="s">
        <v>88</v>
      </c>
      <c r="AZ1489" s="1" t="str">
        <f t="shared" si="410"/>
        <v>9100053201加buff</v>
      </c>
      <c r="BA1489" s="1">
        <f>COUNTIFS($AZ$2:AZ1489,AZ1489,$AZ$2:AZ1489,"&gt;&lt;")</f>
        <v>1</v>
      </c>
    </row>
    <row r="1490" spans="19:53">
      <c r="S1490" s="14" t="str">
        <f t="shared" si="402"/>
        <v>9100053301加buff1</v>
      </c>
      <c r="T1490" s="14" t="str">
        <f ca="1">IF(OFFSET($BB$1,MATCH($S1490,S:S,0)-1,),$BC$1,
_xlfn.TEXTJOIN(Sheet1!$D$16,1,U1490:AA1490))</f>
        <v>duration=9,effectIds={1000512}</v>
      </c>
      <c r="U1490" s="14" t="str">
        <f t="shared" ca="1" si="403"/>
        <v>duration=9</v>
      </c>
      <c r="V1490" s="14" t="str">
        <f t="shared" ca="1" si="404"/>
        <v>effectIds={1000512}</v>
      </c>
      <c r="W1490" s="14" t="str">
        <f t="shared" ca="1" si="405"/>
        <v/>
      </c>
      <c r="X1490" s="14" t="str">
        <f t="shared" ca="1" si="406"/>
        <v/>
      </c>
      <c r="Y1490" s="14" t="str">
        <f t="shared" ca="1" si="407"/>
        <v/>
      </c>
      <c r="Z1490" s="14" t="str">
        <f t="shared" ca="1" si="408"/>
        <v/>
      </c>
      <c r="AA1490" s="14" t="str">
        <f t="shared" ca="1" si="409"/>
        <v/>
      </c>
      <c r="AB1490" s="1">
        <f t="shared" si="395"/>
        <v>9</v>
      </c>
      <c r="AC1490" s="1" t="e">
        <f t="shared" si="396"/>
        <v>#N/A</v>
      </c>
      <c r="AD1490" s="1" t="e">
        <f t="shared" si="397"/>
        <v>#N/A</v>
      </c>
      <c r="AE1490" s="1" t="e">
        <f t="shared" si="398"/>
        <v>#N/A</v>
      </c>
      <c r="AF1490" s="1" t="e">
        <f t="shared" si="399"/>
        <v>#N/A</v>
      </c>
      <c r="AG1490" s="1" t="e">
        <f t="shared" si="400"/>
        <v>#N/A</v>
      </c>
      <c r="AH1490" s="1" t="e">
        <f t="shared" si="401"/>
        <v>#N/A</v>
      </c>
      <c r="AI1490" s="1" t="str">
        <f>TRIM(LEFT(AP1490,FIND(Sheet1!$E$16,AP1490)-1))</f>
        <v>duration</v>
      </c>
      <c r="AJ1490" s="1" t="str">
        <f>TRIM(LEFT(AQ1490,FIND(Sheet1!$E$16,AQ1490)-1))</f>
        <v>effectIds</v>
      </c>
      <c r="AK1490" s="1" t="e">
        <f>TRIM(LEFT(AR1490,FIND(Sheet1!$E$16,AR1490)-1))</f>
        <v>#VALUE!</v>
      </c>
      <c r="AL1490" s="1" t="e">
        <f>TRIM(LEFT(AS1490,FIND(Sheet1!$E$16,AS1490)-1))</f>
        <v>#VALUE!</v>
      </c>
      <c r="AM1490" s="1" t="e">
        <f>TRIM(LEFT(AT1490,FIND(Sheet1!$E$16,AT1490)-1))</f>
        <v>#VALUE!</v>
      </c>
      <c r="AN1490" s="1" t="e">
        <f>TRIM(LEFT(AU1490,FIND(Sheet1!$E$16,AU1490)-1))</f>
        <v>#VALUE!</v>
      </c>
      <c r="AO1490" s="1" t="e">
        <f>TRIM(LEFT(AV1490,FIND(Sheet1!$E$16,AV1490)-1))</f>
        <v>#VALUE!</v>
      </c>
      <c r="AP1490" s="14" t="s">
        <v>175</v>
      </c>
      <c r="AQ1490" s="14" t="s">
        <v>848</v>
      </c>
      <c r="AX1490" s="1">
        <v>9100053301</v>
      </c>
      <c r="AY1490" s="1" t="s">
        <v>88</v>
      </c>
      <c r="AZ1490" s="1" t="str">
        <f t="shared" si="410"/>
        <v>9100053301加buff</v>
      </c>
      <c r="BA1490" s="1">
        <f>COUNTIFS($AZ$2:AZ1490,AZ1490,$AZ$2:AZ1490,"&gt;&lt;")</f>
        <v>1</v>
      </c>
    </row>
    <row r="1491" spans="19:53">
      <c r="S1491" s="14" t="str">
        <f t="shared" si="402"/>
        <v>9100053401加buff1</v>
      </c>
      <c r="T1491" s="14" t="str">
        <f ca="1">IF(OFFSET($BB$1,MATCH($S1491,S:S,0)-1,),$BC$1,
_xlfn.TEXTJOIN(Sheet1!$D$16,1,U1491:AA1491))</f>
        <v>duration=9,effectIds={1000513,1000514}</v>
      </c>
      <c r="U1491" s="14" t="str">
        <f t="shared" ca="1" si="403"/>
        <v>duration=9</v>
      </c>
      <c r="V1491" s="14" t="str">
        <f t="shared" ca="1" si="404"/>
        <v>effectIds={1000513</v>
      </c>
      <c r="W1491" s="14" t="str">
        <f t="shared" ca="1" si="405"/>
        <v>1000514}</v>
      </c>
      <c r="X1491" s="14" t="str">
        <f t="shared" ca="1" si="406"/>
        <v/>
      </c>
      <c r="Y1491" s="14" t="str">
        <f t="shared" ca="1" si="407"/>
        <v/>
      </c>
      <c r="Z1491" s="14" t="str">
        <f t="shared" ca="1" si="408"/>
        <v/>
      </c>
      <c r="AA1491" s="14" t="str">
        <f t="shared" ca="1" si="409"/>
        <v/>
      </c>
      <c r="AB1491" s="1">
        <f t="shared" si="395"/>
        <v>9</v>
      </c>
      <c r="AC1491" s="1" t="e">
        <f t="shared" si="396"/>
        <v>#N/A</v>
      </c>
      <c r="AD1491" s="1" t="e">
        <f t="shared" si="397"/>
        <v>#N/A</v>
      </c>
      <c r="AE1491" s="1" t="e">
        <f t="shared" si="398"/>
        <v>#N/A</v>
      </c>
      <c r="AF1491" s="1" t="e">
        <f t="shared" si="399"/>
        <v>#N/A</v>
      </c>
      <c r="AG1491" s="1" t="e">
        <f t="shared" si="400"/>
        <v>#N/A</v>
      </c>
      <c r="AH1491" s="1" t="e">
        <f t="shared" si="401"/>
        <v>#N/A</v>
      </c>
      <c r="AI1491" s="1" t="str">
        <f>TRIM(LEFT(AP1491,FIND(Sheet1!$E$16,AP1491)-1))</f>
        <v>duration</v>
      </c>
      <c r="AJ1491" s="1" t="str">
        <f>TRIM(LEFT(AQ1491,FIND(Sheet1!$E$16,AQ1491)-1))</f>
        <v>effectIds</v>
      </c>
      <c r="AK1491" s="1" t="e">
        <f>TRIM(LEFT(AR1491,FIND(Sheet1!$E$16,AR1491)-1))</f>
        <v>#VALUE!</v>
      </c>
      <c r="AL1491" s="1" t="e">
        <f>TRIM(LEFT(AS1491,FIND(Sheet1!$E$16,AS1491)-1))</f>
        <v>#VALUE!</v>
      </c>
      <c r="AM1491" s="1" t="e">
        <f>TRIM(LEFT(AT1491,FIND(Sheet1!$E$16,AT1491)-1))</f>
        <v>#VALUE!</v>
      </c>
      <c r="AN1491" s="1" t="e">
        <f>TRIM(LEFT(AU1491,FIND(Sheet1!$E$16,AU1491)-1))</f>
        <v>#VALUE!</v>
      </c>
      <c r="AO1491" s="1" t="e">
        <f>TRIM(LEFT(AV1491,FIND(Sheet1!$E$16,AV1491)-1))</f>
        <v>#VALUE!</v>
      </c>
      <c r="AP1491" s="14" t="s">
        <v>175</v>
      </c>
      <c r="AQ1491" s="14" t="s">
        <v>849</v>
      </c>
      <c r="AR1491" s="14" t="s">
        <v>850</v>
      </c>
      <c r="AX1491" s="1">
        <v>9100053401</v>
      </c>
      <c r="AY1491" s="1" t="s">
        <v>88</v>
      </c>
      <c r="AZ1491" s="1" t="str">
        <f t="shared" si="410"/>
        <v>9100053401加buff</v>
      </c>
      <c r="BA1491" s="1">
        <f>COUNTIFS($AZ$2:AZ1491,AZ1491,$AZ$2:AZ1491,"&gt;&lt;")</f>
        <v>1</v>
      </c>
    </row>
    <row r="1492" spans="19:53">
      <c r="S1492" s="14" t="str">
        <f t="shared" si="402"/>
        <v>9100053501加buff1</v>
      </c>
      <c r="T1492" s="14" t="str">
        <f ca="1">IF(OFFSET($BB$1,MATCH($S1492,S:S,0)-1,),$BC$1,
_xlfn.TEXTJOIN(Sheet1!$D$16,1,U1492:AA1492))</f>
        <v>duration=9,effectIds={1000515,1000516}</v>
      </c>
      <c r="U1492" s="14" t="str">
        <f t="shared" ca="1" si="403"/>
        <v>duration=9</v>
      </c>
      <c r="V1492" s="14" t="str">
        <f t="shared" ca="1" si="404"/>
        <v>effectIds={1000515</v>
      </c>
      <c r="W1492" s="14" t="str">
        <f t="shared" ca="1" si="405"/>
        <v>1000516}</v>
      </c>
      <c r="X1492" s="14" t="str">
        <f t="shared" ca="1" si="406"/>
        <v/>
      </c>
      <c r="Y1492" s="14" t="str">
        <f t="shared" ca="1" si="407"/>
        <v/>
      </c>
      <c r="Z1492" s="14" t="str">
        <f t="shared" ca="1" si="408"/>
        <v/>
      </c>
      <c r="AA1492" s="14" t="str">
        <f t="shared" ca="1" si="409"/>
        <v/>
      </c>
      <c r="AB1492" s="1">
        <f t="shared" si="395"/>
        <v>9</v>
      </c>
      <c r="AC1492" s="1" t="e">
        <f t="shared" si="396"/>
        <v>#N/A</v>
      </c>
      <c r="AD1492" s="1" t="e">
        <f t="shared" si="397"/>
        <v>#N/A</v>
      </c>
      <c r="AE1492" s="1" t="e">
        <f t="shared" si="398"/>
        <v>#N/A</v>
      </c>
      <c r="AF1492" s="1" t="e">
        <f t="shared" si="399"/>
        <v>#N/A</v>
      </c>
      <c r="AG1492" s="1" t="e">
        <f t="shared" si="400"/>
        <v>#N/A</v>
      </c>
      <c r="AH1492" s="1" t="e">
        <f t="shared" si="401"/>
        <v>#N/A</v>
      </c>
      <c r="AI1492" s="1" t="str">
        <f>TRIM(LEFT(AP1492,FIND(Sheet1!$E$16,AP1492)-1))</f>
        <v>duration</v>
      </c>
      <c r="AJ1492" s="1" t="str">
        <f>TRIM(LEFT(AQ1492,FIND(Sheet1!$E$16,AQ1492)-1))</f>
        <v>effectIds</v>
      </c>
      <c r="AK1492" s="1" t="e">
        <f>TRIM(LEFT(AR1492,FIND(Sheet1!$E$16,AR1492)-1))</f>
        <v>#VALUE!</v>
      </c>
      <c r="AL1492" s="1" t="e">
        <f>TRIM(LEFT(AS1492,FIND(Sheet1!$E$16,AS1492)-1))</f>
        <v>#VALUE!</v>
      </c>
      <c r="AM1492" s="1" t="e">
        <f>TRIM(LEFT(AT1492,FIND(Sheet1!$E$16,AT1492)-1))</f>
        <v>#VALUE!</v>
      </c>
      <c r="AN1492" s="1" t="e">
        <f>TRIM(LEFT(AU1492,FIND(Sheet1!$E$16,AU1492)-1))</f>
        <v>#VALUE!</v>
      </c>
      <c r="AO1492" s="1" t="e">
        <f>TRIM(LEFT(AV1492,FIND(Sheet1!$E$16,AV1492)-1))</f>
        <v>#VALUE!</v>
      </c>
      <c r="AP1492" s="14" t="s">
        <v>175</v>
      </c>
      <c r="AQ1492" s="14" t="s">
        <v>851</v>
      </c>
      <c r="AR1492" s="14" t="s">
        <v>852</v>
      </c>
      <c r="AX1492" s="1">
        <v>9100053501</v>
      </c>
      <c r="AY1492" s="1" t="s">
        <v>88</v>
      </c>
      <c r="AZ1492" s="1" t="str">
        <f t="shared" si="410"/>
        <v>9100053501加buff</v>
      </c>
      <c r="BA1492" s="1">
        <f>COUNTIFS($AZ$2:AZ1492,AZ1492,$AZ$2:AZ1492,"&gt;&lt;")</f>
        <v>1</v>
      </c>
    </row>
    <row r="1493" spans="19:53">
      <c r="S1493" s="14" t="str">
        <f t="shared" si="402"/>
        <v>9100053601加buff1</v>
      </c>
      <c r="T1493" s="14" t="str">
        <f ca="1">IF(OFFSET($BB$1,MATCH($S1493,S:S,0)-1,),$BC$1,
_xlfn.TEXTJOIN(Sheet1!$D$16,1,U1493:AA1493))</f>
        <v>duration=9,effectIds={1000517,1000518}</v>
      </c>
      <c r="U1493" s="14" t="str">
        <f t="shared" ca="1" si="403"/>
        <v>duration=9</v>
      </c>
      <c r="V1493" s="14" t="str">
        <f t="shared" ca="1" si="404"/>
        <v>effectIds={1000517</v>
      </c>
      <c r="W1493" s="14" t="str">
        <f t="shared" ca="1" si="405"/>
        <v>1000518}</v>
      </c>
      <c r="X1493" s="14" t="str">
        <f t="shared" ca="1" si="406"/>
        <v/>
      </c>
      <c r="Y1493" s="14" t="str">
        <f t="shared" ca="1" si="407"/>
        <v/>
      </c>
      <c r="Z1493" s="14" t="str">
        <f t="shared" ca="1" si="408"/>
        <v/>
      </c>
      <c r="AA1493" s="14" t="str">
        <f t="shared" ca="1" si="409"/>
        <v/>
      </c>
      <c r="AB1493" s="1">
        <f t="shared" si="395"/>
        <v>9</v>
      </c>
      <c r="AC1493" s="1" t="e">
        <f t="shared" si="396"/>
        <v>#N/A</v>
      </c>
      <c r="AD1493" s="1" t="e">
        <f t="shared" si="397"/>
        <v>#N/A</v>
      </c>
      <c r="AE1493" s="1" t="e">
        <f t="shared" si="398"/>
        <v>#N/A</v>
      </c>
      <c r="AF1493" s="1" t="e">
        <f t="shared" si="399"/>
        <v>#N/A</v>
      </c>
      <c r="AG1493" s="1" t="e">
        <f t="shared" si="400"/>
        <v>#N/A</v>
      </c>
      <c r="AH1493" s="1" t="e">
        <f t="shared" si="401"/>
        <v>#N/A</v>
      </c>
      <c r="AI1493" s="1" t="str">
        <f>TRIM(LEFT(AP1493,FIND(Sheet1!$E$16,AP1493)-1))</f>
        <v>duration</v>
      </c>
      <c r="AJ1493" s="1" t="str">
        <f>TRIM(LEFT(AQ1493,FIND(Sheet1!$E$16,AQ1493)-1))</f>
        <v>effectIds</v>
      </c>
      <c r="AK1493" s="1" t="e">
        <f>TRIM(LEFT(AR1493,FIND(Sheet1!$E$16,AR1493)-1))</f>
        <v>#VALUE!</v>
      </c>
      <c r="AL1493" s="1" t="e">
        <f>TRIM(LEFT(AS1493,FIND(Sheet1!$E$16,AS1493)-1))</f>
        <v>#VALUE!</v>
      </c>
      <c r="AM1493" s="1" t="e">
        <f>TRIM(LEFT(AT1493,FIND(Sheet1!$E$16,AT1493)-1))</f>
        <v>#VALUE!</v>
      </c>
      <c r="AN1493" s="1" t="e">
        <f>TRIM(LEFT(AU1493,FIND(Sheet1!$E$16,AU1493)-1))</f>
        <v>#VALUE!</v>
      </c>
      <c r="AO1493" s="1" t="e">
        <f>TRIM(LEFT(AV1493,FIND(Sheet1!$E$16,AV1493)-1))</f>
        <v>#VALUE!</v>
      </c>
      <c r="AP1493" s="14" t="s">
        <v>175</v>
      </c>
      <c r="AQ1493" s="14" t="s">
        <v>853</v>
      </c>
      <c r="AR1493" s="14" t="s">
        <v>854</v>
      </c>
      <c r="AX1493" s="1">
        <v>9100053601</v>
      </c>
      <c r="AY1493" s="1" t="s">
        <v>88</v>
      </c>
      <c r="AZ1493" s="1" t="str">
        <f t="shared" si="410"/>
        <v>9100053601加buff</v>
      </c>
      <c r="BA1493" s="1">
        <f>COUNTIFS($AZ$2:AZ1493,AZ1493,$AZ$2:AZ1493,"&gt;&lt;")</f>
        <v>1</v>
      </c>
    </row>
    <row r="1494" spans="19:53">
      <c r="S1494" s="14" t="str">
        <f t="shared" si="402"/>
        <v>9100053701伤血1</v>
      </c>
      <c r="T1494" s="14" t="str">
        <f ca="1">IF(OFFSET($BB$1,MATCH($S1494,S:S,0)-1,),$BC$1,
_xlfn.TEXTJOIN(Sheet1!$D$16,1,U1494:AA1494))</f>
        <v>ratio=0.64,fixed=100</v>
      </c>
      <c r="U1494" s="14" t="str">
        <f t="shared" ca="1" si="403"/>
        <v>ratio=0.64</v>
      </c>
      <c r="V1494" s="14" t="str">
        <f t="shared" ca="1" si="404"/>
        <v>fixed=100</v>
      </c>
      <c r="W1494" s="14" t="str">
        <f t="shared" ca="1" si="405"/>
        <v/>
      </c>
      <c r="X1494" s="14" t="str">
        <f t="shared" ca="1" si="406"/>
        <v/>
      </c>
      <c r="Y1494" s="14" t="str">
        <f t="shared" ca="1" si="407"/>
        <v/>
      </c>
      <c r="Z1494" s="14" t="str">
        <f t="shared" ca="1" si="408"/>
        <v/>
      </c>
      <c r="AA1494" s="14" t="str">
        <f t="shared" ca="1" si="409"/>
        <v/>
      </c>
      <c r="AB1494" s="1">
        <f t="shared" si="395"/>
        <v>0.64</v>
      </c>
      <c r="AC1494" s="1">
        <f t="shared" si="396"/>
        <v>100</v>
      </c>
      <c r="AD1494" s="1" t="e">
        <f t="shared" si="397"/>
        <v>#N/A</v>
      </c>
      <c r="AE1494" s="1" t="e">
        <f t="shared" si="398"/>
        <v>#N/A</v>
      </c>
      <c r="AF1494" s="1" t="e">
        <f t="shared" si="399"/>
        <v>#N/A</v>
      </c>
      <c r="AG1494" s="1" t="e">
        <f t="shared" si="400"/>
        <v>#N/A</v>
      </c>
      <c r="AH1494" s="1" t="e">
        <f t="shared" si="401"/>
        <v>#N/A</v>
      </c>
      <c r="AI1494" s="1" t="str">
        <f>TRIM(LEFT(AP1494,FIND(Sheet1!$E$16,AP1494)-1))</f>
        <v>ratio</v>
      </c>
      <c r="AJ1494" s="1" t="str">
        <f>TRIM(LEFT(AQ1494,FIND(Sheet1!$E$16,AQ1494)-1))</f>
        <v>fixed</v>
      </c>
      <c r="AK1494" s="1" t="e">
        <f>TRIM(LEFT(AR1494,FIND(Sheet1!$E$16,AR1494)-1))</f>
        <v>#VALUE!</v>
      </c>
      <c r="AL1494" s="1" t="e">
        <f>TRIM(LEFT(AS1494,FIND(Sheet1!$E$16,AS1494)-1))</f>
        <v>#VALUE!</v>
      </c>
      <c r="AM1494" s="1" t="e">
        <f>TRIM(LEFT(AT1494,FIND(Sheet1!$E$16,AT1494)-1))</f>
        <v>#VALUE!</v>
      </c>
      <c r="AN1494" s="1" t="e">
        <f>TRIM(LEFT(AU1494,FIND(Sheet1!$E$16,AU1494)-1))</f>
        <v>#VALUE!</v>
      </c>
      <c r="AO1494" s="1" t="e">
        <f>TRIM(LEFT(AV1494,FIND(Sheet1!$E$16,AV1494)-1))</f>
        <v>#VALUE!</v>
      </c>
      <c r="AP1494" s="14" t="s">
        <v>234</v>
      </c>
      <c r="AQ1494" s="14" t="s">
        <v>170</v>
      </c>
      <c r="AX1494" s="1">
        <v>9100053701</v>
      </c>
      <c r="AY1494" s="1" t="s">
        <v>86</v>
      </c>
      <c r="AZ1494" s="1" t="str">
        <f t="shared" si="410"/>
        <v>9100053701伤血</v>
      </c>
      <c r="BA1494" s="1">
        <f>COUNTIFS($AZ$2:AZ1494,AZ1494,$AZ$2:AZ1494,"&gt;&lt;")</f>
        <v>1</v>
      </c>
    </row>
    <row r="1495" spans="19:53">
      <c r="S1495" s="14" t="str">
        <f t="shared" si="402"/>
        <v>9100053801加buff1</v>
      </c>
      <c r="T1495" s="14" t="str">
        <f ca="1">IF(OFFSET($BB$1,MATCH($S1495,S:S,0)-1,),$BC$1,
_xlfn.TEXTJOIN(Sheet1!$D$16,1,U1495:AA1495))</f>
        <v>duration=3,effectIds={1000126}</v>
      </c>
      <c r="U1495" s="14" t="str">
        <f t="shared" ca="1" si="403"/>
        <v>duration=3</v>
      </c>
      <c r="V1495" s="14" t="str">
        <f t="shared" ca="1" si="404"/>
        <v>effectIds={1000126}</v>
      </c>
      <c r="W1495" s="14" t="str">
        <f t="shared" ca="1" si="405"/>
        <v/>
      </c>
      <c r="X1495" s="14" t="str">
        <f t="shared" ca="1" si="406"/>
        <v/>
      </c>
      <c r="Y1495" s="14" t="str">
        <f t="shared" ca="1" si="407"/>
        <v/>
      </c>
      <c r="Z1495" s="14" t="str">
        <f t="shared" ca="1" si="408"/>
        <v/>
      </c>
      <c r="AA1495" s="14" t="str">
        <f t="shared" ca="1" si="409"/>
        <v/>
      </c>
      <c r="AB1495" s="1">
        <f t="shared" si="395"/>
        <v>3</v>
      </c>
      <c r="AC1495" s="1" t="e">
        <f t="shared" si="396"/>
        <v>#N/A</v>
      </c>
      <c r="AD1495" s="1" t="e">
        <f t="shared" si="397"/>
        <v>#N/A</v>
      </c>
      <c r="AE1495" s="1" t="e">
        <f t="shared" si="398"/>
        <v>#N/A</v>
      </c>
      <c r="AF1495" s="1" t="e">
        <f t="shared" si="399"/>
        <v>#N/A</v>
      </c>
      <c r="AG1495" s="1" t="e">
        <f t="shared" si="400"/>
        <v>#N/A</v>
      </c>
      <c r="AH1495" s="1" t="e">
        <f t="shared" si="401"/>
        <v>#N/A</v>
      </c>
      <c r="AI1495" s="1" t="str">
        <f>TRIM(LEFT(AP1495,FIND(Sheet1!$E$16,AP1495)-1))</f>
        <v>duration</v>
      </c>
      <c r="AJ1495" s="1" t="str">
        <f>TRIM(LEFT(AQ1495,FIND(Sheet1!$E$16,AQ1495)-1))</f>
        <v>effectIds</v>
      </c>
      <c r="AK1495" s="1" t="e">
        <f>TRIM(LEFT(AR1495,FIND(Sheet1!$E$16,AR1495)-1))</f>
        <v>#VALUE!</v>
      </c>
      <c r="AL1495" s="1" t="e">
        <f>TRIM(LEFT(AS1495,FIND(Sheet1!$E$16,AS1495)-1))</f>
        <v>#VALUE!</v>
      </c>
      <c r="AM1495" s="1" t="e">
        <f>TRIM(LEFT(AT1495,FIND(Sheet1!$E$16,AT1495)-1))</f>
        <v>#VALUE!</v>
      </c>
      <c r="AN1495" s="1" t="e">
        <f>TRIM(LEFT(AU1495,FIND(Sheet1!$E$16,AU1495)-1))</f>
        <v>#VALUE!</v>
      </c>
      <c r="AO1495" s="1" t="e">
        <f>TRIM(LEFT(AV1495,FIND(Sheet1!$E$16,AV1495)-1))</f>
        <v>#VALUE!</v>
      </c>
      <c r="AP1495" s="14" t="s">
        <v>294</v>
      </c>
      <c r="AQ1495" s="14" t="s">
        <v>855</v>
      </c>
      <c r="AX1495" s="1">
        <v>9100053801</v>
      </c>
      <c r="AY1495" s="1" t="s">
        <v>88</v>
      </c>
      <c r="AZ1495" s="1" t="str">
        <f t="shared" si="410"/>
        <v>9100053801加buff</v>
      </c>
      <c r="BA1495" s="1">
        <f>COUNTIFS($AZ$2:AZ1495,AZ1495,$AZ$2:AZ1495,"&gt;&lt;")</f>
        <v>1</v>
      </c>
    </row>
    <row r="1496" spans="19:53">
      <c r="S1496" s="14" t="str">
        <f t="shared" si="402"/>
        <v>9100054701伤血1</v>
      </c>
      <c r="T1496" s="14" t="str">
        <f ca="1">IF(OFFSET($BB$1,MATCH($S1496,S:S,0)-1,),$BC$1,
_xlfn.TEXTJOIN(Sheet1!$D$16,1,U1496:AA1496))</f>
        <v>ratio=0.2,fixed=100</v>
      </c>
      <c r="U1496" s="14" t="str">
        <f t="shared" ca="1" si="403"/>
        <v>ratio=0.2</v>
      </c>
      <c r="V1496" s="14" t="str">
        <f t="shared" ca="1" si="404"/>
        <v>fixed=100</v>
      </c>
      <c r="W1496" s="14" t="str">
        <f t="shared" ca="1" si="405"/>
        <v/>
      </c>
      <c r="X1496" s="14" t="str">
        <f t="shared" ca="1" si="406"/>
        <v/>
      </c>
      <c r="Y1496" s="14" t="str">
        <f t="shared" ca="1" si="407"/>
        <v/>
      </c>
      <c r="Z1496" s="14" t="str">
        <f t="shared" ca="1" si="408"/>
        <v/>
      </c>
      <c r="AA1496" s="14" t="str">
        <f t="shared" ca="1" si="409"/>
        <v/>
      </c>
      <c r="AB1496" s="1">
        <f t="shared" si="395"/>
        <v>0.2</v>
      </c>
      <c r="AC1496" s="1">
        <f t="shared" si="396"/>
        <v>100</v>
      </c>
      <c r="AD1496" s="1" t="e">
        <f t="shared" si="397"/>
        <v>#N/A</v>
      </c>
      <c r="AE1496" s="1" t="e">
        <f t="shared" si="398"/>
        <v>#N/A</v>
      </c>
      <c r="AF1496" s="1" t="e">
        <f t="shared" si="399"/>
        <v>#N/A</v>
      </c>
      <c r="AG1496" s="1" t="e">
        <f t="shared" si="400"/>
        <v>#N/A</v>
      </c>
      <c r="AH1496" s="1" t="e">
        <f t="shared" si="401"/>
        <v>#N/A</v>
      </c>
      <c r="AI1496" s="1" t="str">
        <f>TRIM(LEFT(AP1496,FIND(Sheet1!$E$16,AP1496)-1))</f>
        <v>ratio</v>
      </c>
      <c r="AJ1496" s="1" t="str">
        <f>TRIM(LEFT(AQ1496,FIND(Sheet1!$E$16,AQ1496)-1))</f>
        <v>fixed</v>
      </c>
      <c r="AK1496" s="1" t="e">
        <f>TRIM(LEFT(AR1496,FIND(Sheet1!$E$16,AR1496)-1))</f>
        <v>#VALUE!</v>
      </c>
      <c r="AL1496" s="1" t="e">
        <f>TRIM(LEFT(AS1496,FIND(Sheet1!$E$16,AS1496)-1))</f>
        <v>#VALUE!</v>
      </c>
      <c r="AM1496" s="1" t="e">
        <f>TRIM(LEFT(AT1496,FIND(Sheet1!$E$16,AT1496)-1))</f>
        <v>#VALUE!</v>
      </c>
      <c r="AN1496" s="1" t="e">
        <f>TRIM(LEFT(AU1496,FIND(Sheet1!$E$16,AU1496)-1))</f>
        <v>#VALUE!</v>
      </c>
      <c r="AO1496" s="1" t="e">
        <f>TRIM(LEFT(AV1496,FIND(Sheet1!$E$16,AV1496)-1))</f>
        <v>#VALUE!</v>
      </c>
      <c r="AP1496" s="14" t="s">
        <v>599</v>
      </c>
      <c r="AQ1496" s="14" t="s">
        <v>170</v>
      </c>
      <c r="AX1496" s="1">
        <v>9100054701</v>
      </c>
      <c r="AY1496" s="1" t="s">
        <v>86</v>
      </c>
      <c r="AZ1496" s="1" t="str">
        <f t="shared" si="410"/>
        <v>9100054701伤血</v>
      </c>
      <c r="BA1496" s="1">
        <f>COUNTIFS($AZ$2:AZ1496,AZ1496,$AZ$2:AZ1496,"&gt;&lt;")</f>
        <v>1</v>
      </c>
    </row>
    <row r="1497" spans="19:53">
      <c r="S1497" s="14" t="str">
        <f t="shared" si="402"/>
        <v>9100054801直接伤害1</v>
      </c>
      <c r="T1497" s="14" t="str">
        <f ca="1">IF(OFFSET($BB$1,MATCH($S1497,S:S,0)-1,),$BC$1,
_xlfn.TEXTJOIN(Sheet1!$D$16,1,U1497:AA1497))</f>
        <v>damage=getParams().damage/2</v>
      </c>
      <c r="U1497" s="14" t="str">
        <f t="shared" ca="1" si="403"/>
        <v>damage=getParams().damage/2</v>
      </c>
      <c r="V1497" s="14" t="str">
        <f t="shared" ca="1" si="404"/>
        <v/>
      </c>
      <c r="W1497" s="14" t="str">
        <f t="shared" ca="1" si="405"/>
        <v/>
      </c>
      <c r="X1497" s="14" t="str">
        <f t="shared" ca="1" si="406"/>
        <v/>
      </c>
      <c r="Y1497" s="14" t="str">
        <f t="shared" ca="1" si="407"/>
        <v/>
      </c>
      <c r="Z1497" s="14" t="str">
        <f t="shared" ca="1" si="408"/>
        <v/>
      </c>
      <c r="AA1497" s="14" t="str">
        <f t="shared" ca="1" si="409"/>
        <v/>
      </c>
      <c r="AB1497" s="1">
        <f t="shared" ref="AB1497:AB1560" si="411">LOOKUP(9E+307,(--(TRIM(MID(SUBSTITUTE(SUBSTITUTE(SUBSTITUTE(SUBSTITUTE(SUBSTITUTE(AP1497,"=","+"),"*","+"),"/","+"),"-","+"),"+",REPT(" ",99)),ROW($1:$100)*99-98,99)))))</f>
        <v>2</v>
      </c>
      <c r="AC1497" s="1" t="e">
        <f t="shared" ref="AC1497:AC1560" si="412">LOOKUP(9E+307,(--(TRIM(MID(SUBSTITUTE(SUBSTITUTE(SUBSTITUTE(SUBSTITUTE(SUBSTITUTE(AQ1497,"=","+"),"*","+"),"/","+"),"-","+"),"+",REPT(" ",99)),ROW($1:$100)*99-98,99)))))</f>
        <v>#N/A</v>
      </c>
      <c r="AD1497" s="1" t="e">
        <f t="shared" ref="AD1497:AD1560" si="413">LOOKUP(9E+307,(--(TRIM(MID(SUBSTITUTE(SUBSTITUTE(SUBSTITUTE(SUBSTITUTE(SUBSTITUTE(AR1497,"=","+"),"*","+"),"/","+"),"-","+"),"+",REPT(" ",99)),ROW($1:$100)*99-98,99)))))</f>
        <v>#N/A</v>
      </c>
      <c r="AE1497" s="1" t="e">
        <f t="shared" ref="AE1497:AE1560" si="414">LOOKUP(9E+307,(--(TRIM(MID(SUBSTITUTE(SUBSTITUTE(SUBSTITUTE(SUBSTITUTE(SUBSTITUTE(AS1497,"=","+"),"*","+"),"/","+"),"-","+"),"+",REPT(" ",99)),ROW($1:$100)*99-98,99)))))</f>
        <v>#N/A</v>
      </c>
      <c r="AF1497" s="1" t="e">
        <f t="shared" ref="AF1497:AF1560" si="415">LOOKUP(9E+307,(--(TRIM(MID(SUBSTITUTE(SUBSTITUTE(SUBSTITUTE(SUBSTITUTE(SUBSTITUTE(AT1497,"=","+"),"*","+"),"/","+"),"-","+"),"+",REPT(" ",99)),ROW($1:$100)*99-98,99)))))</f>
        <v>#N/A</v>
      </c>
      <c r="AG1497" s="1" t="e">
        <f t="shared" ref="AG1497:AG1560" si="416">LOOKUP(9E+307,(--(TRIM(MID(SUBSTITUTE(SUBSTITUTE(SUBSTITUTE(SUBSTITUTE(SUBSTITUTE(AU1497,"=","+"),"*","+"),"/","+"),"-","+"),"+",REPT(" ",99)),ROW($1:$100)*99-98,99)))))</f>
        <v>#N/A</v>
      </c>
      <c r="AH1497" s="1" t="e">
        <f t="shared" ref="AH1497:AH1560" si="417">LOOKUP(9E+307,(--(TRIM(MID(SUBSTITUTE(SUBSTITUTE(SUBSTITUTE(SUBSTITUTE(SUBSTITUTE(AV1497,"=","+"),"*","+"),"/","+"),"-","+"),"+",REPT(" ",99)),ROW($1:$100)*99-98,99)))))</f>
        <v>#N/A</v>
      </c>
      <c r="AI1497" s="1" t="str">
        <f>TRIM(LEFT(AP1497,FIND(Sheet1!$E$16,AP1497)-1))</f>
        <v>damage</v>
      </c>
      <c r="AJ1497" s="1" t="e">
        <f>TRIM(LEFT(AQ1497,FIND(Sheet1!$E$16,AQ1497)-1))</f>
        <v>#VALUE!</v>
      </c>
      <c r="AK1497" s="1" t="e">
        <f>TRIM(LEFT(AR1497,FIND(Sheet1!$E$16,AR1497)-1))</f>
        <v>#VALUE!</v>
      </c>
      <c r="AL1497" s="1" t="e">
        <f>TRIM(LEFT(AS1497,FIND(Sheet1!$E$16,AS1497)-1))</f>
        <v>#VALUE!</v>
      </c>
      <c r="AM1497" s="1" t="e">
        <f>TRIM(LEFT(AT1497,FIND(Sheet1!$E$16,AT1497)-1))</f>
        <v>#VALUE!</v>
      </c>
      <c r="AN1497" s="1" t="e">
        <f>TRIM(LEFT(AU1497,FIND(Sheet1!$E$16,AU1497)-1))</f>
        <v>#VALUE!</v>
      </c>
      <c r="AO1497" s="1" t="e">
        <f>TRIM(LEFT(AV1497,FIND(Sheet1!$E$16,AV1497)-1))</f>
        <v>#VALUE!</v>
      </c>
      <c r="AP1497" s="14" t="s">
        <v>805</v>
      </c>
      <c r="AX1497" s="1">
        <v>9100054801</v>
      </c>
      <c r="AY1497" s="1" t="s">
        <v>99</v>
      </c>
      <c r="AZ1497" s="1" t="str">
        <f t="shared" si="410"/>
        <v>9100054801直接伤害</v>
      </c>
      <c r="BA1497" s="1">
        <f>COUNTIFS($AZ$2:AZ1497,AZ1497,$AZ$2:AZ1497,"&gt;&lt;")</f>
        <v>1</v>
      </c>
    </row>
    <row r="1498" spans="19:53">
      <c r="S1498" s="14" t="str">
        <f t="shared" si="402"/>
        <v>9100055301直接伤害1</v>
      </c>
      <c r="T1498" s="14" t="str">
        <f ca="1">IF(OFFSET($BB$1,MATCH($S1498,S:S,0)-1,),$BC$1,
_xlfn.TEXTJOIN(Sheet1!$D$16,1,U1498:AA1498))</f>
        <v>damage=getParams().damage/2</v>
      </c>
      <c r="U1498" s="14" t="str">
        <f t="shared" ca="1" si="403"/>
        <v>damage=getParams().damage/2</v>
      </c>
      <c r="V1498" s="14" t="str">
        <f t="shared" ca="1" si="404"/>
        <v/>
      </c>
      <c r="W1498" s="14" t="str">
        <f t="shared" ca="1" si="405"/>
        <v/>
      </c>
      <c r="X1498" s="14" t="str">
        <f t="shared" ca="1" si="406"/>
        <v/>
      </c>
      <c r="Y1498" s="14" t="str">
        <f t="shared" ca="1" si="407"/>
        <v/>
      </c>
      <c r="Z1498" s="14" t="str">
        <f t="shared" ca="1" si="408"/>
        <v/>
      </c>
      <c r="AA1498" s="14" t="str">
        <f t="shared" ca="1" si="409"/>
        <v/>
      </c>
      <c r="AB1498" s="1">
        <f t="shared" si="411"/>
        <v>2</v>
      </c>
      <c r="AC1498" s="1" t="e">
        <f t="shared" si="412"/>
        <v>#N/A</v>
      </c>
      <c r="AD1498" s="1" t="e">
        <f t="shared" si="413"/>
        <v>#N/A</v>
      </c>
      <c r="AE1498" s="1" t="e">
        <f t="shared" si="414"/>
        <v>#N/A</v>
      </c>
      <c r="AF1498" s="1" t="e">
        <f t="shared" si="415"/>
        <v>#N/A</v>
      </c>
      <c r="AG1498" s="1" t="e">
        <f t="shared" si="416"/>
        <v>#N/A</v>
      </c>
      <c r="AH1498" s="1" t="e">
        <f t="shared" si="417"/>
        <v>#N/A</v>
      </c>
      <c r="AI1498" s="1" t="str">
        <f>TRIM(LEFT(AP1498,FIND(Sheet1!$E$16,AP1498)-1))</f>
        <v>damage</v>
      </c>
      <c r="AJ1498" s="1" t="e">
        <f>TRIM(LEFT(AQ1498,FIND(Sheet1!$E$16,AQ1498)-1))</f>
        <v>#VALUE!</v>
      </c>
      <c r="AK1498" s="1" t="e">
        <f>TRIM(LEFT(AR1498,FIND(Sheet1!$E$16,AR1498)-1))</f>
        <v>#VALUE!</v>
      </c>
      <c r="AL1498" s="1" t="e">
        <f>TRIM(LEFT(AS1498,FIND(Sheet1!$E$16,AS1498)-1))</f>
        <v>#VALUE!</v>
      </c>
      <c r="AM1498" s="1" t="e">
        <f>TRIM(LEFT(AT1498,FIND(Sheet1!$E$16,AT1498)-1))</f>
        <v>#VALUE!</v>
      </c>
      <c r="AN1498" s="1" t="e">
        <f>TRIM(LEFT(AU1498,FIND(Sheet1!$E$16,AU1498)-1))</f>
        <v>#VALUE!</v>
      </c>
      <c r="AO1498" s="1" t="e">
        <f>TRIM(LEFT(AV1498,FIND(Sheet1!$E$16,AV1498)-1))</f>
        <v>#VALUE!</v>
      </c>
      <c r="AP1498" s="14" t="s">
        <v>805</v>
      </c>
      <c r="AX1498" s="1">
        <v>9100055301</v>
      </c>
      <c r="AY1498" s="1" t="s">
        <v>99</v>
      </c>
      <c r="AZ1498" s="1" t="str">
        <f t="shared" si="410"/>
        <v>9100055301直接伤害</v>
      </c>
      <c r="BA1498" s="1">
        <f>COUNTIFS($AZ$2:AZ1498,AZ1498,$AZ$2:AZ1498,"&gt;&lt;")</f>
        <v>1</v>
      </c>
    </row>
    <row r="1499" spans="19:53">
      <c r="S1499" s="14" t="str">
        <f t="shared" si="402"/>
        <v>9100057001加buff1</v>
      </c>
      <c r="T1499" s="14" t="str">
        <f ca="1">IF(OFFSET($BB$1,MATCH($S1499,S:S,0)-1,),$BC$1,
_xlfn.TEXTJOIN(Sheet1!$D$16,1,U1499:AA1499))</f>
        <v>duration=12,effectIds={1000576}</v>
      </c>
      <c r="U1499" s="14" t="str">
        <f t="shared" ca="1" si="403"/>
        <v>duration=12</v>
      </c>
      <c r="V1499" s="14" t="str">
        <f t="shared" ca="1" si="404"/>
        <v>effectIds={1000576}</v>
      </c>
      <c r="W1499" s="14" t="str">
        <f t="shared" ca="1" si="405"/>
        <v/>
      </c>
      <c r="X1499" s="14" t="str">
        <f t="shared" ca="1" si="406"/>
        <v/>
      </c>
      <c r="Y1499" s="14" t="str">
        <f t="shared" ca="1" si="407"/>
        <v/>
      </c>
      <c r="Z1499" s="14" t="str">
        <f t="shared" ca="1" si="408"/>
        <v/>
      </c>
      <c r="AA1499" s="14" t="str">
        <f t="shared" ca="1" si="409"/>
        <v/>
      </c>
      <c r="AB1499" s="1">
        <f t="shared" si="411"/>
        <v>12</v>
      </c>
      <c r="AC1499" s="1" t="e">
        <f t="shared" si="412"/>
        <v>#N/A</v>
      </c>
      <c r="AD1499" s="1" t="e">
        <f t="shared" si="413"/>
        <v>#N/A</v>
      </c>
      <c r="AE1499" s="1" t="e">
        <f t="shared" si="414"/>
        <v>#N/A</v>
      </c>
      <c r="AF1499" s="1" t="e">
        <f t="shared" si="415"/>
        <v>#N/A</v>
      </c>
      <c r="AG1499" s="1" t="e">
        <f t="shared" si="416"/>
        <v>#N/A</v>
      </c>
      <c r="AH1499" s="1" t="e">
        <f t="shared" si="417"/>
        <v>#N/A</v>
      </c>
      <c r="AI1499" s="1" t="str">
        <f>TRIM(LEFT(AP1499,FIND(Sheet1!$E$16,AP1499)-1))</f>
        <v>duration</v>
      </c>
      <c r="AJ1499" s="1" t="str">
        <f>TRIM(LEFT(AQ1499,FIND(Sheet1!$E$16,AQ1499)-1))</f>
        <v>effectIds</v>
      </c>
      <c r="AK1499" s="1" t="e">
        <f>TRIM(LEFT(AR1499,FIND(Sheet1!$E$16,AR1499)-1))</f>
        <v>#VALUE!</v>
      </c>
      <c r="AL1499" s="1" t="e">
        <f>TRIM(LEFT(AS1499,FIND(Sheet1!$E$16,AS1499)-1))</f>
        <v>#VALUE!</v>
      </c>
      <c r="AM1499" s="1" t="e">
        <f>TRIM(LEFT(AT1499,FIND(Sheet1!$E$16,AT1499)-1))</f>
        <v>#VALUE!</v>
      </c>
      <c r="AN1499" s="1" t="e">
        <f>TRIM(LEFT(AU1499,FIND(Sheet1!$E$16,AU1499)-1))</f>
        <v>#VALUE!</v>
      </c>
      <c r="AO1499" s="1" t="e">
        <f>TRIM(LEFT(AV1499,FIND(Sheet1!$E$16,AV1499)-1))</f>
        <v>#VALUE!</v>
      </c>
      <c r="AP1499" s="14" t="s">
        <v>408</v>
      </c>
      <c r="AQ1499" s="14" t="s">
        <v>856</v>
      </c>
      <c r="AX1499" s="1">
        <v>9100057001</v>
      </c>
      <c r="AY1499" s="1" t="s">
        <v>88</v>
      </c>
      <c r="AZ1499" s="1" t="str">
        <f t="shared" si="410"/>
        <v>9100057001加buff</v>
      </c>
      <c r="BA1499" s="1">
        <f>COUNTIFS($AZ$2:AZ1499,AZ1499,$AZ$2:AZ1499,"&gt;&lt;")</f>
        <v>1</v>
      </c>
    </row>
    <row r="1500" spans="19:53">
      <c r="S1500" s="14" t="str">
        <f t="shared" si="402"/>
        <v>9100057001降低怒气1</v>
      </c>
      <c r="T1500" s="14" t="str">
        <f ca="1">IF(OFFSET($BB$1,MATCH($S1500,S:S,0)-1,),$BC$1,
_xlfn.TEXTJOIN(Sheet1!$D$16,1,U1500:AA1500))</f>
        <v>num=10</v>
      </c>
      <c r="U1500" s="14" t="str">
        <f t="shared" ca="1" si="403"/>
        <v>num=10</v>
      </c>
      <c r="V1500" s="14" t="str">
        <f t="shared" ca="1" si="404"/>
        <v/>
      </c>
      <c r="W1500" s="14" t="str">
        <f t="shared" ca="1" si="405"/>
        <v/>
      </c>
      <c r="X1500" s="14" t="str">
        <f t="shared" ca="1" si="406"/>
        <v/>
      </c>
      <c r="Y1500" s="14" t="str">
        <f t="shared" ca="1" si="407"/>
        <v/>
      </c>
      <c r="Z1500" s="14" t="str">
        <f t="shared" ca="1" si="408"/>
        <v/>
      </c>
      <c r="AA1500" s="14" t="str">
        <f t="shared" ca="1" si="409"/>
        <v/>
      </c>
      <c r="AB1500" s="1">
        <f t="shared" si="411"/>
        <v>10</v>
      </c>
      <c r="AC1500" s="1" t="e">
        <f t="shared" si="412"/>
        <v>#N/A</v>
      </c>
      <c r="AD1500" s="1" t="e">
        <f t="shared" si="413"/>
        <v>#N/A</v>
      </c>
      <c r="AE1500" s="1" t="e">
        <f t="shared" si="414"/>
        <v>#N/A</v>
      </c>
      <c r="AF1500" s="1" t="e">
        <f t="shared" si="415"/>
        <v>#N/A</v>
      </c>
      <c r="AG1500" s="1" t="e">
        <f t="shared" si="416"/>
        <v>#N/A</v>
      </c>
      <c r="AH1500" s="1" t="e">
        <f t="shared" si="417"/>
        <v>#N/A</v>
      </c>
      <c r="AI1500" s="1" t="str">
        <f>TRIM(LEFT(AP1500,FIND(Sheet1!$E$16,AP1500)-1))</f>
        <v>num</v>
      </c>
      <c r="AJ1500" s="1" t="e">
        <f>TRIM(LEFT(AQ1500,FIND(Sheet1!$E$16,AQ1500)-1))</f>
        <v>#VALUE!</v>
      </c>
      <c r="AK1500" s="1" t="e">
        <f>TRIM(LEFT(AR1500,FIND(Sheet1!$E$16,AR1500)-1))</f>
        <v>#VALUE!</v>
      </c>
      <c r="AL1500" s="1" t="e">
        <f>TRIM(LEFT(AS1500,FIND(Sheet1!$E$16,AS1500)-1))</f>
        <v>#VALUE!</v>
      </c>
      <c r="AM1500" s="1" t="e">
        <f>TRIM(LEFT(AT1500,FIND(Sheet1!$E$16,AT1500)-1))</f>
        <v>#VALUE!</v>
      </c>
      <c r="AN1500" s="1" t="e">
        <f>TRIM(LEFT(AU1500,FIND(Sheet1!$E$16,AU1500)-1))</f>
        <v>#VALUE!</v>
      </c>
      <c r="AO1500" s="1" t="e">
        <f>TRIM(LEFT(AV1500,FIND(Sheet1!$E$16,AV1500)-1))</f>
        <v>#VALUE!</v>
      </c>
      <c r="AP1500" s="14" t="s">
        <v>801</v>
      </c>
      <c r="AX1500" s="1">
        <v>9100057001</v>
      </c>
      <c r="AY1500" s="1" t="s">
        <v>157</v>
      </c>
      <c r="AZ1500" s="1" t="str">
        <f t="shared" si="410"/>
        <v>9100057001降低怒气</v>
      </c>
      <c r="BA1500" s="1">
        <f>COUNTIFS($AZ$2:AZ1500,AZ1500,$AZ$2:AZ1500,"&gt;&lt;")</f>
        <v>1</v>
      </c>
    </row>
    <row r="1501" spans="19:53">
      <c r="S1501" s="14" t="str">
        <f t="shared" si="402"/>
        <v>9100057101加buff1</v>
      </c>
      <c r="T1501" s="14" t="str">
        <f ca="1">IF(OFFSET($BB$1,MATCH($S1501,S:S,0)-1,),$BC$1,
_xlfn.TEXTJOIN(Sheet1!$D$16,1,U1501:AA1501))</f>
        <v>duration=12,effectIds={1000577}</v>
      </c>
      <c r="U1501" s="14" t="str">
        <f t="shared" ca="1" si="403"/>
        <v>duration=12</v>
      </c>
      <c r="V1501" s="14" t="str">
        <f t="shared" ca="1" si="404"/>
        <v>effectIds={1000577}</v>
      </c>
      <c r="W1501" s="14" t="str">
        <f t="shared" ca="1" si="405"/>
        <v/>
      </c>
      <c r="X1501" s="14" t="str">
        <f t="shared" ca="1" si="406"/>
        <v/>
      </c>
      <c r="Y1501" s="14" t="str">
        <f t="shared" ca="1" si="407"/>
        <v/>
      </c>
      <c r="Z1501" s="14" t="str">
        <f t="shared" ca="1" si="408"/>
        <v/>
      </c>
      <c r="AA1501" s="14" t="str">
        <f t="shared" ca="1" si="409"/>
        <v/>
      </c>
      <c r="AB1501" s="1">
        <f t="shared" si="411"/>
        <v>12</v>
      </c>
      <c r="AC1501" s="1" t="e">
        <f t="shared" si="412"/>
        <v>#N/A</v>
      </c>
      <c r="AD1501" s="1" t="e">
        <f t="shared" si="413"/>
        <v>#N/A</v>
      </c>
      <c r="AE1501" s="1" t="e">
        <f t="shared" si="414"/>
        <v>#N/A</v>
      </c>
      <c r="AF1501" s="1" t="e">
        <f t="shared" si="415"/>
        <v>#N/A</v>
      </c>
      <c r="AG1501" s="1" t="e">
        <f t="shared" si="416"/>
        <v>#N/A</v>
      </c>
      <c r="AH1501" s="1" t="e">
        <f t="shared" si="417"/>
        <v>#N/A</v>
      </c>
      <c r="AI1501" s="1" t="str">
        <f>TRIM(LEFT(AP1501,FIND(Sheet1!$E$16,AP1501)-1))</f>
        <v>duration</v>
      </c>
      <c r="AJ1501" s="1" t="str">
        <f>TRIM(LEFT(AQ1501,FIND(Sheet1!$E$16,AQ1501)-1))</f>
        <v>effectIds</v>
      </c>
      <c r="AK1501" s="1" t="e">
        <f>TRIM(LEFT(AR1501,FIND(Sheet1!$E$16,AR1501)-1))</f>
        <v>#VALUE!</v>
      </c>
      <c r="AL1501" s="1" t="e">
        <f>TRIM(LEFT(AS1501,FIND(Sheet1!$E$16,AS1501)-1))</f>
        <v>#VALUE!</v>
      </c>
      <c r="AM1501" s="1" t="e">
        <f>TRIM(LEFT(AT1501,FIND(Sheet1!$E$16,AT1501)-1))</f>
        <v>#VALUE!</v>
      </c>
      <c r="AN1501" s="1" t="e">
        <f>TRIM(LEFT(AU1501,FIND(Sheet1!$E$16,AU1501)-1))</f>
        <v>#VALUE!</v>
      </c>
      <c r="AO1501" s="1" t="e">
        <f>TRIM(LEFT(AV1501,FIND(Sheet1!$E$16,AV1501)-1))</f>
        <v>#VALUE!</v>
      </c>
      <c r="AP1501" s="14" t="s">
        <v>408</v>
      </c>
      <c r="AQ1501" s="14" t="s">
        <v>857</v>
      </c>
      <c r="AX1501" s="1">
        <v>9100057101</v>
      </c>
      <c r="AY1501" s="1" t="s">
        <v>88</v>
      </c>
      <c r="AZ1501" s="1" t="str">
        <f t="shared" si="410"/>
        <v>9100057101加buff</v>
      </c>
      <c r="BA1501" s="1">
        <f>COUNTIFS($AZ$2:AZ1501,AZ1501,$AZ$2:AZ1501,"&gt;&lt;")</f>
        <v>1</v>
      </c>
    </row>
    <row r="1502" spans="19:53">
      <c r="S1502" s="14" t="str">
        <f t="shared" si="402"/>
        <v>9100057101降低怒气1</v>
      </c>
      <c r="T1502" s="14" t="str">
        <f ca="1">IF(OFFSET($BB$1,MATCH($S1502,S:S,0)-1,),$BC$1,
_xlfn.TEXTJOIN(Sheet1!$D$16,1,U1502:AA1502))</f>
        <v>num=20</v>
      </c>
      <c r="U1502" s="14" t="str">
        <f t="shared" ca="1" si="403"/>
        <v>num=20</v>
      </c>
      <c r="V1502" s="14" t="str">
        <f t="shared" ca="1" si="404"/>
        <v/>
      </c>
      <c r="W1502" s="14" t="str">
        <f t="shared" ca="1" si="405"/>
        <v/>
      </c>
      <c r="X1502" s="14" t="str">
        <f t="shared" ca="1" si="406"/>
        <v/>
      </c>
      <c r="Y1502" s="14" t="str">
        <f t="shared" ca="1" si="407"/>
        <v/>
      </c>
      <c r="Z1502" s="14" t="str">
        <f t="shared" ca="1" si="408"/>
        <v/>
      </c>
      <c r="AA1502" s="14" t="str">
        <f t="shared" ca="1" si="409"/>
        <v/>
      </c>
      <c r="AB1502" s="1">
        <f t="shared" si="411"/>
        <v>20</v>
      </c>
      <c r="AC1502" s="1" t="e">
        <f t="shared" si="412"/>
        <v>#N/A</v>
      </c>
      <c r="AD1502" s="1" t="e">
        <f t="shared" si="413"/>
        <v>#N/A</v>
      </c>
      <c r="AE1502" s="1" t="e">
        <f t="shared" si="414"/>
        <v>#N/A</v>
      </c>
      <c r="AF1502" s="1" t="e">
        <f t="shared" si="415"/>
        <v>#N/A</v>
      </c>
      <c r="AG1502" s="1" t="e">
        <f t="shared" si="416"/>
        <v>#N/A</v>
      </c>
      <c r="AH1502" s="1" t="e">
        <f t="shared" si="417"/>
        <v>#N/A</v>
      </c>
      <c r="AI1502" s="1" t="str">
        <f>TRIM(LEFT(AP1502,FIND(Sheet1!$E$16,AP1502)-1))</f>
        <v>num</v>
      </c>
      <c r="AJ1502" s="1" t="e">
        <f>TRIM(LEFT(AQ1502,FIND(Sheet1!$E$16,AQ1502)-1))</f>
        <v>#VALUE!</v>
      </c>
      <c r="AK1502" s="1" t="e">
        <f>TRIM(LEFT(AR1502,FIND(Sheet1!$E$16,AR1502)-1))</f>
        <v>#VALUE!</v>
      </c>
      <c r="AL1502" s="1" t="e">
        <f>TRIM(LEFT(AS1502,FIND(Sheet1!$E$16,AS1502)-1))</f>
        <v>#VALUE!</v>
      </c>
      <c r="AM1502" s="1" t="e">
        <f>TRIM(LEFT(AT1502,FIND(Sheet1!$E$16,AT1502)-1))</f>
        <v>#VALUE!</v>
      </c>
      <c r="AN1502" s="1" t="e">
        <f>TRIM(LEFT(AU1502,FIND(Sheet1!$E$16,AU1502)-1))</f>
        <v>#VALUE!</v>
      </c>
      <c r="AO1502" s="1" t="e">
        <f>TRIM(LEFT(AV1502,FIND(Sheet1!$E$16,AV1502)-1))</f>
        <v>#VALUE!</v>
      </c>
      <c r="AP1502" s="14" t="s">
        <v>802</v>
      </c>
      <c r="AX1502" s="1">
        <v>9100057101</v>
      </c>
      <c r="AY1502" s="1" t="s">
        <v>157</v>
      </c>
      <c r="AZ1502" s="1" t="str">
        <f t="shared" si="410"/>
        <v>9100057101降低怒气</v>
      </c>
      <c r="BA1502" s="1">
        <f>COUNTIFS($AZ$2:AZ1502,AZ1502,$AZ$2:AZ1502,"&gt;&lt;")</f>
        <v>1</v>
      </c>
    </row>
    <row r="1503" spans="19:53">
      <c r="S1503" s="14" t="str">
        <f t="shared" si="402"/>
        <v>9100057201加buff1</v>
      </c>
      <c r="T1503" s="14" t="str">
        <f ca="1">IF(OFFSET($BB$1,MATCH($S1503,S:S,0)-1,),$BC$1,
_xlfn.TEXTJOIN(Sheet1!$D$16,1,U1503:AA1503))</f>
        <v>duration=12,effectIds={1000578}</v>
      </c>
      <c r="U1503" s="14" t="str">
        <f t="shared" ca="1" si="403"/>
        <v>duration=12</v>
      </c>
      <c r="V1503" s="14" t="str">
        <f t="shared" ca="1" si="404"/>
        <v>effectIds={1000578}</v>
      </c>
      <c r="W1503" s="14" t="str">
        <f t="shared" ca="1" si="405"/>
        <v/>
      </c>
      <c r="X1503" s="14" t="str">
        <f t="shared" ca="1" si="406"/>
        <v/>
      </c>
      <c r="Y1503" s="14" t="str">
        <f t="shared" ca="1" si="407"/>
        <v/>
      </c>
      <c r="Z1503" s="14" t="str">
        <f t="shared" ca="1" si="408"/>
        <v/>
      </c>
      <c r="AA1503" s="14" t="str">
        <f t="shared" ca="1" si="409"/>
        <v/>
      </c>
      <c r="AB1503" s="1">
        <f t="shared" si="411"/>
        <v>12</v>
      </c>
      <c r="AC1503" s="1" t="e">
        <f t="shared" si="412"/>
        <v>#N/A</v>
      </c>
      <c r="AD1503" s="1" t="e">
        <f t="shared" si="413"/>
        <v>#N/A</v>
      </c>
      <c r="AE1503" s="1" t="e">
        <f t="shared" si="414"/>
        <v>#N/A</v>
      </c>
      <c r="AF1503" s="1" t="e">
        <f t="shared" si="415"/>
        <v>#N/A</v>
      </c>
      <c r="AG1503" s="1" t="e">
        <f t="shared" si="416"/>
        <v>#N/A</v>
      </c>
      <c r="AH1503" s="1" t="e">
        <f t="shared" si="417"/>
        <v>#N/A</v>
      </c>
      <c r="AI1503" s="1" t="str">
        <f>TRIM(LEFT(AP1503,FIND(Sheet1!$E$16,AP1503)-1))</f>
        <v>duration</v>
      </c>
      <c r="AJ1503" s="1" t="str">
        <f>TRIM(LEFT(AQ1503,FIND(Sheet1!$E$16,AQ1503)-1))</f>
        <v>effectIds</v>
      </c>
      <c r="AK1503" s="1" t="e">
        <f>TRIM(LEFT(AR1503,FIND(Sheet1!$E$16,AR1503)-1))</f>
        <v>#VALUE!</v>
      </c>
      <c r="AL1503" s="1" t="e">
        <f>TRIM(LEFT(AS1503,FIND(Sheet1!$E$16,AS1503)-1))</f>
        <v>#VALUE!</v>
      </c>
      <c r="AM1503" s="1" t="e">
        <f>TRIM(LEFT(AT1503,FIND(Sheet1!$E$16,AT1503)-1))</f>
        <v>#VALUE!</v>
      </c>
      <c r="AN1503" s="1" t="e">
        <f>TRIM(LEFT(AU1503,FIND(Sheet1!$E$16,AU1503)-1))</f>
        <v>#VALUE!</v>
      </c>
      <c r="AO1503" s="1" t="e">
        <f>TRIM(LEFT(AV1503,FIND(Sheet1!$E$16,AV1503)-1))</f>
        <v>#VALUE!</v>
      </c>
      <c r="AP1503" s="14" t="s">
        <v>408</v>
      </c>
      <c r="AQ1503" s="14" t="s">
        <v>858</v>
      </c>
      <c r="AX1503" s="1">
        <v>9100057201</v>
      </c>
      <c r="AY1503" s="1" t="s">
        <v>88</v>
      </c>
      <c r="AZ1503" s="1" t="str">
        <f t="shared" si="410"/>
        <v>9100057201加buff</v>
      </c>
      <c r="BA1503" s="1">
        <f>COUNTIFS($AZ$2:AZ1503,AZ1503,$AZ$2:AZ1503,"&gt;&lt;")</f>
        <v>1</v>
      </c>
    </row>
    <row r="1504" spans="19:53">
      <c r="S1504" s="14" t="str">
        <f t="shared" si="402"/>
        <v>9100057201加buff2</v>
      </c>
      <c r="T1504" s="14" t="str">
        <f ca="1">IF(OFFSET($BB$1,MATCH($S1504,S:S,0)-1,),$BC$1,
_xlfn.TEXTJOIN(Sheet1!$D$16,1,U1504:AA1504))</f>
        <v>duration=-1,effectIds={1000582}</v>
      </c>
      <c r="U1504" s="14" t="str">
        <f t="shared" ca="1" si="403"/>
        <v>duration=-1</v>
      </c>
      <c r="V1504" s="14" t="str">
        <f t="shared" ca="1" si="404"/>
        <v>effectIds={1000582}</v>
      </c>
      <c r="W1504" s="14" t="str">
        <f t="shared" ca="1" si="405"/>
        <v/>
      </c>
      <c r="X1504" s="14" t="str">
        <f t="shared" ca="1" si="406"/>
        <v/>
      </c>
      <c r="Y1504" s="14" t="str">
        <f t="shared" ca="1" si="407"/>
        <v/>
      </c>
      <c r="Z1504" s="14" t="str">
        <f t="shared" ca="1" si="408"/>
        <v/>
      </c>
      <c r="AA1504" s="14" t="str">
        <f t="shared" ca="1" si="409"/>
        <v/>
      </c>
      <c r="AB1504" s="1">
        <f t="shared" si="411"/>
        <v>1</v>
      </c>
      <c r="AC1504" s="1" t="e">
        <f t="shared" si="412"/>
        <v>#N/A</v>
      </c>
      <c r="AD1504" s="1" t="e">
        <f t="shared" si="413"/>
        <v>#N/A</v>
      </c>
      <c r="AE1504" s="1" t="e">
        <f t="shared" si="414"/>
        <v>#N/A</v>
      </c>
      <c r="AF1504" s="1" t="e">
        <f t="shared" si="415"/>
        <v>#N/A</v>
      </c>
      <c r="AG1504" s="1" t="e">
        <f t="shared" si="416"/>
        <v>#N/A</v>
      </c>
      <c r="AH1504" s="1" t="e">
        <f t="shared" si="417"/>
        <v>#N/A</v>
      </c>
      <c r="AI1504" s="1" t="str">
        <f>TRIM(LEFT(AP1504,FIND(Sheet1!$E$16,AP1504)-1))</f>
        <v>duration</v>
      </c>
      <c r="AJ1504" s="1" t="str">
        <f>TRIM(LEFT(AQ1504,FIND(Sheet1!$E$16,AQ1504)-1))</f>
        <v>effectIds</v>
      </c>
      <c r="AK1504" s="1" t="e">
        <f>TRIM(LEFT(AR1504,FIND(Sheet1!$E$16,AR1504)-1))</f>
        <v>#VALUE!</v>
      </c>
      <c r="AL1504" s="1" t="e">
        <f>TRIM(LEFT(AS1504,FIND(Sheet1!$E$16,AS1504)-1))</f>
        <v>#VALUE!</v>
      </c>
      <c r="AM1504" s="1" t="e">
        <f>TRIM(LEFT(AT1504,FIND(Sheet1!$E$16,AT1504)-1))</f>
        <v>#VALUE!</v>
      </c>
      <c r="AN1504" s="1" t="e">
        <f>TRIM(LEFT(AU1504,FIND(Sheet1!$E$16,AU1504)-1))</f>
        <v>#VALUE!</v>
      </c>
      <c r="AO1504" s="1" t="e">
        <f>TRIM(LEFT(AV1504,FIND(Sheet1!$E$16,AV1504)-1))</f>
        <v>#VALUE!</v>
      </c>
      <c r="AP1504" s="14" t="s">
        <v>417</v>
      </c>
      <c r="AQ1504" s="14" t="s">
        <v>859</v>
      </c>
      <c r="AX1504" s="1">
        <v>9100057201</v>
      </c>
      <c r="AY1504" s="1" t="s">
        <v>88</v>
      </c>
      <c r="AZ1504" s="1" t="str">
        <f t="shared" si="410"/>
        <v>9100057201加buff</v>
      </c>
      <c r="BA1504" s="1">
        <f>COUNTIFS($AZ$2:AZ1504,AZ1504,$AZ$2:AZ1504,"&gt;&lt;")</f>
        <v>2</v>
      </c>
    </row>
    <row r="1505" spans="19:53">
      <c r="S1505" s="14" t="str">
        <f t="shared" si="402"/>
        <v>9100057201降低怒气1</v>
      </c>
      <c r="T1505" s="14" t="str">
        <f ca="1">IF(OFFSET($BB$1,MATCH($S1505,S:S,0)-1,),$BC$1,
_xlfn.TEXTJOIN(Sheet1!$D$16,1,U1505:AA1505))</f>
        <v>num=30</v>
      </c>
      <c r="U1505" s="14" t="str">
        <f t="shared" ca="1" si="403"/>
        <v>num=30</v>
      </c>
      <c r="V1505" s="14" t="str">
        <f t="shared" ca="1" si="404"/>
        <v/>
      </c>
      <c r="W1505" s="14" t="str">
        <f t="shared" ca="1" si="405"/>
        <v/>
      </c>
      <c r="X1505" s="14" t="str">
        <f t="shared" ca="1" si="406"/>
        <v/>
      </c>
      <c r="Y1505" s="14" t="str">
        <f t="shared" ca="1" si="407"/>
        <v/>
      </c>
      <c r="Z1505" s="14" t="str">
        <f t="shared" ca="1" si="408"/>
        <v/>
      </c>
      <c r="AA1505" s="14" t="str">
        <f t="shared" ca="1" si="409"/>
        <v/>
      </c>
      <c r="AB1505" s="1">
        <f t="shared" si="411"/>
        <v>30</v>
      </c>
      <c r="AC1505" s="1" t="e">
        <f t="shared" si="412"/>
        <v>#N/A</v>
      </c>
      <c r="AD1505" s="1" t="e">
        <f t="shared" si="413"/>
        <v>#N/A</v>
      </c>
      <c r="AE1505" s="1" t="e">
        <f t="shared" si="414"/>
        <v>#N/A</v>
      </c>
      <c r="AF1505" s="1" t="e">
        <f t="shared" si="415"/>
        <v>#N/A</v>
      </c>
      <c r="AG1505" s="1" t="e">
        <f t="shared" si="416"/>
        <v>#N/A</v>
      </c>
      <c r="AH1505" s="1" t="e">
        <f t="shared" si="417"/>
        <v>#N/A</v>
      </c>
      <c r="AI1505" s="1" t="str">
        <f>TRIM(LEFT(AP1505,FIND(Sheet1!$E$16,AP1505)-1))</f>
        <v>num</v>
      </c>
      <c r="AJ1505" s="1" t="e">
        <f>TRIM(LEFT(AQ1505,FIND(Sheet1!$E$16,AQ1505)-1))</f>
        <v>#VALUE!</v>
      </c>
      <c r="AK1505" s="1" t="e">
        <f>TRIM(LEFT(AR1505,FIND(Sheet1!$E$16,AR1505)-1))</f>
        <v>#VALUE!</v>
      </c>
      <c r="AL1505" s="1" t="e">
        <f>TRIM(LEFT(AS1505,FIND(Sheet1!$E$16,AS1505)-1))</f>
        <v>#VALUE!</v>
      </c>
      <c r="AM1505" s="1" t="e">
        <f>TRIM(LEFT(AT1505,FIND(Sheet1!$E$16,AT1505)-1))</f>
        <v>#VALUE!</v>
      </c>
      <c r="AN1505" s="1" t="e">
        <f>TRIM(LEFT(AU1505,FIND(Sheet1!$E$16,AU1505)-1))</f>
        <v>#VALUE!</v>
      </c>
      <c r="AO1505" s="1" t="e">
        <f>TRIM(LEFT(AV1505,FIND(Sheet1!$E$16,AV1505)-1))</f>
        <v>#VALUE!</v>
      </c>
      <c r="AP1505" s="14" t="s">
        <v>803</v>
      </c>
      <c r="AX1505" s="1">
        <v>9100057201</v>
      </c>
      <c r="AY1505" s="1" t="s">
        <v>157</v>
      </c>
      <c r="AZ1505" s="1" t="str">
        <f t="shared" si="410"/>
        <v>9100057201降低怒气</v>
      </c>
      <c r="BA1505" s="1">
        <f>COUNTIFS($AZ$2:AZ1505,AZ1505,$AZ$2:AZ1505,"&gt;&lt;")</f>
        <v>1</v>
      </c>
    </row>
    <row r="1506" spans="19:53">
      <c r="S1506" s="14" t="str">
        <f t="shared" si="402"/>
        <v>9100057301加buff1</v>
      </c>
      <c r="T1506" s="14" t="str">
        <f ca="1">IF(OFFSET($BB$1,MATCH($S1506,S:S,0)-1,),$BC$1,
_xlfn.TEXTJOIN(Sheet1!$D$16,1,U1506:AA1506))</f>
        <v>duration=12,effectIds={1000579}</v>
      </c>
      <c r="U1506" s="14" t="str">
        <f t="shared" ca="1" si="403"/>
        <v>duration=12</v>
      </c>
      <c r="V1506" s="14" t="str">
        <f t="shared" ca="1" si="404"/>
        <v>effectIds={1000579}</v>
      </c>
      <c r="W1506" s="14" t="str">
        <f t="shared" ca="1" si="405"/>
        <v/>
      </c>
      <c r="X1506" s="14" t="str">
        <f t="shared" ca="1" si="406"/>
        <v/>
      </c>
      <c r="Y1506" s="14" t="str">
        <f t="shared" ca="1" si="407"/>
        <v/>
      </c>
      <c r="Z1506" s="14" t="str">
        <f t="shared" ca="1" si="408"/>
        <v/>
      </c>
      <c r="AA1506" s="14" t="str">
        <f t="shared" ca="1" si="409"/>
        <v/>
      </c>
      <c r="AB1506" s="1">
        <f t="shared" si="411"/>
        <v>12</v>
      </c>
      <c r="AC1506" s="1" t="e">
        <f t="shared" si="412"/>
        <v>#N/A</v>
      </c>
      <c r="AD1506" s="1" t="e">
        <f t="shared" si="413"/>
        <v>#N/A</v>
      </c>
      <c r="AE1506" s="1" t="e">
        <f t="shared" si="414"/>
        <v>#N/A</v>
      </c>
      <c r="AF1506" s="1" t="e">
        <f t="shared" si="415"/>
        <v>#N/A</v>
      </c>
      <c r="AG1506" s="1" t="e">
        <f t="shared" si="416"/>
        <v>#N/A</v>
      </c>
      <c r="AH1506" s="1" t="e">
        <f t="shared" si="417"/>
        <v>#N/A</v>
      </c>
      <c r="AI1506" s="1" t="str">
        <f>TRIM(LEFT(AP1506,FIND(Sheet1!$E$16,AP1506)-1))</f>
        <v>duration</v>
      </c>
      <c r="AJ1506" s="1" t="str">
        <f>TRIM(LEFT(AQ1506,FIND(Sheet1!$E$16,AQ1506)-1))</f>
        <v>effectIds</v>
      </c>
      <c r="AK1506" s="1" t="e">
        <f>TRIM(LEFT(AR1506,FIND(Sheet1!$E$16,AR1506)-1))</f>
        <v>#VALUE!</v>
      </c>
      <c r="AL1506" s="1" t="e">
        <f>TRIM(LEFT(AS1506,FIND(Sheet1!$E$16,AS1506)-1))</f>
        <v>#VALUE!</v>
      </c>
      <c r="AM1506" s="1" t="e">
        <f>TRIM(LEFT(AT1506,FIND(Sheet1!$E$16,AT1506)-1))</f>
        <v>#VALUE!</v>
      </c>
      <c r="AN1506" s="1" t="e">
        <f>TRIM(LEFT(AU1506,FIND(Sheet1!$E$16,AU1506)-1))</f>
        <v>#VALUE!</v>
      </c>
      <c r="AO1506" s="1" t="e">
        <f>TRIM(LEFT(AV1506,FIND(Sheet1!$E$16,AV1506)-1))</f>
        <v>#VALUE!</v>
      </c>
      <c r="AP1506" s="14" t="s">
        <v>408</v>
      </c>
      <c r="AQ1506" s="14" t="s">
        <v>860</v>
      </c>
      <c r="AX1506" s="1">
        <v>9100057301</v>
      </c>
      <c r="AY1506" s="1" t="s">
        <v>88</v>
      </c>
      <c r="AZ1506" s="1" t="str">
        <f t="shared" si="410"/>
        <v>9100057301加buff</v>
      </c>
      <c r="BA1506" s="1">
        <f>COUNTIFS($AZ$2:AZ1506,AZ1506,$AZ$2:AZ1506,"&gt;&lt;")</f>
        <v>1</v>
      </c>
    </row>
    <row r="1507" spans="19:53">
      <c r="S1507" s="14" t="str">
        <f t="shared" si="402"/>
        <v>9100057301加buff2</v>
      </c>
      <c r="T1507" s="14" t="str">
        <f ca="1">IF(OFFSET($BB$1,MATCH($S1507,S:S,0)-1,),$BC$1,
_xlfn.TEXTJOIN(Sheet1!$D$16,1,U1507:AA1507))</f>
        <v>duration=-1,effectIds={1000583}</v>
      </c>
      <c r="U1507" s="14" t="str">
        <f t="shared" ca="1" si="403"/>
        <v>duration=-1</v>
      </c>
      <c r="V1507" s="14" t="str">
        <f t="shared" ca="1" si="404"/>
        <v>effectIds={1000583}</v>
      </c>
      <c r="W1507" s="14" t="str">
        <f t="shared" ca="1" si="405"/>
        <v/>
      </c>
      <c r="X1507" s="14" t="str">
        <f t="shared" ca="1" si="406"/>
        <v/>
      </c>
      <c r="Y1507" s="14" t="str">
        <f t="shared" ca="1" si="407"/>
        <v/>
      </c>
      <c r="Z1507" s="14" t="str">
        <f t="shared" ca="1" si="408"/>
        <v/>
      </c>
      <c r="AA1507" s="14" t="str">
        <f t="shared" ca="1" si="409"/>
        <v/>
      </c>
      <c r="AB1507" s="1">
        <f t="shared" si="411"/>
        <v>1</v>
      </c>
      <c r="AC1507" s="1" t="e">
        <f t="shared" si="412"/>
        <v>#N/A</v>
      </c>
      <c r="AD1507" s="1" t="e">
        <f t="shared" si="413"/>
        <v>#N/A</v>
      </c>
      <c r="AE1507" s="1" t="e">
        <f t="shared" si="414"/>
        <v>#N/A</v>
      </c>
      <c r="AF1507" s="1" t="e">
        <f t="shared" si="415"/>
        <v>#N/A</v>
      </c>
      <c r="AG1507" s="1" t="e">
        <f t="shared" si="416"/>
        <v>#N/A</v>
      </c>
      <c r="AH1507" s="1" t="e">
        <f t="shared" si="417"/>
        <v>#N/A</v>
      </c>
      <c r="AI1507" s="1" t="str">
        <f>TRIM(LEFT(AP1507,FIND(Sheet1!$E$16,AP1507)-1))</f>
        <v>duration</v>
      </c>
      <c r="AJ1507" s="1" t="str">
        <f>TRIM(LEFT(AQ1507,FIND(Sheet1!$E$16,AQ1507)-1))</f>
        <v>effectIds</v>
      </c>
      <c r="AK1507" s="1" t="e">
        <f>TRIM(LEFT(AR1507,FIND(Sheet1!$E$16,AR1507)-1))</f>
        <v>#VALUE!</v>
      </c>
      <c r="AL1507" s="1" t="e">
        <f>TRIM(LEFT(AS1507,FIND(Sheet1!$E$16,AS1507)-1))</f>
        <v>#VALUE!</v>
      </c>
      <c r="AM1507" s="1" t="e">
        <f>TRIM(LEFT(AT1507,FIND(Sheet1!$E$16,AT1507)-1))</f>
        <v>#VALUE!</v>
      </c>
      <c r="AN1507" s="1" t="e">
        <f>TRIM(LEFT(AU1507,FIND(Sheet1!$E$16,AU1507)-1))</f>
        <v>#VALUE!</v>
      </c>
      <c r="AO1507" s="1" t="e">
        <f>TRIM(LEFT(AV1507,FIND(Sheet1!$E$16,AV1507)-1))</f>
        <v>#VALUE!</v>
      </c>
      <c r="AP1507" s="14" t="s">
        <v>417</v>
      </c>
      <c r="AQ1507" s="14" t="s">
        <v>861</v>
      </c>
      <c r="AX1507" s="1">
        <v>9100057301</v>
      </c>
      <c r="AY1507" s="1" t="s">
        <v>88</v>
      </c>
      <c r="AZ1507" s="1" t="str">
        <f t="shared" si="410"/>
        <v>9100057301加buff</v>
      </c>
      <c r="BA1507" s="1">
        <f>COUNTIFS($AZ$2:AZ1507,AZ1507,$AZ$2:AZ1507,"&gt;&lt;")</f>
        <v>2</v>
      </c>
    </row>
    <row r="1508" spans="19:53">
      <c r="S1508" s="14" t="str">
        <f t="shared" si="402"/>
        <v>9100057301降低怒气1</v>
      </c>
      <c r="T1508" s="14" t="str">
        <f ca="1">IF(OFFSET($BB$1,MATCH($S1508,S:S,0)-1,),$BC$1,
_xlfn.TEXTJOIN(Sheet1!$D$16,1,U1508:AA1508))</f>
        <v>num=40</v>
      </c>
      <c r="U1508" s="14" t="str">
        <f t="shared" ca="1" si="403"/>
        <v>num=40</v>
      </c>
      <c r="V1508" s="14" t="str">
        <f t="shared" ca="1" si="404"/>
        <v/>
      </c>
      <c r="W1508" s="14" t="str">
        <f t="shared" ca="1" si="405"/>
        <v/>
      </c>
      <c r="X1508" s="14" t="str">
        <f t="shared" ca="1" si="406"/>
        <v/>
      </c>
      <c r="Y1508" s="14" t="str">
        <f t="shared" ca="1" si="407"/>
        <v/>
      </c>
      <c r="Z1508" s="14" t="str">
        <f t="shared" ca="1" si="408"/>
        <v/>
      </c>
      <c r="AA1508" s="14" t="str">
        <f t="shared" ca="1" si="409"/>
        <v/>
      </c>
      <c r="AB1508" s="1">
        <f t="shared" si="411"/>
        <v>40</v>
      </c>
      <c r="AC1508" s="1" t="e">
        <f t="shared" si="412"/>
        <v>#N/A</v>
      </c>
      <c r="AD1508" s="1" t="e">
        <f t="shared" si="413"/>
        <v>#N/A</v>
      </c>
      <c r="AE1508" s="1" t="e">
        <f t="shared" si="414"/>
        <v>#N/A</v>
      </c>
      <c r="AF1508" s="1" t="e">
        <f t="shared" si="415"/>
        <v>#N/A</v>
      </c>
      <c r="AG1508" s="1" t="e">
        <f t="shared" si="416"/>
        <v>#N/A</v>
      </c>
      <c r="AH1508" s="1" t="e">
        <f t="shared" si="417"/>
        <v>#N/A</v>
      </c>
      <c r="AI1508" s="1" t="str">
        <f>TRIM(LEFT(AP1508,FIND(Sheet1!$E$16,AP1508)-1))</f>
        <v>num</v>
      </c>
      <c r="AJ1508" s="1" t="e">
        <f>TRIM(LEFT(AQ1508,FIND(Sheet1!$E$16,AQ1508)-1))</f>
        <v>#VALUE!</v>
      </c>
      <c r="AK1508" s="1" t="e">
        <f>TRIM(LEFT(AR1508,FIND(Sheet1!$E$16,AR1508)-1))</f>
        <v>#VALUE!</v>
      </c>
      <c r="AL1508" s="1" t="e">
        <f>TRIM(LEFT(AS1508,FIND(Sheet1!$E$16,AS1508)-1))</f>
        <v>#VALUE!</v>
      </c>
      <c r="AM1508" s="1" t="e">
        <f>TRIM(LEFT(AT1508,FIND(Sheet1!$E$16,AT1508)-1))</f>
        <v>#VALUE!</v>
      </c>
      <c r="AN1508" s="1" t="e">
        <f>TRIM(LEFT(AU1508,FIND(Sheet1!$E$16,AU1508)-1))</f>
        <v>#VALUE!</v>
      </c>
      <c r="AO1508" s="1" t="e">
        <f>TRIM(LEFT(AV1508,FIND(Sheet1!$E$16,AV1508)-1))</f>
        <v>#VALUE!</v>
      </c>
      <c r="AP1508" s="14" t="s">
        <v>804</v>
      </c>
      <c r="AX1508" s="1">
        <v>9100057301</v>
      </c>
      <c r="AY1508" s="1" t="s">
        <v>157</v>
      </c>
      <c r="AZ1508" s="1" t="str">
        <f t="shared" si="410"/>
        <v>9100057301降低怒气</v>
      </c>
      <c r="BA1508" s="1">
        <f>COUNTIFS($AZ$2:AZ1508,AZ1508,$AZ$2:AZ1508,"&gt;&lt;")</f>
        <v>1</v>
      </c>
    </row>
    <row r="1509" spans="19:53">
      <c r="S1509" s="14" t="str">
        <f t="shared" si="402"/>
        <v>9100057401加buff1</v>
      </c>
      <c r="T1509" s="14" t="str">
        <f ca="1">IF(OFFSET($BB$1,MATCH($S1509,S:S,0)-1,),$BC$1,
_xlfn.TEXTJOIN(Sheet1!$D$16,1,U1509:AA1509))</f>
        <v>duration=12,effectIds={1000580}</v>
      </c>
      <c r="U1509" s="14" t="str">
        <f t="shared" ca="1" si="403"/>
        <v>duration=12</v>
      </c>
      <c r="V1509" s="14" t="str">
        <f t="shared" ca="1" si="404"/>
        <v>effectIds={1000580}</v>
      </c>
      <c r="W1509" s="14" t="str">
        <f t="shared" ca="1" si="405"/>
        <v/>
      </c>
      <c r="X1509" s="14" t="str">
        <f t="shared" ca="1" si="406"/>
        <v/>
      </c>
      <c r="Y1509" s="14" t="str">
        <f t="shared" ca="1" si="407"/>
        <v/>
      </c>
      <c r="Z1509" s="14" t="str">
        <f t="shared" ca="1" si="408"/>
        <v/>
      </c>
      <c r="AA1509" s="14" t="str">
        <f t="shared" ca="1" si="409"/>
        <v/>
      </c>
      <c r="AB1509" s="1">
        <f t="shared" si="411"/>
        <v>12</v>
      </c>
      <c r="AC1509" s="1" t="e">
        <f t="shared" si="412"/>
        <v>#N/A</v>
      </c>
      <c r="AD1509" s="1" t="e">
        <f t="shared" si="413"/>
        <v>#N/A</v>
      </c>
      <c r="AE1509" s="1" t="e">
        <f t="shared" si="414"/>
        <v>#N/A</v>
      </c>
      <c r="AF1509" s="1" t="e">
        <f t="shared" si="415"/>
        <v>#N/A</v>
      </c>
      <c r="AG1509" s="1" t="e">
        <f t="shared" si="416"/>
        <v>#N/A</v>
      </c>
      <c r="AH1509" s="1" t="e">
        <f t="shared" si="417"/>
        <v>#N/A</v>
      </c>
      <c r="AI1509" s="1" t="str">
        <f>TRIM(LEFT(AP1509,FIND(Sheet1!$E$16,AP1509)-1))</f>
        <v>duration</v>
      </c>
      <c r="AJ1509" s="1" t="str">
        <f>TRIM(LEFT(AQ1509,FIND(Sheet1!$E$16,AQ1509)-1))</f>
        <v>effectIds</v>
      </c>
      <c r="AK1509" s="1" t="e">
        <f>TRIM(LEFT(AR1509,FIND(Sheet1!$E$16,AR1509)-1))</f>
        <v>#VALUE!</v>
      </c>
      <c r="AL1509" s="1" t="e">
        <f>TRIM(LEFT(AS1509,FIND(Sheet1!$E$16,AS1509)-1))</f>
        <v>#VALUE!</v>
      </c>
      <c r="AM1509" s="1" t="e">
        <f>TRIM(LEFT(AT1509,FIND(Sheet1!$E$16,AT1509)-1))</f>
        <v>#VALUE!</v>
      </c>
      <c r="AN1509" s="1" t="e">
        <f>TRIM(LEFT(AU1509,FIND(Sheet1!$E$16,AU1509)-1))</f>
        <v>#VALUE!</v>
      </c>
      <c r="AO1509" s="1" t="e">
        <f>TRIM(LEFT(AV1509,FIND(Sheet1!$E$16,AV1509)-1))</f>
        <v>#VALUE!</v>
      </c>
      <c r="AP1509" s="14" t="s">
        <v>408</v>
      </c>
      <c r="AQ1509" s="14" t="s">
        <v>862</v>
      </c>
      <c r="AX1509" s="1">
        <v>9100057401</v>
      </c>
      <c r="AY1509" s="1" t="s">
        <v>88</v>
      </c>
      <c r="AZ1509" s="1" t="str">
        <f t="shared" si="410"/>
        <v>9100057401加buff</v>
      </c>
      <c r="BA1509" s="1">
        <f>COUNTIFS($AZ$2:AZ1509,AZ1509,$AZ$2:AZ1509,"&gt;&lt;")</f>
        <v>1</v>
      </c>
    </row>
    <row r="1510" spans="19:53">
      <c r="S1510" s="14" t="str">
        <f t="shared" si="402"/>
        <v>9100057401加buff2</v>
      </c>
      <c r="T1510" s="14" t="str">
        <f ca="1">IF(OFFSET($BB$1,MATCH($S1510,S:S,0)-1,),$BC$1,
_xlfn.TEXTJOIN(Sheet1!$D$16,1,U1510:AA1510))</f>
        <v>duration=-1,effectIds={1000584}</v>
      </c>
      <c r="U1510" s="14" t="str">
        <f t="shared" ca="1" si="403"/>
        <v>duration=-1</v>
      </c>
      <c r="V1510" s="14" t="str">
        <f t="shared" ca="1" si="404"/>
        <v>effectIds={1000584}</v>
      </c>
      <c r="W1510" s="14" t="str">
        <f t="shared" ca="1" si="405"/>
        <v/>
      </c>
      <c r="X1510" s="14" t="str">
        <f t="shared" ca="1" si="406"/>
        <v/>
      </c>
      <c r="Y1510" s="14" t="str">
        <f t="shared" ca="1" si="407"/>
        <v/>
      </c>
      <c r="Z1510" s="14" t="str">
        <f t="shared" ca="1" si="408"/>
        <v/>
      </c>
      <c r="AA1510" s="14" t="str">
        <f t="shared" ca="1" si="409"/>
        <v/>
      </c>
      <c r="AB1510" s="1">
        <f t="shared" si="411"/>
        <v>1</v>
      </c>
      <c r="AC1510" s="1" t="e">
        <f t="shared" si="412"/>
        <v>#N/A</v>
      </c>
      <c r="AD1510" s="1" t="e">
        <f t="shared" si="413"/>
        <v>#N/A</v>
      </c>
      <c r="AE1510" s="1" t="e">
        <f t="shared" si="414"/>
        <v>#N/A</v>
      </c>
      <c r="AF1510" s="1" t="e">
        <f t="shared" si="415"/>
        <v>#N/A</v>
      </c>
      <c r="AG1510" s="1" t="e">
        <f t="shared" si="416"/>
        <v>#N/A</v>
      </c>
      <c r="AH1510" s="1" t="e">
        <f t="shared" si="417"/>
        <v>#N/A</v>
      </c>
      <c r="AI1510" s="1" t="str">
        <f>TRIM(LEFT(AP1510,FIND(Sheet1!$E$16,AP1510)-1))</f>
        <v>duration</v>
      </c>
      <c r="AJ1510" s="1" t="str">
        <f>TRIM(LEFT(AQ1510,FIND(Sheet1!$E$16,AQ1510)-1))</f>
        <v>effectIds</v>
      </c>
      <c r="AK1510" s="1" t="e">
        <f>TRIM(LEFT(AR1510,FIND(Sheet1!$E$16,AR1510)-1))</f>
        <v>#VALUE!</v>
      </c>
      <c r="AL1510" s="1" t="e">
        <f>TRIM(LEFT(AS1510,FIND(Sheet1!$E$16,AS1510)-1))</f>
        <v>#VALUE!</v>
      </c>
      <c r="AM1510" s="1" t="e">
        <f>TRIM(LEFT(AT1510,FIND(Sheet1!$E$16,AT1510)-1))</f>
        <v>#VALUE!</v>
      </c>
      <c r="AN1510" s="1" t="e">
        <f>TRIM(LEFT(AU1510,FIND(Sheet1!$E$16,AU1510)-1))</f>
        <v>#VALUE!</v>
      </c>
      <c r="AO1510" s="1" t="e">
        <f>TRIM(LEFT(AV1510,FIND(Sheet1!$E$16,AV1510)-1))</f>
        <v>#VALUE!</v>
      </c>
      <c r="AP1510" s="14" t="s">
        <v>417</v>
      </c>
      <c r="AQ1510" s="14" t="s">
        <v>863</v>
      </c>
      <c r="AX1510" s="1">
        <v>9100057401</v>
      </c>
      <c r="AY1510" s="1" t="s">
        <v>88</v>
      </c>
      <c r="AZ1510" s="1" t="str">
        <f t="shared" si="410"/>
        <v>9100057401加buff</v>
      </c>
      <c r="BA1510" s="1">
        <f>COUNTIFS($AZ$2:AZ1510,AZ1510,$AZ$2:AZ1510,"&gt;&lt;")</f>
        <v>2</v>
      </c>
    </row>
    <row r="1511" spans="19:53">
      <c r="S1511" s="14" t="str">
        <f t="shared" si="402"/>
        <v>9100057401降低怒气1</v>
      </c>
      <c r="T1511" s="14" t="str">
        <f ca="1">IF(OFFSET($BB$1,MATCH($S1511,S:S,0)-1,),$BC$1,
_xlfn.TEXTJOIN(Sheet1!$D$16,1,U1511:AA1511))</f>
        <v>num=50</v>
      </c>
      <c r="U1511" s="14" t="str">
        <f t="shared" ca="1" si="403"/>
        <v>num=50</v>
      </c>
      <c r="V1511" s="14" t="str">
        <f t="shared" ca="1" si="404"/>
        <v/>
      </c>
      <c r="W1511" s="14" t="str">
        <f t="shared" ca="1" si="405"/>
        <v/>
      </c>
      <c r="X1511" s="14" t="str">
        <f t="shared" ca="1" si="406"/>
        <v/>
      </c>
      <c r="Y1511" s="14" t="str">
        <f t="shared" ca="1" si="407"/>
        <v/>
      </c>
      <c r="Z1511" s="14" t="str">
        <f t="shared" ca="1" si="408"/>
        <v/>
      </c>
      <c r="AA1511" s="14" t="str">
        <f t="shared" ca="1" si="409"/>
        <v/>
      </c>
      <c r="AB1511" s="1">
        <f t="shared" si="411"/>
        <v>50</v>
      </c>
      <c r="AC1511" s="1" t="e">
        <f t="shared" si="412"/>
        <v>#N/A</v>
      </c>
      <c r="AD1511" s="1" t="e">
        <f t="shared" si="413"/>
        <v>#N/A</v>
      </c>
      <c r="AE1511" s="1" t="e">
        <f t="shared" si="414"/>
        <v>#N/A</v>
      </c>
      <c r="AF1511" s="1" t="e">
        <f t="shared" si="415"/>
        <v>#N/A</v>
      </c>
      <c r="AG1511" s="1" t="e">
        <f t="shared" si="416"/>
        <v>#N/A</v>
      </c>
      <c r="AH1511" s="1" t="e">
        <f t="shared" si="417"/>
        <v>#N/A</v>
      </c>
      <c r="AI1511" s="1" t="str">
        <f>TRIM(LEFT(AP1511,FIND(Sheet1!$E$16,AP1511)-1))</f>
        <v>num</v>
      </c>
      <c r="AJ1511" s="1" t="e">
        <f>TRIM(LEFT(AQ1511,FIND(Sheet1!$E$16,AQ1511)-1))</f>
        <v>#VALUE!</v>
      </c>
      <c r="AK1511" s="1" t="e">
        <f>TRIM(LEFT(AR1511,FIND(Sheet1!$E$16,AR1511)-1))</f>
        <v>#VALUE!</v>
      </c>
      <c r="AL1511" s="1" t="e">
        <f>TRIM(LEFT(AS1511,FIND(Sheet1!$E$16,AS1511)-1))</f>
        <v>#VALUE!</v>
      </c>
      <c r="AM1511" s="1" t="e">
        <f>TRIM(LEFT(AT1511,FIND(Sheet1!$E$16,AT1511)-1))</f>
        <v>#VALUE!</v>
      </c>
      <c r="AN1511" s="1" t="e">
        <f>TRIM(LEFT(AU1511,FIND(Sheet1!$E$16,AU1511)-1))</f>
        <v>#VALUE!</v>
      </c>
      <c r="AO1511" s="1" t="e">
        <f>TRIM(LEFT(AV1511,FIND(Sheet1!$E$16,AV1511)-1))</f>
        <v>#VALUE!</v>
      </c>
      <c r="AP1511" s="14" t="s">
        <v>160</v>
      </c>
      <c r="AX1511" s="1">
        <v>9100057401</v>
      </c>
      <c r="AY1511" s="1" t="s">
        <v>157</v>
      </c>
      <c r="AZ1511" s="1" t="str">
        <f t="shared" si="410"/>
        <v>9100057401降低怒气</v>
      </c>
      <c r="BA1511" s="1">
        <f>COUNTIFS($AZ$2:AZ1511,AZ1511,$AZ$2:AZ1511,"&gt;&lt;")</f>
        <v>1</v>
      </c>
    </row>
    <row r="1512" spans="19:53">
      <c r="S1512" s="14" t="str">
        <f t="shared" si="402"/>
        <v>9100057501加buff1</v>
      </c>
      <c r="T1512" s="14" t="str">
        <f ca="1">IF(OFFSET($BB$1,MATCH($S1512,S:S,0)-1,),$BC$1,
_xlfn.TEXTJOIN(Sheet1!$D$16,1,U1512:AA1512))</f>
        <v>duration=12,effectIds={1000581}</v>
      </c>
      <c r="U1512" s="14" t="str">
        <f t="shared" ca="1" si="403"/>
        <v>duration=12</v>
      </c>
      <c r="V1512" s="14" t="str">
        <f t="shared" ca="1" si="404"/>
        <v>effectIds={1000581}</v>
      </c>
      <c r="W1512" s="14" t="str">
        <f t="shared" ca="1" si="405"/>
        <v/>
      </c>
      <c r="X1512" s="14" t="str">
        <f t="shared" ca="1" si="406"/>
        <v/>
      </c>
      <c r="Y1512" s="14" t="str">
        <f t="shared" ca="1" si="407"/>
        <v/>
      </c>
      <c r="Z1512" s="14" t="str">
        <f t="shared" ca="1" si="408"/>
        <v/>
      </c>
      <c r="AA1512" s="14" t="str">
        <f t="shared" ca="1" si="409"/>
        <v/>
      </c>
      <c r="AB1512" s="1">
        <f t="shared" si="411"/>
        <v>12</v>
      </c>
      <c r="AC1512" s="1" t="e">
        <f t="shared" si="412"/>
        <v>#N/A</v>
      </c>
      <c r="AD1512" s="1" t="e">
        <f t="shared" si="413"/>
        <v>#N/A</v>
      </c>
      <c r="AE1512" s="1" t="e">
        <f t="shared" si="414"/>
        <v>#N/A</v>
      </c>
      <c r="AF1512" s="1" t="e">
        <f t="shared" si="415"/>
        <v>#N/A</v>
      </c>
      <c r="AG1512" s="1" t="e">
        <f t="shared" si="416"/>
        <v>#N/A</v>
      </c>
      <c r="AH1512" s="1" t="e">
        <f t="shared" si="417"/>
        <v>#N/A</v>
      </c>
      <c r="AI1512" s="1" t="str">
        <f>TRIM(LEFT(AP1512,FIND(Sheet1!$E$16,AP1512)-1))</f>
        <v>duration</v>
      </c>
      <c r="AJ1512" s="1" t="str">
        <f>TRIM(LEFT(AQ1512,FIND(Sheet1!$E$16,AQ1512)-1))</f>
        <v>effectIds</v>
      </c>
      <c r="AK1512" s="1" t="e">
        <f>TRIM(LEFT(AR1512,FIND(Sheet1!$E$16,AR1512)-1))</f>
        <v>#VALUE!</v>
      </c>
      <c r="AL1512" s="1" t="e">
        <f>TRIM(LEFT(AS1512,FIND(Sheet1!$E$16,AS1512)-1))</f>
        <v>#VALUE!</v>
      </c>
      <c r="AM1512" s="1" t="e">
        <f>TRIM(LEFT(AT1512,FIND(Sheet1!$E$16,AT1512)-1))</f>
        <v>#VALUE!</v>
      </c>
      <c r="AN1512" s="1" t="e">
        <f>TRIM(LEFT(AU1512,FIND(Sheet1!$E$16,AU1512)-1))</f>
        <v>#VALUE!</v>
      </c>
      <c r="AO1512" s="1" t="e">
        <f>TRIM(LEFT(AV1512,FIND(Sheet1!$E$16,AV1512)-1))</f>
        <v>#VALUE!</v>
      </c>
      <c r="AP1512" s="14" t="s">
        <v>408</v>
      </c>
      <c r="AQ1512" s="14" t="s">
        <v>864</v>
      </c>
      <c r="AX1512" s="1">
        <v>9100057501</v>
      </c>
      <c r="AY1512" s="1" t="s">
        <v>88</v>
      </c>
      <c r="AZ1512" s="1" t="str">
        <f t="shared" si="410"/>
        <v>9100057501加buff</v>
      </c>
      <c r="BA1512" s="1">
        <f>COUNTIFS($AZ$2:AZ1512,AZ1512,$AZ$2:AZ1512,"&gt;&lt;")</f>
        <v>1</v>
      </c>
    </row>
    <row r="1513" spans="19:53">
      <c r="S1513" s="14" t="str">
        <f t="shared" si="402"/>
        <v>9100057501加buff2</v>
      </c>
      <c r="T1513" s="14" t="str">
        <f ca="1">IF(OFFSET($BB$1,MATCH($S1513,S:S,0)-1,),$BC$1,
_xlfn.TEXTJOIN(Sheet1!$D$16,1,U1513:AA1513))</f>
        <v>duration=-1,effectIds={1000585}</v>
      </c>
      <c r="U1513" s="14" t="str">
        <f t="shared" ca="1" si="403"/>
        <v>duration=-1</v>
      </c>
      <c r="V1513" s="14" t="str">
        <f t="shared" ca="1" si="404"/>
        <v>effectIds={1000585}</v>
      </c>
      <c r="W1513" s="14" t="str">
        <f t="shared" ca="1" si="405"/>
        <v/>
      </c>
      <c r="X1513" s="14" t="str">
        <f t="shared" ca="1" si="406"/>
        <v/>
      </c>
      <c r="Y1513" s="14" t="str">
        <f t="shared" ca="1" si="407"/>
        <v/>
      </c>
      <c r="Z1513" s="14" t="str">
        <f t="shared" ca="1" si="408"/>
        <v/>
      </c>
      <c r="AA1513" s="14" t="str">
        <f t="shared" ca="1" si="409"/>
        <v/>
      </c>
      <c r="AB1513" s="1">
        <f t="shared" si="411"/>
        <v>1</v>
      </c>
      <c r="AC1513" s="1" t="e">
        <f t="shared" si="412"/>
        <v>#N/A</v>
      </c>
      <c r="AD1513" s="1" t="e">
        <f t="shared" si="413"/>
        <v>#N/A</v>
      </c>
      <c r="AE1513" s="1" t="e">
        <f t="shared" si="414"/>
        <v>#N/A</v>
      </c>
      <c r="AF1513" s="1" t="e">
        <f t="shared" si="415"/>
        <v>#N/A</v>
      </c>
      <c r="AG1513" s="1" t="e">
        <f t="shared" si="416"/>
        <v>#N/A</v>
      </c>
      <c r="AH1513" s="1" t="e">
        <f t="shared" si="417"/>
        <v>#N/A</v>
      </c>
      <c r="AI1513" s="1" t="str">
        <f>TRIM(LEFT(AP1513,FIND(Sheet1!$E$16,AP1513)-1))</f>
        <v>duration</v>
      </c>
      <c r="AJ1513" s="1" t="str">
        <f>TRIM(LEFT(AQ1513,FIND(Sheet1!$E$16,AQ1513)-1))</f>
        <v>effectIds</v>
      </c>
      <c r="AK1513" s="1" t="e">
        <f>TRIM(LEFT(AR1513,FIND(Sheet1!$E$16,AR1513)-1))</f>
        <v>#VALUE!</v>
      </c>
      <c r="AL1513" s="1" t="e">
        <f>TRIM(LEFT(AS1513,FIND(Sheet1!$E$16,AS1513)-1))</f>
        <v>#VALUE!</v>
      </c>
      <c r="AM1513" s="1" t="e">
        <f>TRIM(LEFT(AT1513,FIND(Sheet1!$E$16,AT1513)-1))</f>
        <v>#VALUE!</v>
      </c>
      <c r="AN1513" s="1" t="e">
        <f>TRIM(LEFT(AU1513,FIND(Sheet1!$E$16,AU1513)-1))</f>
        <v>#VALUE!</v>
      </c>
      <c r="AO1513" s="1" t="e">
        <f>TRIM(LEFT(AV1513,FIND(Sheet1!$E$16,AV1513)-1))</f>
        <v>#VALUE!</v>
      </c>
      <c r="AP1513" s="14" t="s">
        <v>417</v>
      </c>
      <c r="AQ1513" s="14" t="s">
        <v>865</v>
      </c>
      <c r="AX1513" s="1">
        <v>9100057501</v>
      </c>
      <c r="AY1513" s="1" t="s">
        <v>88</v>
      </c>
      <c r="AZ1513" s="1" t="str">
        <f t="shared" si="410"/>
        <v>9100057501加buff</v>
      </c>
      <c r="BA1513" s="1">
        <f>COUNTIFS($AZ$2:AZ1513,AZ1513,$AZ$2:AZ1513,"&gt;&lt;")</f>
        <v>2</v>
      </c>
    </row>
    <row r="1514" spans="19:53">
      <c r="S1514" s="14" t="str">
        <f t="shared" si="402"/>
        <v>9100057501降低怒气1</v>
      </c>
      <c r="T1514" s="14" t="str">
        <f ca="1">IF(OFFSET($BB$1,MATCH($S1514,S:S,0)-1,),$BC$1,
_xlfn.TEXTJOIN(Sheet1!$D$16,1,U1514:AA1514))</f>
        <v>num=50</v>
      </c>
      <c r="U1514" s="14" t="str">
        <f t="shared" ca="1" si="403"/>
        <v>num=50</v>
      </c>
      <c r="V1514" s="14" t="str">
        <f t="shared" ca="1" si="404"/>
        <v/>
      </c>
      <c r="W1514" s="14" t="str">
        <f t="shared" ca="1" si="405"/>
        <v/>
      </c>
      <c r="X1514" s="14" t="str">
        <f t="shared" ca="1" si="406"/>
        <v/>
      </c>
      <c r="Y1514" s="14" t="str">
        <f t="shared" ca="1" si="407"/>
        <v/>
      </c>
      <c r="Z1514" s="14" t="str">
        <f t="shared" ca="1" si="408"/>
        <v/>
      </c>
      <c r="AA1514" s="14" t="str">
        <f t="shared" ca="1" si="409"/>
        <v/>
      </c>
      <c r="AB1514" s="1">
        <f t="shared" si="411"/>
        <v>50</v>
      </c>
      <c r="AC1514" s="1" t="e">
        <f t="shared" si="412"/>
        <v>#N/A</v>
      </c>
      <c r="AD1514" s="1" t="e">
        <f t="shared" si="413"/>
        <v>#N/A</v>
      </c>
      <c r="AE1514" s="1" t="e">
        <f t="shared" si="414"/>
        <v>#N/A</v>
      </c>
      <c r="AF1514" s="1" t="e">
        <f t="shared" si="415"/>
        <v>#N/A</v>
      </c>
      <c r="AG1514" s="1" t="e">
        <f t="shared" si="416"/>
        <v>#N/A</v>
      </c>
      <c r="AH1514" s="1" t="e">
        <f t="shared" si="417"/>
        <v>#N/A</v>
      </c>
      <c r="AI1514" s="1" t="str">
        <f>TRIM(LEFT(AP1514,FIND(Sheet1!$E$16,AP1514)-1))</f>
        <v>num</v>
      </c>
      <c r="AJ1514" s="1" t="e">
        <f>TRIM(LEFT(AQ1514,FIND(Sheet1!$E$16,AQ1514)-1))</f>
        <v>#VALUE!</v>
      </c>
      <c r="AK1514" s="1" t="e">
        <f>TRIM(LEFT(AR1514,FIND(Sheet1!$E$16,AR1514)-1))</f>
        <v>#VALUE!</v>
      </c>
      <c r="AL1514" s="1" t="e">
        <f>TRIM(LEFT(AS1514,FIND(Sheet1!$E$16,AS1514)-1))</f>
        <v>#VALUE!</v>
      </c>
      <c r="AM1514" s="1" t="e">
        <f>TRIM(LEFT(AT1514,FIND(Sheet1!$E$16,AT1514)-1))</f>
        <v>#VALUE!</v>
      </c>
      <c r="AN1514" s="1" t="e">
        <f>TRIM(LEFT(AU1514,FIND(Sheet1!$E$16,AU1514)-1))</f>
        <v>#VALUE!</v>
      </c>
      <c r="AO1514" s="1" t="e">
        <f>TRIM(LEFT(AV1514,FIND(Sheet1!$E$16,AV1514)-1))</f>
        <v>#VALUE!</v>
      </c>
      <c r="AP1514" s="14" t="s">
        <v>160</v>
      </c>
      <c r="AX1514" s="1">
        <v>9100057501</v>
      </c>
      <c r="AY1514" s="1" t="s">
        <v>157</v>
      </c>
      <c r="AZ1514" s="1" t="str">
        <f t="shared" si="410"/>
        <v>9100057501降低怒气</v>
      </c>
      <c r="BA1514" s="1">
        <f>COUNTIFS($AZ$2:AZ1514,AZ1514,$AZ$2:AZ1514,"&gt;&lt;")</f>
        <v>1</v>
      </c>
    </row>
    <row r="1515" spans="19:53">
      <c r="S1515" s="14" t="str">
        <f t="shared" si="402"/>
        <v>9100058201加buff1</v>
      </c>
      <c r="T1515" s="14" t="str">
        <f ca="1">IF(OFFSET($BB$1,MATCH($S1515,S:S,0)-1,),$BC$1,
_xlfn.TEXTJOIN(Sheet1!$D$16,1,U1515:AA1515))</f>
        <v>duration=-1,effectIds={1000588},overlayLimit=0</v>
      </c>
      <c r="U1515" s="14" t="str">
        <f t="shared" ca="1" si="403"/>
        <v>duration=-1</v>
      </c>
      <c r="V1515" s="14" t="str">
        <f t="shared" ca="1" si="404"/>
        <v>effectIds={1000588}</v>
      </c>
      <c r="W1515" s="14" t="str">
        <f t="shared" ca="1" si="405"/>
        <v>overlayLimit=0</v>
      </c>
      <c r="X1515" s="14" t="str">
        <f t="shared" ca="1" si="406"/>
        <v/>
      </c>
      <c r="Y1515" s="14" t="str">
        <f t="shared" ca="1" si="407"/>
        <v/>
      </c>
      <c r="Z1515" s="14" t="str">
        <f t="shared" ca="1" si="408"/>
        <v/>
      </c>
      <c r="AA1515" s="14" t="str">
        <f t="shared" ca="1" si="409"/>
        <v/>
      </c>
      <c r="AB1515" s="1">
        <f t="shared" si="411"/>
        <v>1</v>
      </c>
      <c r="AC1515" s="1" t="e">
        <f t="shared" si="412"/>
        <v>#N/A</v>
      </c>
      <c r="AD1515" s="1">
        <f t="shared" si="413"/>
        <v>0</v>
      </c>
      <c r="AE1515" s="1" t="e">
        <f t="shared" si="414"/>
        <v>#N/A</v>
      </c>
      <c r="AF1515" s="1" t="e">
        <f t="shared" si="415"/>
        <v>#N/A</v>
      </c>
      <c r="AG1515" s="1" t="e">
        <f t="shared" si="416"/>
        <v>#N/A</v>
      </c>
      <c r="AH1515" s="1" t="e">
        <f t="shared" si="417"/>
        <v>#N/A</v>
      </c>
      <c r="AI1515" s="1" t="str">
        <f>TRIM(LEFT(AP1515,FIND(Sheet1!$E$16,AP1515)-1))</f>
        <v>duration</v>
      </c>
      <c r="AJ1515" s="1" t="str">
        <f>TRIM(LEFT(AQ1515,FIND(Sheet1!$E$16,AQ1515)-1))</f>
        <v>effectIds</v>
      </c>
      <c r="AK1515" s="1" t="str">
        <f>TRIM(LEFT(AR1515,FIND(Sheet1!$E$16,AR1515)-1))</f>
        <v>overlayLimit</v>
      </c>
      <c r="AL1515" s="1" t="e">
        <f>TRIM(LEFT(AS1515,FIND(Sheet1!$E$16,AS1515)-1))</f>
        <v>#VALUE!</v>
      </c>
      <c r="AM1515" s="1" t="e">
        <f>TRIM(LEFT(AT1515,FIND(Sheet1!$E$16,AT1515)-1))</f>
        <v>#VALUE!</v>
      </c>
      <c r="AN1515" s="1" t="e">
        <f>TRIM(LEFT(AU1515,FIND(Sheet1!$E$16,AU1515)-1))</f>
        <v>#VALUE!</v>
      </c>
      <c r="AO1515" s="1" t="e">
        <f>TRIM(LEFT(AV1515,FIND(Sheet1!$E$16,AV1515)-1))</f>
        <v>#VALUE!</v>
      </c>
      <c r="AP1515" s="14" t="s">
        <v>417</v>
      </c>
      <c r="AQ1515" s="14" t="s">
        <v>866</v>
      </c>
      <c r="AR1515" s="14" t="s">
        <v>867</v>
      </c>
      <c r="AX1515" s="1">
        <v>9100058201</v>
      </c>
      <c r="AY1515" s="1" t="s">
        <v>88</v>
      </c>
      <c r="AZ1515" s="1" t="str">
        <f t="shared" si="410"/>
        <v>9100058201加buff</v>
      </c>
      <c r="BA1515" s="1">
        <f>COUNTIFS($AZ$2:AZ1515,AZ1515,$AZ$2:AZ1515,"&gt;&lt;")</f>
        <v>1</v>
      </c>
    </row>
    <row r="1516" spans="19:53">
      <c r="S1516" s="14" t="str">
        <f t="shared" si="402"/>
        <v>9100058301加buff1</v>
      </c>
      <c r="T1516" s="14" t="str">
        <f ca="1">IF(OFFSET($BB$1,MATCH($S1516,S:S,0)-1,),$BC$1,
_xlfn.TEXTJOIN(Sheet1!$D$16,1,U1516:AA1516))</f>
        <v>duration=-1,effectIds={1000589},overlayLimit=3</v>
      </c>
      <c r="U1516" s="14" t="str">
        <f t="shared" ca="1" si="403"/>
        <v>duration=-1</v>
      </c>
      <c r="V1516" s="14" t="str">
        <f t="shared" ca="1" si="404"/>
        <v>effectIds={1000589}</v>
      </c>
      <c r="W1516" s="14" t="str">
        <f t="shared" ca="1" si="405"/>
        <v>overlayLimit=3</v>
      </c>
      <c r="X1516" s="14" t="str">
        <f t="shared" ca="1" si="406"/>
        <v/>
      </c>
      <c r="Y1516" s="14" t="str">
        <f t="shared" ca="1" si="407"/>
        <v/>
      </c>
      <c r="Z1516" s="14" t="str">
        <f t="shared" ca="1" si="408"/>
        <v/>
      </c>
      <c r="AA1516" s="14" t="str">
        <f t="shared" ca="1" si="409"/>
        <v/>
      </c>
      <c r="AB1516" s="1">
        <f t="shared" si="411"/>
        <v>1</v>
      </c>
      <c r="AC1516" s="1" t="e">
        <f t="shared" si="412"/>
        <v>#N/A</v>
      </c>
      <c r="AD1516" s="1">
        <f t="shared" si="413"/>
        <v>3</v>
      </c>
      <c r="AE1516" s="1" t="e">
        <f t="shared" si="414"/>
        <v>#N/A</v>
      </c>
      <c r="AF1516" s="1" t="e">
        <f t="shared" si="415"/>
        <v>#N/A</v>
      </c>
      <c r="AG1516" s="1" t="e">
        <f t="shared" si="416"/>
        <v>#N/A</v>
      </c>
      <c r="AH1516" s="1" t="e">
        <f t="shared" si="417"/>
        <v>#N/A</v>
      </c>
      <c r="AI1516" s="1" t="str">
        <f>TRIM(LEFT(AP1516,FIND(Sheet1!$E$16,AP1516)-1))</f>
        <v>duration</v>
      </c>
      <c r="AJ1516" s="1" t="str">
        <f>TRIM(LEFT(AQ1516,FIND(Sheet1!$E$16,AQ1516)-1))</f>
        <v>effectIds</v>
      </c>
      <c r="AK1516" s="1" t="str">
        <f>TRIM(LEFT(AR1516,FIND(Sheet1!$E$16,AR1516)-1))</f>
        <v>overlayLimit</v>
      </c>
      <c r="AL1516" s="1" t="e">
        <f>TRIM(LEFT(AS1516,FIND(Sheet1!$E$16,AS1516)-1))</f>
        <v>#VALUE!</v>
      </c>
      <c r="AM1516" s="1" t="e">
        <f>TRIM(LEFT(AT1516,FIND(Sheet1!$E$16,AT1516)-1))</f>
        <v>#VALUE!</v>
      </c>
      <c r="AN1516" s="1" t="e">
        <f>TRIM(LEFT(AU1516,FIND(Sheet1!$E$16,AU1516)-1))</f>
        <v>#VALUE!</v>
      </c>
      <c r="AO1516" s="1" t="e">
        <f>TRIM(LEFT(AV1516,FIND(Sheet1!$E$16,AV1516)-1))</f>
        <v>#VALUE!</v>
      </c>
      <c r="AP1516" s="14" t="s">
        <v>417</v>
      </c>
      <c r="AQ1516" s="14" t="s">
        <v>868</v>
      </c>
      <c r="AR1516" s="14" t="s">
        <v>429</v>
      </c>
      <c r="AX1516" s="1">
        <v>9100058301</v>
      </c>
      <c r="AY1516" s="1" t="s">
        <v>88</v>
      </c>
      <c r="AZ1516" s="1" t="str">
        <f t="shared" si="410"/>
        <v>9100058301加buff</v>
      </c>
      <c r="BA1516" s="1">
        <f>COUNTIFS($AZ$2:AZ1516,AZ1516,$AZ$2:AZ1516,"&gt;&lt;")</f>
        <v>1</v>
      </c>
    </row>
    <row r="1517" spans="19:53">
      <c r="S1517" s="14" t="str">
        <f t="shared" si="402"/>
        <v>9100058401加buff1</v>
      </c>
      <c r="T1517" s="14" t="str">
        <f ca="1">IF(OFFSET($BB$1,MATCH($S1517,S:S,0)-1,),$BC$1,
_xlfn.TEXTJOIN(Sheet1!$D$16,1,U1517:AA1517))</f>
        <v>duration=-1,effectIds={1000590},overlayLimit=3</v>
      </c>
      <c r="U1517" s="14" t="str">
        <f t="shared" ca="1" si="403"/>
        <v>duration=-1</v>
      </c>
      <c r="V1517" s="14" t="str">
        <f t="shared" ca="1" si="404"/>
        <v>effectIds={1000590}</v>
      </c>
      <c r="W1517" s="14" t="str">
        <f t="shared" ca="1" si="405"/>
        <v>overlayLimit=3</v>
      </c>
      <c r="X1517" s="14" t="str">
        <f t="shared" ca="1" si="406"/>
        <v/>
      </c>
      <c r="Y1517" s="14" t="str">
        <f t="shared" ca="1" si="407"/>
        <v/>
      </c>
      <c r="Z1517" s="14" t="str">
        <f t="shared" ca="1" si="408"/>
        <v/>
      </c>
      <c r="AA1517" s="14" t="str">
        <f t="shared" ca="1" si="409"/>
        <v/>
      </c>
      <c r="AB1517" s="1">
        <f t="shared" si="411"/>
        <v>1</v>
      </c>
      <c r="AC1517" s="1" t="e">
        <f t="shared" si="412"/>
        <v>#N/A</v>
      </c>
      <c r="AD1517" s="1">
        <f t="shared" si="413"/>
        <v>3</v>
      </c>
      <c r="AE1517" s="1" t="e">
        <f t="shared" si="414"/>
        <v>#N/A</v>
      </c>
      <c r="AF1517" s="1" t="e">
        <f t="shared" si="415"/>
        <v>#N/A</v>
      </c>
      <c r="AG1517" s="1" t="e">
        <f t="shared" si="416"/>
        <v>#N/A</v>
      </c>
      <c r="AH1517" s="1" t="e">
        <f t="shared" si="417"/>
        <v>#N/A</v>
      </c>
      <c r="AI1517" s="1" t="str">
        <f>TRIM(LEFT(AP1517,FIND(Sheet1!$E$16,AP1517)-1))</f>
        <v>duration</v>
      </c>
      <c r="AJ1517" s="1" t="str">
        <f>TRIM(LEFT(AQ1517,FIND(Sheet1!$E$16,AQ1517)-1))</f>
        <v>effectIds</v>
      </c>
      <c r="AK1517" s="1" t="str">
        <f>TRIM(LEFT(AR1517,FIND(Sheet1!$E$16,AR1517)-1))</f>
        <v>overlayLimit</v>
      </c>
      <c r="AL1517" s="1" t="e">
        <f>TRIM(LEFT(AS1517,FIND(Sheet1!$E$16,AS1517)-1))</f>
        <v>#VALUE!</v>
      </c>
      <c r="AM1517" s="1" t="e">
        <f>TRIM(LEFT(AT1517,FIND(Sheet1!$E$16,AT1517)-1))</f>
        <v>#VALUE!</v>
      </c>
      <c r="AN1517" s="1" t="e">
        <f>TRIM(LEFT(AU1517,FIND(Sheet1!$E$16,AU1517)-1))</f>
        <v>#VALUE!</v>
      </c>
      <c r="AO1517" s="1" t="e">
        <f>TRIM(LEFT(AV1517,FIND(Sheet1!$E$16,AV1517)-1))</f>
        <v>#VALUE!</v>
      </c>
      <c r="AP1517" s="14" t="s">
        <v>417</v>
      </c>
      <c r="AQ1517" s="14" t="s">
        <v>869</v>
      </c>
      <c r="AR1517" s="14" t="s">
        <v>429</v>
      </c>
      <c r="AX1517" s="1">
        <v>9100058401</v>
      </c>
      <c r="AY1517" s="1" t="s">
        <v>88</v>
      </c>
      <c r="AZ1517" s="1" t="str">
        <f t="shared" si="410"/>
        <v>9100058401加buff</v>
      </c>
      <c r="BA1517" s="1">
        <f>COUNTIFS($AZ$2:AZ1517,AZ1517,$AZ$2:AZ1517,"&gt;&lt;")</f>
        <v>1</v>
      </c>
    </row>
    <row r="1518" spans="19:53">
      <c r="S1518" s="14" t="str">
        <f t="shared" si="402"/>
        <v>9100058401恢复怒气1</v>
      </c>
      <c r="T1518" s="14" t="str">
        <f ca="1">IF(OFFSET($BB$1,MATCH($S1518,S:S,0)-1,),$BC$1,
_xlfn.TEXTJOIN(Sheet1!$D$16,1,U1518:AA1518))</f>
        <v>num=0</v>
      </c>
      <c r="U1518" s="14" t="str">
        <f t="shared" ca="1" si="403"/>
        <v>num=0</v>
      </c>
      <c r="V1518" s="14" t="str">
        <f t="shared" ca="1" si="404"/>
        <v/>
      </c>
      <c r="W1518" s="14" t="str">
        <f t="shared" ca="1" si="405"/>
        <v/>
      </c>
      <c r="X1518" s="14" t="str">
        <f t="shared" ca="1" si="406"/>
        <v/>
      </c>
      <c r="Y1518" s="14" t="str">
        <f t="shared" ca="1" si="407"/>
        <v/>
      </c>
      <c r="Z1518" s="14" t="str">
        <f t="shared" ca="1" si="408"/>
        <v/>
      </c>
      <c r="AA1518" s="14" t="str">
        <f t="shared" ca="1" si="409"/>
        <v/>
      </c>
      <c r="AB1518" s="1">
        <f t="shared" si="411"/>
        <v>0</v>
      </c>
      <c r="AC1518" s="1" t="e">
        <f t="shared" si="412"/>
        <v>#N/A</v>
      </c>
      <c r="AD1518" s="1" t="e">
        <f t="shared" si="413"/>
        <v>#N/A</v>
      </c>
      <c r="AE1518" s="1" t="e">
        <f t="shared" si="414"/>
        <v>#N/A</v>
      </c>
      <c r="AF1518" s="1" t="e">
        <f t="shared" si="415"/>
        <v>#N/A</v>
      </c>
      <c r="AG1518" s="1" t="e">
        <f t="shared" si="416"/>
        <v>#N/A</v>
      </c>
      <c r="AH1518" s="1" t="e">
        <f t="shared" si="417"/>
        <v>#N/A</v>
      </c>
      <c r="AI1518" s="1" t="str">
        <f>TRIM(LEFT(AP1518,FIND(Sheet1!$E$16,AP1518)-1))</f>
        <v>num</v>
      </c>
      <c r="AJ1518" s="1" t="e">
        <f>TRIM(LEFT(AQ1518,FIND(Sheet1!$E$16,AQ1518)-1))</f>
        <v>#VALUE!</v>
      </c>
      <c r="AK1518" s="1" t="e">
        <f>TRIM(LEFT(AR1518,FIND(Sheet1!$E$16,AR1518)-1))</f>
        <v>#VALUE!</v>
      </c>
      <c r="AL1518" s="1" t="e">
        <f>TRIM(LEFT(AS1518,FIND(Sheet1!$E$16,AS1518)-1))</f>
        <v>#VALUE!</v>
      </c>
      <c r="AM1518" s="1" t="e">
        <f>TRIM(LEFT(AT1518,FIND(Sheet1!$E$16,AT1518)-1))</f>
        <v>#VALUE!</v>
      </c>
      <c r="AN1518" s="1" t="e">
        <f>TRIM(LEFT(AU1518,FIND(Sheet1!$E$16,AU1518)-1))</f>
        <v>#VALUE!</v>
      </c>
      <c r="AO1518" s="1" t="e">
        <f>TRIM(LEFT(AV1518,FIND(Sheet1!$E$16,AV1518)-1))</f>
        <v>#VALUE!</v>
      </c>
      <c r="AP1518" s="14" t="s">
        <v>806</v>
      </c>
      <c r="AX1518" s="1">
        <v>9100058401</v>
      </c>
      <c r="AY1518" s="1" t="s">
        <v>95</v>
      </c>
      <c r="AZ1518" s="1" t="str">
        <f t="shared" si="410"/>
        <v>9100058401恢复怒气</v>
      </c>
      <c r="BA1518" s="1">
        <f>COUNTIFS($AZ$2:AZ1518,AZ1518,$AZ$2:AZ1518,"&gt;&lt;")</f>
        <v>1</v>
      </c>
    </row>
    <row r="1519" spans="19:53">
      <c r="S1519" s="14" t="str">
        <f t="shared" si="402"/>
        <v>9100058501加buff1</v>
      </c>
      <c r="T1519" s="14" t="str">
        <f ca="1">IF(OFFSET($BB$1,MATCH($S1519,S:S,0)-1,),$BC$1,
_xlfn.TEXTJOIN(Sheet1!$D$16,1,U1519:AA1519))</f>
        <v>duration=-1,effectIds={1000591},overlayLimit=5</v>
      </c>
      <c r="U1519" s="14" t="str">
        <f t="shared" ca="1" si="403"/>
        <v>duration=-1</v>
      </c>
      <c r="V1519" s="14" t="str">
        <f t="shared" ca="1" si="404"/>
        <v>effectIds={1000591}</v>
      </c>
      <c r="W1519" s="14" t="str">
        <f t="shared" ca="1" si="405"/>
        <v>overlayLimit=5</v>
      </c>
      <c r="X1519" s="14" t="str">
        <f t="shared" ca="1" si="406"/>
        <v/>
      </c>
      <c r="Y1519" s="14" t="str">
        <f t="shared" ca="1" si="407"/>
        <v/>
      </c>
      <c r="Z1519" s="14" t="str">
        <f t="shared" ca="1" si="408"/>
        <v/>
      </c>
      <c r="AA1519" s="14" t="str">
        <f t="shared" ca="1" si="409"/>
        <v/>
      </c>
      <c r="AB1519" s="1">
        <f t="shared" si="411"/>
        <v>1</v>
      </c>
      <c r="AC1519" s="1" t="e">
        <f t="shared" si="412"/>
        <v>#N/A</v>
      </c>
      <c r="AD1519" s="1">
        <f t="shared" si="413"/>
        <v>5</v>
      </c>
      <c r="AE1519" s="1" t="e">
        <f t="shared" si="414"/>
        <v>#N/A</v>
      </c>
      <c r="AF1519" s="1" t="e">
        <f t="shared" si="415"/>
        <v>#N/A</v>
      </c>
      <c r="AG1519" s="1" t="e">
        <f t="shared" si="416"/>
        <v>#N/A</v>
      </c>
      <c r="AH1519" s="1" t="e">
        <f t="shared" si="417"/>
        <v>#N/A</v>
      </c>
      <c r="AI1519" s="1" t="str">
        <f>TRIM(LEFT(AP1519,FIND(Sheet1!$E$16,AP1519)-1))</f>
        <v>duration</v>
      </c>
      <c r="AJ1519" s="1" t="str">
        <f>TRIM(LEFT(AQ1519,FIND(Sheet1!$E$16,AQ1519)-1))</f>
        <v>effectIds</v>
      </c>
      <c r="AK1519" s="1" t="str">
        <f>TRIM(LEFT(AR1519,FIND(Sheet1!$E$16,AR1519)-1))</f>
        <v>overlayLimit</v>
      </c>
      <c r="AL1519" s="1" t="e">
        <f>TRIM(LEFT(AS1519,FIND(Sheet1!$E$16,AS1519)-1))</f>
        <v>#VALUE!</v>
      </c>
      <c r="AM1519" s="1" t="e">
        <f>TRIM(LEFT(AT1519,FIND(Sheet1!$E$16,AT1519)-1))</f>
        <v>#VALUE!</v>
      </c>
      <c r="AN1519" s="1" t="e">
        <f>TRIM(LEFT(AU1519,FIND(Sheet1!$E$16,AU1519)-1))</f>
        <v>#VALUE!</v>
      </c>
      <c r="AO1519" s="1" t="e">
        <f>TRIM(LEFT(AV1519,FIND(Sheet1!$E$16,AV1519)-1))</f>
        <v>#VALUE!</v>
      </c>
      <c r="AP1519" s="14" t="s">
        <v>417</v>
      </c>
      <c r="AQ1519" s="14" t="s">
        <v>870</v>
      </c>
      <c r="AR1519" s="14" t="s">
        <v>538</v>
      </c>
      <c r="AX1519" s="1">
        <v>9100058501</v>
      </c>
      <c r="AY1519" s="1" t="s">
        <v>88</v>
      </c>
      <c r="AZ1519" s="1" t="str">
        <f t="shared" si="410"/>
        <v>9100058501加buff</v>
      </c>
      <c r="BA1519" s="1">
        <f>COUNTIFS($AZ$2:AZ1519,AZ1519,$AZ$2:AZ1519,"&gt;&lt;")</f>
        <v>1</v>
      </c>
    </row>
    <row r="1520" spans="19:53">
      <c r="S1520" s="14" t="str">
        <f t="shared" si="402"/>
        <v>9100058501恢复怒气1</v>
      </c>
      <c r="T1520" s="14" t="str">
        <f ca="1">IF(OFFSET($BB$1,MATCH($S1520,S:S,0)-1,),$BC$1,
_xlfn.TEXTJOIN(Sheet1!$D$16,1,U1520:AA1520))</f>
        <v>num=0</v>
      </c>
      <c r="U1520" s="14" t="str">
        <f t="shared" ca="1" si="403"/>
        <v>num=0</v>
      </c>
      <c r="V1520" s="14" t="str">
        <f t="shared" ca="1" si="404"/>
        <v/>
      </c>
      <c r="W1520" s="14" t="str">
        <f t="shared" ca="1" si="405"/>
        <v/>
      </c>
      <c r="X1520" s="14" t="str">
        <f t="shared" ca="1" si="406"/>
        <v/>
      </c>
      <c r="Y1520" s="14" t="str">
        <f t="shared" ca="1" si="407"/>
        <v/>
      </c>
      <c r="Z1520" s="14" t="str">
        <f t="shared" ca="1" si="408"/>
        <v/>
      </c>
      <c r="AA1520" s="14" t="str">
        <f t="shared" ca="1" si="409"/>
        <v/>
      </c>
      <c r="AB1520" s="1">
        <f t="shared" si="411"/>
        <v>0</v>
      </c>
      <c r="AC1520" s="1" t="e">
        <f t="shared" si="412"/>
        <v>#N/A</v>
      </c>
      <c r="AD1520" s="1" t="e">
        <f t="shared" si="413"/>
        <v>#N/A</v>
      </c>
      <c r="AE1520" s="1" t="e">
        <f t="shared" si="414"/>
        <v>#N/A</v>
      </c>
      <c r="AF1520" s="1" t="e">
        <f t="shared" si="415"/>
        <v>#N/A</v>
      </c>
      <c r="AG1520" s="1" t="e">
        <f t="shared" si="416"/>
        <v>#N/A</v>
      </c>
      <c r="AH1520" s="1" t="e">
        <f t="shared" si="417"/>
        <v>#N/A</v>
      </c>
      <c r="AI1520" s="1" t="str">
        <f>TRIM(LEFT(AP1520,FIND(Sheet1!$E$16,AP1520)-1))</f>
        <v>num</v>
      </c>
      <c r="AJ1520" s="1" t="e">
        <f>TRIM(LEFT(AQ1520,FIND(Sheet1!$E$16,AQ1520)-1))</f>
        <v>#VALUE!</v>
      </c>
      <c r="AK1520" s="1" t="e">
        <f>TRIM(LEFT(AR1520,FIND(Sheet1!$E$16,AR1520)-1))</f>
        <v>#VALUE!</v>
      </c>
      <c r="AL1520" s="1" t="e">
        <f>TRIM(LEFT(AS1520,FIND(Sheet1!$E$16,AS1520)-1))</f>
        <v>#VALUE!</v>
      </c>
      <c r="AM1520" s="1" t="e">
        <f>TRIM(LEFT(AT1520,FIND(Sheet1!$E$16,AT1520)-1))</f>
        <v>#VALUE!</v>
      </c>
      <c r="AN1520" s="1" t="e">
        <f>TRIM(LEFT(AU1520,FIND(Sheet1!$E$16,AU1520)-1))</f>
        <v>#VALUE!</v>
      </c>
      <c r="AO1520" s="1" t="e">
        <f>TRIM(LEFT(AV1520,FIND(Sheet1!$E$16,AV1520)-1))</f>
        <v>#VALUE!</v>
      </c>
      <c r="AP1520" s="14" t="s">
        <v>806</v>
      </c>
      <c r="AX1520" s="1">
        <v>9100058501</v>
      </c>
      <c r="AY1520" s="1" t="s">
        <v>95</v>
      </c>
      <c r="AZ1520" s="1" t="str">
        <f t="shared" si="410"/>
        <v>9100058501恢复怒气</v>
      </c>
      <c r="BA1520" s="1">
        <f>COUNTIFS($AZ$2:AZ1520,AZ1520,$AZ$2:AZ1520,"&gt;&lt;")</f>
        <v>1</v>
      </c>
    </row>
    <row r="1521" spans="19:53">
      <c r="S1521" s="14" t="str">
        <f t="shared" si="402"/>
        <v>9100058601伤血1</v>
      </c>
      <c r="T1521" s="14" t="str">
        <f ca="1">IF(OFFSET($BB$1,MATCH($S1521,S:S,0)-1,),$BC$1,
_xlfn.TEXTJOIN(Sheet1!$D$16,1,U1521:AA1521))</f>
        <v>fixed=100, ratio=0.35</v>
      </c>
      <c r="U1521" s="14" t="str">
        <f t="shared" ca="1" si="403"/>
        <v>fixed=100</v>
      </c>
      <c r="V1521" s="14" t="str">
        <f t="shared" ca="1" si="404"/>
        <v xml:space="preserve"> ratio=0.35</v>
      </c>
      <c r="W1521" s="14" t="str">
        <f t="shared" ca="1" si="405"/>
        <v/>
      </c>
      <c r="X1521" s="14" t="str">
        <f t="shared" ca="1" si="406"/>
        <v/>
      </c>
      <c r="Y1521" s="14" t="str">
        <f t="shared" ca="1" si="407"/>
        <v/>
      </c>
      <c r="Z1521" s="14" t="str">
        <f t="shared" ca="1" si="408"/>
        <v/>
      </c>
      <c r="AA1521" s="14" t="str">
        <f t="shared" ca="1" si="409"/>
        <v/>
      </c>
      <c r="AB1521" s="1">
        <f t="shared" si="411"/>
        <v>100</v>
      </c>
      <c r="AC1521" s="1">
        <f t="shared" si="412"/>
        <v>0.35</v>
      </c>
      <c r="AD1521" s="1" t="e">
        <f t="shared" si="413"/>
        <v>#N/A</v>
      </c>
      <c r="AE1521" s="1" t="e">
        <f t="shared" si="414"/>
        <v>#N/A</v>
      </c>
      <c r="AF1521" s="1" t="e">
        <f t="shared" si="415"/>
        <v>#N/A</v>
      </c>
      <c r="AG1521" s="1" t="e">
        <f t="shared" si="416"/>
        <v>#N/A</v>
      </c>
      <c r="AH1521" s="1" t="e">
        <f t="shared" si="417"/>
        <v>#N/A</v>
      </c>
      <c r="AI1521" s="1" t="str">
        <f>TRIM(LEFT(AP1521,FIND(Sheet1!$E$16,AP1521)-1))</f>
        <v>fixed</v>
      </c>
      <c r="AJ1521" s="1" t="str">
        <f>TRIM(LEFT(AQ1521,FIND(Sheet1!$E$16,AQ1521)-1))</f>
        <v>ratio</v>
      </c>
      <c r="AK1521" s="1" t="e">
        <f>TRIM(LEFT(AR1521,FIND(Sheet1!$E$16,AR1521)-1))</f>
        <v>#VALUE!</v>
      </c>
      <c r="AL1521" s="1" t="e">
        <f>TRIM(LEFT(AS1521,FIND(Sheet1!$E$16,AS1521)-1))</f>
        <v>#VALUE!</v>
      </c>
      <c r="AM1521" s="1" t="e">
        <f>TRIM(LEFT(AT1521,FIND(Sheet1!$E$16,AT1521)-1))</f>
        <v>#VALUE!</v>
      </c>
      <c r="AN1521" s="1" t="e">
        <f>TRIM(LEFT(AU1521,FIND(Sheet1!$E$16,AU1521)-1))</f>
        <v>#VALUE!</v>
      </c>
      <c r="AO1521" s="1" t="e">
        <f>TRIM(LEFT(AV1521,FIND(Sheet1!$E$16,AV1521)-1))</f>
        <v>#VALUE!</v>
      </c>
      <c r="AP1521" s="14" t="s">
        <v>170</v>
      </c>
      <c r="AQ1521" s="14" t="s">
        <v>818</v>
      </c>
      <c r="AX1521" s="1">
        <v>9100058601</v>
      </c>
      <c r="AY1521" s="1" t="s">
        <v>86</v>
      </c>
      <c r="AZ1521" s="1" t="str">
        <f t="shared" si="410"/>
        <v>9100058601伤血</v>
      </c>
      <c r="BA1521" s="1">
        <f>COUNTIFS($AZ$2:AZ1521,AZ1521,$AZ$2:AZ1521,"&gt;&lt;")</f>
        <v>1</v>
      </c>
    </row>
    <row r="1522" spans="19:53">
      <c r="S1522" s="14" t="str">
        <f t="shared" ref="S1522:S1585" si="418">AZ1522&amp;BA1522</f>
        <v>2200450801伤血1</v>
      </c>
      <c r="T1522" s="14" t="str">
        <f ca="1">IF(OFFSET($BB$1,MATCH($S1522,S:S,0)-1,),$BC$1,
_xlfn.TEXTJOIN(Sheet1!$D$16,1,U1522:AA1522))</f>
        <v>ratio=0.4,fixed=10</v>
      </c>
      <c r="U1522" s="14" t="str">
        <f t="shared" ca="1" si="403"/>
        <v>ratio=0.4</v>
      </c>
      <c r="V1522" s="14" t="str">
        <f t="shared" ca="1" si="404"/>
        <v>fixed=10</v>
      </c>
      <c r="W1522" s="14" t="str">
        <f t="shared" ca="1" si="405"/>
        <v/>
      </c>
      <c r="X1522" s="14" t="str">
        <f t="shared" ca="1" si="406"/>
        <v/>
      </c>
      <c r="Y1522" s="14" t="str">
        <f t="shared" ca="1" si="407"/>
        <v/>
      </c>
      <c r="Z1522" s="14" t="str">
        <f t="shared" ca="1" si="408"/>
        <v/>
      </c>
      <c r="AA1522" s="14" t="str">
        <f t="shared" ca="1" si="409"/>
        <v/>
      </c>
      <c r="AB1522" s="1">
        <f t="shared" si="411"/>
        <v>0.4</v>
      </c>
      <c r="AC1522" s="1">
        <f t="shared" si="412"/>
        <v>10</v>
      </c>
      <c r="AD1522" s="1" t="e">
        <f t="shared" si="413"/>
        <v>#N/A</v>
      </c>
      <c r="AE1522" s="1" t="e">
        <f t="shared" si="414"/>
        <v>#N/A</v>
      </c>
      <c r="AF1522" s="1" t="e">
        <f t="shared" si="415"/>
        <v>#N/A</v>
      </c>
      <c r="AG1522" s="1" t="e">
        <f t="shared" si="416"/>
        <v>#N/A</v>
      </c>
      <c r="AH1522" s="1" t="e">
        <f t="shared" si="417"/>
        <v>#N/A</v>
      </c>
      <c r="AI1522" s="1" t="str">
        <f>TRIM(LEFT(AP1522,FIND(Sheet1!$E$16,AP1522)-1))</f>
        <v>ratio</v>
      </c>
      <c r="AJ1522" s="1" t="str">
        <f>TRIM(LEFT(AQ1522,FIND(Sheet1!$E$16,AQ1522)-1))</f>
        <v>fixed</v>
      </c>
      <c r="AK1522" s="1" t="e">
        <f>TRIM(LEFT(AR1522,FIND(Sheet1!$E$16,AR1522)-1))</f>
        <v>#VALUE!</v>
      </c>
      <c r="AL1522" s="1" t="e">
        <f>TRIM(LEFT(AS1522,FIND(Sheet1!$E$16,AS1522)-1))</f>
        <v>#VALUE!</v>
      </c>
      <c r="AM1522" s="1" t="e">
        <f>TRIM(LEFT(AT1522,FIND(Sheet1!$E$16,AT1522)-1))</f>
        <v>#VALUE!</v>
      </c>
      <c r="AN1522" s="1" t="e">
        <f>TRIM(LEFT(AU1522,FIND(Sheet1!$E$16,AU1522)-1))</f>
        <v>#VALUE!</v>
      </c>
      <c r="AO1522" s="1" t="e">
        <f>TRIM(LEFT(AV1522,FIND(Sheet1!$E$16,AV1522)-1))</f>
        <v>#VALUE!</v>
      </c>
      <c r="AP1522" s="14" t="s">
        <v>167</v>
      </c>
      <c r="AQ1522" s="14" t="s">
        <v>168</v>
      </c>
      <c r="AW1522" s="1" t="s">
        <v>899</v>
      </c>
      <c r="AX1522" s="30">
        <v>2200450801</v>
      </c>
      <c r="AY1522" s="1" t="s">
        <v>86</v>
      </c>
      <c r="AZ1522" s="1" t="str">
        <f t="shared" si="410"/>
        <v>2200450801伤血</v>
      </c>
      <c r="BA1522" s="1">
        <f>COUNTIFS($AZ$2:AZ1522,AZ1522,$AZ$2:AZ1522,"&gt;&lt;")</f>
        <v>1</v>
      </c>
    </row>
    <row r="1523" spans="19:53">
      <c r="S1523" s="14" t="str">
        <f t="shared" si="418"/>
        <v>2200450801受击光效1</v>
      </c>
      <c r="T1523" s="14" t="str">
        <f ca="1">IF(OFFSET($BB$1,MATCH($S1523,S:S,0)-1,),$BC$1,
_xlfn.TEXTJOIN(Sheet1!$D$16,1,U1523:AA1523))</f>
        <v>1</v>
      </c>
      <c r="U1523" s="14" t="str">
        <f t="shared" ca="1" si="403"/>
        <v>1</v>
      </c>
      <c r="V1523" s="14" t="str">
        <f t="shared" ca="1" si="404"/>
        <v/>
      </c>
      <c r="W1523" s="14" t="str">
        <f t="shared" ca="1" si="405"/>
        <v/>
      </c>
      <c r="X1523" s="14" t="str">
        <f t="shared" ca="1" si="406"/>
        <v/>
      </c>
      <c r="Y1523" s="14" t="str">
        <f t="shared" ca="1" si="407"/>
        <v/>
      </c>
      <c r="Z1523" s="14" t="str">
        <f t="shared" ca="1" si="408"/>
        <v/>
      </c>
      <c r="AA1523" s="14" t="str">
        <f t="shared" ca="1" si="409"/>
        <v/>
      </c>
      <c r="AB1523" s="1">
        <f t="shared" si="411"/>
        <v>1</v>
      </c>
      <c r="AC1523" s="1" t="e">
        <f t="shared" si="412"/>
        <v>#N/A</v>
      </c>
      <c r="AD1523" s="1" t="e">
        <f t="shared" si="413"/>
        <v>#N/A</v>
      </c>
      <c r="AE1523" s="1" t="e">
        <f t="shared" si="414"/>
        <v>#N/A</v>
      </c>
      <c r="AF1523" s="1" t="e">
        <f t="shared" si="415"/>
        <v>#N/A</v>
      </c>
      <c r="AG1523" s="1" t="e">
        <f t="shared" si="416"/>
        <v>#N/A</v>
      </c>
      <c r="AH1523" s="1" t="e">
        <f t="shared" si="417"/>
        <v>#N/A</v>
      </c>
      <c r="AI1523" s="1" t="e">
        <f>TRIM(LEFT(AP1523,FIND(Sheet1!$E$16,AP1523)-1))</f>
        <v>#VALUE!</v>
      </c>
      <c r="AJ1523" s="1" t="e">
        <f>TRIM(LEFT(AQ1523,FIND(Sheet1!$E$16,AQ1523)-1))</f>
        <v>#VALUE!</v>
      </c>
      <c r="AK1523" s="1" t="e">
        <f>TRIM(LEFT(AR1523,FIND(Sheet1!$E$16,AR1523)-1))</f>
        <v>#VALUE!</v>
      </c>
      <c r="AL1523" s="1" t="e">
        <f>TRIM(LEFT(AS1523,FIND(Sheet1!$E$16,AS1523)-1))</f>
        <v>#VALUE!</v>
      </c>
      <c r="AM1523" s="1" t="e">
        <f>TRIM(LEFT(AT1523,FIND(Sheet1!$E$16,AT1523)-1))</f>
        <v>#VALUE!</v>
      </c>
      <c r="AN1523" s="1" t="e">
        <f>TRIM(LEFT(AU1523,FIND(Sheet1!$E$16,AU1523)-1))</f>
        <v>#VALUE!</v>
      </c>
      <c r="AO1523" s="1" t="e">
        <f>TRIM(LEFT(AV1523,FIND(Sheet1!$E$16,AV1523)-1))</f>
        <v>#VALUE!</v>
      </c>
      <c r="AP1523" s="14">
        <v>1</v>
      </c>
      <c r="AX1523" s="1">
        <v>2200450801</v>
      </c>
      <c r="AY1523" s="1" t="s">
        <v>91</v>
      </c>
      <c r="AZ1523" s="1" t="str">
        <f t="shared" si="410"/>
        <v>2200450801受击光效</v>
      </c>
      <c r="BA1523" s="1">
        <f>COUNTIFS($AZ$2:AZ1523,AZ1523,$AZ$2:AZ1523,"&gt;&lt;")</f>
        <v>1</v>
      </c>
    </row>
    <row r="1524" spans="19:53">
      <c r="S1524" s="14" t="str">
        <f t="shared" si="418"/>
        <v>2200450802伤血1</v>
      </c>
      <c r="T1524" s="14" t="str">
        <f ca="1">IF(OFFSET($BB$1,MATCH($S1524,S:S,0)-1,),$BC$1,
_xlfn.TEXTJOIN(Sheet1!$D$16,1,U1524:AA1524))</f>
        <v>ratio=0.82,fixed=100</v>
      </c>
      <c r="U1524" s="14" t="str">
        <f t="shared" ca="1" si="403"/>
        <v>ratio=0.82</v>
      </c>
      <c r="V1524" s="14" t="str">
        <f t="shared" ca="1" si="404"/>
        <v>fixed=100</v>
      </c>
      <c r="W1524" s="14" t="str">
        <f t="shared" ca="1" si="405"/>
        <v/>
      </c>
      <c r="X1524" s="14" t="str">
        <f t="shared" ca="1" si="406"/>
        <v/>
      </c>
      <c r="Y1524" s="14" t="str">
        <f t="shared" ca="1" si="407"/>
        <v/>
      </c>
      <c r="Z1524" s="14" t="str">
        <f t="shared" ca="1" si="408"/>
        <v/>
      </c>
      <c r="AA1524" s="14" t="str">
        <f t="shared" ca="1" si="409"/>
        <v/>
      </c>
      <c r="AB1524" s="1">
        <f t="shared" si="411"/>
        <v>0.82</v>
      </c>
      <c r="AC1524" s="1">
        <f t="shared" si="412"/>
        <v>100</v>
      </c>
      <c r="AD1524" s="1" t="e">
        <f t="shared" si="413"/>
        <v>#N/A</v>
      </c>
      <c r="AE1524" s="1" t="e">
        <f t="shared" si="414"/>
        <v>#N/A</v>
      </c>
      <c r="AF1524" s="1" t="e">
        <f t="shared" si="415"/>
        <v>#N/A</v>
      </c>
      <c r="AG1524" s="1" t="e">
        <f t="shared" si="416"/>
        <v>#N/A</v>
      </c>
      <c r="AH1524" s="1" t="e">
        <f t="shared" si="417"/>
        <v>#N/A</v>
      </c>
      <c r="AI1524" s="1" t="str">
        <f>TRIM(LEFT(AP1524,FIND(Sheet1!$E$16,AP1524)-1))</f>
        <v>ratio</v>
      </c>
      <c r="AJ1524" s="1" t="str">
        <f>TRIM(LEFT(AQ1524,FIND(Sheet1!$E$16,AQ1524)-1))</f>
        <v>fixed</v>
      </c>
      <c r="AK1524" s="1" t="e">
        <f>TRIM(LEFT(AR1524,FIND(Sheet1!$E$16,AR1524)-1))</f>
        <v>#VALUE!</v>
      </c>
      <c r="AL1524" s="1" t="e">
        <f>TRIM(LEFT(AS1524,FIND(Sheet1!$E$16,AS1524)-1))</f>
        <v>#VALUE!</v>
      </c>
      <c r="AM1524" s="1" t="e">
        <f>TRIM(LEFT(AT1524,FIND(Sheet1!$E$16,AT1524)-1))</f>
        <v>#VALUE!</v>
      </c>
      <c r="AN1524" s="1" t="e">
        <f>TRIM(LEFT(AU1524,FIND(Sheet1!$E$16,AU1524)-1))</f>
        <v>#VALUE!</v>
      </c>
      <c r="AO1524" s="1" t="e">
        <f>TRIM(LEFT(AV1524,FIND(Sheet1!$E$16,AV1524)-1))</f>
        <v>#VALUE!</v>
      </c>
      <c r="AP1524" s="14" t="s">
        <v>361</v>
      </c>
      <c r="AQ1524" s="14" t="s">
        <v>170</v>
      </c>
      <c r="AX1524" s="1">
        <v>2200450802</v>
      </c>
      <c r="AY1524" s="1" t="s">
        <v>86</v>
      </c>
      <c r="AZ1524" s="1" t="str">
        <f t="shared" si="410"/>
        <v>2200450802伤血</v>
      </c>
      <c r="BA1524" s="1">
        <f>COUNTIFS($AZ$2:AZ1524,AZ1524,$AZ$2:AZ1524,"&gt;&lt;")</f>
        <v>1</v>
      </c>
    </row>
    <row r="1525" spans="19:53">
      <c r="S1525" s="14" t="str">
        <f t="shared" si="418"/>
        <v>2200450802受击光效1</v>
      </c>
      <c r="T1525" s="14" t="str">
        <f ca="1">IF(OFFSET($BB$1,MATCH($S1525,S:S,0)-1,),$BC$1,
_xlfn.TEXTJOIN(Sheet1!$D$16,1,U1525:AA1525))</f>
        <v>55</v>
      </c>
      <c r="U1525" s="14" t="str">
        <f t="shared" ca="1" si="403"/>
        <v>55</v>
      </c>
      <c r="V1525" s="14" t="str">
        <f t="shared" ca="1" si="404"/>
        <v/>
      </c>
      <c r="W1525" s="14" t="str">
        <f t="shared" ca="1" si="405"/>
        <v/>
      </c>
      <c r="X1525" s="14" t="str">
        <f t="shared" ca="1" si="406"/>
        <v/>
      </c>
      <c r="Y1525" s="14" t="str">
        <f t="shared" ca="1" si="407"/>
        <v/>
      </c>
      <c r="Z1525" s="14" t="str">
        <f t="shared" ca="1" si="408"/>
        <v/>
      </c>
      <c r="AA1525" s="14" t="str">
        <f t="shared" ca="1" si="409"/>
        <v/>
      </c>
      <c r="AB1525" s="1">
        <f t="shared" si="411"/>
        <v>55</v>
      </c>
      <c r="AC1525" s="1" t="e">
        <f t="shared" si="412"/>
        <v>#N/A</v>
      </c>
      <c r="AD1525" s="1" t="e">
        <f t="shared" si="413"/>
        <v>#N/A</v>
      </c>
      <c r="AE1525" s="1" t="e">
        <f t="shared" si="414"/>
        <v>#N/A</v>
      </c>
      <c r="AF1525" s="1" t="e">
        <f t="shared" si="415"/>
        <v>#N/A</v>
      </c>
      <c r="AG1525" s="1" t="e">
        <f t="shared" si="416"/>
        <v>#N/A</v>
      </c>
      <c r="AH1525" s="1" t="e">
        <f t="shared" si="417"/>
        <v>#N/A</v>
      </c>
      <c r="AI1525" s="1" t="e">
        <f>TRIM(LEFT(AP1525,FIND(Sheet1!$E$16,AP1525)-1))</f>
        <v>#VALUE!</v>
      </c>
      <c r="AJ1525" s="1" t="e">
        <f>TRIM(LEFT(AQ1525,FIND(Sheet1!$E$16,AQ1525)-1))</f>
        <v>#VALUE!</v>
      </c>
      <c r="AK1525" s="1" t="e">
        <f>TRIM(LEFT(AR1525,FIND(Sheet1!$E$16,AR1525)-1))</f>
        <v>#VALUE!</v>
      </c>
      <c r="AL1525" s="1" t="e">
        <f>TRIM(LEFT(AS1525,FIND(Sheet1!$E$16,AS1525)-1))</f>
        <v>#VALUE!</v>
      </c>
      <c r="AM1525" s="1" t="e">
        <f>TRIM(LEFT(AT1525,FIND(Sheet1!$E$16,AT1525)-1))</f>
        <v>#VALUE!</v>
      </c>
      <c r="AN1525" s="1" t="e">
        <f>TRIM(LEFT(AU1525,FIND(Sheet1!$E$16,AU1525)-1))</f>
        <v>#VALUE!</v>
      </c>
      <c r="AO1525" s="1" t="e">
        <f>TRIM(LEFT(AV1525,FIND(Sheet1!$E$16,AV1525)-1))</f>
        <v>#VALUE!</v>
      </c>
      <c r="AP1525" s="14">
        <v>55</v>
      </c>
      <c r="AX1525" s="1">
        <v>2200450802</v>
      </c>
      <c r="AY1525" s="1" t="s">
        <v>91</v>
      </c>
      <c r="AZ1525" s="1" t="str">
        <f t="shared" si="410"/>
        <v>2200450802受击光效</v>
      </c>
      <c r="BA1525" s="1">
        <f>COUNTIFS($AZ$2:AZ1525,AZ1525,$AZ$2:AZ1525,"&gt;&lt;")</f>
        <v>1</v>
      </c>
    </row>
    <row r="1526" spans="19:53">
      <c r="S1526" s="14" t="str">
        <f t="shared" si="418"/>
        <v>2200450802加buff1</v>
      </c>
      <c r="T1526" s="14" t="str">
        <f ca="1">IF(OFFSET($BB$1,MATCH($S1526,S:S,0)-1,),$BC$1,
_xlfn.TEXTJOIN(Sheet1!$D$16,1,U1526:AA1526))</f>
        <v>duration=6,lightEffects={20},effectIds={1000109}</v>
      </c>
      <c r="U1526" s="14" t="str">
        <f t="shared" ca="1" si="403"/>
        <v>duration=6</v>
      </c>
      <c r="V1526" s="14" t="str">
        <f t="shared" ca="1" si="404"/>
        <v>lightEffects={20}</v>
      </c>
      <c r="W1526" s="14" t="str">
        <f t="shared" ca="1" si="405"/>
        <v>effectIds={1000109}</v>
      </c>
      <c r="X1526" s="14" t="str">
        <f t="shared" ca="1" si="406"/>
        <v/>
      </c>
      <c r="Y1526" s="14" t="str">
        <f t="shared" ca="1" si="407"/>
        <v/>
      </c>
      <c r="Z1526" s="14" t="str">
        <f t="shared" ca="1" si="408"/>
        <v/>
      </c>
      <c r="AA1526" s="14" t="str">
        <f t="shared" ca="1" si="409"/>
        <v/>
      </c>
      <c r="AB1526" s="1">
        <f t="shared" si="411"/>
        <v>6</v>
      </c>
      <c r="AC1526" s="1" t="e">
        <f t="shared" si="412"/>
        <v>#N/A</v>
      </c>
      <c r="AD1526" s="1" t="e">
        <f t="shared" si="413"/>
        <v>#N/A</v>
      </c>
      <c r="AE1526" s="1" t="e">
        <f t="shared" si="414"/>
        <v>#N/A</v>
      </c>
      <c r="AF1526" s="1" t="e">
        <f t="shared" si="415"/>
        <v>#N/A</v>
      </c>
      <c r="AG1526" s="1" t="e">
        <f t="shared" si="416"/>
        <v>#N/A</v>
      </c>
      <c r="AH1526" s="1" t="e">
        <f t="shared" si="417"/>
        <v>#N/A</v>
      </c>
      <c r="AI1526" s="1" t="str">
        <f>TRIM(LEFT(AP1526,FIND(Sheet1!$E$16,AP1526)-1))</f>
        <v>duration</v>
      </c>
      <c r="AJ1526" s="1" t="str">
        <f>TRIM(LEFT(AQ1526,FIND(Sheet1!$E$16,AQ1526)-1))</f>
        <v>lightEffects</v>
      </c>
      <c r="AK1526" s="1" t="str">
        <f>TRIM(LEFT(AR1526,FIND(Sheet1!$E$16,AR1526)-1))</f>
        <v>effectIds</v>
      </c>
      <c r="AL1526" s="1" t="e">
        <f>TRIM(LEFT(AS1526,FIND(Sheet1!$E$16,AS1526)-1))</f>
        <v>#VALUE!</v>
      </c>
      <c r="AM1526" s="1" t="e">
        <f>TRIM(LEFT(AT1526,FIND(Sheet1!$E$16,AT1526)-1))</f>
        <v>#VALUE!</v>
      </c>
      <c r="AN1526" s="1" t="e">
        <f>TRIM(LEFT(AU1526,FIND(Sheet1!$E$16,AU1526)-1))</f>
        <v>#VALUE!</v>
      </c>
      <c r="AO1526" s="1" t="e">
        <f>TRIM(LEFT(AV1526,FIND(Sheet1!$E$16,AV1526)-1))</f>
        <v>#VALUE!</v>
      </c>
      <c r="AP1526" s="14" t="s">
        <v>185</v>
      </c>
      <c r="AQ1526" s="14" t="s">
        <v>482</v>
      </c>
      <c r="AR1526" s="14" t="s">
        <v>483</v>
      </c>
      <c r="AX1526" s="1">
        <v>2200450802</v>
      </c>
      <c r="AY1526" s="1" t="s">
        <v>88</v>
      </c>
      <c r="AZ1526" s="1" t="str">
        <f t="shared" si="410"/>
        <v>2200450802加buff</v>
      </c>
      <c r="BA1526" s="1">
        <f>COUNTIFS($AZ$2:AZ1526,AZ1526,$AZ$2:AZ1526,"&gt;&lt;")</f>
        <v>1</v>
      </c>
    </row>
    <row r="1527" spans="19:53">
      <c r="S1527" s="14" t="str">
        <f t="shared" si="418"/>
        <v>2200450802击退1</v>
      </c>
      <c r="T1527" s="14" t="str">
        <f ca="1">IF(OFFSET($BB$1,MATCH($S1527,S:S,0)-1,),$BC$1,
_xlfn.TEXTJOIN(Sheet1!$D$16,1,U1527:AA1527))</f>
        <v>speed=1500,duration=0.05</v>
      </c>
      <c r="U1527" s="14" t="str">
        <f t="shared" ca="1" si="403"/>
        <v>speed=1500</v>
      </c>
      <c r="V1527" s="14" t="str">
        <f t="shared" ca="1" si="404"/>
        <v>duration=0.05</v>
      </c>
      <c r="W1527" s="14" t="str">
        <f t="shared" ca="1" si="405"/>
        <v/>
      </c>
      <c r="X1527" s="14" t="str">
        <f t="shared" ca="1" si="406"/>
        <v/>
      </c>
      <c r="Y1527" s="14" t="str">
        <f t="shared" ca="1" si="407"/>
        <v/>
      </c>
      <c r="Z1527" s="14" t="str">
        <f t="shared" ca="1" si="408"/>
        <v/>
      </c>
      <c r="AA1527" s="14" t="str">
        <f t="shared" ca="1" si="409"/>
        <v/>
      </c>
      <c r="AB1527" s="1">
        <f t="shared" si="411"/>
        <v>1500</v>
      </c>
      <c r="AC1527" s="1">
        <f t="shared" si="412"/>
        <v>0.05</v>
      </c>
      <c r="AD1527" s="1" t="e">
        <f t="shared" si="413"/>
        <v>#N/A</v>
      </c>
      <c r="AE1527" s="1" t="e">
        <f t="shared" si="414"/>
        <v>#N/A</v>
      </c>
      <c r="AF1527" s="1" t="e">
        <f t="shared" si="415"/>
        <v>#N/A</v>
      </c>
      <c r="AG1527" s="1" t="e">
        <f t="shared" si="416"/>
        <v>#N/A</v>
      </c>
      <c r="AH1527" s="1" t="e">
        <f t="shared" si="417"/>
        <v>#N/A</v>
      </c>
      <c r="AI1527" s="1" t="str">
        <f>TRIM(LEFT(AP1527,FIND(Sheet1!$E$16,AP1527)-1))</f>
        <v>speed</v>
      </c>
      <c r="AJ1527" s="1" t="str">
        <f>TRIM(LEFT(AQ1527,FIND(Sheet1!$E$16,AQ1527)-1))</f>
        <v>duration</v>
      </c>
      <c r="AK1527" s="1" t="e">
        <f>TRIM(LEFT(AR1527,FIND(Sheet1!$E$16,AR1527)-1))</f>
        <v>#VALUE!</v>
      </c>
      <c r="AL1527" s="1" t="e">
        <f>TRIM(LEFT(AS1527,FIND(Sheet1!$E$16,AS1527)-1))</f>
        <v>#VALUE!</v>
      </c>
      <c r="AM1527" s="1" t="e">
        <f>TRIM(LEFT(AT1527,FIND(Sheet1!$E$16,AT1527)-1))</f>
        <v>#VALUE!</v>
      </c>
      <c r="AN1527" s="1" t="e">
        <f>TRIM(LEFT(AU1527,FIND(Sheet1!$E$16,AU1527)-1))</f>
        <v>#VALUE!</v>
      </c>
      <c r="AO1527" s="1" t="e">
        <f>TRIM(LEFT(AV1527,FIND(Sheet1!$E$16,AV1527)-1))</f>
        <v>#VALUE!</v>
      </c>
      <c r="AP1527" s="14" t="s">
        <v>213</v>
      </c>
      <c r="AQ1527" s="14" t="s">
        <v>214</v>
      </c>
      <c r="AX1527" s="1">
        <v>2200450802</v>
      </c>
      <c r="AY1527" s="1" t="s">
        <v>47</v>
      </c>
      <c r="AZ1527" s="1" t="str">
        <f t="shared" si="410"/>
        <v>2200450802击退</v>
      </c>
      <c r="BA1527" s="1">
        <f>COUNTIFS($AZ$2:AZ1527,AZ1527,$AZ$2:AZ1527,"&gt;&lt;")</f>
        <v>1</v>
      </c>
    </row>
    <row r="1528" spans="19:53">
      <c r="S1528" s="14" t="str">
        <f t="shared" si="418"/>
        <v>2200450802伤血2</v>
      </c>
      <c r="T1528" s="14" t="str">
        <f ca="1">IF(OFFSET($BB$1,MATCH($S1528,S:S,0)-1,),$BC$1,
_xlfn.TEXTJOIN(Sheet1!$D$16,1,U1528:AA1528))</f>
        <v>ratio=0.82,fixed=100</v>
      </c>
      <c r="U1528" s="14" t="str">
        <f t="shared" ca="1" si="403"/>
        <v>ratio=0.82</v>
      </c>
      <c r="V1528" s="14" t="str">
        <f t="shared" ca="1" si="404"/>
        <v>fixed=100</v>
      </c>
      <c r="W1528" s="14" t="str">
        <f t="shared" ca="1" si="405"/>
        <v/>
      </c>
      <c r="X1528" s="14" t="str">
        <f t="shared" ca="1" si="406"/>
        <v/>
      </c>
      <c r="Y1528" s="14" t="str">
        <f t="shared" ca="1" si="407"/>
        <v/>
      </c>
      <c r="Z1528" s="14" t="str">
        <f t="shared" ca="1" si="408"/>
        <v/>
      </c>
      <c r="AA1528" s="14" t="str">
        <f t="shared" ca="1" si="409"/>
        <v/>
      </c>
      <c r="AB1528" s="1">
        <f t="shared" si="411"/>
        <v>0.82</v>
      </c>
      <c r="AC1528" s="1">
        <f t="shared" si="412"/>
        <v>100</v>
      </c>
      <c r="AD1528" s="1" t="e">
        <f t="shared" si="413"/>
        <v>#N/A</v>
      </c>
      <c r="AE1528" s="1" t="e">
        <f t="shared" si="414"/>
        <v>#N/A</v>
      </c>
      <c r="AF1528" s="1" t="e">
        <f t="shared" si="415"/>
        <v>#N/A</v>
      </c>
      <c r="AG1528" s="1" t="e">
        <f t="shared" si="416"/>
        <v>#N/A</v>
      </c>
      <c r="AH1528" s="1" t="e">
        <f t="shared" si="417"/>
        <v>#N/A</v>
      </c>
      <c r="AI1528" s="1" t="str">
        <f>TRIM(LEFT(AP1528,FIND(Sheet1!$E$16,AP1528)-1))</f>
        <v>ratio</v>
      </c>
      <c r="AJ1528" s="1" t="str">
        <f>TRIM(LEFT(AQ1528,FIND(Sheet1!$E$16,AQ1528)-1))</f>
        <v>fixed</v>
      </c>
      <c r="AK1528" s="1" t="e">
        <f>TRIM(LEFT(AR1528,FIND(Sheet1!$E$16,AR1528)-1))</f>
        <v>#VALUE!</v>
      </c>
      <c r="AL1528" s="1" t="e">
        <f>TRIM(LEFT(AS1528,FIND(Sheet1!$E$16,AS1528)-1))</f>
        <v>#VALUE!</v>
      </c>
      <c r="AM1528" s="1" t="e">
        <f>TRIM(LEFT(AT1528,FIND(Sheet1!$E$16,AT1528)-1))</f>
        <v>#VALUE!</v>
      </c>
      <c r="AN1528" s="1" t="e">
        <f>TRIM(LEFT(AU1528,FIND(Sheet1!$E$16,AU1528)-1))</f>
        <v>#VALUE!</v>
      </c>
      <c r="AO1528" s="1" t="e">
        <f>TRIM(LEFT(AV1528,FIND(Sheet1!$E$16,AV1528)-1))</f>
        <v>#VALUE!</v>
      </c>
      <c r="AP1528" s="14" t="s">
        <v>361</v>
      </c>
      <c r="AQ1528" s="14" t="s">
        <v>170</v>
      </c>
      <c r="AX1528" s="1">
        <v>2200450802</v>
      </c>
      <c r="AY1528" s="1" t="s">
        <v>86</v>
      </c>
      <c r="AZ1528" s="1" t="str">
        <f t="shared" si="410"/>
        <v>2200450802伤血</v>
      </c>
      <c r="BA1528" s="1">
        <f>COUNTIFS($AZ$2:AZ1528,AZ1528,$AZ$2:AZ1528,"&gt;&lt;")</f>
        <v>2</v>
      </c>
    </row>
    <row r="1529" spans="19:53">
      <c r="S1529" s="14" t="str">
        <f t="shared" si="418"/>
        <v>2200450802受击光效2</v>
      </c>
      <c r="T1529" s="14" t="str">
        <f ca="1">IF(OFFSET($BB$1,MATCH($S1529,S:S,0)-1,),$BC$1,
_xlfn.TEXTJOIN(Sheet1!$D$16,1,U1529:AA1529))</f>
        <v>55</v>
      </c>
      <c r="U1529" s="14" t="str">
        <f t="shared" ca="1" si="403"/>
        <v>55</v>
      </c>
      <c r="V1529" s="14" t="str">
        <f t="shared" ca="1" si="404"/>
        <v/>
      </c>
      <c r="W1529" s="14" t="str">
        <f t="shared" ca="1" si="405"/>
        <v/>
      </c>
      <c r="X1529" s="14" t="str">
        <f t="shared" ca="1" si="406"/>
        <v/>
      </c>
      <c r="Y1529" s="14" t="str">
        <f t="shared" ca="1" si="407"/>
        <v/>
      </c>
      <c r="Z1529" s="14" t="str">
        <f t="shared" ca="1" si="408"/>
        <v/>
      </c>
      <c r="AA1529" s="14" t="str">
        <f t="shared" ca="1" si="409"/>
        <v/>
      </c>
      <c r="AB1529" s="1">
        <f t="shared" si="411"/>
        <v>55</v>
      </c>
      <c r="AC1529" s="1" t="e">
        <f t="shared" si="412"/>
        <v>#N/A</v>
      </c>
      <c r="AD1529" s="1" t="e">
        <f t="shared" si="413"/>
        <v>#N/A</v>
      </c>
      <c r="AE1529" s="1" t="e">
        <f t="shared" si="414"/>
        <v>#N/A</v>
      </c>
      <c r="AF1529" s="1" t="e">
        <f t="shared" si="415"/>
        <v>#N/A</v>
      </c>
      <c r="AG1529" s="1" t="e">
        <f t="shared" si="416"/>
        <v>#N/A</v>
      </c>
      <c r="AH1529" s="1" t="e">
        <f t="shared" si="417"/>
        <v>#N/A</v>
      </c>
      <c r="AI1529" s="1" t="e">
        <f>TRIM(LEFT(AP1529,FIND(Sheet1!$E$16,AP1529)-1))</f>
        <v>#VALUE!</v>
      </c>
      <c r="AJ1529" s="1" t="e">
        <f>TRIM(LEFT(AQ1529,FIND(Sheet1!$E$16,AQ1529)-1))</f>
        <v>#VALUE!</v>
      </c>
      <c r="AK1529" s="1" t="e">
        <f>TRIM(LEFT(AR1529,FIND(Sheet1!$E$16,AR1529)-1))</f>
        <v>#VALUE!</v>
      </c>
      <c r="AL1529" s="1" t="e">
        <f>TRIM(LEFT(AS1529,FIND(Sheet1!$E$16,AS1529)-1))</f>
        <v>#VALUE!</v>
      </c>
      <c r="AM1529" s="1" t="e">
        <f>TRIM(LEFT(AT1529,FIND(Sheet1!$E$16,AT1529)-1))</f>
        <v>#VALUE!</v>
      </c>
      <c r="AN1529" s="1" t="e">
        <f>TRIM(LEFT(AU1529,FIND(Sheet1!$E$16,AU1529)-1))</f>
        <v>#VALUE!</v>
      </c>
      <c r="AO1529" s="1" t="e">
        <f>TRIM(LEFT(AV1529,FIND(Sheet1!$E$16,AV1529)-1))</f>
        <v>#VALUE!</v>
      </c>
      <c r="AP1529" s="14">
        <v>55</v>
      </c>
      <c r="AX1529" s="1">
        <v>2200450802</v>
      </c>
      <c r="AY1529" s="1" t="s">
        <v>91</v>
      </c>
      <c r="AZ1529" s="1" t="str">
        <f t="shared" si="410"/>
        <v>2200450802受击光效</v>
      </c>
      <c r="BA1529" s="1">
        <f>COUNTIFS($AZ$2:AZ1529,AZ1529,$AZ$2:AZ1529,"&gt;&lt;")</f>
        <v>2</v>
      </c>
    </row>
    <row r="1530" spans="19:53">
      <c r="S1530" s="14" t="str">
        <f t="shared" si="418"/>
        <v>2200450802击退2</v>
      </c>
      <c r="T1530" s="14" t="str">
        <f ca="1">IF(OFFSET($BB$1,MATCH($S1530,S:S,0)-1,),$BC$1,
_xlfn.TEXTJOIN(Sheet1!$D$16,1,U1530:AA1530))</f>
        <v>speed=1000,duration=0.1</v>
      </c>
      <c r="U1530" s="14" t="str">
        <f t="shared" ca="1" si="403"/>
        <v>speed=1000</v>
      </c>
      <c r="V1530" s="14" t="str">
        <f t="shared" ca="1" si="404"/>
        <v>duration=0.1</v>
      </c>
      <c r="W1530" s="14" t="str">
        <f t="shared" ca="1" si="405"/>
        <v/>
      </c>
      <c r="X1530" s="14" t="str">
        <f t="shared" ca="1" si="406"/>
        <v/>
      </c>
      <c r="Y1530" s="14" t="str">
        <f t="shared" ca="1" si="407"/>
        <v/>
      </c>
      <c r="Z1530" s="14" t="str">
        <f t="shared" ca="1" si="408"/>
        <v/>
      </c>
      <c r="AA1530" s="14" t="str">
        <f t="shared" ca="1" si="409"/>
        <v/>
      </c>
      <c r="AB1530" s="1">
        <f t="shared" si="411"/>
        <v>1000</v>
      </c>
      <c r="AC1530" s="1">
        <f t="shared" si="412"/>
        <v>0.1</v>
      </c>
      <c r="AD1530" s="1" t="e">
        <f t="shared" si="413"/>
        <v>#N/A</v>
      </c>
      <c r="AE1530" s="1" t="e">
        <f t="shared" si="414"/>
        <v>#N/A</v>
      </c>
      <c r="AF1530" s="1" t="e">
        <f t="shared" si="415"/>
        <v>#N/A</v>
      </c>
      <c r="AG1530" s="1" t="e">
        <f t="shared" si="416"/>
        <v>#N/A</v>
      </c>
      <c r="AH1530" s="1" t="e">
        <f t="shared" si="417"/>
        <v>#N/A</v>
      </c>
      <c r="AI1530" s="1" t="str">
        <f>TRIM(LEFT(AP1530,FIND(Sheet1!$E$16,AP1530)-1))</f>
        <v>speed</v>
      </c>
      <c r="AJ1530" s="1" t="str">
        <f>TRIM(LEFT(AQ1530,FIND(Sheet1!$E$16,AQ1530)-1))</f>
        <v>duration</v>
      </c>
      <c r="AK1530" s="1" t="e">
        <f>TRIM(LEFT(AR1530,FIND(Sheet1!$E$16,AR1530)-1))</f>
        <v>#VALUE!</v>
      </c>
      <c r="AL1530" s="1" t="e">
        <f>TRIM(LEFT(AS1530,FIND(Sheet1!$E$16,AS1530)-1))</f>
        <v>#VALUE!</v>
      </c>
      <c r="AM1530" s="1" t="e">
        <f>TRIM(LEFT(AT1530,FIND(Sheet1!$E$16,AT1530)-1))</f>
        <v>#VALUE!</v>
      </c>
      <c r="AN1530" s="1" t="e">
        <f>TRIM(LEFT(AU1530,FIND(Sheet1!$E$16,AU1530)-1))</f>
        <v>#VALUE!</v>
      </c>
      <c r="AO1530" s="1" t="e">
        <f>TRIM(LEFT(AV1530,FIND(Sheet1!$E$16,AV1530)-1))</f>
        <v>#VALUE!</v>
      </c>
      <c r="AP1530" s="14" t="s">
        <v>182</v>
      </c>
      <c r="AQ1530" s="14" t="s">
        <v>183</v>
      </c>
      <c r="AX1530" s="1">
        <v>2200450802</v>
      </c>
      <c r="AY1530" s="1" t="s">
        <v>47</v>
      </c>
      <c r="AZ1530" s="1" t="str">
        <f t="shared" si="410"/>
        <v>2200450802击退</v>
      </c>
      <c r="BA1530" s="1">
        <f>COUNTIFS($AZ$2:AZ1530,AZ1530,$AZ$2:AZ1530,"&gt;&lt;")</f>
        <v>2</v>
      </c>
    </row>
    <row r="1531" spans="19:53">
      <c r="S1531" s="14" t="str">
        <f t="shared" si="418"/>
        <v>2200450803伤血1</v>
      </c>
      <c r="T1531" s="14" t="str">
        <f ca="1">IF(OFFSET($BB$1,MATCH($S1531,S:S,0)-1,),$BC$1,
_xlfn.TEXTJOIN(Sheet1!$D$16,1,U1531:AA1531))</f>
        <v>ratio=1.45,fixed=100</v>
      </c>
      <c r="U1531" s="14" t="str">
        <f t="shared" ca="1" si="403"/>
        <v>ratio=1.45</v>
      </c>
      <c r="V1531" s="14" t="str">
        <f t="shared" ca="1" si="404"/>
        <v>fixed=100</v>
      </c>
      <c r="W1531" s="14" t="str">
        <f t="shared" ca="1" si="405"/>
        <v/>
      </c>
      <c r="X1531" s="14" t="str">
        <f t="shared" ca="1" si="406"/>
        <v/>
      </c>
      <c r="Y1531" s="14" t="str">
        <f t="shared" ca="1" si="407"/>
        <v/>
      </c>
      <c r="Z1531" s="14" t="str">
        <f t="shared" ca="1" si="408"/>
        <v/>
      </c>
      <c r="AA1531" s="14" t="str">
        <f t="shared" ca="1" si="409"/>
        <v/>
      </c>
      <c r="AB1531" s="1">
        <f t="shared" si="411"/>
        <v>1.45</v>
      </c>
      <c r="AC1531" s="1">
        <f t="shared" si="412"/>
        <v>100</v>
      </c>
      <c r="AD1531" s="1" t="e">
        <f t="shared" si="413"/>
        <v>#N/A</v>
      </c>
      <c r="AE1531" s="1" t="e">
        <f t="shared" si="414"/>
        <v>#N/A</v>
      </c>
      <c r="AF1531" s="1" t="e">
        <f t="shared" si="415"/>
        <v>#N/A</v>
      </c>
      <c r="AG1531" s="1" t="e">
        <f t="shared" si="416"/>
        <v>#N/A</v>
      </c>
      <c r="AH1531" s="1" t="e">
        <f t="shared" si="417"/>
        <v>#N/A</v>
      </c>
      <c r="AI1531" s="1" t="str">
        <f>TRIM(LEFT(AP1531,FIND(Sheet1!$E$16,AP1531)-1))</f>
        <v>ratio</v>
      </c>
      <c r="AJ1531" s="1" t="str">
        <f>TRIM(LEFT(AQ1531,FIND(Sheet1!$E$16,AQ1531)-1))</f>
        <v>fixed</v>
      </c>
      <c r="AK1531" s="1" t="e">
        <f>TRIM(LEFT(AR1531,FIND(Sheet1!$E$16,AR1531)-1))</f>
        <v>#VALUE!</v>
      </c>
      <c r="AL1531" s="1" t="e">
        <f>TRIM(LEFT(AS1531,FIND(Sheet1!$E$16,AS1531)-1))</f>
        <v>#VALUE!</v>
      </c>
      <c r="AM1531" s="1" t="e">
        <f>TRIM(LEFT(AT1531,FIND(Sheet1!$E$16,AT1531)-1))</f>
        <v>#VALUE!</v>
      </c>
      <c r="AN1531" s="1" t="e">
        <f>TRIM(LEFT(AU1531,FIND(Sheet1!$E$16,AU1531)-1))</f>
        <v>#VALUE!</v>
      </c>
      <c r="AO1531" s="1" t="e">
        <f>TRIM(LEFT(AV1531,FIND(Sheet1!$E$16,AV1531)-1))</f>
        <v>#VALUE!</v>
      </c>
      <c r="AP1531" s="14" t="s">
        <v>484</v>
      </c>
      <c r="AQ1531" s="14" t="s">
        <v>170</v>
      </c>
      <c r="AX1531" s="1">
        <v>2200450803</v>
      </c>
      <c r="AY1531" s="1" t="s">
        <v>86</v>
      </c>
      <c r="AZ1531" s="1" t="str">
        <f t="shared" si="410"/>
        <v>2200450803伤血</v>
      </c>
      <c r="BA1531" s="1">
        <f>COUNTIFS($AZ$2:AZ1531,AZ1531,$AZ$2:AZ1531,"&gt;&lt;")</f>
        <v>1</v>
      </c>
    </row>
    <row r="1532" spans="19:53">
      <c r="S1532" s="14" t="str">
        <f t="shared" si="418"/>
        <v>2200450803击飞1</v>
      </c>
      <c r="T1532" s="14" t="str">
        <f ca="1">IF(OFFSET($BB$1,MATCH($S1532,S:S,0)-1,),$BC$1,
_xlfn.TEXTJOIN(Sheet1!$D$16,1,U1532:AA1532))</f>
        <v>speed=300,duration=0.5</v>
      </c>
      <c r="U1532" s="14" t="str">
        <f t="shared" ca="1" si="403"/>
        <v>speed=300</v>
      </c>
      <c r="V1532" s="14" t="str">
        <f t="shared" ca="1" si="404"/>
        <v>duration=0.5</v>
      </c>
      <c r="W1532" s="14" t="str">
        <f t="shared" ca="1" si="405"/>
        <v/>
      </c>
      <c r="X1532" s="14" t="str">
        <f t="shared" ca="1" si="406"/>
        <v/>
      </c>
      <c r="Y1532" s="14" t="str">
        <f t="shared" ca="1" si="407"/>
        <v/>
      </c>
      <c r="Z1532" s="14" t="str">
        <f t="shared" ca="1" si="408"/>
        <v/>
      </c>
      <c r="AA1532" s="14" t="str">
        <f t="shared" ca="1" si="409"/>
        <v/>
      </c>
      <c r="AB1532" s="1">
        <f t="shared" si="411"/>
        <v>300</v>
      </c>
      <c r="AC1532" s="1">
        <f t="shared" si="412"/>
        <v>0.5</v>
      </c>
      <c r="AD1532" s="1" t="e">
        <f t="shared" si="413"/>
        <v>#N/A</v>
      </c>
      <c r="AE1532" s="1" t="e">
        <f t="shared" si="414"/>
        <v>#N/A</v>
      </c>
      <c r="AF1532" s="1" t="e">
        <f t="shared" si="415"/>
        <v>#N/A</v>
      </c>
      <c r="AG1532" s="1" t="e">
        <f t="shared" si="416"/>
        <v>#N/A</v>
      </c>
      <c r="AH1532" s="1" t="e">
        <f t="shared" si="417"/>
        <v>#N/A</v>
      </c>
      <c r="AI1532" s="1" t="str">
        <f>TRIM(LEFT(AP1532,FIND(Sheet1!$E$16,AP1532)-1))</f>
        <v>speed</v>
      </c>
      <c r="AJ1532" s="1" t="str">
        <f>TRIM(LEFT(AQ1532,FIND(Sheet1!$E$16,AQ1532)-1))</f>
        <v>duration</v>
      </c>
      <c r="AK1532" s="1" t="e">
        <f>TRIM(LEFT(AR1532,FIND(Sheet1!$E$16,AR1532)-1))</f>
        <v>#VALUE!</v>
      </c>
      <c r="AL1532" s="1" t="e">
        <f>TRIM(LEFT(AS1532,FIND(Sheet1!$E$16,AS1532)-1))</f>
        <v>#VALUE!</v>
      </c>
      <c r="AM1532" s="1" t="e">
        <f>TRIM(LEFT(AT1532,FIND(Sheet1!$E$16,AT1532)-1))</f>
        <v>#VALUE!</v>
      </c>
      <c r="AN1532" s="1" t="e">
        <f>TRIM(LEFT(AU1532,FIND(Sheet1!$E$16,AU1532)-1))</f>
        <v>#VALUE!</v>
      </c>
      <c r="AO1532" s="1" t="e">
        <f>TRIM(LEFT(AV1532,FIND(Sheet1!$E$16,AV1532)-1))</f>
        <v>#VALUE!</v>
      </c>
      <c r="AP1532" s="14" t="s">
        <v>187</v>
      </c>
      <c r="AQ1532" s="14" t="s">
        <v>188</v>
      </c>
      <c r="AX1532" s="1">
        <v>2200450803</v>
      </c>
      <c r="AY1532" s="1" t="s">
        <v>96</v>
      </c>
      <c r="AZ1532" s="1" t="str">
        <f t="shared" si="410"/>
        <v>2200450803击飞</v>
      </c>
      <c r="BA1532" s="1">
        <f>COUNTIFS($AZ$2:AZ1532,AZ1532,$AZ$2:AZ1532,"&gt;&lt;")</f>
        <v>1</v>
      </c>
    </row>
    <row r="1533" spans="19:53">
      <c r="S1533" s="14" t="str">
        <f t="shared" si="418"/>
        <v>2200450803加buff1</v>
      </c>
      <c r="T1533" s="14" t="str">
        <f ca="1">IF(OFFSET($BB$1,MATCH($S1533,S:S,0)-1,),$BC$1,
_xlfn.TEXTJOIN(Sheet1!$D$16,1,U1533:AA1533))</f>
        <v>duration=6,lightEffects={20},effectIds={1000110}</v>
      </c>
      <c r="U1533" s="14" t="str">
        <f t="shared" ca="1" si="403"/>
        <v>duration=6</v>
      </c>
      <c r="V1533" s="14" t="str">
        <f t="shared" ca="1" si="404"/>
        <v>lightEffects={20}</v>
      </c>
      <c r="W1533" s="14" t="str">
        <f t="shared" ca="1" si="405"/>
        <v>effectIds={1000110}</v>
      </c>
      <c r="X1533" s="14" t="str">
        <f t="shared" ca="1" si="406"/>
        <v/>
      </c>
      <c r="Y1533" s="14" t="str">
        <f t="shared" ca="1" si="407"/>
        <v/>
      </c>
      <c r="Z1533" s="14" t="str">
        <f t="shared" ca="1" si="408"/>
        <v/>
      </c>
      <c r="AA1533" s="14" t="str">
        <f t="shared" ca="1" si="409"/>
        <v/>
      </c>
      <c r="AB1533" s="1">
        <f t="shared" si="411"/>
        <v>6</v>
      </c>
      <c r="AC1533" s="1" t="e">
        <f t="shared" si="412"/>
        <v>#N/A</v>
      </c>
      <c r="AD1533" s="1" t="e">
        <f t="shared" si="413"/>
        <v>#N/A</v>
      </c>
      <c r="AE1533" s="1" t="e">
        <f t="shared" si="414"/>
        <v>#N/A</v>
      </c>
      <c r="AF1533" s="1" t="e">
        <f t="shared" si="415"/>
        <v>#N/A</v>
      </c>
      <c r="AG1533" s="1" t="e">
        <f t="shared" si="416"/>
        <v>#N/A</v>
      </c>
      <c r="AH1533" s="1" t="e">
        <f t="shared" si="417"/>
        <v>#N/A</v>
      </c>
      <c r="AI1533" s="1" t="str">
        <f>TRIM(LEFT(AP1533,FIND(Sheet1!$E$16,AP1533)-1))</f>
        <v>duration</v>
      </c>
      <c r="AJ1533" s="1" t="str">
        <f>TRIM(LEFT(AQ1533,FIND(Sheet1!$E$16,AQ1533)-1))</f>
        <v>lightEffects</v>
      </c>
      <c r="AK1533" s="1" t="str">
        <f>TRIM(LEFT(AR1533,FIND(Sheet1!$E$16,AR1533)-1))</f>
        <v>effectIds</v>
      </c>
      <c r="AL1533" s="1" t="e">
        <f>TRIM(LEFT(AS1533,FIND(Sheet1!$E$16,AS1533)-1))</f>
        <v>#VALUE!</v>
      </c>
      <c r="AM1533" s="1" t="e">
        <f>TRIM(LEFT(AT1533,FIND(Sheet1!$E$16,AT1533)-1))</f>
        <v>#VALUE!</v>
      </c>
      <c r="AN1533" s="1" t="e">
        <f>TRIM(LEFT(AU1533,FIND(Sheet1!$E$16,AU1533)-1))</f>
        <v>#VALUE!</v>
      </c>
      <c r="AO1533" s="1" t="e">
        <f>TRIM(LEFT(AV1533,FIND(Sheet1!$E$16,AV1533)-1))</f>
        <v>#VALUE!</v>
      </c>
      <c r="AP1533" s="14" t="s">
        <v>185</v>
      </c>
      <c r="AQ1533" s="14" t="s">
        <v>482</v>
      </c>
      <c r="AR1533" s="14" t="s">
        <v>485</v>
      </c>
      <c r="AX1533" s="1">
        <v>2200450803</v>
      </c>
      <c r="AY1533" s="1" t="s">
        <v>88</v>
      </c>
      <c r="AZ1533" s="1" t="str">
        <f t="shared" si="410"/>
        <v>2200450803加buff</v>
      </c>
      <c r="BA1533" s="1">
        <f>COUNTIFS($AZ$2:AZ1533,AZ1533,$AZ$2:AZ1533,"&gt;&lt;")</f>
        <v>1</v>
      </c>
    </row>
    <row r="1534" spans="19:53">
      <c r="S1534" s="14" t="str">
        <f t="shared" si="418"/>
        <v>2200450804伤血1</v>
      </c>
      <c r="T1534" s="14" t="str">
        <f ca="1">IF(OFFSET($BB$1,MATCH($S1534,S:S,0)-1,),$BC$1,
_xlfn.TEXTJOIN(Sheet1!$D$16,1,U1534:AA1534))</f>
        <v>ratio=0.48+attackerParams('extreasure2')+attackerParams('step10a'),fixed=100,finalAddP=table.contains(attackerSelector('et&amp;mh:2'),defender()) and attackerParams('extreasure3') or 0</v>
      </c>
      <c r="U1534" s="14" t="str">
        <f t="shared" ca="1" si="403"/>
        <v>ratio=0.48+attackerParams('extreasure2')+attackerParams('step10a')</v>
      </c>
      <c r="V1534" s="14" t="str">
        <f t="shared" ca="1" si="404"/>
        <v>fixed=100</v>
      </c>
      <c r="W1534" s="14" t="str">
        <f t="shared" ca="1" si="405"/>
        <v>finalAddP=table.contains(attackerSelector('et&amp;mh:2')</v>
      </c>
      <c r="X1534" s="14" t="str">
        <f t="shared" ca="1" si="406"/>
        <v>defender()) and attackerParams('extreasure3') or 0</v>
      </c>
      <c r="Y1534" s="14" t="str">
        <f t="shared" ca="1" si="407"/>
        <v/>
      </c>
      <c r="Z1534" s="14" t="str">
        <f t="shared" ca="1" si="408"/>
        <v/>
      </c>
      <c r="AA1534" s="14" t="str">
        <f t="shared" ca="1" si="409"/>
        <v/>
      </c>
      <c r="AB1534" s="1">
        <f t="shared" si="411"/>
        <v>0.48</v>
      </c>
      <c r="AC1534" s="1">
        <f t="shared" si="412"/>
        <v>100</v>
      </c>
      <c r="AD1534" s="1" t="e">
        <f t="shared" si="413"/>
        <v>#N/A</v>
      </c>
      <c r="AE1534" s="1" t="e">
        <f t="shared" si="414"/>
        <v>#N/A</v>
      </c>
      <c r="AF1534" s="1" t="e">
        <f t="shared" si="415"/>
        <v>#N/A</v>
      </c>
      <c r="AG1534" s="1" t="e">
        <f t="shared" si="416"/>
        <v>#N/A</v>
      </c>
      <c r="AH1534" s="1" t="e">
        <f t="shared" si="417"/>
        <v>#N/A</v>
      </c>
      <c r="AI1534" s="1" t="str">
        <f>TRIM(LEFT(AP1534,FIND(Sheet1!$E$16,AP1534)-1))</f>
        <v>ratio</v>
      </c>
      <c r="AJ1534" s="1" t="str">
        <f>TRIM(LEFT(AQ1534,FIND(Sheet1!$E$16,AQ1534)-1))</f>
        <v>fixed</v>
      </c>
      <c r="AK1534" s="1" t="str">
        <f>TRIM(LEFT(AR1534,FIND(Sheet1!$E$16,AR1534)-1))</f>
        <v>finalAddP</v>
      </c>
      <c r="AL1534" s="1" t="e">
        <f>TRIM(LEFT(AS1534,FIND(Sheet1!$E$16,AS1534)-1))</f>
        <v>#VALUE!</v>
      </c>
      <c r="AM1534" s="1" t="e">
        <f>TRIM(LEFT(AT1534,FIND(Sheet1!$E$16,AT1534)-1))</f>
        <v>#VALUE!</v>
      </c>
      <c r="AN1534" s="1" t="e">
        <f>TRIM(LEFT(AU1534,FIND(Sheet1!$E$16,AU1534)-1))</f>
        <v>#VALUE!</v>
      </c>
      <c r="AO1534" s="1" t="e">
        <f>TRIM(LEFT(AV1534,FIND(Sheet1!$E$16,AV1534)-1))</f>
        <v>#VALUE!</v>
      </c>
      <c r="AP1534" s="14" t="s">
        <v>458</v>
      </c>
      <c r="AQ1534" s="14" t="s">
        <v>170</v>
      </c>
      <c r="AR1534" s="14" t="s">
        <v>486</v>
      </c>
      <c r="AS1534" s="14" t="s">
        <v>255</v>
      </c>
      <c r="AX1534" s="1">
        <v>2200450804</v>
      </c>
      <c r="AY1534" s="1" t="s">
        <v>86</v>
      </c>
      <c r="AZ1534" s="1" t="str">
        <f t="shared" si="410"/>
        <v>2200450804伤血</v>
      </c>
      <c r="BA1534" s="1">
        <f>COUNTIFS($AZ$2:AZ1534,AZ1534,$AZ$2:AZ1534,"&gt;&lt;")</f>
        <v>1</v>
      </c>
    </row>
    <row r="1535" spans="19:53">
      <c r="S1535" s="14" t="str">
        <f t="shared" si="418"/>
        <v>2200450804受击光效1</v>
      </c>
      <c r="T1535" s="14" t="str">
        <f ca="1">IF(OFFSET($BB$1,MATCH($S1535,S:S,0)-1,),$BC$1,
_xlfn.TEXTJOIN(Sheet1!$D$16,1,U1535:AA1535))</f>
        <v>56</v>
      </c>
      <c r="U1535" s="14" t="str">
        <f t="shared" ca="1" si="403"/>
        <v>56</v>
      </c>
      <c r="V1535" s="14" t="str">
        <f t="shared" ca="1" si="404"/>
        <v/>
      </c>
      <c r="W1535" s="14" t="str">
        <f t="shared" ca="1" si="405"/>
        <v/>
      </c>
      <c r="X1535" s="14" t="str">
        <f t="shared" ca="1" si="406"/>
        <v/>
      </c>
      <c r="Y1535" s="14" t="str">
        <f t="shared" ca="1" si="407"/>
        <v/>
      </c>
      <c r="Z1535" s="14" t="str">
        <f t="shared" ca="1" si="408"/>
        <v/>
      </c>
      <c r="AA1535" s="14" t="str">
        <f t="shared" ca="1" si="409"/>
        <v/>
      </c>
      <c r="AB1535" s="1">
        <f t="shared" si="411"/>
        <v>56</v>
      </c>
      <c r="AC1535" s="1" t="e">
        <f t="shared" si="412"/>
        <v>#N/A</v>
      </c>
      <c r="AD1535" s="1" t="e">
        <f t="shared" si="413"/>
        <v>#N/A</v>
      </c>
      <c r="AE1535" s="1" t="e">
        <f t="shared" si="414"/>
        <v>#N/A</v>
      </c>
      <c r="AF1535" s="1" t="e">
        <f t="shared" si="415"/>
        <v>#N/A</v>
      </c>
      <c r="AG1535" s="1" t="e">
        <f t="shared" si="416"/>
        <v>#N/A</v>
      </c>
      <c r="AH1535" s="1" t="e">
        <f t="shared" si="417"/>
        <v>#N/A</v>
      </c>
      <c r="AI1535" s="1" t="e">
        <f>TRIM(LEFT(AP1535,FIND(Sheet1!$E$16,AP1535)-1))</f>
        <v>#VALUE!</v>
      </c>
      <c r="AJ1535" s="1" t="e">
        <f>TRIM(LEFT(AQ1535,FIND(Sheet1!$E$16,AQ1535)-1))</f>
        <v>#VALUE!</v>
      </c>
      <c r="AK1535" s="1" t="e">
        <f>TRIM(LEFT(AR1535,FIND(Sheet1!$E$16,AR1535)-1))</f>
        <v>#VALUE!</v>
      </c>
      <c r="AL1535" s="1" t="e">
        <f>TRIM(LEFT(AS1535,FIND(Sheet1!$E$16,AS1535)-1))</f>
        <v>#VALUE!</v>
      </c>
      <c r="AM1535" s="1" t="e">
        <f>TRIM(LEFT(AT1535,FIND(Sheet1!$E$16,AT1535)-1))</f>
        <v>#VALUE!</v>
      </c>
      <c r="AN1535" s="1" t="e">
        <f>TRIM(LEFT(AU1535,FIND(Sheet1!$E$16,AU1535)-1))</f>
        <v>#VALUE!</v>
      </c>
      <c r="AO1535" s="1" t="e">
        <f>TRIM(LEFT(AV1535,FIND(Sheet1!$E$16,AV1535)-1))</f>
        <v>#VALUE!</v>
      </c>
      <c r="AP1535" s="14">
        <v>56</v>
      </c>
      <c r="AX1535" s="1">
        <v>2200450804</v>
      </c>
      <c r="AY1535" s="1" t="s">
        <v>91</v>
      </c>
      <c r="AZ1535" s="1" t="str">
        <f t="shared" si="410"/>
        <v>2200450804受击光效</v>
      </c>
      <c r="BA1535" s="1">
        <f>COUNTIFS($AZ$2:AZ1535,AZ1535,$AZ$2:AZ1535,"&gt;&lt;")</f>
        <v>1</v>
      </c>
    </row>
    <row r="1536" spans="19:53">
      <c r="S1536" s="14" t="str">
        <f t="shared" si="418"/>
        <v>2200450804伤血2</v>
      </c>
      <c r="T1536" s="14" t="str">
        <f ca="1">IF(OFFSET($BB$1,MATCH($S1536,S:S,0)-1,),$BC$1,
_xlfn.TEXTJOIN(Sheet1!$D$16,1,U1536:AA1536))</f>
        <v>ratio=0.24+attackerParams('extreasure1'),fixed=100</v>
      </c>
      <c r="U1536" s="14" t="str">
        <f t="shared" ca="1" si="403"/>
        <v>ratio=0.24+attackerParams('extreasure1')</v>
      </c>
      <c r="V1536" s="14" t="str">
        <f t="shared" ca="1" si="404"/>
        <v>fixed=100</v>
      </c>
      <c r="W1536" s="14" t="str">
        <f t="shared" ca="1" si="405"/>
        <v/>
      </c>
      <c r="X1536" s="14" t="str">
        <f t="shared" ca="1" si="406"/>
        <v/>
      </c>
      <c r="Y1536" s="14" t="str">
        <f t="shared" ca="1" si="407"/>
        <v/>
      </c>
      <c r="Z1536" s="14" t="str">
        <f t="shared" ca="1" si="408"/>
        <v/>
      </c>
      <c r="AA1536" s="14" t="str">
        <f t="shared" ca="1" si="409"/>
        <v/>
      </c>
      <c r="AB1536" s="1">
        <f t="shared" si="411"/>
        <v>0.24</v>
      </c>
      <c r="AC1536" s="1">
        <f t="shared" si="412"/>
        <v>100</v>
      </c>
      <c r="AD1536" s="1" t="e">
        <f t="shared" si="413"/>
        <v>#N/A</v>
      </c>
      <c r="AE1536" s="1" t="e">
        <f t="shared" si="414"/>
        <v>#N/A</v>
      </c>
      <c r="AF1536" s="1" t="e">
        <f t="shared" si="415"/>
        <v>#N/A</v>
      </c>
      <c r="AG1536" s="1" t="e">
        <f t="shared" si="416"/>
        <v>#N/A</v>
      </c>
      <c r="AH1536" s="1" t="e">
        <f t="shared" si="417"/>
        <v>#N/A</v>
      </c>
      <c r="AI1536" s="1" t="str">
        <f>TRIM(LEFT(AP1536,FIND(Sheet1!$E$16,AP1536)-1))</f>
        <v>ratio</v>
      </c>
      <c r="AJ1536" s="1" t="str">
        <f>TRIM(LEFT(AQ1536,FIND(Sheet1!$E$16,AQ1536)-1))</f>
        <v>fixed</v>
      </c>
      <c r="AK1536" s="1" t="e">
        <f>TRIM(LEFT(AR1536,FIND(Sheet1!$E$16,AR1536)-1))</f>
        <v>#VALUE!</v>
      </c>
      <c r="AL1536" s="1" t="e">
        <f>TRIM(LEFT(AS1536,FIND(Sheet1!$E$16,AS1536)-1))</f>
        <v>#VALUE!</v>
      </c>
      <c r="AM1536" s="1" t="e">
        <f>TRIM(LEFT(AT1536,FIND(Sheet1!$E$16,AT1536)-1))</f>
        <v>#VALUE!</v>
      </c>
      <c r="AN1536" s="1" t="e">
        <f>TRIM(LEFT(AU1536,FIND(Sheet1!$E$16,AU1536)-1))</f>
        <v>#VALUE!</v>
      </c>
      <c r="AO1536" s="1" t="e">
        <f>TRIM(LEFT(AV1536,FIND(Sheet1!$E$16,AV1536)-1))</f>
        <v>#VALUE!</v>
      </c>
      <c r="AP1536" s="14" t="s">
        <v>487</v>
      </c>
      <c r="AQ1536" s="14" t="s">
        <v>170</v>
      </c>
      <c r="AX1536" s="1">
        <v>2200450804</v>
      </c>
      <c r="AY1536" s="1" t="s">
        <v>86</v>
      </c>
      <c r="AZ1536" s="1" t="str">
        <f t="shared" si="410"/>
        <v>2200450804伤血</v>
      </c>
      <c r="BA1536" s="1">
        <f>COUNTIFS($AZ$2:AZ1536,AZ1536,$AZ$2:AZ1536,"&gt;&lt;")</f>
        <v>2</v>
      </c>
    </row>
    <row r="1537" spans="19:53">
      <c r="S1537" s="14" t="str">
        <f t="shared" si="418"/>
        <v>2200450804加buff1</v>
      </c>
      <c r="T1537" s="14" t="str">
        <f ca="1">IF(OFFSET($BB$1,MATCH($S1537,S:S,0)-1,),$BC$1,
_xlfn.TEXTJOIN(Sheet1!$D$16,1,U1537:AA1537))</f>
        <v>duration=6,effectIds={1000111}</v>
      </c>
      <c r="U1537" s="14" t="str">
        <f t="shared" ca="1" si="403"/>
        <v>duration=6</v>
      </c>
      <c r="V1537" s="14" t="str">
        <f t="shared" ca="1" si="404"/>
        <v>effectIds={1000111}</v>
      </c>
      <c r="W1537" s="14" t="str">
        <f t="shared" ca="1" si="405"/>
        <v/>
      </c>
      <c r="X1537" s="14" t="str">
        <f t="shared" ca="1" si="406"/>
        <v/>
      </c>
      <c r="Y1537" s="14" t="str">
        <f t="shared" ca="1" si="407"/>
        <v/>
      </c>
      <c r="Z1537" s="14" t="str">
        <f t="shared" ca="1" si="408"/>
        <v/>
      </c>
      <c r="AA1537" s="14" t="str">
        <f t="shared" ca="1" si="409"/>
        <v/>
      </c>
      <c r="AB1537" s="1">
        <f t="shared" si="411"/>
        <v>6</v>
      </c>
      <c r="AC1537" s="1" t="e">
        <f t="shared" si="412"/>
        <v>#N/A</v>
      </c>
      <c r="AD1537" s="1" t="e">
        <f t="shared" si="413"/>
        <v>#N/A</v>
      </c>
      <c r="AE1537" s="1" t="e">
        <f t="shared" si="414"/>
        <v>#N/A</v>
      </c>
      <c r="AF1537" s="1" t="e">
        <f t="shared" si="415"/>
        <v>#N/A</v>
      </c>
      <c r="AG1537" s="1" t="e">
        <f t="shared" si="416"/>
        <v>#N/A</v>
      </c>
      <c r="AH1537" s="1" t="e">
        <f t="shared" si="417"/>
        <v>#N/A</v>
      </c>
      <c r="AI1537" s="1" t="str">
        <f>TRIM(LEFT(AP1537,FIND(Sheet1!$E$16,AP1537)-1))</f>
        <v>duration</v>
      </c>
      <c r="AJ1537" s="1" t="str">
        <f>TRIM(LEFT(AQ1537,FIND(Sheet1!$E$16,AQ1537)-1))</f>
        <v>effectIds</v>
      </c>
      <c r="AK1537" s="1" t="e">
        <f>TRIM(LEFT(AR1537,FIND(Sheet1!$E$16,AR1537)-1))</f>
        <v>#VALUE!</v>
      </c>
      <c r="AL1537" s="1" t="e">
        <f>TRIM(LEFT(AS1537,FIND(Sheet1!$E$16,AS1537)-1))</f>
        <v>#VALUE!</v>
      </c>
      <c r="AM1537" s="1" t="e">
        <f>TRIM(LEFT(AT1537,FIND(Sheet1!$E$16,AT1537)-1))</f>
        <v>#VALUE!</v>
      </c>
      <c r="AN1537" s="1" t="e">
        <f>TRIM(LEFT(AU1537,FIND(Sheet1!$E$16,AU1537)-1))</f>
        <v>#VALUE!</v>
      </c>
      <c r="AO1537" s="1" t="e">
        <f>TRIM(LEFT(AV1537,FIND(Sheet1!$E$16,AV1537)-1))</f>
        <v>#VALUE!</v>
      </c>
      <c r="AP1537" s="14" t="s">
        <v>185</v>
      </c>
      <c r="AQ1537" s="14" t="s">
        <v>488</v>
      </c>
      <c r="AX1537" s="1">
        <v>2200450804</v>
      </c>
      <c r="AY1537" s="1" t="s">
        <v>88</v>
      </c>
      <c r="AZ1537" s="1" t="str">
        <f t="shared" si="410"/>
        <v>2200450804加buff</v>
      </c>
      <c r="BA1537" s="1">
        <f>COUNTIFS($AZ$2:AZ1537,AZ1537,$AZ$2:AZ1537,"&gt;&lt;")</f>
        <v>1</v>
      </c>
    </row>
    <row r="1538" spans="19:53">
      <c r="S1538" s="14" t="str">
        <f t="shared" si="418"/>
        <v>2200450805伤血1</v>
      </c>
      <c r="T1538" s="14" t="str">
        <f ca="1">IF(OFFSET($BB$1,MATCH($S1538,S:S,0)-1,),$BC$1,
_xlfn.TEXTJOIN(Sheet1!$D$16,1,U1538:AA1538))</f>
        <v>ratio=0.63+attackerParams('extreasure2')+attackerParams('step10a'),fixed=100,finalAddP=table.contains(attackerSelector('et&amp;mh:2'),defender()) and attackerParams('extreasure3') or 0</v>
      </c>
      <c r="U1538" s="14" t="str">
        <f t="shared" ref="U1538:U1601" ca="1" si="419">IFERROR(SUBSTITUTE(AP1538,AB1538,INDEX(OFFSET($H$1:$Q$1,MATCH($S1538,$F:$F,0)-1,0),MATCH(AI1538,$H$1:$Q$1,0))),AP1538&amp;"")</f>
        <v>ratio=0.63+attackerParams('extreasure2')+attackerParams('step10a')</v>
      </c>
      <c r="V1538" s="14" t="str">
        <f t="shared" ref="V1538:V1601" ca="1" si="420">IFERROR(SUBSTITUTE(AQ1538,AC1538,INDEX(OFFSET($H$1:$Q$1,MATCH($S1538,$F:$F,0)-1,0),MATCH(AJ1538,$H$1:$Q$1,0))),AQ1538&amp;"")</f>
        <v>fixed=100</v>
      </c>
      <c r="W1538" s="14" t="str">
        <f t="shared" ref="W1538:W1601" ca="1" si="421">IFERROR(SUBSTITUTE(AR1538,AD1538,INDEX(OFFSET($H$1:$Q$1,MATCH($S1538,$F:$F,0)-1,0),MATCH(AK1538,$H$1:$Q$1,0))),AR1538&amp;"")</f>
        <v>finalAddP=table.contains(attackerSelector('et&amp;mh:2')</v>
      </c>
      <c r="X1538" s="14" t="str">
        <f t="shared" ref="X1538:X1601" ca="1" si="422">IFERROR(SUBSTITUTE(AS1538,AE1538,INDEX(OFFSET($H$1:$Q$1,MATCH($S1538,$F:$F,0)-1,0),MATCH(AL1538,$H$1:$Q$1,0))),AS1538&amp;"")</f>
        <v>defender()) and attackerParams('extreasure3') or 0</v>
      </c>
      <c r="Y1538" s="14" t="str">
        <f t="shared" ref="Y1538:Y1601" ca="1" si="423">IFERROR(SUBSTITUTE(AT1538,AF1538,INDEX(OFFSET($H$1:$Q$1,MATCH($S1538,$F:$F,0)-1,0),MATCH(AM1538,$H$1:$Q$1,0))),AT1538&amp;"")</f>
        <v/>
      </c>
      <c r="Z1538" s="14" t="str">
        <f t="shared" ref="Z1538:Z1601" ca="1" si="424">IFERROR(SUBSTITUTE(AU1538,AG1538,INDEX(OFFSET($H$1:$Q$1,MATCH($S1538,$F:$F,0)-1,0),MATCH(AN1538,$H$1:$Q$1,0))),AU1538&amp;"")</f>
        <v/>
      </c>
      <c r="AA1538" s="14" t="str">
        <f t="shared" ref="AA1538:AA1601" ca="1" si="425">IFERROR(SUBSTITUTE(AV1538,AH1538,INDEX(OFFSET($H$1:$Q$1,MATCH($S1538,$F:$F,0)-1,0),MATCH(AO1538,$H$1:$Q$1,0))),AV1538&amp;"")</f>
        <v/>
      </c>
      <c r="AB1538" s="1">
        <f t="shared" si="411"/>
        <v>0.63</v>
      </c>
      <c r="AC1538" s="1">
        <f t="shared" si="412"/>
        <v>100</v>
      </c>
      <c r="AD1538" s="1" t="e">
        <f t="shared" si="413"/>
        <v>#N/A</v>
      </c>
      <c r="AE1538" s="1" t="e">
        <f t="shared" si="414"/>
        <v>#N/A</v>
      </c>
      <c r="AF1538" s="1" t="e">
        <f t="shared" si="415"/>
        <v>#N/A</v>
      </c>
      <c r="AG1538" s="1" t="e">
        <f t="shared" si="416"/>
        <v>#N/A</v>
      </c>
      <c r="AH1538" s="1" t="e">
        <f t="shared" si="417"/>
        <v>#N/A</v>
      </c>
      <c r="AI1538" s="1" t="str">
        <f>TRIM(LEFT(AP1538,FIND(Sheet1!$E$16,AP1538)-1))</f>
        <v>ratio</v>
      </c>
      <c r="AJ1538" s="1" t="str">
        <f>TRIM(LEFT(AQ1538,FIND(Sheet1!$E$16,AQ1538)-1))</f>
        <v>fixed</v>
      </c>
      <c r="AK1538" s="1" t="str">
        <f>TRIM(LEFT(AR1538,FIND(Sheet1!$E$16,AR1538)-1))</f>
        <v>finalAddP</v>
      </c>
      <c r="AL1538" s="1" t="e">
        <f>TRIM(LEFT(AS1538,FIND(Sheet1!$E$16,AS1538)-1))</f>
        <v>#VALUE!</v>
      </c>
      <c r="AM1538" s="1" t="e">
        <f>TRIM(LEFT(AT1538,FIND(Sheet1!$E$16,AT1538)-1))</f>
        <v>#VALUE!</v>
      </c>
      <c r="AN1538" s="1" t="e">
        <f>TRIM(LEFT(AU1538,FIND(Sheet1!$E$16,AU1538)-1))</f>
        <v>#VALUE!</v>
      </c>
      <c r="AO1538" s="1" t="e">
        <f>TRIM(LEFT(AV1538,FIND(Sheet1!$E$16,AV1538)-1))</f>
        <v>#VALUE!</v>
      </c>
      <c r="AP1538" s="14" t="s">
        <v>489</v>
      </c>
      <c r="AQ1538" s="14" t="s">
        <v>170</v>
      </c>
      <c r="AR1538" s="14" t="s">
        <v>486</v>
      </c>
      <c r="AS1538" s="14" t="s">
        <v>255</v>
      </c>
      <c r="AX1538" s="1">
        <v>2200450805</v>
      </c>
      <c r="AY1538" s="1" t="s">
        <v>86</v>
      </c>
      <c r="AZ1538" s="1" t="str">
        <f t="shared" si="410"/>
        <v>2200450805伤血</v>
      </c>
      <c r="BA1538" s="1">
        <f>COUNTIFS($AZ$2:AZ1538,AZ1538,$AZ$2:AZ1538,"&gt;&lt;")</f>
        <v>1</v>
      </c>
    </row>
    <row r="1539" spans="19:53">
      <c r="S1539" s="14" t="str">
        <f t="shared" si="418"/>
        <v>2200450805受击光效1</v>
      </c>
      <c r="T1539" s="14" t="str">
        <f ca="1">IF(OFFSET($BB$1,MATCH($S1539,S:S,0)-1,),$BC$1,
_xlfn.TEXTJOIN(Sheet1!$D$16,1,U1539:AA1539))</f>
        <v>56</v>
      </c>
      <c r="U1539" s="14" t="str">
        <f t="shared" ca="1" si="419"/>
        <v>56</v>
      </c>
      <c r="V1539" s="14" t="str">
        <f t="shared" ca="1" si="420"/>
        <v/>
      </c>
      <c r="W1539" s="14" t="str">
        <f t="shared" ca="1" si="421"/>
        <v/>
      </c>
      <c r="X1539" s="14" t="str">
        <f t="shared" ca="1" si="422"/>
        <v/>
      </c>
      <c r="Y1539" s="14" t="str">
        <f t="shared" ca="1" si="423"/>
        <v/>
      </c>
      <c r="Z1539" s="14" t="str">
        <f t="shared" ca="1" si="424"/>
        <v/>
      </c>
      <c r="AA1539" s="14" t="str">
        <f t="shared" ca="1" si="425"/>
        <v/>
      </c>
      <c r="AB1539" s="1">
        <f t="shared" si="411"/>
        <v>56</v>
      </c>
      <c r="AC1539" s="1" t="e">
        <f t="shared" si="412"/>
        <v>#N/A</v>
      </c>
      <c r="AD1539" s="1" t="e">
        <f t="shared" si="413"/>
        <v>#N/A</v>
      </c>
      <c r="AE1539" s="1" t="e">
        <f t="shared" si="414"/>
        <v>#N/A</v>
      </c>
      <c r="AF1539" s="1" t="e">
        <f t="shared" si="415"/>
        <v>#N/A</v>
      </c>
      <c r="AG1539" s="1" t="e">
        <f t="shared" si="416"/>
        <v>#N/A</v>
      </c>
      <c r="AH1539" s="1" t="e">
        <f t="shared" si="417"/>
        <v>#N/A</v>
      </c>
      <c r="AI1539" s="1" t="e">
        <f>TRIM(LEFT(AP1539,FIND(Sheet1!$E$16,AP1539)-1))</f>
        <v>#VALUE!</v>
      </c>
      <c r="AJ1539" s="1" t="e">
        <f>TRIM(LEFT(AQ1539,FIND(Sheet1!$E$16,AQ1539)-1))</f>
        <v>#VALUE!</v>
      </c>
      <c r="AK1539" s="1" t="e">
        <f>TRIM(LEFT(AR1539,FIND(Sheet1!$E$16,AR1539)-1))</f>
        <v>#VALUE!</v>
      </c>
      <c r="AL1539" s="1" t="e">
        <f>TRIM(LEFT(AS1539,FIND(Sheet1!$E$16,AS1539)-1))</f>
        <v>#VALUE!</v>
      </c>
      <c r="AM1539" s="1" t="e">
        <f>TRIM(LEFT(AT1539,FIND(Sheet1!$E$16,AT1539)-1))</f>
        <v>#VALUE!</v>
      </c>
      <c r="AN1539" s="1" t="e">
        <f>TRIM(LEFT(AU1539,FIND(Sheet1!$E$16,AU1539)-1))</f>
        <v>#VALUE!</v>
      </c>
      <c r="AO1539" s="1" t="e">
        <f>TRIM(LEFT(AV1539,FIND(Sheet1!$E$16,AV1539)-1))</f>
        <v>#VALUE!</v>
      </c>
      <c r="AP1539" s="14">
        <v>56</v>
      </c>
      <c r="AX1539" s="1">
        <v>2200450805</v>
      </c>
      <c r="AY1539" s="1" t="s">
        <v>91</v>
      </c>
      <c r="AZ1539" s="1" t="str">
        <f t="shared" ref="AZ1539:AZ1602" si="426">AX1539&amp;AY1539</f>
        <v>2200450805受击光效</v>
      </c>
      <c r="BA1539" s="1">
        <f>COUNTIFS($AZ$2:AZ1539,AZ1539,$AZ$2:AZ1539,"&gt;&lt;")</f>
        <v>1</v>
      </c>
    </row>
    <row r="1540" spans="19:53">
      <c r="S1540" s="14" t="str">
        <f t="shared" si="418"/>
        <v>2200450805伤血2</v>
      </c>
      <c r="T1540" s="14" t="str">
        <f ca="1">IF(OFFSET($BB$1,MATCH($S1540,S:S,0)-1,),$BC$1,
_xlfn.TEXTJOIN(Sheet1!$D$16,1,U1540:AA1540))</f>
        <v>ratio=0.24+attackerParams('extreasure1'),fixed=100</v>
      </c>
      <c r="U1540" s="14" t="str">
        <f t="shared" ca="1" si="419"/>
        <v>ratio=0.24+attackerParams('extreasure1')</v>
      </c>
      <c r="V1540" s="14" t="str">
        <f t="shared" ca="1" si="420"/>
        <v>fixed=100</v>
      </c>
      <c r="W1540" s="14" t="str">
        <f t="shared" ca="1" si="421"/>
        <v/>
      </c>
      <c r="X1540" s="14" t="str">
        <f t="shared" ca="1" si="422"/>
        <v/>
      </c>
      <c r="Y1540" s="14" t="str">
        <f t="shared" ca="1" si="423"/>
        <v/>
      </c>
      <c r="Z1540" s="14" t="str">
        <f t="shared" ca="1" si="424"/>
        <v/>
      </c>
      <c r="AA1540" s="14" t="str">
        <f t="shared" ca="1" si="425"/>
        <v/>
      </c>
      <c r="AB1540" s="1">
        <f t="shared" si="411"/>
        <v>0.24</v>
      </c>
      <c r="AC1540" s="1">
        <f t="shared" si="412"/>
        <v>100</v>
      </c>
      <c r="AD1540" s="1" t="e">
        <f t="shared" si="413"/>
        <v>#N/A</v>
      </c>
      <c r="AE1540" s="1" t="e">
        <f t="shared" si="414"/>
        <v>#N/A</v>
      </c>
      <c r="AF1540" s="1" t="e">
        <f t="shared" si="415"/>
        <v>#N/A</v>
      </c>
      <c r="AG1540" s="1" t="e">
        <f t="shared" si="416"/>
        <v>#N/A</v>
      </c>
      <c r="AH1540" s="1" t="e">
        <f t="shared" si="417"/>
        <v>#N/A</v>
      </c>
      <c r="AI1540" s="1" t="str">
        <f>TRIM(LEFT(AP1540,FIND(Sheet1!$E$16,AP1540)-1))</f>
        <v>ratio</v>
      </c>
      <c r="AJ1540" s="1" t="str">
        <f>TRIM(LEFT(AQ1540,FIND(Sheet1!$E$16,AQ1540)-1))</f>
        <v>fixed</v>
      </c>
      <c r="AK1540" s="1" t="e">
        <f>TRIM(LEFT(AR1540,FIND(Sheet1!$E$16,AR1540)-1))</f>
        <v>#VALUE!</v>
      </c>
      <c r="AL1540" s="1" t="e">
        <f>TRIM(LEFT(AS1540,FIND(Sheet1!$E$16,AS1540)-1))</f>
        <v>#VALUE!</v>
      </c>
      <c r="AM1540" s="1" t="e">
        <f>TRIM(LEFT(AT1540,FIND(Sheet1!$E$16,AT1540)-1))</f>
        <v>#VALUE!</v>
      </c>
      <c r="AN1540" s="1" t="e">
        <f>TRIM(LEFT(AU1540,FIND(Sheet1!$E$16,AU1540)-1))</f>
        <v>#VALUE!</v>
      </c>
      <c r="AO1540" s="1" t="e">
        <f>TRIM(LEFT(AV1540,FIND(Sheet1!$E$16,AV1540)-1))</f>
        <v>#VALUE!</v>
      </c>
      <c r="AP1540" s="14" t="s">
        <v>487</v>
      </c>
      <c r="AQ1540" s="14" t="s">
        <v>170</v>
      </c>
      <c r="AX1540" s="1">
        <v>2200450805</v>
      </c>
      <c r="AY1540" s="1" t="s">
        <v>86</v>
      </c>
      <c r="AZ1540" s="1" t="str">
        <f t="shared" si="426"/>
        <v>2200450805伤血</v>
      </c>
      <c r="BA1540" s="1">
        <f>COUNTIFS($AZ$2:AZ1540,AZ1540,$AZ$2:AZ1540,"&gt;&lt;")</f>
        <v>2</v>
      </c>
    </row>
    <row r="1541" spans="19:53">
      <c r="S1541" s="14" t="str">
        <f t="shared" si="418"/>
        <v>2200450805加buff1</v>
      </c>
      <c r="T1541" s="14" t="str">
        <f ca="1">IF(OFFSET($BB$1,MATCH($S1541,S:S,0)-1,),$BC$1,
_xlfn.TEXTJOIN(Sheet1!$D$16,1,U1541:AA1541))</f>
        <v>duration=6,effectIds={1000111}</v>
      </c>
      <c r="U1541" s="14" t="str">
        <f t="shared" ca="1" si="419"/>
        <v>duration=6</v>
      </c>
      <c r="V1541" s="14" t="str">
        <f t="shared" ca="1" si="420"/>
        <v>effectIds={1000111}</v>
      </c>
      <c r="W1541" s="14" t="str">
        <f t="shared" ca="1" si="421"/>
        <v/>
      </c>
      <c r="X1541" s="14" t="str">
        <f t="shared" ca="1" si="422"/>
        <v/>
      </c>
      <c r="Y1541" s="14" t="str">
        <f t="shared" ca="1" si="423"/>
        <v/>
      </c>
      <c r="Z1541" s="14" t="str">
        <f t="shared" ca="1" si="424"/>
        <v/>
      </c>
      <c r="AA1541" s="14" t="str">
        <f t="shared" ca="1" si="425"/>
        <v/>
      </c>
      <c r="AB1541" s="1">
        <f t="shared" si="411"/>
        <v>6</v>
      </c>
      <c r="AC1541" s="1" t="e">
        <f t="shared" si="412"/>
        <v>#N/A</v>
      </c>
      <c r="AD1541" s="1" t="e">
        <f t="shared" si="413"/>
        <v>#N/A</v>
      </c>
      <c r="AE1541" s="1" t="e">
        <f t="shared" si="414"/>
        <v>#N/A</v>
      </c>
      <c r="AF1541" s="1" t="e">
        <f t="shared" si="415"/>
        <v>#N/A</v>
      </c>
      <c r="AG1541" s="1" t="e">
        <f t="shared" si="416"/>
        <v>#N/A</v>
      </c>
      <c r="AH1541" s="1" t="e">
        <f t="shared" si="417"/>
        <v>#N/A</v>
      </c>
      <c r="AI1541" s="1" t="str">
        <f>TRIM(LEFT(AP1541,FIND(Sheet1!$E$16,AP1541)-1))</f>
        <v>duration</v>
      </c>
      <c r="AJ1541" s="1" t="str">
        <f>TRIM(LEFT(AQ1541,FIND(Sheet1!$E$16,AQ1541)-1))</f>
        <v>effectIds</v>
      </c>
      <c r="AK1541" s="1" t="e">
        <f>TRIM(LEFT(AR1541,FIND(Sheet1!$E$16,AR1541)-1))</f>
        <v>#VALUE!</v>
      </c>
      <c r="AL1541" s="1" t="e">
        <f>TRIM(LEFT(AS1541,FIND(Sheet1!$E$16,AS1541)-1))</f>
        <v>#VALUE!</v>
      </c>
      <c r="AM1541" s="1" t="e">
        <f>TRIM(LEFT(AT1541,FIND(Sheet1!$E$16,AT1541)-1))</f>
        <v>#VALUE!</v>
      </c>
      <c r="AN1541" s="1" t="e">
        <f>TRIM(LEFT(AU1541,FIND(Sheet1!$E$16,AU1541)-1))</f>
        <v>#VALUE!</v>
      </c>
      <c r="AO1541" s="1" t="e">
        <f>TRIM(LEFT(AV1541,FIND(Sheet1!$E$16,AV1541)-1))</f>
        <v>#VALUE!</v>
      </c>
      <c r="AP1541" s="14" t="s">
        <v>185</v>
      </c>
      <c r="AQ1541" s="14" t="s">
        <v>488</v>
      </c>
      <c r="AX1541" s="1">
        <v>2200450805</v>
      </c>
      <c r="AY1541" s="1" t="s">
        <v>88</v>
      </c>
      <c r="AZ1541" s="1" t="str">
        <f t="shared" si="426"/>
        <v>2200450805加buff</v>
      </c>
      <c r="BA1541" s="1">
        <f>COUNTIFS($AZ$2:AZ1541,AZ1541,$AZ$2:AZ1541,"&gt;&lt;")</f>
        <v>1</v>
      </c>
    </row>
    <row r="1542" spans="19:53">
      <c r="S1542" s="14" t="str">
        <f t="shared" si="418"/>
        <v>2210450801伤血1</v>
      </c>
      <c r="T1542" s="14" t="str">
        <f ca="1">IF(OFFSET($BB$1,MATCH($S1542,S:S,0)-1,),$BC$1,
_xlfn.TEXTJOIN(Sheet1!$D$16,1,U1542:AA1542))</f>
        <v>ratio=0.4,fixed=10</v>
      </c>
      <c r="U1542" s="14" t="str">
        <f t="shared" ca="1" si="419"/>
        <v>ratio=0.4</v>
      </c>
      <c r="V1542" s="14" t="str">
        <f t="shared" ca="1" si="420"/>
        <v>fixed=10</v>
      </c>
      <c r="W1542" s="14" t="str">
        <f t="shared" ca="1" si="421"/>
        <v/>
      </c>
      <c r="X1542" s="14" t="str">
        <f t="shared" ca="1" si="422"/>
        <v/>
      </c>
      <c r="Y1542" s="14" t="str">
        <f t="shared" ca="1" si="423"/>
        <v/>
      </c>
      <c r="Z1542" s="14" t="str">
        <f t="shared" ca="1" si="424"/>
        <v/>
      </c>
      <c r="AA1542" s="14" t="str">
        <f t="shared" ca="1" si="425"/>
        <v/>
      </c>
      <c r="AB1542" s="1">
        <f t="shared" si="411"/>
        <v>0.4</v>
      </c>
      <c r="AC1542" s="1">
        <f t="shared" si="412"/>
        <v>10</v>
      </c>
      <c r="AD1542" s="1" t="e">
        <f t="shared" si="413"/>
        <v>#N/A</v>
      </c>
      <c r="AE1542" s="1" t="e">
        <f t="shared" si="414"/>
        <v>#N/A</v>
      </c>
      <c r="AF1542" s="1" t="e">
        <f t="shared" si="415"/>
        <v>#N/A</v>
      </c>
      <c r="AG1542" s="1" t="e">
        <f t="shared" si="416"/>
        <v>#N/A</v>
      </c>
      <c r="AH1542" s="1" t="e">
        <f t="shared" si="417"/>
        <v>#N/A</v>
      </c>
      <c r="AI1542" s="1" t="str">
        <f>TRIM(LEFT(AP1542,FIND(Sheet1!$E$16,AP1542)-1))</f>
        <v>ratio</v>
      </c>
      <c r="AJ1542" s="1" t="str">
        <f>TRIM(LEFT(AQ1542,FIND(Sheet1!$E$16,AQ1542)-1))</f>
        <v>fixed</v>
      </c>
      <c r="AK1542" s="1" t="e">
        <f>TRIM(LEFT(AR1542,FIND(Sheet1!$E$16,AR1542)-1))</f>
        <v>#VALUE!</v>
      </c>
      <c r="AL1542" s="1" t="e">
        <f>TRIM(LEFT(AS1542,FIND(Sheet1!$E$16,AS1542)-1))</f>
        <v>#VALUE!</v>
      </c>
      <c r="AM1542" s="1" t="e">
        <f>TRIM(LEFT(AT1542,FIND(Sheet1!$E$16,AT1542)-1))</f>
        <v>#VALUE!</v>
      </c>
      <c r="AN1542" s="1" t="e">
        <f>TRIM(LEFT(AU1542,FIND(Sheet1!$E$16,AU1542)-1))</f>
        <v>#VALUE!</v>
      </c>
      <c r="AO1542" s="1" t="e">
        <f>TRIM(LEFT(AV1542,FIND(Sheet1!$E$16,AV1542)-1))</f>
        <v>#VALUE!</v>
      </c>
      <c r="AP1542" s="14" t="s">
        <v>167</v>
      </c>
      <c r="AQ1542" s="14" t="s">
        <v>168</v>
      </c>
      <c r="AX1542" s="1">
        <v>2210450801</v>
      </c>
      <c r="AY1542" s="1" t="s">
        <v>86</v>
      </c>
      <c r="AZ1542" s="1" t="str">
        <f t="shared" si="426"/>
        <v>2210450801伤血</v>
      </c>
      <c r="BA1542" s="1">
        <f>COUNTIFS($AZ$2:AZ1542,AZ1542,$AZ$2:AZ1542,"&gt;&lt;")</f>
        <v>1</v>
      </c>
    </row>
    <row r="1543" spans="19:53">
      <c r="S1543" s="14" t="str">
        <f t="shared" si="418"/>
        <v>2210450801受击光效1</v>
      </c>
      <c r="T1543" s="14" t="str">
        <f ca="1">IF(OFFSET($BB$1,MATCH($S1543,S:S,0)-1,),$BC$1,
_xlfn.TEXTJOIN(Sheet1!$D$16,1,U1543:AA1543))</f>
        <v>1</v>
      </c>
      <c r="U1543" s="14" t="str">
        <f t="shared" ca="1" si="419"/>
        <v>1</v>
      </c>
      <c r="V1543" s="14" t="str">
        <f t="shared" ca="1" si="420"/>
        <v/>
      </c>
      <c r="W1543" s="14" t="str">
        <f t="shared" ca="1" si="421"/>
        <v/>
      </c>
      <c r="X1543" s="14" t="str">
        <f t="shared" ca="1" si="422"/>
        <v/>
      </c>
      <c r="Y1543" s="14" t="str">
        <f t="shared" ca="1" si="423"/>
        <v/>
      </c>
      <c r="Z1543" s="14" t="str">
        <f t="shared" ca="1" si="424"/>
        <v/>
      </c>
      <c r="AA1543" s="14" t="str">
        <f t="shared" ca="1" si="425"/>
        <v/>
      </c>
      <c r="AB1543" s="1">
        <f t="shared" si="411"/>
        <v>1</v>
      </c>
      <c r="AC1543" s="1" t="e">
        <f t="shared" si="412"/>
        <v>#N/A</v>
      </c>
      <c r="AD1543" s="1" t="e">
        <f t="shared" si="413"/>
        <v>#N/A</v>
      </c>
      <c r="AE1543" s="1" t="e">
        <f t="shared" si="414"/>
        <v>#N/A</v>
      </c>
      <c r="AF1543" s="1" t="e">
        <f t="shared" si="415"/>
        <v>#N/A</v>
      </c>
      <c r="AG1543" s="1" t="e">
        <f t="shared" si="416"/>
        <v>#N/A</v>
      </c>
      <c r="AH1543" s="1" t="e">
        <f t="shared" si="417"/>
        <v>#N/A</v>
      </c>
      <c r="AI1543" s="1" t="e">
        <f>TRIM(LEFT(AP1543,FIND(Sheet1!$E$16,AP1543)-1))</f>
        <v>#VALUE!</v>
      </c>
      <c r="AJ1543" s="1" t="e">
        <f>TRIM(LEFT(AQ1543,FIND(Sheet1!$E$16,AQ1543)-1))</f>
        <v>#VALUE!</v>
      </c>
      <c r="AK1543" s="1" t="e">
        <f>TRIM(LEFT(AR1543,FIND(Sheet1!$E$16,AR1543)-1))</f>
        <v>#VALUE!</v>
      </c>
      <c r="AL1543" s="1" t="e">
        <f>TRIM(LEFT(AS1543,FIND(Sheet1!$E$16,AS1543)-1))</f>
        <v>#VALUE!</v>
      </c>
      <c r="AM1543" s="1" t="e">
        <f>TRIM(LEFT(AT1543,FIND(Sheet1!$E$16,AT1543)-1))</f>
        <v>#VALUE!</v>
      </c>
      <c r="AN1543" s="1" t="e">
        <f>TRIM(LEFT(AU1543,FIND(Sheet1!$E$16,AU1543)-1))</f>
        <v>#VALUE!</v>
      </c>
      <c r="AO1543" s="1" t="e">
        <f>TRIM(LEFT(AV1543,FIND(Sheet1!$E$16,AV1543)-1))</f>
        <v>#VALUE!</v>
      </c>
      <c r="AP1543" s="14">
        <v>1</v>
      </c>
      <c r="AX1543" s="1">
        <v>2210450801</v>
      </c>
      <c r="AY1543" s="1" t="s">
        <v>91</v>
      </c>
      <c r="AZ1543" s="1" t="str">
        <f t="shared" si="426"/>
        <v>2210450801受击光效</v>
      </c>
      <c r="BA1543" s="1">
        <f>COUNTIFS($AZ$2:AZ1543,AZ1543,$AZ$2:AZ1543,"&gt;&lt;")</f>
        <v>1</v>
      </c>
    </row>
    <row r="1544" spans="19:53">
      <c r="S1544" s="14" t="str">
        <f t="shared" si="418"/>
        <v>2210450802伤血1</v>
      </c>
      <c r="T1544" s="14" t="str">
        <f ca="1">IF(OFFSET($BB$1,MATCH($S1544,S:S,0)-1,),$BC$1,
_xlfn.TEXTJOIN(Sheet1!$D$16,1,U1544:AA1544))</f>
        <v>ratio=0.82,fixed=100</v>
      </c>
      <c r="U1544" s="14" t="str">
        <f t="shared" ca="1" si="419"/>
        <v>ratio=0.82</v>
      </c>
      <c r="V1544" s="14" t="str">
        <f t="shared" ca="1" si="420"/>
        <v>fixed=100</v>
      </c>
      <c r="W1544" s="14" t="str">
        <f t="shared" ca="1" si="421"/>
        <v/>
      </c>
      <c r="X1544" s="14" t="str">
        <f t="shared" ca="1" si="422"/>
        <v/>
      </c>
      <c r="Y1544" s="14" t="str">
        <f t="shared" ca="1" si="423"/>
        <v/>
      </c>
      <c r="Z1544" s="14" t="str">
        <f t="shared" ca="1" si="424"/>
        <v/>
      </c>
      <c r="AA1544" s="14" t="str">
        <f t="shared" ca="1" si="425"/>
        <v/>
      </c>
      <c r="AB1544" s="1">
        <f t="shared" si="411"/>
        <v>0.82</v>
      </c>
      <c r="AC1544" s="1">
        <f t="shared" si="412"/>
        <v>100</v>
      </c>
      <c r="AD1544" s="1" t="e">
        <f t="shared" si="413"/>
        <v>#N/A</v>
      </c>
      <c r="AE1544" s="1" t="e">
        <f t="shared" si="414"/>
        <v>#N/A</v>
      </c>
      <c r="AF1544" s="1" t="e">
        <f t="shared" si="415"/>
        <v>#N/A</v>
      </c>
      <c r="AG1544" s="1" t="e">
        <f t="shared" si="416"/>
        <v>#N/A</v>
      </c>
      <c r="AH1544" s="1" t="e">
        <f t="shared" si="417"/>
        <v>#N/A</v>
      </c>
      <c r="AI1544" s="1" t="str">
        <f>TRIM(LEFT(AP1544,FIND(Sheet1!$E$16,AP1544)-1))</f>
        <v>ratio</v>
      </c>
      <c r="AJ1544" s="1" t="str">
        <f>TRIM(LEFT(AQ1544,FIND(Sheet1!$E$16,AQ1544)-1))</f>
        <v>fixed</v>
      </c>
      <c r="AK1544" s="1" t="e">
        <f>TRIM(LEFT(AR1544,FIND(Sheet1!$E$16,AR1544)-1))</f>
        <v>#VALUE!</v>
      </c>
      <c r="AL1544" s="1" t="e">
        <f>TRIM(LEFT(AS1544,FIND(Sheet1!$E$16,AS1544)-1))</f>
        <v>#VALUE!</v>
      </c>
      <c r="AM1544" s="1" t="e">
        <f>TRIM(LEFT(AT1544,FIND(Sheet1!$E$16,AT1544)-1))</f>
        <v>#VALUE!</v>
      </c>
      <c r="AN1544" s="1" t="e">
        <f>TRIM(LEFT(AU1544,FIND(Sheet1!$E$16,AU1544)-1))</f>
        <v>#VALUE!</v>
      </c>
      <c r="AO1544" s="1" t="e">
        <f>TRIM(LEFT(AV1544,FIND(Sheet1!$E$16,AV1544)-1))</f>
        <v>#VALUE!</v>
      </c>
      <c r="AP1544" s="14" t="s">
        <v>361</v>
      </c>
      <c r="AQ1544" s="14" t="s">
        <v>170</v>
      </c>
      <c r="AX1544" s="1">
        <v>2210450802</v>
      </c>
      <c r="AY1544" s="1" t="s">
        <v>86</v>
      </c>
      <c r="AZ1544" s="1" t="str">
        <f t="shared" si="426"/>
        <v>2210450802伤血</v>
      </c>
      <c r="BA1544" s="1">
        <f>COUNTIFS($AZ$2:AZ1544,AZ1544,$AZ$2:AZ1544,"&gt;&lt;")</f>
        <v>1</v>
      </c>
    </row>
    <row r="1545" spans="19:53">
      <c r="S1545" s="14" t="str">
        <f t="shared" si="418"/>
        <v>2210450802受击光效1</v>
      </c>
      <c r="T1545" s="14" t="str">
        <f ca="1">IF(OFFSET($BB$1,MATCH($S1545,S:S,0)-1,),$BC$1,
_xlfn.TEXTJOIN(Sheet1!$D$16,1,U1545:AA1545))</f>
        <v>55</v>
      </c>
      <c r="U1545" s="14" t="str">
        <f t="shared" ca="1" si="419"/>
        <v>55</v>
      </c>
      <c r="V1545" s="14" t="str">
        <f t="shared" ca="1" si="420"/>
        <v/>
      </c>
      <c r="W1545" s="14" t="str">
        <f t="shared" ca="1" si="421"/>
        <v/>
      </c>
      <c r="X1545" s="14" t="str">
        <f t="shared" ca="1" si="422"/>
        <v/>
      </c>
      <c r="Y1545" s="14" t="str">
        <f t="shared" ca="1" si="423"/>
        <v/>
      </c>
      <c r="Z1545" s="14" t="str">
        <f t="shared" ca="1" si="424"/>
        <v/>
      </c>
      <c r="AA1545" s="14" t="str">
        <f t="shared" ca="1" si="425"/>
        <v/>
      </c>
      <c r="AB1545" s="1">
        <f t="shared" si="411"/>
        <v>55</v>
      </c>
      <c r="AC1545" s="1" t="e">
        <f t="shared" si="412"/>
        <v>#N/A</v>
      </c>
      <c r="AD1545" s="1" t="e">
        <f t="shared" si="413"/>
        <v>#N/A</v>
      </c>
      <c r="AE1545" s="1" t="e">
        <f t="shared" si="414"/>
        <v>#N/A</v>
      </c>
      <c r="AF1545" s="1" t="e">
        <f t="shared" si="415"/>
        <v>#N/A</v>
      </c>
      <c r="AG1545" s="1" t="e">
        <f t="shared" si="416"/>
        <v>#N/A</v>
      </c>
      <c r="AH1545" s="1" t="e">
        <f t="shared" si="417"/>
        <v>#N/A</v>
      </c>
      <c r="AI1545" s="1" t="e">
        <f>TRIM(LEFT(AP1545,FIND(Sheet1!$E$16,AP1545)-1))</f>
        <v>#VALUE!</v>
      </c>
      <c r="AJ1545" s="1" t="e">
        <f>TRIM(LEFT(AQ1545,FIND(Sheet1!$E$16,AQ1545)-1))</f>
        <v>#VALUE!</v>
      </c>
      <c r="AK1545" s="1" t="e">
        <f>TRIM(LEFT(AR1545,FIND(Sheet1!$E$16,AR1545)-1))</f>
        <v>#VALUE!</v>
      </c>
      <c r="AL1545" s="1" t="e">
        <f>TRIM(LEFT(AS1545,FIND(Sheet1!$E$16,AS1545)-1))</f>
        <v>#VALUE!</v>
      </c>
      <c r="AM1545" s="1" t="e">
        <f>TRIM(LEFT(AT1545,FIND(Sheet1!$E$16,AT1545)-1))</f>
        <v>#VALUE!</v>
      </c>
      <c r="AN1545" s="1" t="e">
        <f>TRIM(LEFT(AU1545,FIND(Sheet1!$E$16,AU1545)-1))</f>
        <v>#VALUE!</v>
      </c>
      <c r="AO1545" s="1" t="e">
        <f>TRIM(LEFT(AV1545,FIND(Sheet1!$E$16,AV1545)-1))</f>
        <v>#VALUE!</v>
      </c>
      <c r="AP1545" s="14">
        <v>55</v>
      </c>
      <c r="AX1545" s="1">
        <v>2210450802</v>
      </c>
      <c r="AY1545" s="1" t="s">
        <v>91</v>
      </c>
      <c r="AZ1545" s="1" t="str">
        <f t="shared" si="426"/>
        <v>2210450802受击光效</v>
      </c>
      <c r="BA1545" s="1">
        <f>COUNTIFS($AZ$2:AZ1545,AZ1545,$AZ$2:AZ1545,"&gt;&lt;")</f>
        <v>1</v>
      </c>
    </row>
    <row r="1546" spans="19:53">
      <c r="S1546" s="14" t="str">
        <f t="shared" si="418"/>
        <v>2210450802加buff1</v>
      </c>
      <c r="T1546" s="14" t="str">
        <f ca="1">IF(OFFSET($BB$1,MATCH($S1546,S:S,0)-1,),$BC$1,
_xlfn.TEXTJOIN(Sheet1!$D$16,1,U1546:AA1546))</f>
        <v>duration=6,lightEffects={20},effectIds={1000109}</v>
      </c>
      <c r="U1546" s="14" t="str">
        <f t="shared" ca="1" si="419"/>
        <v>duration=6</v>
      </c>
      <c r="V1546" s="14" t="str">
        <f t="shared" ca="1" si="420"/>
        <v>lightEffects={20}</v>
      </c>
      <c r="W1546" s="14" t="str">
        <f t="shared" ca="1" si="421"/>
        <v>effectIds={1000109}</v>
      </c>
      <c r="X1546" s="14" t="str">
        <f t="shared" ca="1" si="422"/>
        <v/>
      </c>
      <c r="Y1546" s="14" t="str">
        <f t="shared" ca="1" si="423"/>
        <v/>
      </c>
      <c r="Z1546" s="14" t="str">
        <f t="shared" ca="1" si="424"/>
        <v/>
      </c>
      <c r="AA1546" s="14" t="str">
        <f t="shared" ca="1" si="425"/>
        <v/>
      </c>
      <c r="AB1546" s="1">
        <f t="shared" si="411"/>
        <v>6</v>
      </c>
      <c r="AC1546" s="1" t="e">
        <f t="shared" si="412"/>
        <v>#N/A</v>
      </c>
      <c r="AD1546" s="1" t="e">
        <f t="shared" si="413"/>
        <v>#N/A</v>
      </c>
      <c r="AE1546" s="1" t="e">
        <f t="shared" si="414"/>
        <v>#N/A</v>
      </c>
      <c r="AF1546" s="1" t="e">
        <f t="shared" si="415"/>
        <v>#N/A</v>
      </c>
      <c r="AG1546" s="1" t="e">
        <f t="shared" si="416"/>
        <v>#N/A</v>
      </c>
      <c r="AH1546" s="1" t="e">
        <f t="shared" si="417"/>
        <v>#N/A</v>
      </c>
      <c r="AI1546" s="1" t="str">
        <f>TRIM(LEFT(AP1546,FIND(Sheet1!$E$16,AP1546)-1))</f>
        <v>duration</v>
      </c>
      <c r="AJ1546" s="1" t="str">
        <f>TRIM(LEFT(AQ1546,FIND(Sheet1!$E$16,AQ1546)-1))</f>
        <v>lightEffects</v>
      </c>
      <c r="AK1546" s="1" t="str">
        <f>TRIM(LEFT(AR1546,FIND(Sheet1!$E$16,AR1546)-1))</f>
        <v>effectIds</v>
      </c>
      <c r="AL1546" s="1" t="e">
        <f>TRIM(LEFT(AS1546,FIND(Sheet1!$E$16,AS1546)-1))</f>
        <v>#VALUE!</v>
      </c>
      <c r="AM1546" s="1" t="e">
        <f>TRIM(LEFT(AT1546,FIND(Sheet1!$E$16,AT1546)-1))</f>
        <v>#VALUE!</v>
      </c>
      <c r="AN1546" s="1" t="e">
        <f>TRIM(LEFT(AU1546,FIND(Sheet1!$E$16,AU1546)-1))</f>
        <v>#VALUE!</v>
      </c>
      <c r="AO1546" s="1" t="e">
        <f>TRIM(LEFT(AV1546,FIND(Sheet1!$E$16,AV1546)-1))</f>
        <v>#VALUE!</v>
      </c>
      <c r="AP1546" s="14" t="s">
        <v>185</v>
      </c>
      <c r="AQ1546" s="14" t="s">
        <v>482</v>
      </c>
      <c r="AR1546" s="14" t="s">
        <v>483</v>
      </c>
      <c r="AX1546" s="1">
        <v>2210450802</v>
      </c>
      <c r="AY1546" s="1" t="s">
        <v>88</v>
      </c>
      <c r="AZ1546" s="1" t="str">
        <f t="shared" si="426"/>
        <v>2210450802加buff</v>
      </c>
      <c r="BA1546" s="1">
        <f>COUNTIFS($AZ$2:AZ1546,AZ1546,$AZ$2:AZ1546,"&gt;&lt;")</f>
        <v>1</v>
      </c>
    </row>
    <row r="1547" spans="19:53">
      <c r="S1547" s="14" t="str">
        <f t="shared" si="418"/>
        <v>2210450802击退1</v>
      </c>
      <c r="T1547" s="14" t="str">
        <f ca="1">IF(OFFSET($BB$1,MATCH($S1547,S:S,0)-1,),$BC$1,
_xlfn.TEXTJOIN(Sheet1!$D$16,1,U1547:AA1547))</f>
        <v>speed=1500,duration=0.05</v>
      </c>
      <c r="U1547" s="14" t="str">
        <f t="shared" ca="1" si="419"/>
        <v>speed=1500</v>
      </c>
      <c r="V1547" s="14" t="str">
        <f t="shared" ca="1" si="420"/>
        <v>duration=0.05</v>
      </c>
      <c r="W1547" s="14" t="str">
        <f t="shared" ca="1" si="421"/>
        <v/>
      </c>
      <c r="X1547" s="14" t="str">
        <f t="shared" ca="1" si="422"/>
        <v/>
      </c>
      <c r="Y1547" s="14" t="str">
        <f t="shared" ca="1" si="423"/>
        <v/>
      </c>
      <c r="Z1547" s="14" t="str">
        <f t="shared" ca="1" si="424"/>
        <v/>
      </c>
      <c r="AA1547" s="14" t="str">
        <f t="shared" ca="1" si="425"/>
        <v/>
      </c>
      <c r="AB1547" s="1">
        <f t="shared" si="411"/>
        <v>1500</v>
      </c>
      <c r="AC1547" s="1">
        <f t="shared" si="412"/>
        <v>0.05</v>
      </c>
      <c r="AD1547" s="1" t="e">
        <f t="shared" si="413"/>
        <v>#N/A</v>
      </c>
      <c r="AE1547" s="1" t="e">
        <f t="shared" si="414"/>
        <v>#N/A</v>
      </c>
      <c r="AF1547" s="1" t="e">
        <f t="shared" si="415"/>
        <v>#N/A</v>
      </c>
      <c r="AG1547" s="1" t="e">
        <f t="shared" si="416"/>
        <v>#N/A</v>
      </c>
      <c r="AH1547" s="1" t="e">
        <f t="shared" si="417"/>
        <v>#N/A</v>
      </c>
      <c r="AI1547" s="1" t="str">
        <f>TRIM(LEFT(AP1547,FIND(Sheet1!$E$16,AP1547)-1))</f>
        <v>speed</v>
      </c>
      <c r="AJ1547" s="1" t="str">
        <f>TRIM(LEFT(AQ1547,FIND(Sheet1!$E$16,AQ1547)-1))</f>
        <v>duration</v>
      </c>
      <c r="AK1547" s="1" t="e">
        <f>TRIM(LEFT(AR1547,FIND(Sheet1!$E$16,AR1547)-1))</f>
        <v>#VALUE!</v>
      </c>
      <c r="AL1547" s="1" t="e">
        <f>TRIM(LEFT(AS1547,FIND(Sheet1!$E$16,AS1547)-1))</f>
        <v>#VALUE!</v>
      </c>
      <c r="AM1547" s="1" t="e">
        <f>TRIM(LEFT(AT1547,FIND(Sheet1!$E$16,AT1547)-1))</f>
        <v>#VALUE!</v>
      </c>
      <c r="AN1547" s="1" t="e">
        <f>TRIM(LEFT(AU1547,FIND(Sheet1!$E$16,AU1547)-1))</f>
        <v>#VALUE!</v>
      </c>
      <c r="AO1547" s="1" t="e">
        <f>TRIM(LEFT(AV1547,FIND(Sheet1!$E$16,AV1547)-1))</f>
        <v>#VALUE!</v>
      </c>
      <c r="AP1547" s="14" t="s">
        <v>213</v>
      </c>
      <c r="AQ1547" s="14" t="s">
        <v>214</v>
      </c>
      <c r="AX1547" s="1">
        <v>2210450802</v>
      </c>
      <c r="AY1547" s="1" t="s">
        <v>47</v>
      </c>
      <c r="AZ1547" s="1" t="str">
        <f t="shared" si="426"/>
        <v>2210450802击退</v>
      </c>
      <c r="BA1547" s="1">
        <f>COUNTIFS($AZ$2:AZ1547,AZ1547,$AZ$2:AZ1547,"&gt;&lt;")</f>
        <v>1</v>
      </c>
    </row>
    <row r="1548" spans="19:53">
      <c r="S1548" s="14" t="str">
        <f t="shared" si="418"/>
        <v>2210450802伤血2</v>
      </c>
      <c r="T1548" s="14" t="str">
        <f ca="1">IF(OFFSET($BB$1,MATCH($S1548,S:S,0)-1,),$BC$1,
_xlfn.TEXTJOIN(Sheet1!$D$16,1,U1548:AA1548))</f>
        <v>ratio=0.82,fixed=100</v>
      </c>
      <c r="U1548" s="14" t="str">
        <f t="shared" ca="1" si="419"/>
        <v>ratio=0.82</v>
      </c>
      <c r="V1548" s="14" t="str">
        <f t="shared" ca="1" si="420"/>
        <v>fixed=100</v>
      </c>
      <c r="W1548" s="14" t="str">
        <f t="shared" ca="1" si="421"/>
        <v/>
      </c>
      <c r="X1548" s="14" t="str">
        <f t="shared" ca="1" si="422"/>
        <v/>
      </c>
      <c r="Y1548" s="14" t="str">
        <f t="shared" ca="1" si="423"/>
        <v/>
      </c>
      <c r="Z1548" s="14" t="str">
        <f t="shared" ca="1" si="424"/>
        <v/>
      </c>
      <c r="AA1548" s="14" t="str">
        <f t="shared" ca="1" si="425"/>
        <v/>
      </c>
      <c r="AB1548" s="1">
        <f t="shared" si="411"/>
        <v>0.82</v>
      </c>
      <c r="AC1548" s="1">
        <f t="shared" si="412"/>
        <v>100</v>
      </c>
      <c r="AD1548" s="1" t="e">
        <f t="shared" si="413"/>
        <v>#N/A</v>
      </c>
      <c r="AE1548" s="1" t="e">
        <f t="shared" si="414"/>
        <v>#N/A</v>
      </c>
      <c r="AF1548" s="1" t="e">
        <f t="shared" si="415"/>
        <v>#N/A</v>
      </c>
      <c r="AG1548" s="1" t="e">
        <f t="shared" si="416"/>
        <v>#N/A</v>
      </c>
      <c r="AH1548" s="1" t="e">
        <f t="shared" si="417"/>
        <v>#N/A</v>
      </c>
      <c r="AI1548" s="1" t="str">
        <f>TRIM(LEFT(AP1548,FIND(Sheet1!$E$16,AP1548)-1))</f>
        <v>ratio</v>
      </c>
      <c r="AJ1548" s="1" t="str">
        <f>TRIM(LEFT(AQ1548,FIND(Sheet1!$E$16,AQ1548)-1))</f>
        <v>fixed</v>
      </c>
      <c r="AK1548" s="1" t="e">
        <f>TRIM(LEFT(AR1548,FIND(Sheet1!$E$16,AR1548)-1))</f>
        <v>#VALUE!</v>
      </c>
      <c r="AL1548" s="1" t="e">
        <f>TRIM(LEFT(AS1548,FIND(Sheet1!$E$16,AS1548)-1))</f>
        <v>#VALUE!</v>
      </c>
      <c r="AM1548" s="1" t="e">
        <f>TRIM(LEFT(AT1548,FIND(Sheet1!$E$16,AT1548)-1))</f>
        <v>#VALUE!</v>
      </c>
      <c r="AN1548" s="1" t="e">
        <f>TRIM(LEFT(AU1548,FIND(Sheet1!$E$16,AU1548)-1))</f>
        <v>#VALUE!</v>
      </c>
      <c r="AO1548" s="1" t="e">
        <f>TRIM(LEFT(AV1548,FIND(Sheet1!$E$16,AV1548)-1))</f>
        <v>#VALUE!</v>
      </c>
      <c r="AP1548" s="14" t="s">
        <v>361</v>
      </c>
      <c r="AQ1548" s="14" t="s">
        <v>170</v>
      </c>
      <c r="AX1548" s="1">
        <v>2210450802</v>
      </c>
      <c r="AY1548" s="1" t="s">
        <v>86</v>
      </c>
      <c r="AZ1548" s="1" t="str">
        <f t="shared" si="426"/>
        <v>2210450802伤血</v>
      </c>
      <c r="BA1548" s="1">
        <f>COUNTIFS($AZ$2:AZ1548,AZ1548,$AZ$2:AZ1548,"&gt;&lt;")</f>
        <v>2</v>
      </c>
    </row>
    <row r="1549" spans="19:53">
      <c r="S1549" s="14" t="str">
        <f t="shared" si="418"/>
        <v>2210450802受击光效2</v>
      </c>
      <c r="T1549" s="14" t="str">
        <f ca="1">IF(OFFSET($BB$1,MATCH($S1549,S:S,0)-1,),$BC$1,
_xlfn.TEXTJOIN(Sheet1!$D$16,1,U1549:AA1549))</f>
        <v>55</v>
      </c>
      <c r="U1549" s="14" t="str">
        <f t="shared" ca="1" si="419"/>
        <v>55</v>
      </c>
      <c r="V1549" s="14" t="str">
        <f t="shared" ca="1" si="420"/>
        <v/>
      </c>
      <c r="W1549" s="14" t="str">
        <f t="shared" ca="1" si="421"/>
        <v/>
      </c>
      <c r="X1549" s="14" t="str">
        <f t="shared" ca="1" si="422"/>
        <v/>
      </c>
      <c r="Y1549" s="14" t="str">
        <f t="shared" ca="1" si="423"/>
        <v/>
      </c>
      <c r="Z1549" s="14" t="str">
        <f t="shared" ca="1" si="424"/>
        <v/>
      </c>
      <c r="AA1549" s="14" t="str">
        <f t="shared" ca="1" si="425"/>
        <v/>
      </c>
      <c r="AB1549" s="1">
        <f t="shared" si="411"/>
        <v>55</v>
      </c>
      <c r="AC1549" s="1" t="e">
        <f t="shared" si="412"/>
        <v>#N/A</v>
      </c>
      <c r="AD1549" s="1" t="e">
        <f t="shared" si="413"/>
        <v>#N/A</v>
      </c>
      <c r="AE1549" s="1" t="e">
        <f t="shared" si="414"/>
        <v>#N/A</v>
      </c>
      <c r="AF1549" s="1" t="e">
        <f t="shared" si="415"/>
        <v>#N/A</v>
      </c>
      <c r="AG1549" s="1" t="e">
        <f t="shared" si="416"/>
        <v>#N/A</v>
      </c>
      <c r="AH1549" s="1" t="e">
        <f t="shared" si="417"/>
        <v>#N/A</v>
      </c>
      <c r="AI1549" s="1" t="e">
        <f>TRIM(LEFT(AP1549,FIND(Sheet1!$E$16,AP1549)-1))</f>
        <v>#VALUE!</v>
      </c>
      <c r="AJ1549" s="1" t="e">
        <f>TRIM(LEFT(AQ1549,FIND(Sheet1!$E$16,AQ1549)-1))</f>
        <v>#VALUE!</v>
      </c>
      <c r="AK1549" s="1" t="e">
        <f>TRIM(LEFT(AR1549,FIND(Sheet1!$E$16,AR1549)-1))</f>
        <v>#VALUE!</v>
      </c>
      <c r="AL1549" s="1" t="e">
        <f>TRIM(LEFT(AS1549,FIND(Sheet1!$E$16,AS1549)-1))</f>
        <v>#VALUE!</v>
      </c>
      <c r="AM1549" s="1" t="e">
        <f>TRIM(LEFT(AT1549,FIND(Sheet1!$E$16,AT1549)-1))</f>
        <v>#VALUE!</v>
      </c>
      <c r="AN1549" s="1" t="e">
        <f>TRIM(LEFT(AU1549,FIND(Sheet1!$E$16,AU1549)-1))</f>
        <v>#VALUE!</v>
      </c>
      <c r="AO1549" s="1" t="e">
        <f>TRIM(LEFT(AV1549,FIND(Sheet1!$E$16,AV1549)-1))</f>
        <v>#VALUE!</v>
      </c>
      <c r="AP1549" s="14">
        <v>55</v>
      </c>
      <c r="AX1549" s="1">
        <v>2210450802</v>
      </c>
      <c r="AY1549" s="1" t="s">
        <v>91</v>
      </c>
      <c r="AZ1549" s="1" t="str">
        <f t="shared" si="426"/>
        <v>2210450802受击光效</v>
      </c>
      <c r="BA1549" s="1">
        <f>COUNTIFS($AZ$2:AZ1549,AZ1549,$AZ$2:AZ1549,"&gt;&lt;")</f>
        <v>2</v>
      </c>
    </row>
    <row r="1550" spans="19:53">
      <c r="S1550" s="14" t="str">
        <f t="shared" si="418"/>
        <v>2210450802击退2</v>
      </c>
      <c r="T1550" s="14" t="str">
        <f ca="1">IF(OFFSET($BB$1,MATCH($S1550,S:S,0)-1,),$BC$1,
_xlfn.TEXTJOIN(Sheet1!$D$16,1,U1550:AA1550))</f>
        <v>speed=1000,duration=0.1</v>
      </c>
      <c r="U1550" s="14" t="str">
        <f t="shared" ca="1" si="419"/>
        <v>speed=1000</v>
      </c>
      <c r="V1550" s="14" t="str">
        <f t="shared" ca="1" si="420"/>
        <v>duration=0.1</v>
      </c>
      <c r="W1550" s="14" t="str">
        <f t="shared" ca="1" si="421"/>
        <v/>
      </c>
      <c r="X1550" s="14" t="str">
        <f t="shared" ca="1" si="422"/>
        <v/>
      </c>
      <c r="Y1550" s="14" t="str">
        <f t="shared" ca="1" si="423"/>
        <v/>
      </c>
      <c r="Z1550" s="14" t="str">
        <f t="shared" ca="1" si="424"/>
        <v/>
      </c>
      <c r="AA1550" s="14" t="str">
        <f t="shared" ca="1" si="425"/>
        <v/>
      </c>
      <c r="AB1550" s="1">
        <f t="shared" si="411"/>
        <v>1000</v>
      </c>
      <c r="AC1550" s="1">
        <f t="shared" si="412"/>
        <v>0.1</v>
      </c>
      <c r="AD1550" s="1" t="e">
        <f t="shared" si="413"/>
        <v>#N/A</v>
      </c>
      <c r="AE1550" s="1" t="e">
        <f t="shared" si="414"/>
        <v>#N/A</v>
      </c>
      <c r="AF1550" s="1" t="e">
        <f t="shared" si="415"/>
        <v>#N/A</v>
      </c>
      <c r="AG1550" s="1" t="e">
        <f t="shared" si="416"/>
        <v>#N/A</v>
      </c>
      <c r="AH1550" s="1" t="e">
        <f t="shared" si="417"/>
        <v>#N/A</v>
      </c>
      <c r="AI1550" s="1" t="str">
        <f>TRIM(LEFT(AP1550,FIND(Sheet1!$E$16,AP1550)-1))</f>
        <v>speed</v>
      </c>
      <c r="AJ1550" s="1" t="str">
        <f>TRIM(LEFT(AQ1550,FIND(Sheet1!$E$16,AQ1550)-1))</f>
        <v>duration</v>
      </c>
      <c r="AK1550" s="1" t="e">
        <f>TRIM(LEFT(AR1550,FIND(Sheet1!$E$16,AR1550)-1))</f>
        <v>#VALUE!</v>
      </c>
      <c r="AL1550" s="1" t="e">
        <f>TRIM(LEFT(AS1550,FIND(Sheet1!$E$16,AS1550)-1))</f>
        <v>#VALUE!</v>
      </c>
      <c r="AM1550" s="1" t="e">
        <f>TRIM(LEFT(AT1550,FIND(Sheet1!$E$16,AT1550)-1))</f>
        <v>#VALUE!</v>
      </c>
      <c r="AN1550" s="1" t="e">
        <f>TRIM(LEFT(AU1550,FIND(Sheet1!$E$16,AU1550)-1))</f>
        <v>#VALUE!</v>
      </c>
      <c r="AO1550" s="1" t="e">
        <f>TRIM(LEFT(AV1550,FIND(Sheet1!$E$16,AV1550)-1))</f>
        <v>#VALUE!</v>
      </c>
      <c r="AP1550" s="14" t="s">
        <v>182</v>
      </c>
      <c r="AQ1550" s="14" t="s">
        <v>183</v>
      </c>
      <c r="AX1550" s="1">
        <v>2210450802</v>
      </c>
      <c r="AY1550" s="1" t="s">
        <v>47</v>
      </c>
      <c r="AZ1550" s="1" t="str">
        <f t="shared" si="426"/>
        <v>2210450802击退</v>
      </c>
      <c r="BA1550" s="1">
        <f>COUNTIFS($AZ$2:AZ1550,AZ1550,$AZ$2:AZ1550,"&gt;&lt;")</f>
        <v>2</v>
      </c>
    </row>
    <row r="1551" spans="19:53">
      <c r="S1551" s="14" t="str">
        <f t="shared" si="418"/>
        <v>2210450803伤血1</v>
      </c>
      <c r="T1551" s="14" t="str">
        <f ca="1">IF(OFFSET($BB$1,MATCH($S1551,S:S,0)-1,),$BC$1,
_xlfn.TEXTJOIN(Sheet1!$D$16,1,U1551:AA1551))</f>
        <v>ratio=1.45,fixed=100</v>
      </c>
      <c r="U1551" s="14" t="str">
        <f t="shared" ca="1" si="419"/>
        <v>ratio=1.45</v>
      </c>
      <c r="V1551" s="14" t="str">
        <f t="shared" ca="1" si="420"/>
        <v>fixed=100</v>
      </c>
      <c r="W1551" s="14" t="str">
        <f t="shared" ca="1" si="421"/>
        <v/>
      </c>
      <c r="X1551" s="14" t="str">
        <f t="shared" ca="1" si="422"/>
        <v/>
      </c>
      <c r="Y1551" s="14" t="str">
        <f t="shared" ca="1" si="423"/>
        <v/>
      </c>
      <c r="Z1551" s="14" t="str">
        <f t="shared" ca="1" si="424"/>
        <v/>
      </c>
      <c r="AA1551" s="14" t="str">
        <f t="shared" ca="1" si="425"/>
        <v/>
      </c>
      <c r="AB1551" s="1">
        <f t="shared" si="411"/>
        <v>1.45</v>
      </c>
      <c r="AC1551" s="1">
        <f t="shared" si="412"/>
        <v>100</v>
      </c>
      <c r="AD1551" s="1" t="e">
        <f t="shared" si="413"/>
        <v>#N/A</v>
      </c>
      <c r="AE1551" s="1" t="e">
        <f t="shared" si="414"/>
        <v>#N/A</v>
      </c>
      <c r="AF1551" s="1" t="e">
        <f t="shared" si="415"/>
        <v>#N/A</v>
      </c>
      <c r="AG1551" s="1" t="e">
        <f t="shared" si="416"/>
        <v>#N/A</v>
      </c>
      <c r="AH1551" s="1" t="e">
        <f t="shared" si="417"/>
        <v>#N/A</v>
      </c>
      <c r="AI1551" s="1" t="str">
        <f>TRIM(LEFT(AP1551,FIND(Sheet1!$E$16,AP1551)-1))</f>
        <v>ratio</v>
      </c>
      <c r="AJ1551" s="1" t="str">
        <f>TRIM(LEFT(AQ1551,FIND(Sheet1!$E$16,AQ1551)-1))</f>
        <v>fixed</v>
      </c>
      <c r="AK1551" s="1" t="e">
        <f>TRIM(LEFT(AR1551,FIND(Sheet1!$E$16,AR1551)-1))</f>
        <v>#VALUE!</v>
      </c>
      <c r="AL1551" s="1" t="e">
        <f>TRIM(LEFT(AS1551,FIND(Sheet1!$E$16,AS1551)-1))</f>
        <v>#VALUE!</v>
      </c>
      <c r="AM1551" s="1" t="e">
        <f>TRIM(LEFT(AT1551,FIND(Sheet1!$E$16,AT1551)-1))</f>
        <v>#VALUE!</v>
      </c>
      <c r="AN1551" s="1" t="e">
        <f>TRIM(LEFT(AU1551,FIND(Sheet1!$E$16,AU1551)-1))</f>
        <v>#VALUE!</v>
      </c>
      <c r="AO1551" s="1" t="e">
        <f>TRIM(LEFT(AV1551,FIND(Sheet1!$E$16,AV1551)-1))</f>
        <v>#VALUE!</v>
      </c>
      <c r="AP1551" s="14" t="s">
        <v>484</v>
      </c>
      <c r="AQ1551" s="14" t="s">
        <v>170</v>
      </c>
      <c r="AX1551" s="1">
        <v>2210450803</v>
      </c>
      <c r="AY1551" s="1" t="s">
        <v>86</v>
      </c>
      <c r="AZ1551" s="1" t="str">
        <f t="shared" si="426"/>
        <v>2210450803伤血</v>
      </c>
      <c r="BA1551" s="1">
        <f>COUNTIFS($AZ$2:AZ1551,AZ1551,$AZ$2:AZ1551,"&gt;&lt;")</f>
        <v>1</v>
      </c>
    </row>
    <row r="1552" spans="19:53">
      <c r="S1552" s="14" t="str">
        <f t="shared" si="418"/>
        <v>2210450803击飞1</v>
      </c>
      <c r="T1552" s="14" t="str">
        <f ca="1">IF(OFFSET($BB$1,MATCH($S1552,S:S,0)-1,),$BC$1,
_xlfn.TEXTJOIN(Sheet1!$D$16,1,U1552:AA1552))</f>
        <v>speed=300,duration=0.5</v>
      </c>
      <c r="U1552" s="14" t="str">
        <f t="shared" ca="1" si="419"/>
        <v>speed=300</v>
      </c>
      <c r="V1552" s="14" t="str">
        <f t="shared" ca="1" si="420"/>
        <v>duration=0.5</v>
      </c>
      <c r="W1552" s="14" t="str">
        <f t="shared" ca="1" si="421"/>
        <v/>
      </c>
      <c r="X1552" s="14" t="str">
        <f t="shared" ca="1" si="422"/>
        <v/>
      </c>
      <c r="Y1552" s="14" t="str">
        <f t="shared" ca="1" si="423"/>
        <v/>
      </c>
      <c r="Z1552" s="14" t="str">
        <f t="shared" ca="1" si="424"/>
        <v/>
      </c>
      <c r="AA1552" s="14" t="str">
        <f t="shared" ca="1" si="425"/>
        <v/>
      </c>
      <c r="AB1552" s="1">
        <f t="shared" si="411"/>
        <v>300</v>
      </c>
      <c r="AC1552" s="1">
        <f t="shared" si="412"/>
        <v>0.5</v>
      </c>
      <c r="AD1552" s="1" t="e">
        <f t="shared" si="413"/>
        <v>#N/A</v>
      </c>
      <c r="AE1552" s="1" t="e">
        <f t="shared" si="414"/>
        <v>#N/A</v>
      </c>
      <c r="AF1552" s="1" t="e">
        <f t="shared" si="415"/>
        <v>#N/A</v>
      </c>
      <c r="AG1552" s="1" t="e">
        <f t="shared" si="416"/>
        <v>#N/A</v>
      </c>
      <c r="AH1552" s="1" t="e">
        <f t="shared" si="417"/>
        <v>#N/A</v>
      </c>
      <c r="AI1552" s="1" t="str">
        <f>TRIM(LEFT(AP1552,FIND(Sheet1!$E$16,AP1552)-1))</f>
        <v>speed</v>
      </c>
      <c r="AJ1552" s="1" t="str">
        <f>TRIM(LEFT(AQ1552,FIND(Sheet1!$E$16,AQ1552)-1))</f>
        <v>duration</v>
      </c>
      <c r="AK1552" s="1" t="e">
        <f>TRIM(LEFT(AR1552,FIND(Sheet1!$E$16,AR1552)-1))</f>
        <v>#VALUE!</v>
      </c>
      <c r="AL1552" s="1" t="e">
        <f>TRIM(LEFT(AS1552,FIND(Sheet1!$E$16,AS1552)-1))</f>
        <v>#VALUE!</v>
      </c>
      <c r="AM1552" s="1" t="e">
        <f>TRIM(LEFT(AT1552,FIND(Sheet1!$E$16,AT1552)-1))</f>
        <v>#VALUE!</v>
      </c>
      <c r="AN1552" s="1" t="e">
        <f>TRIM(LEFT(AU1552,FIND(Sheet1!$E$16,AU1552)-1))</f>
        <v>#VALUE!</v>
      </c>
      <c r="AO1552" s="1" t="e">
        <f>TRIM(LEFT(AV1552,FIND(Sheet1!$E$16,AV1552)-1))</f>
        <v>#VALUE!</v>
      </c>
      <c r="AP1552" s="14" t="s">
        <v>187</v>
      </c>
      <c r="AQ1552" s="14" t="s">
        <v>188</v>
      </c>
      <c r="AX1552" s="1">
        <v>2210450803</v>
      </c>
      <c r="AY1552" s="1" t="s">
        <v>96</v>
      </c>
      <c r="AZ1552" s="1" t="str">
        <f t="shared" si="426"/>
        <v>2210450803击飞</v>
      </c>
      <c r="BA1552" s="1">
        <f>COUNTIFS($AZ$2:AZ1552,AZ1552,$AZ$2:AZ1552,"&gt;&lt;")</f>
        <v>1</v>
      </c>
    </row>
    <row r="1553" spans="19:53">
      <c r="S1553" s="14" t="str">
        <f t="shared" si="418"/>
        <v>2210450803加buff1</v>
      </c>
      <c r="T1553" s="14" t="str">
        <f ca="1">IF(OFFSET($BB$1,MATCH($S1553,S:S,0)-1,),$BC$1,
_xlfn.TEXTJOIN(Sheet1!$D$16,1,U1553:AA1553))</f>
        <v>duration=6,lightEffects={20},effectIds={1000110}</v>
      </c>
      <c r="U1553" s="14" t="str">
        <f t="shared" ca="1" si="419"/>
        <v>duration=6</v>
      </c>
      <c r="V1553" s="14" t="str">
        <f t="shared" ca="1" si="420"/>
        <v>lightEffects={20}</v>
      </c>
      <c r="W1553" s="14" t="str">
        <f t="shared" ca="1" si="421"/>
        <v>effectIds={1000110}</v>
      </c>
      <c r="X1553" s="14" t="str">
        <f t="shared" ca="1" si="422"/>
        <v/>
      </c>
      <c r="Y1553" s="14" t="str">
        <f t="shared" ca="1" si="423"/>
        <v/>
      </c>
      <c r="Z1553" s="14" t="str">
        <f t="shared" ca="1" si="424"/>
        <v/>
      </c>
      <c r="AA1553" s="14" t="str">
        <f t="shared" ca="1" si="425"/>
        <v/>
      </c>
      <c r="AB1553" s="1">
        <f t="shared" si="411"/>
        <v>6</v>
      </c>
      <c r="AC1553" s="1" t="e">
        <f t="shared" si="412"/>
        <v>#N/A</v>
      </c>
      <c r="AD1553" s="1" t="e">
        <f t="shared" si="413"/>
        <v>#N/A</v>
      </c>
      <c r="AE1553" s="1" t="e">
        <f t="shared" si="414"/>
        <v>#N/A</v>
      </c>
      <c r="AF1553" s="1" t="e">
        <f t="shared" si="415"/>
        <v>#N/A</v>
      </c>
      <c r="AG1553" s="1" t="e">
        <f t="shared" si="416"/>
        <v>#N/A</v>
      </c>
      <c r="AH1553" s="1" t="e">
        <f t="shared" si="417"/>
        <v>#N/A</v>
      </c>
      <c r="AI1553" s="1" t="str">
        <f>TRIM(LEFT(AP1553,FIND(Sheet1!$E$16,AP1553)-1))</f>
        <v>duration</v>
      </c>
      <c r="AJ1553" s="1" t="str">
        <f>TRIM(LEFT(AQ1553,FIND(Sheet1!$E$16,AQ1553)-1))</f>
        <v>lightEffects</v>
      </c>
      <c r="AK1553" s="1" t="str">
        <f>TRIM(LEFT(AR1553,FIND(Sheet1!$E$16,AR1553)-1))</f>
        <v>effectIds</v>
      </c>
      <c r="AL1553" s="1" t="e">
        <f>TRIM(LEFT(AS1553,FIND(Sheet1!$E$16,AS1553)-1))</f>
        <v>#VALUE!</v>
      </c>
      <c r="AM1553" s="1" t="e">
        <f>TRIM(LEFT(AT1553,FIND(Sheet1!$E$16,AT1553)-1))</f>
        <v>#VALUE!</v>
      </c>
      <c r="AN1553" s="1" t="e">
        <f>TRIM(LEFT(AU1553,FIND(Sheet1!$E$16,AU1553)-1))</f>
        <v>#VALUE!</v>
      </c>
      <c r="AO1553" s="1" t="e">
        <f>TRIM(LEFT(AV1553,FIND(Sheet1!$E$16,AV1553)-1))</f>
        <v>#VALUE!</v>
      </c>
      <c r="AP1553" s="14" t="s">
        <v>185</v>
      </c>
      <c r="AQ1553" s="14" t="s">
        <v>482</v>
      </c>
      <c r="AR1553" s="14" t="s">
        <v>485</v>
      </c>
      <c r="AX1553" s="1">
        <v>2210450803</v>
      </c>
      <c r="AY1553" s="1" t="s">
        <v>88</v>
      </c>
      <c r="AZ1553" s="1" t="str">
        <f t="shared" si="426"/>
        <v>2210450803加buff</v>
      </c>
      <c r="BA1553" s="1">
        <f>COUNTIFS($AZ$2:AZ1553,AZ1553,$AZ$2:AZ1553,"&gt;&lt;")</f>
        <v>1</v>
      </c>
    </row>
    <row r="1554" spans="19:53">
      <c r="S1554" s="14" t="str">
        <f t="shared" si="418"/>
        <v>2210450804伤血1</v>
      </c>
      <c r="T1554" s="14" t="str">
        <f ca="1">IF(OFFSET($BB$1,MATCH($S1554,S:S,0)-1,),$BC$1,
_xlfn.TEXTJOIN(Sheet1!$D$16,1,U1554:AA1554))</f>
        <v>ratio=0.48+attackerParams('extreasure2')+attackerParams('step10a'),fixed=100,finalAddP=table.contains(attackerSelector('et&amp;mh:2'),defender()) and attackerParams('extreasure3') or 0</v>
      </c>
      <c r="U1554" s="14" t="str">
        <f t="shared" ca="1" si="419"/>
        <v>ratio=0.48+attackerParams('extreasure2')+attackerParams('step10a')</v>
      </c>
      <c r="V1554" s="14" t="str">
        <f t="shared" ca="1" si="420"/>
        <v>fixed=100</v>
      </c>
      <c r="W1554" s="14" t="str">
        <f t="shared" ca="1" si="421"/>
        <v>finalAddP=table.contains(attackerSelector('et&amp;mh:2')</v>
      </c>
      <c r="X1554" s="14" t="str">
        <f t="shared" ca="1" si="422"/>
        <v>defender()) and attackerParams('extreasure3') or 0</v>
      </c>
      <c r="Y1554" s="14" t="str">
        <f t="shared" ca="1" si="423"/>
        <v/>
      </c>
      <c r="Z1554" s="14" t="str">
        <f t="shared" ca="1" si="424"/>
        <v/>
      </c>
      <c r="AA1554" s="14" t="str">
        <f t="shared" ca="1" si="425"/>
        <v/>
      </c>
      <c r="AB1554" s="1">
        <f t="shared" si="411"/>
        <v>0.48</v>
      </c>
      <c r="AC1554" s="1">
        <f t="shared" si="412"/>
        <v>100</v>
      </c>
      <c r="AD1554" s="1" t="e">
        <f t="shared" si="413"/>
        <v>#N/A</v>
      </c>
      <c r="AE1554" s="1" t="e">
        <f t="shared" si="414"/>
        <v>#N/A</v>
      </c>
      <c r="AF1554" s="1" t="e">
        <f t="shared" si="415"/>
        <v>#N/A</v>
      </c>
      <c r="AG1554" s="1" t="e">
        <f t="shared" si="416"/>
        <v>#N/A</v>
      </c>
      <c r="AH1554" s="1" t="e">
        <f t="shared" si="417"/>
        <v>#N/A</v>
      </c>
      <c r="AI1554" s="1" t="str">
        <f>TRIM(LEFT(AP1554,FIND(Sheet1!$E$16,AP1554)-1))</f>
        <v>ratio</v>
      </c>
      <c r="AJ1554" s="1" t="str">
        <f>TRIM(LEFT(AQ1554,FIND(Sheet1!$E$16,AQ1554)-1))</f>
        <v>fixed</v>
      </c>
      <c r="AK1554" s="1" t="str">
        <f>TRIM(LEFT(AR1554,FIND(Sheet1!$E$16,AR1554)-1))</f>
        <v>finalAddP</v>
      </c>
      <c r="AL1554" s="1" t="e">
        <f>TRIM(LEFT(AS1554,FIND(Sheet1!$E$16,AS1554)-1))</f>
        <v>#VALUE!</v>
      </c>
      <c r="AM1554" s="1" t="e">
        <f>TRIM(LEFT(AT1554,FIND(Sheet1!$E$16,AT1554)-1))</f>
        <v>#VALUE!</v>
      </c>
      <c r="AN1554" s="1" t="e">
        <f>TRIM(LEFT(AU1554,FIND(Sheet1!$E$16,AU1554)-1))</f>
        <v>#VALUE!</v>
      </c>
      <c r="AO1554" s="1" t="e">
        <f>TRIM(LEFT(AV1554,FIND(Sheet1!$E$16,AV1554)-1))</f>
        <v>#VALUE!</v>
      </c>
      <c r="AP1554" s="14" t="s">
        <v>458</v>
      </c>
      <c r="AQ1554" s="14" t="s">
        <v>170</v>
      </c>
      <c r="AR1554" s="14" t="s">
        <v>486</v>
      </c>
      <c r="AS1554" s="14" t="s">
        <v>255</v>
      </c>
      <c r="AX1554" s="1">
        <v>2210450804</v>
      </c>
      <c r="AY1554" s="1" t="s">
        <v>86</v>
      </c>
      <c r="AZ1554" s="1" t="str">
        <f t="shared" si="426"/>
        <v>2210450804伤血</v>
      </c>
      <c r="BA1554" s="1">
        <f>COUNTIFS($AZ$2:AZ1554,AZ1554,$AZ$2:AZ1554,"&gt;&lt;")</f>
        <v>1</v>
      </c>
    </row>
    <row r="1555" spans="19:53">
      <c r="S1555" s="14" t="str">
        <f t="shared" si="418"/>
        <v>2210450804受击光效1</v>
      </c>
      <c r="T1555" s="14" t="str">
        <f ca="1">IF(OFFSET($BB$1,MATCH($S1555,S:S,0)-1,),$BC$1,
_xlfn.TEXTJOIN(Sheet1!$D$16,1,U1555:AA1555))</f>
        <v>56</v>
      </c>
      <c r="U1555" s="14" t="str">
        <f t="shared" ca="1" si="419"/>
        <v>56</v>
      </c>
      <c r="V1555" s="14" t="str">
        <f t="shared" ca="1" si="420"/>
        <v/>
      </c>
      <c r="W1555" s="14" t="str">
        <f t="shared" ca="1" si="421"/>
        <v/>
      </c>
      <c r="X1555" s="14" t="str">
        <f t="shared" ca="1" si="422"/>
        <v/>
      </c>
      <c r="Y1555" s="14" t="str">
        <f t="shared" ca="1" si="423"/>
        <v/>
      </c>
      <c r="Z1555" s="14" t="str">
        <f t="shared" ca="1" si="424"/>
        <v/>
      </c>
      <c r="AA1555" s="14" t="str">
        <f t="shared" ca="1" si="425"/>
        <v/>
      </c>
      <c r="AB1555" s="1">
        <f t="shared" si="411"/>
        <v>56</v>
      </c>
      <c r="AC1555" s="1" t="e">
        <f t="shared" si="412"/>
        <v>#N/A</v>
      </c>
      <c r="AD1555" s="1" t="e">
        <f t="shared" si="413"/>
        <v>#N/A</v>
      </c>
      <c r="AE1555" s="1" t="e">
        <f t="shared" si="414"/>
        <v>#N/A</v>
      </c>
      <c r="AF1555" s="1" t="e">
        <f t="shared" si="415"/>
        <v>#N/A</v>
      </c>
      <c r="AG1555" s="1" t="e">
        <f t="shared" si="416"/>
        <v>#N/A</v>
      </c>
      <c r="AH1555" s="1" t="e">
        <f t="shared" si="417"/>
        <v>#N/A</v>
      </c>
      <c r="AI1555" s="1" t="e">
        <f>TRIM(LEFT(AP1555,FIND(Sheet1!$E$16,AP1555)-1))</f>
        <v>#VALUE!</v>
      </c>
      <c r="AJ1555" s="1" t="e">
        <f>TRIM(LEFT(AQ1555,FIND(Sheet1!$E$16,AQ1555)-1))</f>
        <v>#VALUE!</v>
      </c>
      <c r="AK1555" s="1" t="e">
        <f>TRIM(LEFT(AR1555,FIND(Sheet1!$E$16,AR1555)-1))</f>
        <v>#VALUE!</v>
      </c>
      <c r="AL1555" s="1" t="e">
        <f>TRIM(LEFT(AS1555,FIND(Sheet1!$E$16,AS1555)-1))</f>
        <v>#VALUE!</v>
      </c>
      <c r="AM1555" s="1" t="e">
        <f>TRIM(LEFT(AT1555,FIND(Sheet1!$E$16,AT1555)-1))</f>
        <v>#VALUE!</v>
      </c>
      <c r="AN1555" s="1" t="e">
        <f>TRIM(LEFT(AU1555,FIND(Sheet1!$E$16,AU1555)-1))</f>
        <v>#VALUE!</v>
      </c>
      <c r="AO1555" s="1" t="e">
        <f>TRIM(LEFT(AV1555,FIND(Sheet1!$E$16,AV1555)-1))</f>
        <v>#VALUE!</v>
      </c>
      <c r="AP1555" s="14">
        <v>56</v>
      </c>
      <c r="AX1555" s="1">
        <v>2210450804</v>
      </c>
      <c r="AY1555" s="1" t="s">
        <v>91</v>
      </c>
      <c r="AZ1555" s="1" t="str">
        <f t="shared" si="426"/>
        <v>2210450804受击光效</v>
      </c>
      <c r="BA1555" s="1">
        <f>COUNTIFS($AZ$2:AZ1555,AZ1555,$AZ$2:AZ1555,"&gt;&lt;")</f>
        <v>1</v>
      </c>
    </row>
    <row r="1556" spans="19:53">
      <c r="S1556" s="14" t="str">
        <f t="shared" si="418"/>
        <v>2210450804伤血2</v>
      </c>
      <c r="T1556" s="14" t="str">
        <f ca="1">IF(OFFSET($BB$1,MATCH($S1556,S:S,0)-1,),$BC$1,
_xlfn.TEXTJOIN(Sheet1!$D$16,1,U1556:AA1556))</f>
        <v>ratio=0.24+attackerParams('extreasure1'),fixed=100</v>
      </c>
      <c r="U1556" s="14" t="str">
        <f t="shared" ca="1" si="419"/>
        <v>ratio=0.24+attackerParams('extreasure1')</v>
      </c>
      <c r="V1556" s="14" t="str">
        <f t="shared" ca="1" si="420"/>
        <v>fixed=100</v>
      </c>
      <c r="W1556" s="14" t="str">
        <f t="shared" ca="1" si="421"/>
        <v/>
      </c>
      <c r="X1556" s="14" t="str">
        <f t="shared" ca="1" si="422"/>
        <v/>
      </c>
      <c r="Y1556" s="14" t="str">
        <f t="shared" ca="1" si="423"/>
        <v/>
      </c>
      <c r="Z1556" s="14" t="str">
        <f t="shared" ca="1" si="424"/>
        <v/>
      </c>
      <c r="AA1556" s="14" t="str">
        <f t="shared" ca="1" si="425"/>
        <v/>
      </c>
      <c r="AB1556" s="1">
        <f t="shared" si="411"/>
        <v>0.24</v>
      </c>
      <c r="AC1556" s="1">
        <f t="shared" si="412"/>
        <v>100</v>
      </c>
      <c r="AD1556" s="1" t="e">
        <f t="shared" si="413"/>
        <v>#N/A</v>
      </c>
      <c r="AE1556" s="1" t="e">
        <f t="shared" si="414"/>
        <v>#N/A</v>
      </c>
      <c r="AF1556" s="1" t="e">
        <f t="shared" si="415"/>
        <v>#N/A</v>
      </c>
      <c r="AG1556" s="1" t="e">
        <f t="shared" si="416"/>
        <v>#N/A</v>
      </c>
      <c r="AH1556" s="1" t="e">
        <f t="shared" si="417"/>
        <v>#N/A</v>
      </c>
      <c r="AI1556" s="1" t="str">
        <f>TRIM(LEFT(AP1556,FIND(Sheet1!$E$16,AP1556)-1))</f>
        <v>ratio</v>
      </c>
      <c r="AJ1556" s="1" t="str">
        <f>TRIM(LEFT(AQ1556,FIND(Sheet1!$E$16,AQ1556)-1))</f>
        <v>fixed</v>
      </c>
      <c r="AK1556" s="1" t="e">
        <f>TRIM(LEFT(AR1556,FIND(Sheet1!$E$16,AR1556)-1))</f>
        <v>#VALUE!</v>
      </c>
      <c r="AL1556" s="1" t="e">
        <f>TRIM(LEFT(AS1556,FIND(Sheet1!$E$16,AS1556)-1))</f>
        <v>#VALUE!</v>
      </c>
      <c r="AM1556" s="1" t="e">
        <f>TRIM(LEFT(AT1556,FIND(Sheet1!$E$16,AT1556)-1))</f>
        <v>#VALUE!</v>
      </c>
      <c r="AN1556" s="1" t="e">
        <f>TRIM(LEFT(AU1556,FIND(Sheet1!$E$16,AU1556)-1))</f>
        <v>#VALUE!</v>
      </c>
      <c r="AO1556" s="1" t="e">
        <f>TRIM(LEFT(AV1556,FIND(Sheet1!$E$16,AV1556)-1))</f>
        <v>#VALUE!</v>
      </c>
      <c r="AP1556" s="14" t="s">
        <v>487</v>
      </c>
      <c r="AQ1556" s="14" t="s">
        <v>170</v>
      </c>
      <c r="AX1556" s="1">
        <v>2210450804</v>
      </c>
      <c r="AY1556" s="1" t="s">
        <v>86</v>
      </c>
      <c r="AZ1556" s="1" t="str">
        <f t="shared" si="426"/>
        <v>2210450804伤血</v>
      </c>
      <c r="BA1556" s="1">
        <f>COUNTIFS($AZ$2:AZ1556,AZ1556,$AZ$2:AZ1556,"&gt;&lt;")</f>
        <v>2</v>
      </c>
    </row>
    <row r="1557" spans="19:53">
      <c r="S1557" s="14" t="str">
        <f t="shared" si="418"/>
        <v>2210450804加buff1</v>
      </c>
      <c r="T1557" s="14" t="str">
        <f ca="1">IF(OFFSET($BB$1,MATCH($S1557,S:S,0)-1,),$BC$1,
_xlfn.TEXTJOIN(Sheet1!$D$16,1,U1557:AA1557))</f>
        <v>duration=6,effectIds={1000111}</v>
      </c>
      <c r="U1557" s="14" t="str">
        <f t="shared" ca="1" si="419"/>
        <v>duration=6</v>
      </c>
      <c r="V1557" s="14" t="str">
        <f t="shared" ca="1" si="420"/>
        <v>effectIds={1000111}</v>
      </c>
      <c r="W1557" s="14" t="str">
        <f t="shared" ca="1" si="421"/>
        <v/>
      </c>
      <c r="X1557" s="14" t="str">
        <f t="shared" ca="1" si="422"/>
        <v/>
      </c>
      <c r="Y1557" s="14" t="str">
        <f t="shared" ca="1" si="423"/>
        <v/>
      </c>
      <c r="Z1557" s="14" t="str">
        <f t="shared" ca="1" si="424"/>
        <v/>
      </c>
      <c r="AA1557" s="14" t="str">
        <f t="shared" ca="1" si="425"/>
        <v/>
      </c>
      <c r="AB1557" s="1">
        <f t="shared" si="411"/>
        <v>6</v>
      </c>
      <c r="AC1557" s="1" t="e">
        <f t="shared" si="412"/>
        <v>#N/A</v>
      </c>
      <c r="AD1557" s="1" t="e">
        <f t="shared" si="413"/>
        <v>#N/A</v>
      </c>
      <c r="AE1557" s="1" t="e">
        <f t="shared" si="414"/>
        <v>#N/A</v>
      </c>
      <c r="AF1557" s="1" t="e">
        <f t="shared" si="415"/>
        <v>#N/A</v>
      </c>
      <c r="AG1557" s="1" t="e">
        <f t="shared" si="416"/>
        <v>#N/A</v>
      </c>
      <c r="AH1557" s="1" t="e">
        <f t="shared" si="417"/>
        <v>#N/A</v>
      </c>
      <c r="AI1557" s="1" t="str">
        <f>TRIM(LEFT(AP1557,FIND(Sheet1!$E$16,AP1557)-1))</f>
        <v>duration</v>
      </c>
      <c r="AJ1557" s="1" t="str">
        <f>TRIM(LEFT(AQ1557,FIND(Sheet1!$E$16,AQ1557)-1))</f>
        <v>effectIds</v>
      </c>
      <c r="AK1557" s="1" t="e">
        <f>TRIM(LEFT(AR1557,FIND(Sheet1!$E$16,AR1557)-1))</f>
        <v>#VALUE!</v>
      </c>
      <c r="AL1557" s="1" t="e">
        <f>TRIM(LEFT(AS1557,FIND(Sheet1!$E$16,AS1557)-1))</f>
        <v>#VALUE!</v>
      </c>
      <c r="AM1557" s="1" t="e">
        <f>TRIM(LEFT(AT1557,FIND(Sheet1!$E$16,AT1557)-1))</f>
        <v>#VALUE!</v>
      </c>
      <c r="AN1557" s="1" t="e">
        <f>TRIM(LEFT(AU1557,FIND(Sheet1!$E$16,AU1557)-1))</f>
        <v>#VALUE!</v>
      </c>
      <c r="AO1557" s="1" t="e">
        <f>TRIM(LEFT(AV1557,FIND(Sheet1!$E$16,AV1557)-1))</f>
        <v>#VALUE!</v>
      </c>
      <c r="AP1557" s="14" t="s">
        <v>185</v>
      </c>
      <c r="AQ1557" s="14" t="s">
        <v>488</v>
      </c>
      <c r="AX1557" s="1">
        <v>2210450804</v>
      </c>
      <c r="AY1557" s="1" t="s">
        <v>88</v>
      </c>
      <c r="AZ1557" s="1" t="str">
        <f t="shared" si="426"/>
        <v>2210450804加buff</v>
      </c>
      <c r="BA1557" s="1">
        <f>COUNTIFS($AZ$2:AZ1557,AZ1557,$AZ$2:AZ1557,"&gt;&lt;")</f>
        <v>1</v>
      </c>
    </row>
    <row r="1558" spans="19:53">
      <c r="S1558" s="14" t="str">
        <f t="shared" si="418"/>
        <v>2210450805伤血1</v>
      </c>
      <c r="T1558" s="14" t="str">
        <f ca="1">IF(OFFSET($BB$1,MATCH($S1558,S:S,0)-1,),$BC$1,
_xlfn.TEXTJOIN(Sheet1!$D$16,1,U1558:AA1558))</f>
        <v>ratio=0.63+attackerParams('extreasure2')+attackerParams('step10a'),fixed=100,finalAddP=table.contains(attackerSelector('et&amp;mh:2'),defender()) and attackerParams('extreasure3') or 0</v>
      </c>
      <c r="U1558" s="14" t="str">
        <f t="shared" ca="1" si="419"/>
        <v>ratio=0.63+attackerParams('extreasure2')+attackerParams('step10a')</v>
      </c>
      <c r="V1558" s="14" t="str">
        <f t="shared" ca="1" si="420"/>
        <v>fixed=100</v>
      </c>
      <c r="W1558" s="14" t="str">
        <f t="shared" ca="1" si="421"/>
        <v>finalAddP=table.contains(attackerSelector('et&amp;mh:2')</v>
      </c>
      <c r="X1558" s="14" t="str">
        <f t="shared" ca="1" si="422"/>
        <v>defender()) and attackerParams('extreasure3') or 0</v>
      </c>
      <c r="Y1558" s="14" t="str">
        <f t="shared" ca="1" si="423"/>
        <v/>
      </c>
      <c r="Z1558" s="14" t="str">
        <f t="shared" ca="1" si="424"/>
        <v/>
      </c>
      <c r="AA1558" s="14" t="str">
        <f t="shared" ca="1" si="425"/>
        <v/>
      </c>
      <c r="AB1558" s="1">
        <f t="shared" si="411"/>
        <v>0.63</v>
      </c>
      <c r="AC1558" s="1">
        <f t="shared" si="412"/>
        <v>100</v>
      </c>
      <c r="AD1558" s="1" t="e">
        <f t="shared" si="413"/>
        <v>#N/A</v>
      </c>
      <c r="AE1558" s="1" t="e">
        <f t="shared" si="414"/>
        <v>#N/A</v>
      </c>
      <c r="AF1558" s="1" t="e">
        <f t="shared" si="415"/>
        <v>#N/A</v>
      </c>
      <c r="AG1558" s="1" t="e">
        <f t="shared" si="416"/>
        <v>#N/A</v>
      </c>
      <c r="AH1558" s="1" t="e">
        <f t="shared" si="417"/>
        <v>#N/A</v>
      </c>
      <c r="AI1558" s="1" t="str">
        <f>TRIM(LEFT(AP1558,FIND(Sheet1!$E$16,AP1558)-1))</f>
        <v>ratio</v>
      </c>
      <c r="AJ1558" s="1" t="str">
        <f>TRIM(LEFT(AQ1558,FIND(Sheet1!$E$16,AQ1558)-1))</f>
        <v>fixed</v>
      </c>
      <c r="AK1558" s="1" t="str">
        <f>TRIM(LEFT(AR1558,FIND(Sheet1!$E$16,AR1558)-1))</f>
        <v>finalAddP</v>
      </c>
      <c r="AL1558" s="1" t="e">
        <f>TRIM(LEFT(AS1558,FIND(Sheet1!$E$16,AS1558)-1))</f>
        <v>#VALUE!</v>
      </c>
      <c r="AM1558" s="1" t="e">
        <f>TRIM(LEFT(AT1558,FIND(Sheet1!$E$16,AT1558)-1))</f>
        <v>#VALUE!</v>
      </c>
      <c r="AN1558" s="1" t="e">
        <f>TRIM(LEFT(AU1558,FIND(Sheet1!$E$16,AU1558)-1))</f>
        <v>#VALUE!</v>
      </c>
      <c r="AO1558" s="1" t="e">
        <f>TRIM(LEFT(AV1558,FIND(Sheet1!$E$16,AV1558)-1))</f>
        <v>#VALUE!</v>
      </c>
      <c r="AP1558" s="14" t="s">
        <v>489</v>
      </c>
      <c r="AQ1558" s="14" t="s">
        <v>170</v>
      </c>
      <c r="AR1558" s="14" t="s">
        <v>486</v>
      </c>
      <c r="AS1558" s="14" t="s">
        <v>255</v>
      </c>
      <c r="AX1558" s="1">
        <v>2210450805</v>
      </c>
      <c r="AY1558" s="1" t="s">
        <v>86</v>
      </c>
      <c r="AZ1558" s="1" t="str">
        <f t="shared" si="426"/>
        <v>2210450805伤血</v>
      </c>
      <c r="BA1558" s="1">
        <f>COUNTIFS($AZ$2:AZ1558,AZ1558,$AZ$2:AZ1558,"&gt;&lt;")</f>
        <v>1</v>
      </c>
    </row>
    <row r="1559" spans="19:53">
      <c r="S1559" s="14" t="str">
        <f t="shared" si="418"/>
        <v>2210450805受击光效1</v>
      </c>
      <c r="T1559" s="14" t="str">
        <f ca="1">IF(OFFSET($BB$1,MATCH($S1559,S:S,0)-1,),$BC$1,
_xlfn.TEXTJOIN(Sheet1!$D$16,1,U1559:AA1559))</f>
        <v>56</v>
      </c>
      <c r="U1559" s="14" t="str">
        <f t="shared" ca="1" si="419"/>
        <v>56</v>
      </c>
      <c r="V1559" s="14" t="str">
        <f t="shared" ca="1" si="420"/>
        <v/>
      </c>
      <c r="W1559" s="14" t="str">
        <f t="shared" ca="1" si="421"/>
        <v/>
      </c>
      <c r="X1559" s="14" t="str">
        <f t="shared" ca="1" si="422"/>
        <v/>
      </c>
      <c r="Y1559" s="14" t="str">
        <f t="shared" ca="1" si="423"/>
        <v/>
      </c>
      <c r="Z1559" s="14" t="str">
        <f t="shared" ca="1" si="424"/>
        <v/>
      </c>
      <c r="AA1559" s="14" t="str">
        <f t="shared" ca="1" si="425"/>
        <v/>
      </c>
      <c r="AB1559" s="1">
        <f t="shared" si="411"/>
        <v>56</v>
      </c>
      <c r="AC1559" s="1" t="e">
        <f t="shared" si="412"/>
        <v>#N/A</v>
      </c>
      <c r="AD1559" s="1" t="e">
        <f t="shared" si="413"/>
        <v>#N/A</v>
      </c>
      <c r="AE1559" s="1" t="e">
        <f t="shared" si="414"/>
        <v>#N/A</v>
      </c>
      <c r="AF1559" s="1" t="e">
        <f t="shared" si="415"/>
        <v>#N/A</v>
      </c>
      <c r="AG1559" s="1" t="e">
        <f t="shared" si="416"/>
        <v>#N/A</v>
      </c>
      <c r="AH1559" s="1" t="e">
        <f t="shared" si="417"/>
        <v>#N/A</v>
      </c>
      <c r="AI1559" s="1" t="e">
        <f>TRIM(LEFT(AP1559,FIND(Sheet1!$E$16,AP1559)-1))</f>
        <v>#VALUE!</v>
      </c>
      <c r="AJ1559" s="1" t="e">
        <f>TRIM(LEFT(AQ1559,FIND(Sheet1!$E$16,AQ1559)-1))</f>
        <v>#VALUE!</v>
      </c>
      <c r="AK1559" s="1" t="e">
        <f>TRIM(LEFT(AR1559,FIND(Sheet1!$E$16,AR1559)-1))</f>
        <v>#VALUE!</v>
      </c>
      <c r="AL1559" s="1" t="e">
        <f>TRIM(LEFT(AS1559,FIND(Sheet1!$E$16,AS1559)-1))</f>
        <v>#VALUE!</v>
      </c>
      <c r="AM1559" s="1" t="e">
        <f>TRIM(LEFT(AT1559,FIND(Sheet1!$E$16,AT1559)-1))</f>
        <v>#VALUE!</v>
      </c>
      <c r="AN1559" s="1" t="e">
        <f>TRIM(LEFT(AU1559,FIND(Sheet1!$E$16,AU1559)-1))</f>
        <v>#VALUE!</v>
      </c>
      <c r="AO1559" s="1" t="e">
        <f>TRIM(LEFT(AV1559,FIND(Sheet1!$E$16,AV1559)-1))</f>
        <v>#VALUE!</v>
      </c>
      <c r="AP1559" s="14">
        <v>56</v>
      </c>
      <c r="AX1559" s="1">
        <v>2210450805</v>
      </c>
      <c r="AY1559" s="1" t="s">
        <v>91</v>
      </c>
      <c r="AZ1559" s="1" t="str">
        <f t="shared" si="426"/>
        <v>2210450805受击光效</v>
      </c>
      <c r="BA1559" s="1">
        <f>COUNTIFS($AZ$2:AZ1559,AZ1559,$AZ$2:AZ1559,"&gt;&lt;")</f>
        <v>1</v>
      </c>
    </row>
    <row r="1560" spans="19:53">
      <c r="S1560" s="14" t="str">
        <f t="shared" si="418"/>
        <v>2210450805伤血2</v>
      </c>
      <c r="T1560" s="14" t="str">
        <f ca="1">IF(OFFSET($BB$1,MATCH($S1560,S:S,0)-1,),$BC$1,
_xlfn.TEXTJOIN(Sheet1!$D$16,1,U1560:AA1560))</f>
        <v>ratio=0.24+attackerParams('extreasure1'),fixed=100</v>
      </c>
      <c r="U1560" s="14" t="str">
        <f t="shared" ca="1" si="419"/>
        <v>ratio=0.24+attackerParams('extreasure1')</v>
      </c>
      <c r="V1560" s="14" t="str">
        <f t="shared" ca="1" si="420"/>
        <v>fixed=100</v>
      </c>
      <c r="W1560" s="14" t="str">
        <f t="shared" ca="1" si="421"/>
        <v/>
      </c>
      <c r="X1560" s="14" t="str">
        <f t="shared" ca="1" si="422"/>
        <v/>
      </c>
      <c r="Y1560" s="14" t="str">
        <f t="shared" ca="1" si="423"/>
        <v/>
      </c>
      <c r="Z1560" s="14" t="str">
        <f t="shared" ca="1" si="424"/>
        <v/>
      </c>
      <c r="AA1560" s="14" t="str">
        <f t="shared" ca="1" si="425"/>
        <v/>
      </c>
      <c r="AB1560" s="1">
        <f t="shared" si="411"/>
        <v>0.24</v>
      </c>
      <c r="AC1560" s="1">
        <f t="shared" si="412"/>
        <v>100</v>
      </c>
      <c r="AD1560" s="1" t="e">
        <f t="shared" si="413"/>
        <v>#N/A</v>
      </c>
      <c r="AE1560" s="1" t="e">
        <f t="shared" si="414"/>
        <v>#N/A</v>
      </c>
      <c r="AF1560" s="1" t="e">
        <f t="shared" si="415"/>
        <v>#N/A</v>
      </c>
      <c r="AG1560" s="1" t="e">
        <f t="shared" si="416"/>
        <v>#N/A</v>
      </c>
      <c r="AH1560" s="1" t="e">
        <f t="shared" si="417"/>
        <v>#N/A</v>
      </c>
      <c r="AI1560" s="1" t="str">
        <f>TRIM(LEFT(AP1560,FIND(Sheet1!$E$16,AP1560)-1))</f>
        <v>ratio</v>
      </c>
      <c r="AJ1560" s="1" t="str">
        <f>TRIM(LEFT(AQ1560,FIND(Sheet1!$E$16,AQ1560)-1))</f>
        <v>fixed</v>
      </c>
      <c r="AK1560" s="1" t="e">
        <f>TRIM(LEFT(AR1560,FIND(Sheet1!$E$16,AR1560)-1))</f>
        <v>#VALUE!</v>
      </c>
      <c r="AL1560" s="1" t="e">
        <f>TRIM(LEFT(AS1560,FIND(Sheet1!$E$16,AS1560)-1))</f>
        <v>#VALUE!</v>
      </c>
      <c r="AM1560" s="1" t="e">
        <f>TRIM(LEFT(AT1560,FIND(Sheet1!$E$16,AT1560)-1))</f>
        <v>#VALUE!</v>
      </c>
      <c r="AN1560" s="1" t="e">
        <f>TRIM(LEFT(AU1560,FIND(Sheet1!$E$16,AU1560)-1))</f>
        <v>#VALUE!</v>
      </c>
      <c r="AO1560" s="1" t="e">
        <f>TRIM(LEFT(AV1560,FIND(Sheet1!$E$16,AV1560)-1))</f>
        <v>#VALUE!</v>
      </c>
      <c r="AP1560" s="14" t="s">
        <v>487</v>
      </c>
      <c r="AQ1560" s="14" t="s">
        <v>170</v>
      </c>
      <c r="AX1560" s="1">
        <v>2210450805</v>
      </c>
      <c r="AY1560" s="1" t="s">
        <v>86</v>
      </c>
      <c r="AZ1560" s="1" t="str">
        <f t="shared" si="426"/>
        <v>2210450805伤血</v>
      </c>
      <c r="BA1560" s="1">
        <f>COUNTIFS($AZ$2:AZ1560,AZ1560,$AZ$2:AZ1560,"&gt;&lt;")</f>
        <v>2</v>
      </c>
    </row>
    <row r="1561" spans="19:53">
      <c r="S1561" s="14" t="str">
        <f t="shared" si="418"/>
        <v>2210450805加buff1</v>
      </c>
      <c r="T1561" s="14" t="str">
        <f ca="1">IF(OFFSET($BB$1,MATCH($S1561,S:S,0)-1,),$BC$1,
_xlfn.TEXTJOIN(Sheet1!$D$16,1,U1561:AA1561))</f>
        <v>duration=6,effectIds={1000111}</v>
      </c>
      <c r="U1561" s="14" t="str">
        <f t="shared" ca="1" si="419"/>
        <v>duration=6</v>
      </c>
      <c r="V1561" s="14" t="str">
        <f t="shared" ca="1" si="420"/>
        <v>effectIds={1000111}</v>
      </c>
      <c r="W1561" s="14" t="str">
        <f t="shared" ca="1" si="421"/>
        <v/>
      </c>
      <c r="X1561" s="14" t="str">
        <f t="shared" ca="1" si="422"/>
        <v/>
      </c>
      <c r="Y1561" s="14" t="str">
        <f t="shared" ca="1" si="423"/>
        <v/>
      </c>
      <c r="Z1561" s="14" t="str">
        <f t="shared" ca="1" si="424"/>
        <v/>
      </c>
      <c r="AA1561" s="14" t="str">
        <f t="shared" ca="1" si="425"/>
        <v/>
      </c>
      <c r="AB1561" s="1">
        <f t="shared" ref="AB1561:AB1624" si="427">LOOKUP(9E+307,(--(TRIM(MID(SUBSTITUTE(SUBSTITUTE(SUBSTITUTE(SUBSTITUTE(SUBSTITUTE(AP1561,"=","+"),"*","+"),"/","+"),"-","+"),"+",REPT(" ",99)),ROW($1:$100)*99-98,99)))))</f>
        <v>6</v>
      </c>
      <c r="AC1561" s="1" t="e">
        <f t="shared" ref="AC1561:AC1624" si="428">LOOKUP(9E+307,(--(TRIM(MID(SUBSTITUTE(SUBSTITUTE(SUBSTITUTE(SUBSTITUTE(SUBSTITUTE(AQ1561,"=","+"),"*","+"),"/","+"),"-","+"),"+",REPT(" ",99)),ROW($1:$100)*99-98,99)))))</f>
        <v>#N/A</v>
      </c>
      <c r="AD1561" s="1" t="e">
        <f t="shared" ref="AD1561:AD1624" si="429">LOOKUP(9E+307,(--(TRIM(MID(SUBSTITUTE(SUBSTITUTE(SUBSTITUTE(SUBSTITUTE(SUBSTITUTE(AR1561,"=","+"),"*","+"),"/","+"),"-","+"),"+",REPT(" ",99)),ROW($1:$100)*99-98,99)))))</f>
        <v>#N/A</v>
      </c>
      <c r="AE1561" s="1" t="e">
        <f t="shared" ref="AE1561:AE1624" si="430">LOOKUP(9E+307,(--(TRIM(MID(SUBSTITUTE(SUBSTITUTE(SUBSTITUTE(SUBSTITUTE(SUBSTITUTE(AS1561,"=","+"),"*","+"),"/","+"),"-","+"),"+",REPT(" ",99)),ROW($1:$100)*99-98,99)))))</f>
        <v>#N/A</v>
      </c>
      <c r="AF1561" s="1" t="e">
        <f t="shared" ref="AF1561:AF1624" si="431">LOOKUP(9E+307,(--(TRIM(MID(SUBSTITUTE(SUBSTITUTE(SUBSTITUTE(SUBSTITUTE(SUBSTITUTE(AT1561,"=","+"),"*","+"),"/","+"),"-","+"),"+",REPT(" ",99)),ROW($1:$100)*99-98,99)))))</f>
        <v>#N/A</v>
      </c>
      <c r="AG1561" s="1" t="e">
        <f t="shared" ref="AG1561:AG1624" si="432">LOOKUP(9E+307,(--(TRIM(MID(SUBSTITUTE(SUBSTITUTE(SUBSTITUTE(SUBSTITUTE(SUBSTITUTE(AU1561,"=","+"),"*","+"),"/","+"),"-","+"),"+",REPT(" ",99)),ROW($1:$100)*99-98,99)))))</f>
        <v>#N/A</v>
      </c>
      <c r="AH1561" s="1" t="e">
        <f t="shared" ref="AH1561:AH1624" si="433">LOOKUP(9E+307,(--(TRIM(MID(SUBSTITUTE(SUBSTITUTE(SUBSTITUTE(SUBSTITUTE(SUBSTITUTE(AV1561,"=","+"),"*","+"),"/","+"),"-","+"),"+",REPT(" ",99)),ROW($1:$100)*99-98,99)))))</f>
        <v>#N/A</v>
      </c>
      <c r="AI1561" s="1" t="str">
        <f>TRIM(LEFT(AP1561,FIND(Sheet1!$E$16,AP1561)-1))</f>
        <v>duration</v>
      </c>
      <c r="AJ1561" s="1" t="str">
        <f>TRIM(LEFT(AQ1561,FIND(Sheet1!$E$16,AQ1561)-1))</f>
        <v>effectIds</v>
      </c>
      <c r="AK1561" s="1" t="e">
        <f>TRIM(LEFT(AR1561,FIND(Sheet1!$E$16,AR1561)-1))</f>
        <v>#VALUE!</v>
      </c>
      <c r="AL1561" s="1" t="e">
        <f>TRIM(LEFT(AS1561,FIND(Sheet1!$E$16,AS1561)-1))</f>
        <v>#VALUE!</v>
      </c>
      <c r="AM1561" s="1" t="e">
        <f>TRIM(LEFT(AT1561,FIND(Sheet1!$E$16,AT1561)-1))</f>
        <v>#VALUE!</v>
      </c>
      <c r="AN1561" s="1" t="e">
        <f>TRIM(LEFT(AU1561,FIND(Sheet1!$E$16,AU1561)-1))</f>
        <v>#VALUE!</v>
      </c>
      <c r="AO1561" s="1" t="e">
        <f>TRIM(LEFT(AV1561,FIND(Sheet1!$E$16,AV1561)-1))</f>
        <v>#VALUE!</v>
      </c>
      <c r="AP1561" s="14" t="s">
        <v>185</v>
      </c>
      <c r="AQ1561" s="14" t="s">
        <v>488</v>
      </c>
      <c r="AX1561" s="1">
        <v>2210450805</v>
      </c>
      <c r="AY1561" s="1" t="s">
        <v>88</v>
      </c>
      <c r="AZ1561" s="1" t="str">
        <f t="shared" si="426"/>
        <v>2210450805加buff</v>
      </c>
      <c r="BA1561" s="1">
        <f>COUNTIFS($AZ$2:AZ1561,AZ1561,$AZ$2:AZ1561,"&gt;&lt;")</f>
        <v>1</v>
      </c>
    </row>
    <row r="1562" spans="19:53">
      <c r="S1562" s="14" t="str">
        <f t="shared" si="418"/>
        <v>2200250801伤血1</v>
      </c>
      <c r="T1562" s="14" t="str">
        <f ca="1">IF(OFFSET($BB$1,MATCH($S1562,S:S,0)-1,),$BC$1,
_xlfn.TEXTJOIN(Sheet1!$D$16,1,U1562:AA1562))</f>
        <v>ratio=0.4,fixed=10</v>
      </c>
      <c r="U1562" s="14" t="str">
        <f t="shared" ca="1" si="419"/>
        <v>ratio=0.4</v>
      </c>
      <c r="V1562" s="14" t="str">
        <f t="shared" ca="1" si="420"/>
        <v>fixed=10</v>
      </c>
      <c r="W1562" s="14" t="str">
        <f t="shared" ca="1" si="421"/>
        <v/>
      </c>
      <c r="X1562" s="14" t="str">
        <f t="shared" ca="1" si="422"/>
        <v/>
      </c>
      <c r="Y1562" s="14" t="str">
        <f t="shared" ca="1" si="423"/>
        <v/>
      </c>
      <c r="Z1562" s="14" t="str">
        <f t="shared" ca="1" si="424"/>
        <v/>
      </c>
      <c r="AA1562" s="14" t="str">
        <f t="shared" ca="1" si="425"/>
        <v/>
      </c>
      <c r="AB1562" s="1">
        <f t="shared" si="427"/>
        <v>0.4</v>
      </c>
      <c r="AC1562" s="1">
        <f t="shared" si="428"/>
        <v>10</v>
      </c>
      <c r="AD1562" s="1" t="e">
        <f t="shared" si="429"/>
        <v>#N/A</v>
      </c>
      <c r="AE1562" s="1" t="e">
        <f t="shared" si="430"/>
        <v>#N/A</v>
      </c>
      <c r="AF1562" s="1" t="e">
        <f t="shared" si="431"/>
        <v>#N/A</v>
      </c>
      <c r="AG1562" s="1" t="e">
        <f t="shared" si="432"/>
        <v>#N/A</v>
      </c>
      <c r="AH1562" s="1" t="e">
        <f t="shared" si="433"/>
        <v>#N/A</v>
      </c>
      <c r="AI1562" s="1" t="str">
        <f>TRIM(LEFT(AP1562,FIND(Sheet1!$E$16,AP1562)-1))</f>
        <v>ratio</v>
      </c>
      <c r="AJ1562" s="1" t="str">
        <f>TRIM(LEFT(AQ1562,FIND(Sheet1!$E$16,AQ1562)-1))</f>
        <v>fixed</v>
      </c>
      <c r="AK1562" s="1" t="e">
        <f>TRIM(LEFT(AR1562,FIND(Sheet1!$E$16,AR1562)-1))</f>
        <v>#VALUE!</v>
      </c>
      <c r="AL1562" s="1" t="e">
        <f>TRIM(LEFT(AS1562,FIND(Sheet1!$E$16,AS1562)-1))</f>
        <v>#VALUE!</v>
      </c>
      <c r="AM1562" s="1" t="e">
        <f>TRIM(LEFT(AT1562,FIND(Sheet1!$E$16,AT1562)-1))</f>
        <v>#VALUE!</v>
      </c>
      <c r="AN1562" s="1" t="e">
        <f>TRIM(LEFT(AU1562,FIND(Sheet1!$E$16,AU1562)-1))</f>
        <v>#VALUE!</v>
      </c>
      <c r="AO1562" s="1" t="e">
        <f>TRIM(LEFT(AV1562,FIND(Sheet1!$E$16,AV1562)-1))</f>
        <v>#VALUE!</v>
      </c>
      <c r="AP1562" s="14" t="s">
        <v>167</v>
      </c>
      <c r="AQ1562" s="14" t="s">
        <v>168</v>
      </c>
      <c r="AX1562" s="1">
        <v>2200250801</v>
      </c>
      <c r="AY1562" s="1" t="s">
        <v>86</v>
      </c>
      <c r="AZ1562" s="1" t="str">
        <f t="shared" si="426"/>
        <v>2200250801伤血</v>
      </c>
      <c r="BA1562" s="1">
        <f>COUNTIFS($AZ$2:AZ1562,AZ1562,$AZ$2:AZ1562,"&gt;&lt;")</f>
        <v>1</v>
      </c>
    </row>
    <row r="1563" spans="19:53">
      <c r="S1563" s="14" t="str">
        <f t="shared" si="418"/>
        <v>2200250801受击光效1</v>
      </c>
      <c r="T1563" s="14" t="str">
        <f ca="1">IF(OFFSET($BB$1,MATCH($S1563,S:S,0)-1,),$BC$1,
_xlfn.TEXTJOIN(Sheet1!$D$16,1,U1563:AA1563))</f>
        <v>1</v>
      </c>
      <c r="U1563" s="14" t="str">
        <f t="shared" ca="1" si="419"/>
        <v>1</v>
      </c>
      <c r="V1563" s="14" t="str">
        <f t="shared" ca="1" si="420"/>
        <v/>
      </c>
      <c r="W1563" s="14" t="str">
        <f t="shared" ca="1" si="421"/>
        <v/>
      </c>
      <c r="X1563" s="14" t="str">
        <f t="shared" ca="1" si="422"/>
        <v/>
      </c>
      <c r="Y1563" s="14" t="str">
        <f t="shared" ca="1" si="423"/>
        <v/>
      </c>
      <c r="Z1563" s="14" t="str">
        <f t="shared" ca="1" si="424"/>
        <v/>
      </c>
      <c r="AA1563" s="14" t="str">
        <f t="shared" ca="1" si="425"/>
        <v/>
      </c>
      <c r="AB1563" s="1">
        <f t="shared" si="427"/>
        <v>1</v>
      </c>
      <c r="AC1563" s="1" t="e">
        <f t="shared" si="428"/>
        <v>#N/A</v>
      </c>
      <c r="AD1563" s="1" t="e">
        <f t="shared" si="429"/>
        <v>#N/A</v>
      </c>
      <c r="AE1563" s="1" t="e">
        <f t="shared" si="430"/>
        <v>#N/A</v>
      </c>
      <c r="AF1563" s="1" t="e">
        <f t="shared" si="431"/>
        <v>#N/A</v>
      </c>
      <c r="AG1563" s="1" t="e">
        <f t="shared" si="432"/>
        <v>#N/A</v>
      </c>
      <c r="AH1563" s="1" t="e">
        <f t="shared" si="433"/>
        <v>#N/A</v>
      </c>
      <c r="AI1563" s="1" t="e">
        <f>TRIM(LEFT(AP1563,FIND(Sheet1!$E$16,AP1563)-1))</f>
        <v>#VALUE!</v>
      </c>
      <c r="AJ1563" s="1" t="e">
        <f>TRIM(LEFT(AQ1563,FIND(Sheet1!$E$16,AQ1563)-1))</f>
        <v>#VALUE!</v>
      </c>
      <c r="AK1563" s="1" t="e">
        <f>TRIM(LEFT(AR1563,FIND(Sheet1!$E$16,AR1563)-1))</f>
        <v>#VALUE!</v>
      </c>
      <c r="AL1563" s="1" t="e">
        <f>TRIM(LEFT(AS1563,FIND(Sheet1!$E$16,AS1563)-1))</f>
        <v>#VALUE!</v>
      </c>
      <c r="AM1563" s="1" t="e">
        <f>TRIM(LEFT(AT1563,FIND(Sheet1!$E$16,AT1563)-1))</f>
        <v>#VALUE!</v>
      </c>
      <c r="AN1563" s="1" t="e">
        <f>TRIM(LEFT(AU1563,FIND(Sheet1!$E$16,AU1563)-1))</f>
        <v>#VALUE!</v>
      </c>
      <c r="AO1563" s="1" t="e">
        <f>TRIM(LEFT(AV1563,FIND(Sheet1!$E$16,AV1563)-1))</f>
        <v>#VALUE!</v>
      </c>
      <c r="AP1563" s="14">
        <v>1</v>
      </c>
      <c r="AX1563" s="1">
        <v>2200250801</v>
      </c>
      <c r="AY1563" s="1" t="s">
        <v>91</v>
      </c>
      <c r="AZ1563" s="1" t="str">
        <f t="shared" si="426"/>
        <v>2200250801受击光效</v>
      </c>
      <c r="BA1563" s="1">
        <f>COUNTIFS($AZ$2:AZ1563,AZ1563,$AZ$2:AZ1563,"&gt;&lt;")</f>
        <v>1</v>
      </c>
    </row>
    <row r="1564" spans="19:53">
      <c r="S1564" s="14" t="str">
        <f t="shared" si="418"/>
        <v>2200250802伤血1</v>
      </c>
      <c r="T1564" s="14" t="str">
        <f ca="1">IF(OFFSET($BB$1,MATCH($S1564,S:S,0)-1,),$BC$1,
_xlfn.TEXTJOIN(Sheet1!$D$16,1,U1564:AA1564))</f>
        <v>ratio=1.13,fixed=100</v>
      </c>
      <c r="U1564" s="14" t="str">
        <f t="shared" ca="1" si="419"/>
        <v>ratio=1.13</v>
      </c>
      <c r="V1564" s="14" t="str">
        <f t="shared" ca="1" si="420"/>
        <v>fixed=100</v>
      </c>
      <c r="W1564" s="14" t="str">
        <f t="shared" ca="1" si="421"/>
        <v/>
      </c>
      <c r="X1564" s="14" t="str">
        <f t="shared" ca="1" si="422"/>
        <v/>
      </c>
      <c r="Y1564" s="14" t="str">
        <f t="shared" ca="1" si="423"/>
        <v/>
      </c>
      <c r="Z1564" s="14" t="str">
        <f t="shared" ca="1" si="424"/>
        <v/>
      </c>
      <c r="AA1564" s="14" t="str">
        <f t="shared" ca="1" si="425"/>
        <v/>
      </c>
      <c r="AB1564" s="1">
        <f t="shared" si="427"/>
        <v>1.1299999999999999</v>
      </c>
      <c r="AC1564" s="1">
        <f t="shared" si="428"/>
        <v>100</v>
      </c>
      <c r="AD1564" s="1" t="e">
        <f t="shared" si="429"/>
        <v>#N/A</v>
      </c>
      <c r="AE1564" s="1" t="e">
        <f t="shared" si="430"/>
        <v>#N/A</v>
      </c>
      <c r="AF1564" s="1" t="e">
        <f t="shared" si="431"/>
        <v>#N/A</v>
      </c>
      <c r="AG1564" s="1" t="e">
        <f t="shared" si="432"/>
        <v>#N/A</v>
      </c>
      <c r="AH1564" s="1" t="e">
        <f t="shared" si="433"/>
        <v>#N/A</v>
      </c>
      <c r="AI1564" s="1" t="str">
        <f>TRIM(LEFT(AP1564,FIND(Sheet1!$E$16,AP1564)-1))</f>
        <v>ratio</v>
      </c>
      <c r="AJ1564" s="1" t="str">
        <f>TRIM(LEFT(AQ1564,FIND(Sheet1!$E$16,AQ1564)-1))</f>
        <v>fixed</v>
      </c>
      <c r="AK1564" s="1" t="e">
        <f>TRIM(LEFT(AR1564,FIND(Sheet1!$E$16,AR1564)-1))</f>
        <v>#VALUE!</v>
      </c>
      <c r="AL1564" s="1" t="e">
        <f>TRIM(LEFT(AS1564,FIND(Sheet1!$E$16,AS1564)-1))</f>
        <v>#VALUE!</v>
      </c>
      <c r="AM1564" s="1" t="e">
        <f>TRIM(LEFT(AT1564,FIND(Sheet1!$E$16,AT1564)-1))</f>
        <v>#VALUE!</v>
      </c>
      <c r="AN1564" s="1" t="e">
        <f>TRIM(LEFT(AU1564,FIND(Sheet1!$E$16,AU1564)-1))</f>
        <v>#VALUE!</v>
      </c>
      <c r="AO1564" s="1" t="e">
        <f>TRIM(LEFT(AV1564,FIND(Sheet1!$E$16,AV1564)-1))</f>
        <v>#VALUE!</v>
      </c>
      <c r="AP1564" s="14" t="s">
        <v>392</v>
      </c>
      <c r="AQ1564" s="14" t="s">
        <v>170</v>
      </c>
      <c r="AX1564" s="1">
        <v>2200250802</v>
      </c>
      <c r="AY1564" s="1" t="s">
        <v>86</v>
      </c>
      <c r="AZ1564" s="1" t="str">
        <f t="shared" si="426"/>
        <v>2200250802伤血</v>
      </c>
      <c r="BA1564" s="1">
        <f>COUNTIFS($AZ$2:AZ1564,AZ1564,$AZ$2:AZ1564,"&gt;&lt;")</f>
        <v>1</v>
      </c>
    </row>
    <row r="1565" spans="19:53">
      <c r="S1565" s="14" t="str">
        <f t="shared" si="418"/>
        <v>2200250802受击光效1</v>
      </c>
      <c r="T1565" s="14" t="str">
        <f ca="1">IF(OFFSET($BB$1,MATCH($S1565,S:S,0)-1,),$BC$1,
_xlfn.TEXTJOIN(Sheet1!$D$16,1,U1565:AA1565))</f>
        <v>1</v>
      </c>
      <c r="U1565" s="14" t="str">
        <f t="shared" ca="1" si="419"/>
        <v>1</v>
      </c>
      <c r="V1565" s="14" t="str">
        <f t="shared" ca="1" si="420"/>
        <v/>
      </c>
      <c r="W1565" s="14" t="str">
        <f t="shared" ca="1" si="421"/>
        <v/>
      </c>
      <c r="X1565" s="14" t="str">
        <f t="shared" ca="1" si="422"/>
        <v/>
      </c>
      <c r="Y1565" s="14" t="str">
        <f t="shared" ca="1" si="423"/>
        <v/>
      </c>
      <c r="Z1565" s="14" t="str">
        <f t="shared" ca="1" si="424"/>
        <v/>
      </c>
      <c r="AA1565" s="14" t="str">
        <f t="shared" ca="1" si="425"/>
        <v/>
      </c>
      <c r="AB1565" s="1">
        <f t="shared" si="427"/>
        <v>1</v>
      </c>
      <c r="AC1565" s="1" t="e">
        <f t="shared" si="428"/>
        <v>#N/A</v>
      </c>
      <c r="AD1565" s="1" t="e">
        <f t="shared" si="429"/>
        <v>#N/A</v>
      </c>
      <c r="AE1565" s="1" t="e">
        <f t="shared" si="430"/>
        <v>#N/A</v>
      </c>
      <c r="AF1565" s="1" t="e">
        <f t="shared" si="431"/>
        <v>#N/A</v>
      </c>
      <c r="AG1565" s="1" t="e">
        <f t="shared" si="432"/>
        <v>#N/A</v>
      </c>
      <c r="AH1565" s="1" t="e">
        <f t="shared" si="433"/>
        <v>#N/A</v>
      </c>
      <c r="AI1565" s="1" t="e">
        <f>TRIM(LEFT(AP1565,FIND(Sheet1!$E$16,AP1565)-1))</f>
        <v>#VALUE!</v>
      </c>
      <c r="AJ1565" s="1" t="e">
        <f>TRIM(LEFT(AQ1565,FIND(Sheet1!$E$16,AQ1565)-1))</f>
        <v>#VALUE!</v>
      </c>
      <c r="AK1565" s="1" t="e">
        <f>TRIM(LEFT(AR1565,FIND(Sheet1!$E$16,AR1565)-1))</f>
        <v>#VALUE!</v>
      </c>
      <c r="AL1565" s="1" t="e">
        <f>TRIM(LEFT(AS1565,FIND(Sheet1!$E$16,AS1565)-1))</f>
        <v>#VALUE!</v>
      </c>
      <c r="AM1565" s="1" t="e">
        <f>TRIM(LEFT(AT1565,FIND(Sheet1!$E$16,AT1565)-1))</f>
        <v>#VALUE!</v>
      </c>
      <c r="AN1565" s="1" t="e">
        <f>TRIM(LEFT(AU1565,FIND(Sheet1!$E$16,AU1565)-1))</f>
        <v>#VALUE!</v>
      </c>
      <c r="AO1565" s="1" t="e">
        <f>TRIM(LEFT(AV1565,FIND(Sheet1!$E$16,AV1565)-1))</f>
        <v>#VALUE!</v>
      </c>
      <c r="AP1565" s="14">
        <v>1</v>
      </c>
      <c r="AX1565" s="1">
        <v>2200250802</v>
      </c>
      <c r="AY1565" s="1" t="s">
        <v>91</v>
      </c>
      <c r="AZ1565" s="1" t="str">
        <f t="shared" si="426"/>
        <v>2200250802受击光效</v>
      </c>
      <c r="BA1565" s="1">
        <f>COUNTIFS($AZ$2:AZ1565,AZ1565,$AZ$2:AZ1565,"&gt;&lt;")</f>
        <v>1</v>
      </c>
    </row>
    <row r="1566" spans="19:53">
      <c r="S1566" s="14" t="str">
        <f t="shared" si="418"/>
        <v>2200250802击退1</v>
      </c>
      <c r="T1566" s="14" t="str">
        <f ca="1">IF(OFFSET($BB$1,MATCH($S1566,S:S,0)-1,),$BC$1,
_xlfn.TEXTJOIN(Sheet1!$D$16,1,U1566:AA1566))</f>
        <v>speed=1000,duration=0.05</v>
      </c>
      <c r="U1566" s="14" t="str">
        <f t="shared" ca="1" si="419"/>
        <v>speed=1000</v>
      </c>
      <c r="V1566" s="14" t="str">
        <f t="shared" ca="1" si="420"/>
        <v>duration=0.05</v>
      </c>
      <c r="W1566" s="14" t="str">
        <f t="shared" ca="1" si="421"/>
        <v/>
      </c>
      <c r="X1566" s="14" t="str">
        <f t="shared" ca="1" si="422"/>
        <v/>
      </c>
      <c r="Y1566" s="14" t="str">
        <f t="shared" ca="1" si="423"/>
        <v/>
      </c>
      <c r="Z1566" s="14" t="str">
        <f t="shared" ca="1" si="424"/>
        <v/>
      </c>
      <c r="AA1566" s="14" t="str">
        <f t="shared" ca="1" si="425"/>
        <v/>
      </c>
      <c r="AB1566" s="1">
        <f t="shared" si="427"/>
        <v>1000</v>
      </c>
      <c r="AC1566" s="1">
        <f t="shared" si="428"/>
        <v>0.05</v>
      </c>
      <c r="AD1566" s="1" t="e">
        <f t="shared" si="429"/>
        <v>#N/A</v>
      </c>
      <c r="AE1566" s="1" t="e">
        <f t="shared" si="430"/>
        <v>#N/A</v>
      </c>
      <c r="AF1566" s="1" t="e">
        <f t="shared" si="431"/>
        <v>#N/A</v>
      </c>
      <c r="AG1566" s="1" t="e">
        <f t="shared" si="432"/>
        <v>#N/A</v>
      </c>
      <c r="AH1566" s="1" t="e">
        <f t="shared" si="433"/>
        <v>#N/A</v>
      </c>
      <c r="AI1566" s="1" t="str">
        <f>TRIM(LEFT(AP1566,FIND(Sheet1!$E$16,AP1566)-1))</f>
        <v>speed</v>
      </c>
      <c r="AJ1566" s="1" t="str">
        <f>TRIM(LEFT(AQ1566,FIND(Sheet1!$E$16,AQ1566)-1))</f>
        <v>duration</v>
      </c>
      <c r="AK1566" s="1" t="e">
        <f>TRIM(LEFT(AR1566,FIND(Sheet1!$E$16,AR1566)-1))</f>
        <v>#VALUE!</v>
      </c>
      <c r="AL1566" s="1" t="e">
        <f>TRIM(LEFT(AS1566,FIND(Sheet1!$E$16,AS1566)-1))</f>
        <v>#VALUE!</v>
      </c>
      <c r="AM1566" s="1" t="e">
        <f>TRIM(LEFT(AT1566,FIND(Sheet1!$E$16,AT1566)-1))</f>
        <v>#VALUE!</v>
      </c>
      <c r="AN1566" s="1" t="e">
        <f>TRIM(LEFT(AU1566,FIND(Sheet1!$E$16,AU1566)-1))</f>
        <v>#VALUE!</v>
      </c>
      <c r="AO1566" s="1" t="e">
        <f>TRIM(LEFT(AV1566,FIND(Sheet1!$E$16,AV1566)-1))</f>
        <v>#VALUE!</v>
      </c>
      <c r="AP1566" s="14" t="s">
        <v>182</v>
      </c>
      <c r="AQ1566" s="14" t="s">
        <v>214</v>
      </c>
      <c r="AX1566" s="1">
        <v>2200250802</v>
      </c>
      <c r="AY1566" s="1" t="s">
        <v>47</v>
      </c>
      <c r="AZ1566" s="1" t="str">
        <f t="shared" si="426"/>
        <v>2200250802击退</v>
      </c>
      <c r="BA1566" s="1">
        <f>COUNTIFS($AZ$2:AZ1566,AZ1566,$AZ$2:AZ1566,"&gt;&lt;")</f>
        <v>1</v>
      </c>
    </row>
    <row r="1567" spans="19:53">
      <c r="S1567" s="14" t="str">
        <f t="shared" si="418"/>
        <v>2200250802加buff1</v>
      </c>
      <c r="T1567" s="14" t="str">
        <f ca="1">IF(OFFSET($BB$1,MATCH($S1567,S:S,0)-1,),$BC$1,
_xlfn.TEXTJOIN(Sheet1!$D$16,1,U1567:AA1567))</f>
        <v>duration=6,effectIds={1000091}</v>
      </c>
      <c r="U1567" s="14" t="str">
        <f t="shared" ca="1" si="419"/>
        <v>duration=6</v>
      </c>
      <c r="V1567" s="14" t="str">
        <f t="shared" ca="1" si="420"/>
        <v>effectIds={1000091}</v>
      </c>
      <c r="W1567" s="14" t="str">
        <f t="shared" ca="1" si="421"/>
        <v/>
      </c>
      <c r="X1567" s="14" t="str">
        <f t="shared" ca="1" si="422"/>
        <v/>
      </c>
      <c r="Y1567" s="14" t="str">
        <f t="shared" ca="1" si="423"/>
        <v/>
      </c>
      <c r="Z1567" s="14" t="str">
        <f t="shared" ca="1" si="424"/>
        <v/>
      </c>
      <c r="AA1567" s="14" t="str">
        <f t="shared" ca="1" si="425"/>
        <v/>
      </c>
      <c r="AB1567" s="1">
        <f t="shared" si="427"/>
        <v>6</v>
      </c>
      <c r="AC1567" s="1" t="e">
        <f t="shared" si="428"/>
        <v>#N/A</v>
      </c>
      <c r="AD1567" s="1" t="e">
        <f t="shared" si="429"/>
        <v>#N/A</v>
      </c>
      <c r="AE1567" s="1" t="e">
        <f t="shared" si="430"/>
        <v>#N/A</v>
      </c>
      <c r="AF1567" s="1" t="e">
        <f t="shared" si="431"/>
        <v>#N/A</v>
      </c>
      <c r="AG1567" s="1" t="e">
        <f t="shared" si="432"/>
        <v>#N/A</v>
      </c>
      <c r="AH1567" s="1" t="e">
        <f t="shared" si="433"/>
        <v>#N/A</v>
      </c>
      <c r="AI1567" s="1" t="str">
        <f>TRIM(LEFT(AP1567,FIND(Sheet1!$E$16,AP1567)-1))</f>
        <v>duration</v>
      </c>
      <c r="AJ1567" s="1" t="str">
        <f>TRIM(LEFT(AQ1567,FIND(Sheet1!$E$16,AQ1567)-1))</f>
        <v>effectIds</v>
      </c>
      <c r="AK1567" s="1" t="e">
        <f>TRIM(LEFT(AR1567,FIND(Sheet1!$E$16,AR1567)-1))</f>
        <v>#VALUE!</v>
      </c>
      <c r="AL1567" s="1" t="e">
        <f>TRIM(LEFT(AS1567,FIND(Sheet1!$E$16,AS1567)-1))</f>
        <v>#VALUE!</v>
      </c>
      <c r="AM1567" s="1" t="e">
        <f>TRIM(LEFT(AT1567,FIND(Sheet1!$E$16,AT1567)-1))</f>
        <v>#VALUE!</v>
      </c>
      <c r="AN1567" s="1" t="e">
        <f>TRIM(LEFT(AU1567,FIND(Sheet1!$E$16,AU1567)-1))</f>
        <v>#VALUE!</v>
      </c>
      <c r="AO1567" s="1" t="e">
        <f>TRIM(LEFT(AV1567,FIND(Sheet1!$E$16,AV1567)-1))</f>
        <v>#VALUE!</v>
      </c>
      <c r="AP1567" s="14" t="s">
        <v>185</v>
      </c>
      <c r="AQ1567" s="14" t="s">
        <v>426</v>
      </c>
      <c r="AX1567" s="1">
        <v>2200250802</v>
      </c>
      <c r="AY1567" s="1" t="s">
        <v>88</v>
      </c>
      <c r="AZ1567" s="1" t="str">
        <f t="shared" si="426"/>
        <v>2200250802加buff</v>
      </c>
      <c r="BA1567" s="1">
        <f>COUNTIFS($AZ$2:AZ1567,AZ1567,$AZ$2:AZ1567,"&gt;&lt;")</f>
        <v>1</v>
      </c>
    </row>
    <row r="1568" spans="19:53">
      <c r="S1568" s="14" t="str">
        <f t="shared" si="418"/>
        <v>2200250802伤血2</v>
      </c>
      <c r="T1568" s="14" t="str">
        <f ca="1">IF(OFFSET($BB$1,MATCH($S1568,S:S,0)-1,),$BC$1,
_xlfn.TEXTJOIN(Sheet1!$D$16,1,U1568:AA1568))</f>
        <v>ratio=1.13,fixed=100</v>
      </c>
      <c r="U1568" s="14" t="str">
        <f t="shared" ca="1" si="419"/>
        <v>ratio=1.13</v>
      </c>
      <c r="V1568" s="14" t="str">
        <f t="shared" ca="1" si="420"/>
        <v>fixed=100</v>
      </c>
      <c r="W1568" s="14" t="str">
        <f t="shared" ca="1" si="421"/>
        <v/>
      </c>
      <c r="X1568" s="14" t="str">
        <f t="shared" ca="1" si="422"/>
        <v/>
      </c>
      <c r="Y1568" s="14" t="str">
        <f t="shared" ca="1" si="423"/>
        <v/>
      </c>
      <c r="Z1568" s="14" t="str">
        <f t="shared" ca="1" si="424"/>
        <v/>
      </c>
      <c r="AA1568" s="14" t="str">
        <f t="shared" ca="1" si="425"/>
        <v/>
      </c>
      <c r="AB1568" s="1">
        <f t="shared" si="427"/>
        <v>1.1299999999999999</v>
      </c>
      <c r="AC1568" s="1">
        <f t="shared" si="428"/>
        <v>100</v>
      </c>
      <c r="AD1568" s="1" t="e">
        <f t="shared" si="429"/>
        <v>#N/A</v>
      </c>
      <c r="AE1568" s="1" t="e">
        <f t="shared" si="430"/>
        <v>#N/A</v>
      </c>
      <c r="AF1568" s="1" t="e">
        <f t="shared" si="431"/>
        <v>#N/A</v>
      </c>
      <c r="AG1568" s="1" t="e">
        <f t="shared" si="432"/>
        <v>#N/A</v>
      </c>
      <c r="AH1568" s="1" t="e">
        <f t="shared" si="433"/>
        <v>#N/A</v>
      </c>
      <c r="AI1568" s="1" t="str">
        <f>TRIM(LEFT(AP1568,FIND(Sheet1!$E$16,AP1568)-1))</f>
        <v>ratio</v>
      </c>
      <c r="AJ1568" s="1" t="str">
        <f>TRIM(LEFT(AQ1568,FIND(Sheet1!$E$16,AQ1568)-1))</f>
        <v>fixed</v>
      </c>
      <c r="AK1568" s="1" t="e">
        <f>TRIM(LEFT(AR1568,FIND(Sheet1!$E$16,AR1568)-1))</f>
        <v>#VALUE!</v>
      </c>
      <c r="AL1568" s="1" t="e">
        <f>TRIM(LEFT(AS1568,FIND(Sheet1!$E$16,AS1568)-1))</f>
        <v>#VALUE!</v>
      </c>
      <c r="AM1568" s="1" t="e">
        <f>TRIM(LEFT(AT1568,FIND(Sheet1!$E$16,AT1568)-1))</f>
        <v>#VALUE!</v>
      </c>
      <c r="AN1568" s="1" t="e">
        <f>TRIM(LEFT(AU1568,FIND(Sheet1!$E$16,AU1568)-1))</f>
        <v>#VALUE!</v>
      </c>
      <c r="AO1568" s="1" t="e">
        <f>TRIM(LEFT(AV1568,FIND(Sheet1!$E$16,AV1568)-1))</f>
        <v>#VALUE!</v>
      </c>
      <c r="AP1568" s="14" t="s">
        <v>392</v>
      </c>
      <c r="AQ1568" s="14" t="s">
        <v>170</v>
      </c>
      <c r="AX1568" s="1">
        <v>2200250802</v>
      </c>
      <c r="AY1568" s="1" t="s">
        <v>86</v>
      </c>
      <c r="AZ1568" s="1" t="str">
        <f t="shared" si="426"/>
        <v>2200250802伤血</v>
      </c>
      <c r="BA1568" s="1">
        <f>COUNTIFS($AZ$2:AZ1568,AZ1568,$AZ$2:AZ1568,"&gt;&lt;")</f>
        <v>2</v>
      </c>
    </row>
    <row r="1569" spans="19:53">
      <c r="S1569" s="14" t="str">
        <f t="shared" si="418"/>
        <v>2200250802受击光效2</v>
      </c>
      <c r="T1569" s="14" t="str">
        <f ca="1">IF(OFFSET($BB$1,MATCH($S1569,S:S,0)-1,),$BC$1,
_xlfn.TEXTJOIN(Sheet1!$D$16,1,U1569:AA1569))</f>
        <v>1</v>
      </c>
      <c r="U1569" s="14" t="str">
        <f t="shared" ca="1" si="419"/>
        <v>1</v>
      </c>
      <c r="V1569" s="14" t="str">
        <f t="shared" ca="1" si="420"/>
        <v/>
      </c>
      <c r="W1569" s="14" t="str">
        <f t="shared" ca="1" si="421"/>
        <v/>
      </c>
      <c r="X1569" s="14" t="str">
        <f t="shared" ca="1" si="422"/>
        <v/>
      </c>
      <c r="Y1569" s="14" t="str">
        <f t="shared" ca="1" si="423"/>
        <v/>
      </c>
      <c r="Z1569" s="14" t="str">
        <f t="shared" ca="1" si="424"/>
        <v/>
      </c>
      <c r="AA1569" s="14" t="str">
        <f t="shared" ca="1" si="425"/>
        <v/>
      </c>
      <c r="AB1569" s="1">
        <f t="shared" si="427"/>
        <v>1</v>
      </c>
      <c r="AC1569" s="1" t="e">
        <f t="shared" si="428"/>
        <v>#N/A</v>
      </c>
      <c r="AD1569" s="1" t="e">
        <f t="shared" si="429"/>
        <v>#N/A</v>
      </c>
      <c r="AE1569" s="1" t="e">
        <f t="shared" si="430"/>
        <v>#N/A</v>
      </c>
      <c r="AF1569" s="1" t="e">
        <f t="shared" si="431"/>
        <v>#N/A</v>
      </c>
      <c r="AG1569" s="1" t="e">
        <f t="shared" si="432"/>
        <v>#N/A</v>
      </c>
      <c r="AH1569" s="1" t="e">
        <f t="shared" si="433"/>
        <v>#N/A</v>
      </c>
      <c r="AI1569" s="1" t="e">
        <f>TRIM(LEFT(AP1569,FIND(Sheet1!$E$16,AP1569)-1))</f>
        <v>#VALUE!</v>
      </c>
      <c r="AJ1569" s="1" t="e">
        <f>TRIM(LEFT(AQ1569,FIND(Sheet1!$E$16,AQ1569)-1))</f>
        <v>#VALUE!</v>
      </c>
      <c r="AK1569" s="1" t="e">
        <f>TRIM(LEFT(AR1569,FIND(Sheet1!$E$16,AR1569)-1))</f>
        <v>#VALUE!</v>
      </c>
      <c r="AL1569" s="1" t="e">
        <f>TRIM(LEFT(AS1569,FIND(Sheet1!$E$16,AS1569)-1))</f>
        <v>#VALUE!</v>
      </c>
      <c r="AM1569" s="1" t="e">
        <f>TRIM(LEFT(AT1569,FIND(Sheet1!$E$16,AT1569)-1))</f>
        <v>#VALUE!</v>
      </c>
      <c r="AN1569" s="1" t="e">
        <f>TRIM(LEFT(AU1569,FIND(Sheet1!$E$16,AU1569)-1))</f>
        <v>#VALUE!</v>
      </c>
      <c r="AO1569" s="1" t="e">
        <f>TRIM(LEFT(AV1569,FIND(Sheet1!$E$16,AV1569)-1))</f>
        <v>#VALUE!</v>
      </c>
      <c r="AP1569" s="14">
        <v>1</v>
      </c>
      <c r="AX1569" s="1">
        <v>2200250802</v>
      </c>
      <c r="AY1569" s="1" t="s">
        <v>91</v>
      </c>
      <c r="AZ1569" s="1" t="str">
        <f t="shared" si="426"/>
        <v>2200250802受击光效</v>
      </c>
      <c r="BA1569" s="1">
        <f>COUNTIFS($AZ$2:AZ1569,AZ1569,$AZ$2:AZ1569,"&gt;&lt;")</f>
        <v>2</v>
      </c>
    </row>
    <row r="1570" spans="19:53">
      <c r="S1570" s="14" t="str">
        <f t="shared" si="418"/>
        <v>2200250802击退2</v>
      </c>
      <c r="T1570" s="14" t="str">
        <f ca="1">IF(OFFSET($BB$1,MATCH($S1570,S:S,0)-1,),$BC$1,
_xlfn.TEXTJOIN(Sheet1!$D$16,1,U1570:AA1570))</f>
        <v>speed=1000,duration=0.1</v>
      </c>
      <c r="U1570" s="14" t="str">
        <f t="shared" ca="1" si="419"/>
        <v>speed=1000</v>
      </c>
      <c r="V1570" s="14" t="str">
        <f t="shared" ca="1" si="420"/>
        <v>duration=0.1</v>
      </c>
      <c r="W1570" s="14" t="str">
        <f t="shared" ca="1" si="421"/>
        <v/>
      </c>
      <c r="X1570" s="14" t="str">
        <f t="shared" ca="1" si="422"/>
        <v/>
      </c>
      <c r="Y1570" s="14" t="str">
        <f t="shared" ca="1" si="423"/>
        <v/>
      </c>
      <c r="Z1570" s="14" t="str">
        <f t="shared" ca="1" si="424"/>
        <v/>
      </c>
      <c r="AA1570" s="14" t="str">
        <f t="shared" ca="1" si="425"/>
        <v/>
      </c>
      <c r="AB1570" s="1">
        <f t="shared" si="427"/>
        <v>1000</v>
      </c>
      <c r="AC1570" s="1">
        <f t="shared" si="428"/>
        <v>0.1</v>
      </c>
      <c r="AD1570" s="1" t="e">
        <f t="shared" si="429"/>
        <v>#N/A</v>
      </c>
      <c r="AE1570" s="1" t="e">
        <f t="shared" si="430"/>
        <v>#N/A</v>
      </c>
      <c r="AF1570" s="1" t="e">
        <f t="shared" si="431"/>
        <v>#N/A</v>
      </c>
      <c r="AG1570" s="1" t="e">
        <f t="shared" si="432"/>
        <v>#N/A</v>
      </c>
      <c r="AH1570" s="1" t="e">
        <f t="shared" si="433"/>
        <v>#N/A</v>
      </c>
      <c r="AI1570" s="1" t="str">
        <f>TRIM(LEFT(AP1570,FIND(Sheet1!$E$16,AP1570)-1))</f>
        <v>speed</v>
      </c>
      <c r="AJ1570" s="1" t="str">
        <f>TRIM(LEFT(AQ1570,FIND(Sheet1!$E$16,AQ1570)-1))</f>
        <v>duration</v>
      </c>
      <c r="AK1570" s="1" t="e">
        <f>TRIM(LEFT(AR1570,FIND(Sheet1!$E$16,AR1570)-1))</f>
        <v>#VALUE!</v>
      </c>
      <c r="AL1570" s="1" t="e">
        <f>TRIM(LEFT(AS1570,FIND(Sheet1!$E$16,AS1570)-1))</f>
        <v>#VALUE!</v>
      </c>
      <c r="AM1570" s="1" t="e">
        <f>TRIM(LEFT(AT1570,FIND(Sheet1!$E$16,AT1570)-1))</f>
        <v>#VALUE!</v>
      </c>
      <c r="AN1570" s="1" t="e">
        <f>TRIM(LEFT(AU1570,FIND(Sheet1!$E$16,AU1570)-1))</f>
        <v>#VALUE!</v>
      </c>
      <c r="AO1570" s="1" t="e">
        <f>TRIM(LEFT(AV1570,FIND(Sheet1!$E$16,AV1570)-1))</f>
        <v>#VALUE!</v>
      </c>
      <c r="AP1570" s="14" t="s">
        <v>182</v>
      </c>
      <c r="AQ1570" s="14" t="s">
        <v>183</v>
      </c>
      <c r="AX1570" s="1">
        <v>2200250802</v>
      </c>
      <c r="AY1570" s="1" t="s">
        <v>47</v>
      </c>
      <c r="AZ1570" s="1" t="str">
        <f t="shared" si="426"/>
        <v>2200250802击退</v>
      </c>
      <c r="BA1570" s="1">
        <f>COUNTIFS($AZ$2:AZ1570,AZ1570,$AZ$2:AZ1570,"&gt;&lt;")</f>
        <v>2</v>
      </c>
    </row>
    <row r="1571" spans="19:53">
      <c r="S1571" s="14" t="str">
        <f t="shared" si="418"/>
        <v>2200250803加buff1</v>
      </c>
      <c r="T1571" s="14" t="str">
        <f ca="1">IF(OFFSET($BB$1,MATCH($S1571,S:S,0)-1,),$BC$1,
_xlfn.TEXTJOIN(Sheet1!$D$16,1,U1571:AA1571))</f>
        <v>duration=4,lightEffects={25},effectIds={1000092},overlayLimit=3</v>
      </c>
      <c r="U1571" s="14" t="str">
        <f t="shared" ca="1" si="419"/>
        <v>duration=4</v>
      </c>
      <c r="V1571" s="14" t="str">
        <f t="shared" ca="1" si="420"/>
        <v>lightEffects={25}</v>
      </c>
      <c r="W1571" s="14" t="str">
        <f t="shared" ca="1" si="421"/>
        <v>effectIds={1000092}</v>
      </c>
      <c r="X1571" s="14" t="str">
        <f t="shared" ca="1" si="422"/>
        <v>overlayLimit=3</v>
      </c>
      <c r="Y1571" s="14" t="str">
        <f t="shared" ca="1" si="423"/>
        <v/>
      </c>
      <c r="Z1571" s="14" t="str">
        <f t="shared" ca="1" si="424"/>
        <v/>
      </c>
      <c r="AA1571" s="14" t="str">
        <f t="shared" ca="1" si="425"/>
        <v/>
      </c>
      <c r="AB1571" s="1">
        <f t="shared" si="427"/>
        <v>4</v>
      </c>
      <c r="AC1571" s="1" t="e">
        <f t="shared" si="428"/>
        <v>#N/A</v>
      </c>
      <c r="AD1571" s="1" t="e">
        <f t="shared" si="429"/>
        <v>#N/A</v>
      </c>
      <c r="AE1571" s="1">
        <f t="shared" si="430"/>
        <v>3</v>
      </c>
      <c r="AF1571" s="1" t="e">
        <f t="shared" si="431"/>
        <v>#N/A</v>
      </c>
      <c r="AG1571" s="1" t="e">
        <f t="shared" si="432"/>
        <v>#N/A</v>
      </c>
      <c r="AH1571" s="1" t="e">
        <f t="shared" si="433"/>
        <v>#N/A</v>
      </c>
      <c r="AI1571" s="1" t="str">
        <f>TRIM(LEFT(AP1571,FIND(Sheet1!$E$16,AP1571)-1))</f>
        <v>duration</v>
      </c>
      <c r="AJ1571" s="1" t="str">
        <f>TRIM(LEFT(AQ1571,FIND(Sheet1!$E$16,AQ1571)-1))</f>
        <v>lightEffects</v>
      </c>
      <c r="AK1571" s="1" t="str">
        <f>TRIM(LEFT(AR1571,FIND(Sheet1!$E$16,AR1571)-1))</f>
        <v>effectIds</v>
      </c>
      <c r="AL1571" s="1" t="str">
        <f>TRIM(LEFT(AS1571,FIND(Sheet1!$E$16,AS1571)-1))</f>
        <v>overlayLimit</v>
      </c>
      <c r="AM1571" s="1" t="e">
        <f>TRIM(LEFT(AT1571,FIND(Sheet1!$E$16,AT1571)-1))</f>
        <v>#VALUE!</v>
      </c>
      <c r="AN1571" s="1" t="e">
        <f>TRIM(LEFT(AU1571,FIND(Sheet1!$E$16,AU1571)-1))</f>
        <v>#VALUE!</v>
      </c>
      <c r="AO1571" s="1" t="e">
        <f>TRIM(LEFT(AV1571,FIND(Sheet1!$E$16,AV1571)-1))</f>
        <v>#VALUE!</v>
      </c>
      <c r="AP1571" s="14" t="s">
        <v>207</v>
      </c>
      <c r="AQ1571" s="14" t="s">
        <v>427</v>
      </c>
      <c r="AR1571" s="14" t="s">
        <v>428</v>
      </c>
      <c r="AS1571" s="14" t="s">
        <v>429</v>
      </c>
      <c r="AX1571" s="1">
        <v>2200250803</v>
      </c>
      <c r="AY1571" s="1" t="s">
        <v>88</v>
      </c>
      <c r="AZ1571" s="1" t="str">
        <f t="shared" si="426"/>
        <v>2200250803加buff</v>
      </c>
      <c r="BA1571" s="1">
        <f>COUNTIFS($AZ$2:AZ1571,AZ1571,$AZ$2:AZ1571,"&gt;&lt;")</f>
        <v>1</v>
      </c>
    </row>
    <row r="1572" spans="19:53">
      <c r="S1572" s="14" t="str">
        <f t="shared" si="418"/>
        <v>2200250804受击光效1</v>
      </c>
      <c r="T1572" s="14" t="str">
        <f ca="1">IF(OFFSET($BB$1,MATCH($S1572,S:S,0)-1,),$BC$1,
_xlfn.TEXTJOIN(Sheet1!$D$16,1,U1572:AA1572))</f>
        <v>1</v>
      </c>
      <c r="U1572" s="14" t="str">
        <f t="shared" ca="1" si="419"/>
        <v>1</v>
      </c>
      <c r="V1572" s="14" t="str">
        <f t="shared" ca="1" si="420"/>
        <v/>
      </c>
      <c r="W1572" s="14" t="str">
        <f t="shared" ca="1" si="421"/>
        <v/>
      </c>
      <c r="X1572" s="14" t="str">
        <f t="shared" ca="1" si="422"/>
        <v/>
      </c>
      <c r="Y1572" s="14" t="str">
        <f t="shared" ca="1" si="423"/>
        <v/>
      </c>
      <c r="Z1572" s="14" t="str">
        <f t="shared" ca="1" si="424"/>
        <v/>
      </c>
      <c r="AA1572" s="14" t="str">
        <f t="shared" ca="1" si="425"/>
        <v/>
      </c>
      <c r="AB1572" s="1">
        <f t="shared" si="427"/>
        <v>1</v>
      </c>
      <c r="AC1572" s="1" t="e">
        <f t="shared" si="428"/>
        <v>#N/A</v>
      </c>
      <c r="AD1572" s="1" t="e">
        <f t="shared" si="429"/>
        <v>#N/A</v>
      </c>
      <c r="AE1572" s="1" t="e">
        <f t="shared" si="430"/>
        <v>#N/A</v>
      </c>
      <c r="AF1572" s="1" t="e">
        <f t="shared" si="431"/>
        <v>#N/A</v>
      </c>
      <c r="AG1572" s="1" t="e">
        <f t="shared" si="432"/>
        <v>#N/A</v>
      </c>
      <c r="AH1572" s="1" t="e">
        <f t="shared" si="433"/>
        <v>#N/A</v>
      </c>
      <c r="AI1572" s="1" t="e">
        <f>TRIM(LEFT(AP1572,FIND(Sheet1!$E$16,AP1572)-1))</f>
        <v>#VALUE!</v>
      </c>
      <c r="AJ1572" s="1" t="e">
        <f>TRIM(LEFT(AQ1572,FIND(Sheet1!$E$16,AQ1572)-1))</f>
        <v>#VALUE!</v>
      </c>
      <c r="AK1572" s="1" t="e">
        <f>TRIM(LEFT(AR1572,FIND(Sheet1!$E$16,AR1572)-1))</f>
        <v>#VALUE!</v>
      </c>
      <c r="AL1572" s="1" t="e">
        <f>TRIM(LEFT(AS1572,FIND(Sheet1!$E$16,AS1572)-1))</f>
        <v>#VALUE!</v>
      </c>
      <c r="AM1572" s="1" t="e">
        <f>TRIM(LEFT(AT1572,FIND(Sheet1!$E$16,AT1572)-1))</f>
        <v>#VALUE!</v>
      </c>
      <c r="AN1572" s="1" t="e">
        <f>TRIM(LEFT(AU1572,FIND(Sheet1!$E$16,AU1572)-1))</f>
        <v>#VALUE!</v>
      </c>
      <c r="AO1572" s="1" t="e">
        <f>TRIM(LEFT(AV1572,FIND(Sheet1!$E$16,AV1572)-1))</f>
        <v>#VALUE!</v>
      </c>
      <c r="AP1572" s="14">
        <v>1</v>
      </c>
      <c r="AX1572" s="1">
        <v>2200250804</v>
      </c>
      <c r="AY1572" s="1" t="s">
        <v>91</v>
      </c>
      <c r="AZ1572" s="1" t="str">
        <f t="shared" si="426"/>
        <v>2200250804受击光效</v>
      </c>
      <c r="BA1572" s="1">
        <f>COUNTIFS($AZ$2:AZ1572,AZ1572,$AZ$2:AZ1572,"&gt;&lt;")</f>
        <v>1</v>
      </c>
    </row>
    <row r="1573" spans="19:53">
      <c r="S1573" s="14" t="str">
        <f t="shared" si="418"/>
        <v>2200250804伤血1</v>
      </c>
      <c r="T1573" s="14" t="str">
        <f ca="1">IF(OFFSET($BB$1,MATCH($S1573,S:S,0)-1,),$BC$1,
_xlfn.TEXTJOIN(Sheet1!$D$16,1,U1573:AA1573))</f>
        <v>ratio=0.34+attackerParams('extreasure2')+attackerParams('step10a'),fixed=100,finalAddP=(defenderCurHp()/defenderProperty('生命上限')&lt;0.5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1573" s="14" t="str">
        <f t="shared" ca="1" si="419"/>
        <v>ratio=0.34+attackerParams('extreasure2')+attackerParams('step10a')</v>
      </c>
      <c r="V1573" s="14" t="str">
        <f t="shared" ca="1" si="420"/>
        <v>fixed=100</v>
      </c>
      <c r="W1573" s="14" t="str">
        <f t="shared" ca="1" si="421"/>
        <v>finalAddP=(defenderCurHp()/defenderProperty('生命上限')&lt;0.5 or attackerParams('extreasure3')&gt;0) and 0.15+attackerParams('extreasure1a') or 0</v>
      </c>
      <c r="X1573" s="14" t="str">
        <f t="shared" ca="1" si="422"/>
        <v>extCritP=(defenderCurHp()/defenderProperty('生命上限')&gt;0.5 or attackerParams('extreasure3')&gt;0) and 0.3+attackerParams('step10b')+attackerParams('extreasure1b') or 0</v>
      </c>
      <c r="Y1573" s="14" t="str">
        <f t="shared" ca="1" si="423"/>
        <v/>
      </c>
      <c r="Z1573" s="14" t="str">
        <f t="shared" ca="1" si="424"/>
        <v/>
      </c>
      <c r="AA1573" s="14" t="str">
        <f t="shared" ca="1" si="425"/>
        <v/>
      </c>
      <c r="AB1573" s="1">
        <f t="shared" si="427"/>
        <v>0.34</v>
      </c>
      <c r="AC1573" s="1">
        <f t="shared" si="428"/>
        <v>100</v>
      </c>
      <c r="AD1573" s="1" t="e">
        <f t="shared" si="429"/>
        <v>#N/A</v>
      </c>
      <c r="AE1573" s="1" t="e">
        <f t="shared" si="430"/>
        <v>#N/A</v>
      </c>
      <c r="AF1573" s="1" t="e">
        <f t="shared" si="431"/>
        <v>#N/A</v>
      </c>
      <c r="AG1573" s="1" t="e">
        <f t="shared" si="432"/>
        <v>#N/A</v>
      </c>
      <c r="AH1573" s="1" t="e">
        <f t="shared" si="433"/>
        <v>#N/A</v>
      </c>
      <c r="AI1573" s="1" t="str">
        <f>TRIM(LEFT(AP1573,FIND(Sheet1!$E$16,AP1573)-1))</f>
        <v>ratio</v>
      </c>
      <c r="AJ1573" s="1" t="str">
        <f>TRIM(LEFT(AQ1573,FIND(Sheet1!$E$16,AQ1573)-1))</f>
        <v>fixed</v>
      </c>
      <c r="AK1573" s="1" t="str">
        <f>TRIM(LEFT(AR1573,FIND(Sheet1!$E$16,AR1573)-1))</f>
        <v>finalAddP</v>
      </c>
      <c r="AL1573" s="1" t="str">
        <f>TRIM(LEFT(AS1573,FIND(Sheet1!$E$16,AS1573)-1))</f>
        <v>extCritP</v>
      </c>
      <c r="AM1573" s="1" t="e">
        <f>TRIM(LEFT(AT1573,FIND(Sheet1!$E$16,AT1573)-1))</f>
        <v>#VALUE!</v>
      </c>
      <c r="AN1573" s="1" t="e">
        <f>TRIM(LEFT(AU1573,FIND(Sheet1!$E$16,AU1573)-1))</f>
        <v>#VALUE!</v>
      </c>
      <c r="AO1573" s="1" t="e">
        <f>TRIM(LEFT(AV1573,FIND(Sheet1!$E$16,AV1573)-1))</f>
        <v>#VALUE!</v>
      </c>
      <c r="AP1573" s="14" t="s">
        <v>430</v>
      </c>
      <c r="AQ1573" s="14" t="s">
        <v>170</v>
      </c>
      <c r="AR1573" s="14" t="s">
        <v>431</v>
      </c>
      <c r="AS1573" s="14" t="s">
        <v>432</v>
      </c>
      <c r="AX1573" s="1">
        <v>2200250804</v>
      </c>
      <c r="AY1573" s="1" t="s">
        <v>86</v>
      </c>
      <c r="AZ1573" s="1" t="str">
        <f t="shared" si="426"/>
        <v>2200250804伤血</v>
      </c>
      <c r="BA1573" s="1">
        <f>COUNTIFS($AZ$2:AZ1573,AZ1573,$AZ$2:AZ1573,"&gt;&lt;")</f>
        <v>1</v>
      </c>
    </row>
    <row r="1574" spans="19:53">
      <c r="S1574" s="14" t="str">
        <f t="shared" si="418"/>
        <v>2200250804受击光效2</v>
      </c>
      <c r="T1574" s="14" t="str">
        <f ca="1">IF(OFFSET($BB$1,MATCH($S1574,S:S,0)-1,),$BC$1,
_xlfn.TEXTJOIN(Sheet1!$D$16,1,U1574:AA1574))</f>
        <v>1</v>
      </c>
      <c r="U1574" s="14" t="str">
        <f t="shared" ca="1" si="419"/>
        <v>1</v>
      </c>
      <c r="V1574" s="14" t="str">
        <f t="shared" ca="1" si="420"/>
        <v/>
      </c>
      <c r="W1574" s="14" t="str">
        <f t="shared" ca="1" si="421"/>
        <v/>
      </c>
      <c r="X1574" s="14" t="str">
        <f t="shared" ca="1" si="422"/>
        <v/>
      </c>
      <c r="Y1574" s="14" t="str">
        <f t="shared" ca="1" si="423"/>
        <v/>
      </c>
      <c r="Z1574" s="14" t="str">
        <f t="shared" ca="1" si="424"/>
        <v/>
      </c>
      <c r="AA1574" s="14" t="str">
        <f t="shared" ca="1" si="425"/>
        <v/>
      </c>
      <c r="AB1574" s="1">
        <f t="shared" si="427"/>
        <v>1</v>
      </c>
      <c r="AC1574" s="1" t="e">
        <f t="shared" si="428"/>
        <v>#N/A</v>
      </c>
      <c r="AD1574" s="1" t="e">
        <f t="shared" si="429"/>
        <v>#N/A</v>
      </c>
      <c r="AE1574" s="1" t="e">
        <f t="shared" si="430"/>
        <v>#N/A</v>
      </c>
      <c r="AF1574" s="1" t="e">
        <f t="shared" si="431"/>
        <v>#N/A</v>
      </c>
      <c r="AG1574" s="1" t="e">
        <f t="shared" si="432"/>
        <v>#N/A</v>
      </c>
      <c r="AH1574" s="1" t="e">
        <f t="shared" si="433"/>
        <v>#N/A</v>
      </c>
      <c r="AI1574" s="1" t="e">
        <f>TRIM(LEFT(AP1574,FIND(Sheet1!$E$16,AP1574)-1))</f>
        <v>#VALUE!</v>
      </c>
      <c r="AJ1574" s="1" t="e">
        <f>TRIM(LEFT(AQ1574,FIND(Sheet1!$E$16,AQ1574)-1))</f>
        <v>#VALUE!</v>
      </c>
      <c r="AK1574" s="1" t="e">
        <f>TRIM(LEFT(AR1574,FIND(Sheet1!$E$16,AR1574)-1))</f>
        <v>#VALUE!</v>
      </c>
      <c r="AL1574" s="1" t="e">
        <f>TRIM(LEFT(AS1574,FIND(Sheet1!$E$16,AS1574)-1))</f>
        <v>#VALUE!</v>
      </c>
      <c r="AM1574" s="1" t="e">
        <f>TRIM(LEFT(AT1574,FIND(Sheet1!$E$16,AT1574)-1))</f>
        <v>#VALUE!</v>
      </c>
      <c r="AN1574" s="1" t="e">
        <f>TRIM(LEFT(AU1574,FIND(Sheet1!$E$16,AU1574)-1))</f>
        <v>#VALUE!</v>
      </c>
      <c r="AO1574" s="1" t="e">
        <f>TRIM(LEFT(AV1574,FIND(Sheet1!$E$16,AV1574)-1))</f>
        <v>#VALUE!</v>
      </c>
      <c r="AP1574" s="14">
        <v>1</v>
      </c>
      <c r="AX1574" s="1">
        <v>2200250804</v>
      </c>
      <c r="AY1574" s="1" t="s">
        <v>91</v>
      </c>
      <c r="AZ1574" s="1" t="str">
        <f t="shared" si="426"/>
        <v>2200250804受击光效</v>
      </c>
      <c r="BA1574" s="1">
        <f>COUNTIFS($AZ$2:AZ1574,AZ1574,$AZ$2:AZ1574,"&gt;&lt;")</f>
        <v>2</v>
      </c>
    </row>
    <row r="1575" spans="19:53">
      <c r="S1575" s="14" t="str">
        <f t="shared" si="418"/>
        <v>2200250804伤血2</v>
      </c>
      <c r="T1575" s="14" t="str">
        <f ca="1">IF(OFFSET($BB$1,MATCH($S1575,S:S,0)-1,),$BC$1,
_xlfn.TEXTJOIN(Sheet1!$D$16,1,U1575:AA1575))</f>
        <v>ratio=0.34+attackerParams('extreasure2')+attackerParams('step10a'),fixed=100,finalAddP=(defenderCurHp()/defenderProperty('生命上限')&lt;0.5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1575" s="14" t="str">
        <f t="shared" ca="1" si="419"/>
        <v>ratio=0.34+attackerParams('extreasure2')+attackerParams('step10a')</v>
      </c>
      <c r="V1575" s="14" t="str">
        <f t="shared" ca="1" si="420"/>
        <v>fixed=100</v>
      </c>
      <c r="W1575" s="14" t="str">
        <f t="shared" ca="1" si="421"/>
        <v>finalAddP=(defenderCurHp()/defenderProperty('生命上限')&lt;0.5 or attackerParams('extreasure3')&gt;0) and 0.15+attackerParams('extreasure1a') or 0</v>
      </c>
      <c r="X1575" s="14" t="str">
        <f t="shared" ca="1" si="422"/>
        <v>extCritP=(defenderCurHp()/defenderProperty('生命上限')&gt;0.5 or attackerParams('extreasure3')&gt;0) and 0.3+attackerParams('step10b')+attackerParams('extreasure1b') or 0</v>
      </c>
      <c r="Y1575" s="14" t="str">
        <f t="shared" ca="1" si="423"/>
        <v/>
      </c>
      <c r="Z1575" s="14" t="str">
        <f t="shared" ca="1" si="424"/>
        <v/>
      </c>
      <c r="AA1575" s="14" t="str">
        <f t="shared" ca="1" si="425"/>
        <v/>
      </c>
      <c r="AB1575" s="1">
        <f t="shared" si="427"/>
        <v>0.34</v>
      </c>
      <c r="AC1575" s="1">
        <f t="shared" si="428"/>
        <v>100</v>
      </c>
      <c r="AD1575" s="1" t="e">
        <f t="shared" si="429"/>
        <v>#N/A</v>
      </c>
      <c r="AE1575" s="1" t="e">
        <f t="shared" si="430"/>
        <v>#N/A</v>
      </c>
      <c r="AF1575" s="1" t="e">
        <f t="shared" si="431"/>
        <v>#N/A</v>
      </c>
      <c r="AG1575" s="1" t="e">
        <f t="shared" si="432"/>
        <v>#N/A</v>
      </c>
      <c r="AH1575" s="1" t="e">
        <f t="shared" si="433"/>
        <v>#N/A</v>
      </c>
      <c r="AI1575" s="1" t="str">
        <f>TRIM(LEFT(AP1575,FIND(Sheet1!$E$16,AP1575)-1))</f>
        <v>ratio</v>
      </c>
      <c r="AJ1575" s="1" t="str">
        <f>TRIM(LEFT(AQ1575,FIND(Sheet1!$E$16,AQ1575)-1))</f>
        <v>fixed</v>
      </c>
      <c r="AK1575" s="1" t="str">
        <f>TRIM(LEFT(AR1575,FIND(Sheet1!$E$16,AR1575)-1))</f>
        <v>finalAddP</v>
      </c>
      <c r="AL1575" s="1" t="str">
        <f>TRIM(LEFT(AS1575,FIND(Sheet1!$E$16,AS1575)-1))</f>
        <v>extCritP</v>
      </c>
      <c r="AM1575" s="1" t="e">
        <f>TRIM(LEFT(AT1575,FIND(Sheet1!$E$16,AT1575)-1))</f>
        <v>#VALUE!</v>
      </c>
      <c r="AN1575" s="1" t="e">
        <f>TRIM(LEFT(AU1575,FIND(Sheet1!$E$16,AU1575)-1))</f>
        <v>#VALUE!</v>
      </c>
      <c r="AO1575" s="1" t="e">
        <f>TRIM(LEFT(AV1575,FIND(Sheet1!$E$16,AV1575)-1))</f>
        <v>#VALUE!</v>
      </c>
      <c r="AP1575" s="14" t="s">
        <v>430</v>
      </c>
      <c r="AQ1575" s="14" t="s">
        <v>170</v>
      </c>
      <c r="AR1575" s="14" t="s">
        <v>431</v>
      </c>
      <c r="AS1575" s="14" t="s">
        <v>432</v>
      </c>
      <c r="AX1575" s="1">
        <v>2200250804</v>
      </c>
      <c r="AY1575" s="1" t="s">
        <v>86</v>
      </c>
      <c r="AZ1575" s="1" t="str">
        <f t="shared" si="426"/>
        <v>2200250804伤血</v>
      </c>
      <c r="BA1575" s="1">
        <f>COUNTIFS($AZ$2:AZ1575,AZ1575,$AZ$2:AZ1575,"&gt;&lt;")</f>
        <v>2</v>
      </c>
    </row>
    <row r="1576" spans="19:53">
      <c r="S1576" s="14" t="str">
        <f t="shared" si="418"/>
        <v>2200250804击飞1</v>
      </c>
      <c r="T1576" s="14" t="str">
        <f ca="1">IF(OFFSET($BB$1,MATCH($S1576,S:S,0)-1,),$BC$1,
_xlfn.TEXTJOIN(Sheet1!$D$16,1,U1576:AA1576))</f>
        <v>speed=500,duration=0.2</v>
      </c>
      <c r="U1576" s="14" t="str">
        <f t="shared" ca="1" si="419"/>
        <v>speed=500</v>
      </c>
      <c r="V1576" s="14" t="str">
        <f t="shared" ca="1" si="420"/>
        <v>duration=0.2</v>
      </c>
      <c r="W1576" s="14" t="str">
        <f t="shared" ca="1" si="421"/>
        <v/>
      </c>
      <c r="X1576" s="14" t="str">
        <f t="shared" ca="1" si="422"/>
        <v/>
      </c>
      <c r="Y1576" s="14" t="str">
        <f t="shared" ca="1" si="423"/>
        <v/>
      </c>
      <c r="Z1576" s="14" t="str">
        <f t="shared" ca="1" si="424"/>
        <v/>
      </c>
      <c r="AA1576" s="14" t="str">
        <f t="shared" ca="1" si="425"/>
        <v/>
      </c>
      <c r="AB1576" s="1">
        <f t="shared" si="427"/>
        <v>500</v>
      </c>
      <c r="AC1576" s="1">
        <f t="shared" si="428"/>
        <v>0.2</v>
      </c>
      <c r="AD1576" s="1" t="e">
        <f t="shared" si="429"/>
        <v>#N/A</v>
      </c>
      <c r="AE1576" s="1" t="e">
        <f t="shared" si="430"/>
        <v>#N/A</v>
      </c>
      <c r="AF1576" s="1" t="e">
        <f t="shared" si="431"/>
        <v>#N/A</v>
      </c>
      <c r="AG1576" s="1" t="e">
        <f t="shared" si="432"/>
        <v>#N/A</v>
      </c>
      <c r="AH1576" s="1" t="e">
        <f t="shared" si="433"/>
        <v>#N/A</v>
      </c>
      <c r="AI1576" s="1" t="str">
        <f>TRIM(LEFT(AP1576,FIND(Sheet1!$E$16,AP1576)-1))</f>
        <v>speed</v>
      </c>
      <c r="AJ1576" s="1" t="str">
        <f>TRIM(LEFT(AQ1576,FIND(Sheet1!$E$16,AQ1576)-1))</f>
        <v>duration</v>
      </c>
      <c r="AK1576" s="1" t="e">
        <f>TRIM(LEFT(AR1576,FIND(Sheet1!$E$16,AR1576)-1))</f>
        <v>#VALUE!</v>
      </c>
      <c r="AL1576" s="1" t="e">
        <f>TRIM(LEFT(AS1576,FIND(Sheet1!$E$16,AS1576)-1))</f>
        <v>#VALUE!</v>
      </c>
      <c r="AM1576" s="1" t="e">
        <f>TRIM(LEFT(AT1576,FIND(Sheet1!$E$16,AT1576)-1))</f>
        <v>#VALUE!</v>
      </c>
      <c r="AN1576" s="1" t="e">
        <f>TRIM(LEFT(AU1576,FIND(Sheet1!$E$16,AU1576)-1))</f>
        <v>#VALUE!</v>
      </c>
      <c r="AO1576" s="1" t="e">
        <f>TRIM(LEFT(AV1576,FIND(Sheet1!$E$16,AV1576)-1))</f>
        <v>#VALUE!</v>
      </c>
      <c r="AP1576" s="14" t="s">
        <v>304</v>
      </c>
      <c r="AQ1576" s="14" t="s">
        <v>174</v>
      </c>
      <c r="AX1576" s="1">
        <v>2200250804</v>
      </c>
      <c r="AY1576" s="1" t="s">
        <v>96</v>
      </c>
      <c r="AZ1576" s="1" t="str">
        <f t="shared" si="426"/>
        <v>2200250804击飞</v>
      </c>
      <c r="BA1576" s="1">
        <f>COUNTIFS($AZ$2:AZ1576,AZ1576,$AZ$2:AZ1576,"&gt;&lt;")</f>
        <v>1</v>
      </c>
    </row>
    <row r="1577" spans="19:53">
      <c r="S1577" s="14" t="str">
        <f t="shared" si="418"/>
        <v>2200250805受击光效1</v>
      </c>
      <c r="T1577" s="14" t="str">
        <f ca="1">IF(OFFSET($BB$1,MATCH($S1577,S:S,0)-1,),$BC$1,
_xlfn.TEXTJOIN(Sheet1!$D$16,1,U1577:AA1577))</f>
        <v>1</v>
      </c>
      <c r="U1577" s="14" t="str">
        <f t="shared" ca="1" si="419"/>
        <v>1</v>
      </c>
      <c r="V1577" s="14" t="str">
        <f t="shared" ca="1" si="420"/>
        <v/>
      </c>
      <c r="W1577" s="14" t="str">
        <f t="shared" ca="1" si="421"/>
        <v/>
      </c>
      <c r="X1577" s="14" t="str">
        <f t="shared" ca="1" si="422"/>
        <v/>
      </c>
      <c r="Y1577" s="14" t="str">
        <f t="shared" ca="1" si="423"/>
        <v/>
      </c>
      <c r="Z1577" s="14" t="str">
        <f t="shared" ca="1" si="424"/>
        <v/>
      </c>
      <c r="AA1577" s="14" t="str">
        <f t="shared" ca="1" si="425"/>
        <v/>
      </c>
      <c r="AB1577" s="1">
        <f t="shared" si="427"/>
        <v>1</v>
      </c>
      <c r="AC1577" s="1" t="e">
        <f t="shared" si="428"/>
        <v>#N/A</v>
      </c>
      <c r="AD1577" s="1" t="e">
        <f t="shared" si="429"/>
        <v>#N/A</v>
      </c>
      <c r="AE1577" s="1" t="e">
        <f t="shared" si="430"/>
        <v>#N/A</v>
      </c>
      <c r="AF1577" s="1" t="e">
        <f t="shared" si="431"/>
        <v>#N/A</v>
      </c>
      <c r="AG1577" s="1" t="e">
        <f t="shared" si="432"/>
        <v>#N/A</v>
      </c>
      <c r="AH1577" s="1" t="e">
        <f t="shared" si="433"/>
        <v>#N/A</v>
      </c>
      <c r="AI1577" s="1" t="e">
        <f>TRIM(LEFT(AP1577,FIND(Sheet1!$E$16,AP1577)-1))</f>
        <v>#VALUE!</v>
      </c>
      <c r="AJ1577" s="1" t="e">
        <f>TRIM(LEFT(AQ1577,FIND(Sheet1!$E$16,AQ1577)-1))</f>
        <v>#VALUE!</v>
      </c>
      <c r="AK1577" s="1" t="e">
        <f>TRIM(LEFT(AR1577,FIND(Sheet1!$E$16,AR1577)-1))</f>
        <v>#VALUE!</v>
      </c>
      <c r="AL1577" s="1" t="e">
        <f>TRIM(LEFT(AS1577,FIND(Sheet1!$E$16,AS1577)-1))</f>
        <v>#VALUE!</v>
      </c>
      <c r="AM1577" s="1" t="e">
        <f>TRIM(LEFT(AT1577,FIND(Sheet1!$E$16,AT1577)-1))</f>
        <v>#VALUE!</v>
      </c>
      <c r="AN1577" s="1" t="e">
        <f>TRIM(LEFT(AU1577,FIND(Sheet1!$E$16,AU1577)-1))</f>
        <v>#VALUE!</v>
      </c>
      <c r="AO1577" s="1" t="e">
        <f>TRIM(LEFT(AV1577,FIND(Sheet1!$E$16,AV1577)-1))</f>
        <v>#VALUE!</v>
      </c>
      <c r="AP1577" s="14">
        <v>1</v>
      </c>
      <c r="AX1577" s="1">
        <v>2200250805</v>
      </c>
      <c r="AY1577" s="1" t="s">
        <v>91</v>
      </c>
      <c r="AZ1577" s="1" t="str">
        <f t="shared" si="426"/>
        <v>2200250805受击光效</v>
      </c>
      <c r="BA1577" s="1">
        <f>COUNTIFS($AZ$2:AZ1577,AZ1577,$AZ$2:AZ1577,"&gt;&lt;")</f>
        <v>1</v>
      </c>
    </row>
    <row r="1578" spans="19:53">
      <c r="S1578" s="14" t="str">
        <f t="shared" si="418"/>
        <v>2200250805伤血1</v>
      </c>
      <c r="T1578" s="14" t="str">
        <f ca="1">IF(OFFSET($BB$1,MATCH($S1578,S:S,0)-1,),$BC$1,
_xlfn.TEXTJOIN(Sheet1!$D$16,1,U1578:AA1578))</f>
        <v>ratio=0.42+attackerParams('extreasure2')+attackerParams('step10a'),fixed=100,finalAddP=(defenderCurHp()/defenderProperty('生命上限')&lt;0.5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1578" s="14" t="str">
        <f t="shared" ca="1" si="419"/>
        <v>ratio=0.42+attackerParams('extreasure2')+attackerParams('step10a')</v>
      </c>
      <c r="V1578" s="14" t="str">
        <f t="shared" ca="1" si="420"/>
        <v>fixed=100</v>
      </c>
      <c r="W1578" s="14" t="str">
        <f t="shared" ca="1" si="421"/>
        <v>finalAddP=(defenderCurHp()/defenderProperty('生命上限')&lt;0.5 or attackerParams('extreasure3')&gt;0) and 0.15+attackerParams('extreasure1a') or 0</v>
      </c>
      <c r="X1578" s="14" t="str">
        <f t="shared" ca="1" si="422"/>
        <v>extCritP=(defenderCurHp()/defenderProperty('生命上限')&gt;0.5 or attackerParams('extreasure3')&gt;0) and 0.3+attackerParams('step10b')+attackerParams('extreasure1b') or 0</v>
      </c>
      <c r="Y1578" s="14" t="str">
        <f t="shared" ca="1" si="423"/>
        <v/>
      </c>
      <c r="Z1578" s="14" t="str">
        <f t="shared" ca="1" si="424"/>
        <v/>
      </c>
      <c r="AA1578" s="14" t="str">
        <f t="shared" ca="1" si="425"/>
        <v/>
      </c>
      <c r="AB1578" s="1">
        <f t="shared" si="427"/>
        <v>0.42</v>
      </c>
      <c r="AC1578" s="1">
        <f t="shared" si="428"/>
        <v>100</v>
      </c>
      <c r="AD1578" s="1" t="e">
        <f t="shared" si="429"/>
        <v>#N/A</v>
      </c>
      <c r="AE1578" s="1" t="e">
        <f t="shared" si="430"/>
        <v>#N/A</v>
      </c>
      <c r="AF1578" s="1" t="e">
        <f t="shared" si="431"/>
        <v>#N/A</v>
      </c>
      <c r="AG1578" s="1" t="e">
        <f t="shared" si="432"/>
        <v>#N/A</v>
      </c>
      <c r="AH1578" s="1" t="e">
        <f t="shared" si="433"/>
        <v>#N/A</v>
      </c>
      <c r="AI1578" s="1" t="str">
        <f>TRIM(LEFT(AP1578,FIND(Sheet1!$E$16,AP1578)-1))</f>
        <v>ratio</v>
      </c>
      <c r="AJ1578" s="1" t="str">
        <f>TRIM(LEFT(AQ1578,FIND(Sheet1!$E$16,AQ1578)-1))</f>
        <v>fixed</v>
      </c>
      <c r="AK1578" s="1" t="str">
        <f>TRIM(LEFT(AR1578,FIND(Sheet1!$E$16,AR1578)-1))</f>
        <v>finalAddP</v>
      </c>
      <c r="AL1578" s="1" t="str">
        <f>TRIM(LEFT(AS1578,FIND(Sheet1!$E$16,AS1578)-1))</f>
        <v>extCritP</v>
      </c>
      <c r="AM1578" s="1" t="e">
        <f>TRIM(LEFT(AT1578,FIND(Sheet1!$E$16,AT1578)-1))</f>
        <v>#VALUE!</v>
      </c>
      <c r="AN1578" s="1" t="e">
        <f>TRIM(LEFT(AU1578,FIND(Sheet1!$E$16,AU1578)-1))</f>
        <v>#VALUE!</v>
      </c>
      <c r="AO1578" s="1" t="e">
        <f>TRIM(LEFT(AV1578,FIND(Sheet1!$E$16,AV1578)-1))</f>
        <v>#VALUE!</v>
      </c>
      <c r="AP1578" s="14" t="s">
        <v>433</v>
      </c>
      <c r="AQ1578" s="14" t="s">
        <v>170</v>
      </c>
      <c r="AR1578" s="14" t="s">
        <v>431</v>
      </c>
      <c r="AS1578" s="14" t="s">
        <v>432</v>
      </c>
      <c r="AX1578" s="1">
        <v>2200250805</v>
      </c>
      <c r="AY1578" s="1" t="s">
        <v>86</v>
      </c>
      <c r="AZ1578" s="1" t="str">
        <f t="shared" si="426"/>
        <v>2200250805伤血</v>
      </c>
      <c r="BA1578" s="1">
        <f>COUNTIFS($AZ$2:AZ1578,AZ1578,$AZ$2:AZ1578,"&gt;&lt;")</f>
        <v>1</v>
      </c>
    </row>
    <row r="1579" spans="19:53">
      <c r="S1579" s="14" t="str">
        <f t="shared" si="418"/>
        <v>2200250805受击光效2</v>
      </c>
      <c r="T1579" s="14" t="str">
        <f ca="1">IF(OFFSET($BB$1,MATCH($S1579,S:S,0)-1,),$BC$1,
_xlfn.TEXTJOIN(Sheet1!$D$16,1,U1579:AA1579))</f>
        <v>1</v>
      </c>
      <c r="U1579" s="14" t="str">
        <f t="shared" ca="1" si="419"/>
        <v>1</v>
      </c>
      <c r="V1579" s="14" t="str">
        <f t="shared" ca="1" si="420"/>
        <v/>
      </c>
      <c r="W1579" s="14" t="str">
        <f t="shared" ca="1" si="421"/>
        <v/>
      </c>
      <c r="X1579" s="14" t="str">
        <f t="shared" ca="1" si="422"/>
        <v/>
      </c>
      <c r="Y1579" s="14" t="str">
        <f t="shared" ca="1" si="423"/>
        <v/>
      </c>
      <c r="Z1579" s="14" t="str">
        <f t="shared" ca="1" si="424"/>
        <v/>
      </c>
      <c r="AA1579" s="14" t="str">
        <f t="shared" ca="1" si="425"/>
        <v/>
      </c>
      <c r="AB1579" s="1">
        <f t="shared" si="427"/>
        <v>1</v>
      </c>
      <c r="AC1579" s="1" t="e">
        <f t="shared" si="428"/>
        <v>#N/A</v>
      </c>
      <c r="AD1579" s="1" t="e">
        <f t="shared" si="429"/>
        <v>#N/A</v>
      </c>
      <c r="AE1579" s="1" t="e">
        <f t="shared" si="430"/>
        <v>#N/A</v>
      </c>
      <c r="AF1579" s="1" t="e">
        <f t="shared" si="431"/>
        <v>#N/A</v>
      </c>
      <c r="AG1579" s="1" t="e">
        <f t="shared" si="432"/>
        <v>#N/A</v>
      </c>
      <c r="AH1579" s="1" t="e">
        <f t="shared" si="433"/>
        <v>#N/A</v>
      </c>
      <c r="AI1579" s="1" t="e">
        <f>TRIM(LEFT(AP1579,FIND(Sheet1!$E$16,AP1579)-1))</f>
        <v>#VALUE!</v>
      </c>
      <c r="AJ1579" s="1" t="e">
        <f>TRIM(LEFT(AQ1579,FIND(Sheet1!$E$16,AQ1579)-1))</f>
        <v>#VALUE!</v>
      </c>
      <c r="AK1579" s="1" t="e">
        <f>TRIM(LEFT(AR1579,FIND(Sheet1!$E$16,AR1579)-1))</f>
        <v>#VALUE!</v>
      </c>
      <c r="AL1579" s="1" t="e">
        <f>TRIM(LEFT(AS1579,FIND(Sheet1!$E$16,AS1579)-1))</f>
        <v>#VALUE!</v>
      </c>
      <c r="AM1579" s="1" t="e">
        <f>TRIM(LEFT(AT1579,FIND(Sheet1!$E$16,AT1579)-1))</f>
        <v>#VALUE!</v>
      </c>
      <c r="AN1579" s="1" t="e">
        <f>TRIM(LEFT(AU1579,FIND(Sheet1!$E$16,AU1579)-1))</f>
        <v>#VALUE!</v>
      </c>
      <c r="AO1579" s="1" t="e">
        <f>TRIM(LEFT(AV1579,FIND(Sheet1!$E$16,AV1579)-1))</f>
        <v>#VALUE!</v>
      </c>
      <c r="AP1579" s="14">
        <v>1</v>
      </c>
      <c r="AX1579" s="1">
        <v>2200250805</v>
      </c>
      <c r="AY1579" s="1" t="s">
        <v>91</v>
      </c>
      <c r="AZ1579" s="1" t="str">
        <f t="shared" si="426"/>
        <v>2200250805受击光效</v>
      </c>
      <c r="BA1579" s="1">
        <f>COUNTIFS($AZ$2:AZ1579,AZ1579,$AZ$2:AZ1579,"&gt;&lt;")</f>
        <v>2</v>
      </c>
    </row>
    <row r="1580" spans="19:53">
      <c r="S1580" s="14" t="str">
        <f t="shared" si="418"/>
        <v>2200250805伤血2</v>
      </c>
      <c r="T1580" s="14" t="str">
        <f ca="1">IF(OFFSET($BB$1,MATCH($S1580,S:S,0)-1,),$BC$1,
_xlfn.TEXTJOIN(Sheet1!$D$16,1,U1580:AA1580))</f>
        <v>ratio=0.42+attackerParams('extreasure2')+attackerParams('step10a'),fixed=100,finalAddP=(defenderCurHp()/defenderProperty('生命上限')&lt;0.5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1580" s="14" t="str">
        <f t="shared" ca="1" si="419"/>
        <v>ratio=0.42+attackerParams('extreasure2')+attackerParams('step10a')</v>
      </c>
      <c r="V1580" s="14" t="str">
        <f t="shared" ca="1" si="420"/>
        <v>fixed=100</v>
      </c>
      <c r="W1580" s="14" t="str">
        <f t="shared" ca="1" si="421"/>
        <v>finalAddP=(defenderCurHp()/defenderProperty('生命上限')&lt;0.5 or attackerParams('extreasure3')&gt;0) and 0.15+attackerParams('extreasure1a') or 0</v>
      </c>
      <c r="X1580" s="14" t="str">
        <f t="shared" ca="1" si="422"/>
        <v>extCritP=(defenderCurHp()/defenderProperty('生命上限')&gt;0.5 or attackerParams('extreasure3')&gt;0) and 0.3+attackerParams('step10b')+attackerParams('extreasure1b') or 0</v>
      </c>
      <c r="Y1580" s="14" t="str">
        <f t="shared" ca="1" si="423"/>
        <v/>
      </c>
      <c r="Z1580" s="14" t="str">
        <f t="shared" ca="1" si="424"/>
        <v/>
      </c>
      <c r="AA1580" s="14" t="str">
        <f t="shared" ca="1" si="425"/>
        <v/>
      </c>
      <c r="AB1580" s="1">
        <f t="shared" si="427"/>
        <v>0.42</v>
      </c>
      <c r="AC1580" s="1">
        <f t="shared" si="428"/>
        <v>100</v>
      </c>
      <c r="AD1580" s="1" t="e">
        <f t="shared" si="429"/>
        <v>#N/A</v>
      </c>
      <c r="AE1580" s="1" t="e">
        <f t="shared" si="430"/>
        <v>#N/A</v>
      </c>
      <c r="AF1580" s="1" t="e">
        <f t="shared" si="431"/>
        <v>#N/A</v>
      </c>
      <c r="AG1580" s="1" t="e">
        <f t="shared" si="432"/>
        <v>#N/A</v>
      </c>
      <c r="AH1580" s="1" t="e">
        <f t="shared" si="433"/>
        <v>#N/A</v>
      </c>
      <c r="AI1580" s="1" t="str">
        <f>TRIM(LEFT(AP1580,FIND(Sheet1!$E$16,AP1580)-1))</f>
        <v>ratio</v>
      </c>
      <c r="AJ1580" s="1" t="str">
        <f>TRIM(LEFT(AQ1580,FIND(Sheet1!$E$16,AQ1580)-1))</f>
        <v>fixed</v>
      </c>
      <c r="AK1580" s="1" t="str">
        <f>TRIM(LEFT(AR1580,FIND(Sheet1!$E$16,AR1580)-1))</f>
        <v>finalAddP</v>
      </c>
      <c r="AL1580" s="1" t="str">
        <f>TRIM(LEFT(AS1580,FIND(Sheet1!$E$16,AS1580)-1))</f>
        <v>extCritP</v>
      </c>
      <c r="AM1580" s="1" t="e">
        <f>TRIM(LEFT(AT1580,FIND(Sheet1!$E$16,AT1580)-1))</f>
        <v>#VALUE!</v>
      </c>
      <c r="AN1580" s="1" t="e">
        <f>TRIM(LEFT(AU1580,FIND(Sheet1!$E$16,AU1580)-1))</f>
        <v>#VALUE!</v>
      </c>
      <c r="AO1580" s="1" t="e">
        <f>TRIM(LEFT(AV1580,FIND(Sheet1!$E$16,AV1580)-1))</f>
        <v>#VALUE!</v>
      </c>
      <c r="AP1580" s="14" t="s">
        <v>433</v>
      </c>
      <c r="AQ1580" s="14" t="s">
        <v>170</v>
      </c>
      <c r="AR1580" s="14" t="s">
        <v>431</v>
      </c>
      <c r="AS1580" s="14" t="s">
        <v>432</v>
      </c>
      <c r="AX1580" s="1">
        <v>2200250805</v>
      </c>
      <c r="AY1580" s="1" t="s">
        <v>86</v>
      </c>
      <c r="AZ1580" s="1" t="str">
        <f t="shared" si="426"/>
        <v>2200250805伤血</v>
      </c>
      <c r="BA1580" s="1">
        <f>COUNTIFS($AZ$2:AZ1580,AZ1580,$AZ$2:AZ1580,"&gt;&lt;")</f>
        <v>2</v>
      </c>
    </row>
    <row r="1581" spans="19:53">
      <c r="S1581" s="14" t="str">
        <f t="shared" si="418"/>
        <v>2200250805击飞1</v>
      </c>
      <c r="T1581" s="14" t="str">
        <f ca="1">IF(OFFSET($BB$1,MATCH($S1581,S:S,0)-1,),$BC$1,
_xlfn.TEXTJOIN(Sheet1!$D$16,1,U1581:AA1581))</f>
        <v>speed=500,duration=0.2</v>
      </c>
      <c r="U1581" s="14" t="str">
        <f t="shared" ca="1" si="419"/>
        <v>speed=500</v>
      </c>
      <c r="V1581" s="14" t="str">
        <f t="shared" ca="1" si="420"/>
        <v>duration=0.2</v>
      </c>
      <c r="W1581" s="14" t="str">
        <f t="shared" ca="1" si="421"/>
        <v/>
      </c>
      <c r="X1581" s="14" t="str">
        <f t="shared" ca="1" si="422"/>
        <v/>
      </c>
      <c r="Y1581" s="14" t="str">
        <f t="shared" ca="1" si="423"/>
        <v/>
      </c>
      <c r="Z1581" s="14" t="str">
        <f t="shared" ca="1" si="424"/>
        <v/>
      </c>
      <c r="AA1581" s="14" t="str">
        <f t="shared" ca="1" si="425"/>
        <v/>
      </c>
      <c r="AB1581" s="1">
        <f t="shared" si="427"/>
        <v>500</v>
      </c>
      <c r="AC1581" s="1">
        <f t="shared" si="428"/>
        <v>0.2</v>
      </c>
      <c r="AD1581" s="1" t="e">
        <f t="shared" si="429"/>
        <v>#N/A</v>
      </c>
      <c r="AE1581" s="1" t="e">
        <f t="shared" si="430"/>
        <v>#N/A</v>
      </c>
      <c r="AF1581" s="1" t="e">
        <f t="shared" si="431"/>
        <v>#N/A</v>
      </c>
      <c r="AG1581" s="1" t="e">
        <f t="shared" si="432"/>
        <v>#N/A</v>
      </c>
      <c r="AH1581" s="1" t="e">
        <f t="shared" si="433"/>
        <v>#N/A</v>
      </c>
      <c r="AI1581" s="1" t="str">
        <f>TRIM(LEFT(AP1581,FIND(Sheet1!$E$16,AP1581)-1))</f>
        <v>speed</v>
      </c>
      <c r="AJ1581" s="1" t="str">
        <f>TRIM(LEFT(AQ1581,FIND(Sheet1!$E$16,AQ1581)-1))</f>
        <v>duration</v>
      </c>
      <c r="AK1581" s="1" t="e">
        <f>TRIM(LEFT(AR1581,FIND(Sheet1!$E$16,AR1581)-1))</f>
        <v>#VALUE!</v>
      </c>
      <c r="AL1581" s="1" t="e">
        <f>TRIM(LEFT(AS1581,FIND(Sheet1!$E$16,AS1581)-1))</f>
        <v>#VALUE!</v>
      </c>
      <c r="AM1581" s="1" t="e">
        <f>TRIM(LEFT(AT1581,FIND(Sheet1!$E$16,AT1581)-1))</f>
        <v>#VALUE!</v>
      </c>
      <c r="AN1581" s="1" t="e">
        <f>TRIM(LEFT(AU1581,FIND(Sheet1!$E$16,AU1581)-1))</f>
        <v>#VALUE!</v>
      </c>
      <c r="AO1581" s="1" t="e">
        <f>TRIM(LEFT(AV1581,FIND(Sheet1!$E$16,AV1581)-1))</f>
        <v>#VALUE!</v>
      </c>
      <c r="AP1581" s="14" t="s">
        <v>304</v>
      </c>
      <c r="AQ1581" s="14" t="s">
        <v>174</v>
      </c>
      <c r="AX1581" s="1">
        <v>2200250805</v>
      </c>
      <c r="AY1581" s="1" t="s">
        <v>96</v>
      </c>
      <c r="AZ1581" s="1" t="str">
        <f t="shared" si="426"/>
        <v>2200250805击飞</v>
      </c>
      <c r="BA1581" s="1">
        <f>COUNTIFS($AZ$2:AZ1581,AZ1581,$AZ$2:AZ1581,"&gt;&lt;")</f>
        <v>1</v>
      </c>
    </row>
    <row r="1582" spans="19:53">
      <c r="S1582" s="14" t="str">
        <f t="shared" si="418"/>
        <v>2210250801伤血1</v>
      </c>
      <c r="T1582" s="14" t="str">
        <f ca="1">IF(OFFSET($BB$1,MATCH($S1582,S:S,0)-1,),$BC$1,
_xlfn.TEXTJOIN(Sheet1!$D$16,1,U1582:AA1582))</f>
        <v>ratio=0.4,fixed=10</v>
      </c>
      <c r="U1582" s="14" t="str">
        <f t="shared" ca="1" si="419"/>
        <v>ratio=0.4</v>
      </c>
      <c r="V1582" s="14" t="str">
        <f t="shared" ca="1" si="420"/>
        <v>fixed=10</v>
      </c>
      <c r="W1582" s="14" t="str">
        <f t="shared" ca="1" si="421"/>
        <v/>
      </c>
      <c r="X1582" s="14" t="str">
        <f t="shared" ca="1" si="422"/>
        <v/>
      </c>
      <c r="Y1582" s="14" t="str">
        <f t="shared" ca="1" si="423"/>
        <v/>
      </c>
      <c r="Z1582" s="14" t="str">
        <f t="shared" ca="1" si="424"/>
        <v/>
      </c>
      <c r="AA1582" s="14" t="str">
        <f t="shared" ca="1" si="425"/>
        <v/>
      </c>
      <c r="AB1582" s="1">
        <f t="shared" si="427"/>
        <v>0.4</v>
      </c>
      <c r="AC1582" s="1">
        <f t="shared" si="428"/>
        <v>10</v>
      </c>
      <c r="AD1582" s="1" t="e">
        <f t="shared" si="429"/>
        <v>#N/A</v>
      </c>
      <c r="AE1582" s="1" t="e">
        <f t="shared" si="430"/>
        <v>#N/A</v>
      </c>
      <c r="AF1582" s="1" t="e">
        <f t="shared" si="431"/>
        <v>#N/A</v>
      </c>
      <c r="AG1582" s="1" t="e">
        <f t="shared" si="432"/>
        <v>#N/A</v>
      </c>
      <c r="AH1582" s="1" t="e">
        <f t="shared" si="433"/>
        <v>#N/A</v>
      </c>
      <c r="AI1582" s="1" t="str">
        <f>TRIM(LEFT(AP1582,FIND(Sheet1!$E$16,AP1582)-1))</f>
        <v>ratio</v>
      </c>
      <c r="AJ1582" s="1" t="str">
        <f>TRIM(LEFT(AQ1582,FIND(Sheet1!$E$16,AQ1582)-1))</f>
        <v>fixed</v>
      </c>
      <c r="AK1582" s="1" t="e">
        <f>TRIM(LEFT(AR1582,FIND(Sheet1!$E$16,AR1582)-1))</f>
        <v>#VALUE!</v>
      </c>
      <c r="AL1582" s="1" t="e">
        <f>TRIM(LEFT(AS1582,FIND(Sheet1!$E$16,AS1582)-1))</f>
        <v>#VALUE!</v>
      </c>
      <c r="AM1582" s="1" t="e">
        <f>TRIM(LEFT(AT1582,FIND(Sheet1!$E$16,AT1582)-1))</f>
        <v>#VALUE!</v>
      </c>
      <c r="AN1582" s="1" t="e">
        <f>TRIM(LEFT(AU1582,FIND(Sheet1!$E$16,AU1582)-1))</f>
        <v>#VALUE!</v>
      </c>
      <c r="AO1582" s="1" t="e">
        <f>TRIM(LEFT(AV1582,FIND(Sheet1!$E$16,AV1582)-1))</f>
        <v>#VALUE!</v>
      </c>
      <c r="AP1582" s="14" t="s">
        <v>167</v>
      </c>
      <c r="AQ1582" s="14" t="s">
        <v>168</v>
      </c>
      <c r="AX1582" s="1">
        <v>2210250801</v>
      </c>
      <c r="AY1582" s="1" t="s">
        <v>86</v>
      </c>
      <c r="AZ1582" s="1" t="str">
        <f t="shared" si="426"/>
        <v>2210250801伤血</v>
      </c>
      <c r="BA1582" s="1">
        <f>COUNTIFS($AZ$2:AZ1582,AZ1582,$AZ$2:AZ1582,"&gt;&lt;")</f>
        <v>1</v>
      </c>
    </row>
    <row r="1583" spans="19:53">
      <c r="S1583" s="14" t="str">
        <f t="shared" si="418"/>
        <v>2210250801受击光效1</v>
      </c>
      <c r="T1583" s="14" t="str">
        <f ca="1">IF(OFFSET($BB$1,MATCH($S1583,S:S,0)-1,),$BC$1,
_xlfn.TEXTJOIN(Sheet1!$D$16,1,U1583:AA1583))</f>
        <v>1</v>
      </c>
      <c r="U1583" s="14" t="str">
        <f t="shared" ca="1" si="419"/>
        <v>1</v>
      </c>
      <c r="V1583" s="14" t="str">
        <f t="shared" ca="1" si="420"/>
        <v/>
      </c>
      <c r="W1583" s="14" t="str">
        <f t="shared" ca="1" si="421"/>
        <v/>
      </c>
      <c r="X1583" s="14" t="str">
        <f t="shared" ca="1" si="422"/>
        <v/>
      </c>
      <c r="Y1583" s="14" t="str">
        <f t="shared" ca="1" si="423"/>
        <v/>
      </c>
      <c r="Z1583" s="14" t="str">
        <f t="shared" ca="1" si="424"/>
        <v/>
      </c>
      <c r="AA1583" s="14" t="str">
        <f t="shared" ca="1" si="425"/>
        <v/>
      </c>
      <c r="AB1583" s="1">
        <f t="shared" si="427"/>
        <v>1</v>
      </c>
      <c r="AC1583" s="1" t="e">
        <f t="shared" si="428"/>
        <v>#N/A</v>
      </c>
      <c r="AD1583" s="1" t="e">
        <f t="shared" si="429"/>
        <v>#N/A</v>
      </c>
      <c r="AE1583" s="1" t="e">
        <f t="shared" si="430"/>
        <v>#N/A</v>
      </c>
      <c r="AF1583" s="1" t="e">
        <f t="shared" si="431"/>
        <v>#N/A</v>
      </c>
      <c r="AG1583" s="1" t="e">
        <f t="shared" si="432"/>
        <v>#N/A</v>
      </c>
      <c r="AH1583" s="1" t="e">
        <f t="shared" si="433"/>
        <v>#N/A</v>
      </c>
      <c r="AI1583" s="1" t="e">
        <f>TRIM(LEFT(AP1583,FIND(Sheet1!$E$16,AP1583)-1))</f>
        <v>#VALUE!</v>
      </c>
      <c r="AJ1583" s="1" t="e">
        <f>TRIM(LEFT(AQ1583,FIND(Sheet1!$E$16,AQ1583)-1))</f>
        <v>#VALUE!</v>
      </c>
      <c r="AK1583" s="1" t="e">
        <f>TRIM(LEFT(AR1583,FIND(Sheet1!$E$16,AR1583)-1))</f>
        <v>#VALUE!</v>
      </c>
      <c r="AL1583" s="1" t="e">
        <f>TRIM(LEFT(AS1583,FIND(Sheet1!$E$16,AS1583)-1))</f>
        <v>#VALUE!</v>
      </c>
      <c r="AM1583" s="1" t="e">
        <f>TRIM(LEFT(AT1583,FIND(Sheet1!$E$16,AT1583)-1))</f>
        <v>#VALUE!</v>
      </c>
      <c r="AN1583" s="1" t="e">
        <f>TRIM(LEFT(AU1583,FIND(Sheet1!$E$16,AU1583)-1))</f>
        <v>#VALUE!</v>
      </c>
      <c r="AO1583" s="1" t="e">
        <f>TRIM(LEFT(AV1583,FIND(Sheet1!$E$16,AV1583)-1))</f>
        <v>#VALUE!</v>
      </c>
      <c r="AP1583" s="14">
        <v>1</v>
      </c>
      <c r="AX1583" s="1">
        <v>2210250801</v>
      </c>
      <c r="AY1583" s="1" t="s">
        <v>91</v>
      </c>
      <c r="AZ1583" s="1" t="str">
        <f t="shared" si="426"/>
        <v>2210250801受击光效</v>
      </c>
      <c r="BA1583" s="1">
        <f>COUNTIFS($AZ$2:AZ1583,AZ1583,$AZ$2:AZ1583,"&gt;&lt;")</f>
        <v>1</v>
      </c>
    </row>
    <row r="1584" spans="19:53">
      <c r="S1584" s="14" t="str">
        <f t="shared" si="418"/>
        <v>2210250802伤血1</v>
      </c>
      <c r="T1584" s="14" t="str">
        <f ca="1">IF(OFFSET($BB$1,MATCH($S1584,S:S,0)-1,),$BC$1,
_xlfn.TEXTJOIN(Sheet1!$D$16,1,U1584:AA1584))</f>
        <v>ratio=1.13,fixed=100</v>
      </c>
      <c r="U1584" s="14" t="str">
        <f t="shared" ca="1" si="419"/>
        <v>ratio=1.13</v>
      </c>
      <c r="V1584" s="14" t="str">
        <f t="shared" ca="1" si="420"/>
        <v>fixed=100</v>
      </c>
      <c r="W1584" s="14" t="str">
        <f t="shared" ca="1" si="421"/>
        <v/>
      </c>
      <c r="X1584" s="14" t="str">
        <f t="shared" ca="1" si="422"/>
        <v/>
      </c>
      <c r="Y1584" s="14" t="str">
        <f t="shared" ca="1" si="423"/>
        <v/>
      </c>
      <c r="Z1584" s="14" t="str">
        <f t="shared" ca="1" si="424"/>
        <v/>
      </c>
      <c r="AA1584" s="14" t="str">
        <f t="shared" ca="1" si="425"/>
        <v/>
      </c>
      <c r="AB1584" s="1">
        <f t="shared" si="427"/>
        <v>1.1299999999999999</v>
      </c>
      <c r="AC1584" s="1">
        <f t="shared" si="428"/>
        <v>100</v>
      </c>
      <c r="AD1584" s="1" t="e">
        <f t="shared" si="429"/>
        <v>#N/A</v>
      </c>
      <c r="AE1584" s="1" t="e">
        <f t="shared" si="430"/>
        <v>#N/A</v>
      </c>
      <c r="AF1584" s="1" t="e">
        <f t="shared" si="431"/>
        <v>#N/A</v>
      </c>
      <c r="AG1584" s="1" t="e">
        <f t="shared" si="432"/>
        <v>#N/A</v>
      </c>
      <c r="AH1584" s="1" t="e">
        <f t="shared" si="433"/>
        <v>#N/A</v>
      </c>
      <c r="AI1584" s="1" t="str">
        <f>TRIM(LEFT(AP1584,FIND(Sheet1!$E$16,AP1584)-1))</f>
        <v>ratio</v>
      </c>
      <c r="AJ1584" s="1" t="str">
        <f>TRIM(LEFT(AQ1584,FIND(Sheet1!$E$16,AQ1584)-1))</f>
        <v>fixed</v>
      </c>
      <c r="AK1584" s="1" t="e">
        <f>TRIM(LEFT(AR1584,FIND(Sheet1!$E$16,AR1584)-1))</f>
        <v>#VALUE!</v>
      </c>
      <c r="AL1584" s="1" t="e">
        <f>TRIM(LEFT(AS1584,FIND(Sheet1!$E$16,AS1584)-1))</f>
        <v>#VALUE!</v>
      </c>
      <c r="AM1584" s="1" t="e">
        <f>TRIM(LEFT(AT1584,FIND(Sheet1!$E$16,AT1584)-1))</f>
        <v>#VALUE!</v>
      </c>
      <c r="AN1584" s="1" t="e">
        <f>TRIM(LEFT(AU1584,FIND(Sheet1!$E$16,AU1584)-1))</f>
        <v>#VALUE!</v>
      </c>
      <c r="AO1584" s="1" t="e">
        <f>TRIM(LEFT(AV1584,FIND(Sheet1!$E$16,AV1584)-1))</f>
        <v>#VALUE!</v>
      </c>
      <c r="AP1584" s="14" t="s">
        <v>392</v>
      </c>
      <c r="AQ1584" s="14" t="s">
        <v>170</v>
      </c>
      <c r="AX1584" s="1">
        <v>2210250802</v>
      </c>
      <c r="AY1584" s="1" t="s">
        <v>86</v>
      </c>
      <c r="AZ1584" s="1" t="str">
        <f t="shared" si="426"/>
        <v>2210250802伤血</v>
      </c>
      <c r="BA1584" s="1">
        <f>COUNTIFS($AZ$2:AZ1584,AZ1584,$AZ$2:AZ1584,"&gt;&lt;")</f>
        <v>1</v>
      </c>
    </row>
    <row r="1585" spans="19:53">
      <c r="S1585" s="14" t="str">
        <f t="shared" si="418"/>
        <v>2210250802受击光效1</v>
      </c>
      <c r="T1585" s="14" t="str">
        <f ca="1">IF(OFFSET($BB$1,MATCH($S1585,S:S,0)-1,),$BC$1,
_xlfn.TEXTJOIN(Sheet1!$D$16,1,U1585:AA1585))</f>
        <v>1</v>
      </c>
      <c r="U1585" s="14" t="str">
        <f t="shared" ca="1" si="419"/>
        <v>1</v>
      </c>
      <c r="V1585" s="14" t="str">
        <f t="shared" ca="1" si="420"/>
        <v/>
      </c>
      <c r="W1585" s="14" t="str">
        <f t="shared" ca="1" si="421"/>
        <v/>
      </c>
      <c r="X1585" s="14" t="str">
        <f t="shared" ca="1" si="422"/>
        <v/>
      </c>
      <c r="Y1585" s="14" t="str">
        <f t="shared" ca="1" si="423"/>
        <v/>
      </c>
      <c r="Z1585" s="14" t="str">
        <f t="shared" ca="1" si="424"/>
        <v/>
      </c>
      <c r="AA1585" s="14" t="str">
        <f t="shared" ca="1" si="425"/>
        <v/>
      </c>
      <c r="AB1585" s="1">
        <f t="shared" si="427"/>
        <v>1</v>
      </c>
      <c r="AC1585" s="1" t="e">
        <f t="shared" si="428"/>
        <v>#N/A</v>
      </c>
      <c r="AD1585" s="1" t="e">
        <f t="shared" si="429"/>
        <v>#N/A</v>
      </c>
      <c r="AE1585" s="1" t="e">
        <f t="shared" si="430"/>
        <v>#N/A</v>
      </c>
      <c r="AF1585" s="1" t="e">
        <f t="shared" si="431"/>
        <v>#N/A</v>
      </c>
      <c r="AG1585" s="1" t="e">
        <f t="shared" si="432"/>
        <v>#N/A</v>
      </c>
      <c r="AH1585" s="1" t="e">
        <f t="shared" si="433"/>
        <v>#N/A</v>
      </c>
      <c r="AI1585" s="1" t="e">
        <f>TRIM(LEFT(AP1585,FIND(Sheet1!$E$16,AP1585)-1))</f>
        <v>#VALUE!</v>
      </c>
      <c r="AJ1585" s="1" t="e">
        <f>TRIM(LEFT(AQ1585,FIND(Sheet1!$E$16,AQ1585)-1))</f>
        <v>#VALUE!</v>
      </c>
      <c r="AK1585" s="1" t="e">
        <f>TRIM(LEFT(AR1585,FIND(Sheet1!$E$16,AR1585)-1))</f>
        <v>#VALUE!</v>
      </c>
      <c r="AL1585" s="1" t="e">
        <f>TRIM(LEFT(AS1585,FIND(Sheet1!$E$16,AS1585)-1))</f>
        <v>#VALUE!</v>
      </c>
      <c r="AM1585" s="1" t="e">
        <f>TRIM(LEFT(AT1585,FIND(Sheet1!$E$16,AT1585)-1))</f>
        <v>#VALUE!</v>
      </c>
      <c r="AN1585" s="1" t="e">
        <f>TRIM(LEFT(AU1585,FIND(Sheet1!$E$16,AU1585)-1))</f>
        <v>#VALUE!</v>
      </c>
      <c r="AO1585" s="1" t="e">
        <f>TRIM(LEFT(AV1585,FIND(Sheet1!$E$16,AV1585)-1))</f>
        <v>#VALUE!</v>
      </c>
      <c r="AP1585" s="14">
        <v>1</v>
      </c>
      <c r="AX1585" s="1">
        <v>2210250802</v>
      </c>
      <c r="AY1585" s="1" t="s">
        <v>91</v>
      </c>
      <c r="AZ1585" s="1" t="str">
        <f t="shared" si="426"/>
        <v>2210250802受击光效</v>
      </c>
      <c r="BA1585" s="1">
        <f>COUNTIFS($AZ$2:AZ1585,AZ1585,$AZ$2:AZ1585,"&gt;&lt;")</f>
        <v>1</v>
      </c>
    </row>
    <row r="1586" spans="19:53">
      <c r="S1586" s="14" t="str">
        <f t="shared" ref="S1586:S1643" si="434">AZ1586&amp;BA1586</f>
        <v>2210250802击退1</v>
      </c>
      <c r="T1586" s="14" t="str">
        <f ca="1">IF(OFFSET($BB$1,MATCH($S1586,S:S,0)-1,),$BC$1,
_xlfn.TEXTJOIN(Sheet1!$D$16,1,U1586:AA1586))</f>
        <v>speed=1000,duration=0.05</v>
      </c>
      <c r="U1586" s="14" t="str">
        <f t="shared" ca="1" si="419"/>
        <v>speed=1000</v>
      </c>
      <c r="V1586" s="14" t="str">
        <f t="shared" ca="1" si="420"/>
        <v>duration=0.05</v>
      </c>
      <c r="W1586" s="14" t="str">
        <f t="shared" ca="1" si="421"/>
        <v/>
      </c>
      <c r="X1586" s="14" t="str">
        <f t="shared" ca="1" si="422"/>
        <v/>
      </c>
      <c r="Y1586" s="14" t="str">
        <f t="shared" ca="1" si="423"/>
        <v/>
      </c>
      <c r="Z1586" s="14" t="str">
        <f t="shared" ca="1" si="424"/>
        <v/>
      </c>
      <c r="AA1586" s="14" t="str">
        <f t="shared" ca="1" si="425"/>
        <v/>
      </c>
      <c r="AB1586" s="1">
        <f t="shared" si="427"/>
        <v>1000</v>
      </c>
      <c r="AC1586" s="1">
        <f t="shared" si="428"/>
        <v>0.05</v>
      </c>
      <c r="AD1586" s="1" t="e">
        <f t="shared" si="429"/>
        <v>#N/A</v>
      </c>
      <c r="AE1586" s="1" t="e">
        <f t="shared" si="430"/>
        <v>#N/A</v>
      </c>
      <c r="AF1586" s="1" t="e">
        <f t="shared" si="431"/>
        <v>#N/A</v>
      </c>
      <c r="AG1586" s="1" t="e">
        <f t="shared" si="432"/>
        <v>#N/A</v>
      </c>
      <c r="AH1586" s="1" t="e">
        <f t="shared" si="433"/>
        <v>#N/A</v>
      </c>
      <c r="AI1586" s="1" t="str">
        <f>TRIM(LEFT(AP1586,FIND(Sheet1!$E$16,AP1586)-1))</f>
        <v>speed</v>
      </c>
      <c r="AJ1586" s="1" t="str">
        <f>TRIM(LEFT(AQ1586,FIND(Sheet1!$E$16,AQ1586)-1))</f>
        <v>duration</v>
      </c>
      <c r="AK1586" s="1" t="e">
        <f>TRIM(LEFT(AR1586,FIND(Sheet1!$E$16,AR1586)-1))</f>
        <v>#VALUE!</v>
      </c>
      <c r="AL1586" s="1" t="e">
        <f>TRIM(LEFT(AS1586,FIND(Sheet1!$E$16,AS1586)-1))</f>
        <v>#VALUE!</v>
      </c>
      <c r="AM1586" s="1" t="e">
        <f>TRIM(LEFT(AT1586,FIND(Sheet1!$E$16,AT1586)-1))</f>
        <v>#VALUE!</v>
      </c>
      <c r="AN1586" s="1" t="e">
        <f>TRIM(LEFT(AU1586,FIND(Sheet1!$E$16,AU1586)-1))</f>
        <v>#VALUE!</v>
      </c>
      <c r="AO1586" s="1" t="e">
        <f>TRIM(LEFT(AV1586,FIND(Sheet1!$E$16,AV1586)-1))</f>
        <v>#VALUE!</v>
      </c>
      <c r="AP1586" s="14" t="s">
        <v>182</v>
      </c>
      <c r="AQ1586" s="14" t="s">
        <v>214</v>
      </c>
      <c r="AX1586" s="1">
        <v>2210250802</v>
      </c>
      <c r="AY1586" s="1" t="s">
        <v>47</v>
      </c>
      <c r="AZ1586" s="1" t="str">
        <f t="shared" si="426"/>
        <v>2210250802击退</v>
      </c>
      <c r="BA1586" s="1">
        <f>COUNTIFS($AZ$2:AZ1586,AZ1586,$AZ$2:AZ1586,"&gt;&lt;")</f>
        <v>1</v>
      </c>
    </row>
    <row r="1587" spans="19:53">
      <c r="S1587" s="14" t="str">
        <f t="shared" si="434"/>
        <v>2210250802加buff1</v>
      </c>
      <c r="T1587" s="14" t="str">
        <f ca="1">IF(OFFSET($BB$1,MATCH($S1587,S:S,0)-1,),$BC$1,
_xlfn.TEXTJOIN(Sheet1!$D$16,1,U1587:AA1587))</f>
        <v>duration=6,effectIds={1000091}</v>
      </c>
      <c r="U1587" s="14" t="str">
        <f t="shared" ca="1" si="419"/>
        <v>duration=6</v>
      </c>
      <c r="V1587" s="14" t="str">
        <f t="shared" ca="1" si="420"/>
        <v>effectIds={1000091}</v>
      </c>
      <c r="W1587" s="14" t="str">
        <f t="shared" ca="1" si="421"/>
        <v/>
      </c>
      <c r="X1587" s="14" t="str">
        <f t="shared" ca="1" si="422"/>
        <v/>
      </c>
      <c r="Y1587" s="14" t="str">
        <f t="shared" ca="1" si="423"/>
        <v/>
      </c>
      <c r="Z1587" s="14" t="str">
        <f t="shared" ca="1" si="424"/>
        <v/>
      </c>
      <c r="AA1587" s="14" t="str">
        <f t="shared" ca="1" si="425"/>
        <v/>
      </c>
      <c r="AB1587" s="1">
        <f t="shared" si="427"/>
        <v>6</v>
      </c>
      <c r="AC1587" s="1" t="e">
        <f t="shared" si="428"/>
        <v>#N/A</v>
      </c>
      <c r="AD1587" s="1" t="e">
        <f t="shared" si="429"/>
        <v>#N/A</v>
      </c>
      <c r="AE1587" s="1" t="e">
        <f t="shared" si="430"/>
        <v>#N/A</v>
      </c>
      <c r="AF1587" s="1" t="e">
        <f t="shared" si="431"/>
        <v>#N/A</v>
      </c>
      <c r="AG1587" s="1" t="e">
        <f t="shared" si="432"/>
        <v>#N/A</v>
      </c>
      <c r="AH1587" s="1" t="e">
        <f t="shared" si="433"/>
        <v>#N/A</v>
      </c>
      <c r="AI1587" s="1" t="str">
        <f>TRIM(LEFT(AP1587,FIND(Sheet1!$E$16,AP1587)-1))</f>
        <v>duration</v>
      </c>
      <c r="AJ1587" s="1" t="str">
        <f>TRIM(LEFT(AQ1587,FIND(Sheet1!$E$16,AQ1587)-1))</f>
        <v>effectIds</v>
      </c>
      <c r="AK1587" s="1" t="e">
        <f>TRIM(LEFT(AR1587,FIND(Sheet1!$E$16,AR1587)-1))</f>
        <v>#VALUE!</v>
      </c>
      <c r="AL1587" s="1" t="e">
        <f>TRIM(LEFT(AS1587,FIND(Sheet1!$E$16,AS1587)-1))</f>
        <v>#VALUE!</v>
      </c>
      <c r="AM1587" s="1" t="e">
        <f>TRIM(LEFT(AT1587,FIND(Sheet1!$E$16,AT1587)-1))</f>
        <v>#VALUE!</v>
      </c>
      <c r="AN1587" s="1" t="e">
        <f>TRIM(LEFT(AU1587,FIND(Sheet1!$E$16,AU1587)-1))</f>
        <v>#VALUE!</v>
      </c>
      <c r="AO1587" s="1" t="e">
        <f>TRIM(LEFT(AV1587,FIND(Sheet1!$E$16,AV1587)-1))</f>
        <v>#VALUE!</v>
      </c>
      <c r="AP1587" s="14" t="s">
        <v>185</v>
      </c>
      <c r="AQ1587" s="14" t="s">
        <v>426</v>
      </c>
      <c r="AX1587" s="1">
        <v>2210250802</v>
      </c>
      <c r="AY1587" s="1" t="s">
        <v>88</v>
      </c>
      <c r="AZ1587" s="1" t="str">
        <f t="shared" si="426"/>
        <v>2210250802加buff</v>
      </c>
      <c r="BA1587" s="1">
        <f>COUNTIFS($AZ$2:AZ1587,AZ1587,$AZ$2:AZ1587,"&gt;&lt;")</f>
        <v>1</v>
      </c>
    </row>
    <row r="1588" spans="19:53">
      <c r="S1588" s="14" t="str">
        <f t="shared" si="434"/>
        <v>2210250802伤血2</v>
      </c>
      <c r="T1588" s="14" t="str">
        <f ca="1">IF(OFFSET($BB$1,MATCH($S1588,S:S,0)-1,),$BC$1,
_xlfn.TEXTJOIN(Sheet1!$D$16,1,U1588:AA1588))</f>
        <v>ratio=1.13,fixed=100</v>
      </c>
      <c r="U1588" s="14" t="str">
        <f t="shared" ca="1" si="419"/>
        <v>ratio=1.13</v>
      </c>
      <c r="V1588" s="14" t="str">
        <f t="shared" ca="1" si="420"/>
        <v>fixed=100</v>
      </c>
      <c r="W1588" s="14" t="str">
        <f t="shared" ca="1" si="421"/>
        <v/>
      </c>
      <c r="X1588" s="14" t="str">
        <f t="shared" ca="1" si="422"/>
        <v/>
      </c>
      <c r="Y1588" s="14" t="str">
        <f t="shared" ca="1" si="423"/>
        <v/>
      </c>
      <c r="Z1588" s="14" t="str">
        <f t="shared" ca="1" si="424"/>
        <v/>
      </c>
      <c r="AA1588" s="14" t="str">
        <f t="shared" ca="1" si="425"/>
        <v/>
      </c>
      <c r="AB1588" s="1">
        <f t="shared" si="427"/>
        <v>1.1299999999999999</v>
      </c>
      <c r="AC1588" s="1">
        <f t="shared" si="428"/>
        <v>100</v>
      </c>
      <c r="AD1588" s="1" t="e">
        <f t="shared" si="429"/>
        <v>#N/A</v>
      </c>
      <c r="AE1588" s="1" t="e">
        <f t="shared" si="430"/>
        <v>#N/A</v>
      </c>
      <c r="AF1588" s="1" t="e">
        <f t="shared" si="431"/>
        <v>#N/A</v>
      </c>
      <c r="AG1588" s="1" t="e">
        <f t="shared" si="432"/>
        <v>#N/A</v>
      </c>
      <c r="AH1588" s="1" t="e">
        <f t="shared" si="433"/>
        <v>#N/A</v>
      </c>
      <c r="AI1588" s="1" t="str">
        <f>TRIM(LEFT(AP1588,FIND(Sheet1!$E$16,AP1588)-1))</f>
        <v>ratio</v>
      </c>
      <c r="AJ1588" s="1" t="str">
        <f>TRIM(LEFT(AQ1588,FIND(Sheet1!$E$16,AQ1588)-1))</f>
        <v>fixed</v>
      </c>
      <c r="AK1588" s="1" t="e">
        <f>TRIM(LEFT(AR1588,FIND(Sheet1!$E$16,AR1588)-1))</f>
        <v>#VALUE!</v>
      </c>
      <c r="AL1588" s="1" t="e">
        <f>TRIM(LEFT(AS1588,FIND(Sheet1!$E$16,AS1588)-1))</f>
        <v>#VALUE!</v>
      </c>
      <c r="AM1588" s="1" t="e">
        <f>TRIM(LEFT(AT1588,FIND(Sheet1!$E$16,AT1588)-1))</f>
        <v>#VALUE!</v>
      </c>
      <c r="AN1588" s="1" t="e">
        <f>TRIM(LEFT(AU1588,FIND(Sheet1!$E$16,AU1588)-1))</f>
        <v>#VALUE!</v>
      </c>
      <c r="AO1588" s="1" t="e">
        <f>TRIM(LEFT(AV1588,FIND(Sheet1!$E$16,AV1588)-1))</f>
        <v>#VALUE!</v>
      </c>
      <c r="AP1588" s="14" t="s">
        <v>392</v>
      </c>
      <c r="AQ1588" s="14" t="s">
        <v>170</v>
      </c>
      <c r="AX1588" s="1">
        <v>2210250802</v>
      </c>
      <c r="AY1588" s="1" t="s">
        <v>86</v>
      </c>
      <c r="AZ1588" s="1" t="str">
        <f t="shared" si="426"/>
        <v>2210250802伤血</v>
      </c>
      <c r="BA1588" s="1">
        <f>COUNTIFS($AZ$2:AZ1588,AZ1588,$AZ$2:AZ1588,"&gt;&lt;")</f>
        <v>2</v>
      </c>
    </row>
    <row r="1589" spans="19:53">
      <c r="S1589" s="14" t="str">
        <f t="shared" si="434"/>
        <v>2210250802受击光效2</v>
      </c>
      <c r="T1589" s="14" t="str">
        <f ca="1">IF(OFFSET($BB$1,MATCH($S1589,S:S,0)-1,),$BC$1,
_xlfn.TEXTJOIN(Sheet1!$D$16,1,U1589:AA1589))</f>
        <v>1</v>
      </c>
      <c r="U1589" s="14" t="str">
        <f t="shared" ca="1" si="419"/>
        <v>1</v>
      </c>
      <c r="V1589" s="14" t="str">
        <f t="shared" ca="1" si="420"/>
        <v/>
      </c>
      <c r="W1589" s="14" t="str">
        <f t="shared" ca="1" si="421"/>
        <v/>
      </c>
      <c r="X1589" s="14" t="str">
        <f t="shared" ca="1" si="422"/>
        <v/>
      </c>
      <c r="Y1589" s="14" t="str">
        <f t="shared" ca="1" si="423"/>
        <v/>
      </c>
      <c r="Z1589" s="14" t="str">
        <f t="shared" ca="1" si="424"/>
        <v/>
      </c>
      <c r="AA1589" s="14" t="str">
        <f t="shared" ca="1" si="425"/>
        <v/>
      </c>
      <c r="AB1589" s="1">
        <f t="shared" si="427"/>
        <v>1</v>
      </c>
      <c r="AC1589" s="1" t="e">
        <f t="shared" si="428"/>
        <v>#N/A</v>
      </c>
      <c r="AD1589" s="1" t="e">
        <f t="shared" si="429"/>
        <v>#N/A</v>
      </c>
      <c r="AE1589" s="1" t="e">
        <f t="shared" si="430"/>
        <v>#N/A</v>
      </c>
      <c r="AF1589" s="1" t="e">
        <f t="shared" si="431"/>
        <v>#N/A</v>
      </c>
      <c r="AG1589" s="1" t="e">
        <f t="shared" si="432"/>
        <v>#N/A</v>
      </c>
      <c r="AH1589" s="1" t="e">
        <f t="shared" si="433"/>
        <v>#N/A</v>
      </c>
      <c r="AI1589" s="1" t="e">
        <f>TRIM(LEFT(AP1589,FIND(Sheet1!$E$16,AP1589)-1))</f>
        <v>#VALUE!</v>
      </c>
      <c r="AJ1589" s="1" t="e">
        <f>TRIM(LEFT(AQ1589,FIND(Sheet1!$E$16,AQ1589)-1))</f>
        <v>#VALUE!</v>
      </c>
      <c r="AK1589" s="1" t="e">
        <f>TRIM(LEFT(AR1589,FIND(Sheet1!$E$16,AR1589)-1))</f>
        <v>#VALUE!</v>
      </c>
      <c r="AL1589" s="1" t="e">
        <f>TRIM(LEFT(AS1589,FIND(Sheet1!$E$16,AS1589)-1))</f>
        <v>#VALUE!</v>
      </c>
      <c r="AM1589" s="1" t="e">
        <f>TRIM(LEFT(AT1589,FIND(Sheet1!$E$16,AT1589)-1))</f>
        <v>#VALUE!</v>
      </c>
      <c r="AN1589" s="1" t="e">
        <f>TRIM(LEFT(AU1589,FIND(Sheet1!$E$16,AU1589)-1))</f>
        <v>#VALUE!</v>
      </c>
      <c r="AO1589" s="1" t="e">
        <f>TRIM(LEFT(AV1589,FIND(Sheet1!$E$16,AV1589)-1))</f>
        <v>#VALUE!</v>
      </c>
      <c r="AP1589" s="14">
        <v>1</v>
      </c>
      <c r="AX1589" s="1">
        <v>2210250802</v>
      </c>
      <c r="AY1589" s="1" t="s">
        <v>91</v>
      </c>
      <c r="AZ1589" s="1" t="str">
        <f t="shared" si="426"/>
        <v>2210250802受击光效</v>
      </c>
      <c r="BA1589" s="1">
        <f>COUNTIFS($AZ$2:AZ1589,AZ1589,$AZ$2:AZ1589,"&gt;&lt;")</f>
        <v>2</v>
      </c>
    </row>
    <row r="1590" spans="19:53">
      <c r="S1590" s="14" t="str">
        <f t="shared" si="434"/>
        <v>2210250802击退2</v>
      </c>
      <c r="T1590" s="14" t="str">
        <f ca="1">IF(OFFSET($BB$1,MATCH($S1590,S:S,0)-1,),$BC$1,
_xlfn.TEXTJOIN(Sheet1!$D$16,1,U1590:AA1590))</f>
        <v>speed=1000,duration=0.1</v>
      </c>
      <c r="U1590" s="14" t="str">
        <f t="shared" ca="1" si="419"/>
        <v>speed=1000</v>
      </c>
      <c r="V1590" s="14" t="str">
        <f t="shared" ca="1" si="420"/>
        <v>duration=0.1</v>
      </c>
      <c r="W1590" s="14" t="str">
        <f t="shared" ca="1" si="421"/>
        <v/>
      </c>
      <c r="X1590" s="14" t="str">
        <f t="shared" ca="1" si="422"/>
        <v/>
      </c>
      <c r="Y1590" s="14" t="str">
        <f t="shared" ca="1" si="423"/>
        <v/>
      </c>
      <c r="Z1590" s="14" t="str">
        <f t="shared" ca="1" si="424"/>
        <v/>
      </c>
      <c r="AA1590" s="14" t="str">
        <f t="shared" ca="1" si="425"/>
        <v/>
      </c>
      <c r="AB1590" s="1">
        <f t="shared" si="427"/>
        <v>1000</v>
      </c>
      <c r="AC1590" s="1">
        <f t="shared" si="428"/>
        <v>0.1</v>
      </c>
      <c r="AD1590" s="1" t="e">
        <f t="shared" si="429"/>
        <v>#N/A</v>
      </c>
      <c r="AE1590" s="1" t="e">
        <f t="shared" si="430"/>
        <v>#N/A</v>
      </c>
      <c r="AF1590" s="1" t="e">
        <f t="shared" si="431"/>
        <v>#N/A</v>
      </c>
      <c r="AG1590" s="1" t="e">
        <f t="shared" si="432"/>
        <v>#N/A</v>
      </c>
      <c r="AH1590" s="1" t="e">
        <f t="shared" si="433"/>
        <v>#N/A</v>
      </c>
      <c r="AI1590" s="1" t="str">
        <f>TRIM(LEFT(AP1590,FIND(Sheet1!$E$16,AP1590)-1))</f>
        <v>speed</v>
      </c>
      <c r="AJ1590" s="1" t="str">
        <f>TRIM(LEFT(AQ1590,FIND(Sheet1!$E$16,AQ1590)-1))</f>
        <v>duration</v>
      </c>
      <c r="AK1590" s="1" t="e">
        <f>TRIM(LEFT(AR1590,FIND(Sheet1!$E$16,AR1590)-1))</f>
        <v>#VALUE!</v>
      </c>
      <c r="AL1590" s="1" t="e">
        <f>TRIM(LEFT(AS1590,FIND(Sheet1!$E$16,AS1590)-1))</f>
        <v>#VALUE!</v>
      </c>
      <c r="AM1590" s="1" t="e">
        <f>TRIM(LEFT(AT1590,FIND(Sheet1!$E$16,AT1590)-1))</f>
        <v>#VALUE!</v>
      </c>
      <c r="AN1590" s="1" t="e">
        <f>TRIM(LEFT(AU1590,FIND(Sheet1!$E$16,AU1590)-1))</f>
        <v>#VALUE!</v>
      </c>
      <c r="AO1590" s="1" t="e">
        <f>TRIM(LEFT(AV1590,FIND(Sheet1!$E$16,AV1590)-1))</f>
        <v>#VALUE!</v>
      </c>
      <c r="AP1590" s="14" t="s">
        <v>182</v>
      </c>
      <c r="AQ1590" s="14" t="s">
        <v>183</v>
      </c>
      <c r="AX1590" s="1">
        <v>2210250802</v>
      </c>
      <c r="AY1590" s="1" t="s">
        <v>47</v>
      </c>
      <c r="AZ1590" s="1" t="str">
        <f t="shared" si="426"/>
        <v>2210250802击退</v>
      </c>
      <c r="BA1590" s="1">
        <f>COUNTIFS($AZ$2:AZ1590,AZ1590,$AZ$2:AZ1590,"&gt;&lt;")</f>
        <v>2</v>
      </c>
    </row>
    <row r="1591" spans="19:53">
      <c r="S1591" s="14" t="str">
        <f t="shared" si="434"/>
        <v>2210250803加buff1</v>
      </c>
      <c r="T1591" s="14" t="str">
        <f ca="1">IF(OFFSET($BB$1,MATCH($S1591,S:S,0)-1,),$BC$1,
_xlfn.TEXTJOIN(Sheet1!$D$16,1,U1591:AA1591))</f>
        <v>duration=4,lightEffects={25},effectIds={1000092},overlayLimit=3</v>
      </c>
      <c r="U1591" s="14" t="str">
        <f t="shared" ca="1" si="419"/>
        <v>duration=4</v>
      </c>
      <c r="V1591" s="14" t="str">
        <f t="shared" ca="1" si="420"/>
        <v>lightEffects={25}</v>
      </c>
      <c r="W1591" s="14" t="str">
        <f t="shared" ca="1" si="421"/>
        <v>effectIds={1000092}</v>
      </c>
      <c r="X1591" s="14" t="str">
        <f t="shared" ca="1" si="422"/>
        <v>overlayLimit=3</v>
      </c>
      <c r="Y1591" s="14" t="str">
        <f t="shared" ca="1" si="423"/>
        <v/>
      </c>
      <c r="Z1591" s="14" t="str">
        <f t="shared" ca="1" si="424"/>
        <v/>
      </c>
      <c r="AA1591" s="14" t="str">
        <f t="shared" ca="1" si="425"/>
        <v/>
      </c>
      <c r="AB1591" s="1">
        <f t="shared" si="427"/>
        <v>4</v>
      </c>
      <c r="AC1591" s="1" t="e">
        <f t="shared" si="428"/>
        <v>#N/A</v>
      </c>
      <c r="AD1591" s="1" t="e">
        <f t="shared" si="429"/>
        <v>#N/A</v>
      </c>
      <c r="AE1591" s="1">
        <f t="shared" si="430"/>
        <v>3</v>
      </c>
      <c r="AF1591" s="1" t="e">
        <f t="shared" si="431"/>
        <v>#N/A</v>
      </c>
      <c r="AG1591" s="1" t="e">
        <f t="shared" si="432"/>
        <v>#N/A</v>
      </c>
      <c r="AH1591" s="1" t="e">
        <f t="shared" si="433"/>
        <v>#N/A</v>
      </c>
      <c r="AI1591" s="1" t="str">
        <f>TRIM(LEFT(AP1591,FIND(Sheet1!$E$16,AP1591)-1))</f>
        <v>duration</v>
      </c>
      <c r="AJ1591" s="1" t="str">
        <f>TRIM(LEFT(AQ1591,FIND(Sheet1!$E$16,AQ1591)-1))</f>
        <v>lightEffects</v>
      </c>
      <c r="AK1591" s="1" t="str">
        <f>TRIM(LEFT(AR1591,FIND(Sheet1!$E$16,AR1591)-1))</f>
        <v>effectIds</v>
      </c>
      <c r="AL1591" s="1" t="str">
        <f>TRIM(LEFT(AS1591,FIND(Sheet1!$E$16,AS1591)-1))</f>
        <v>overlayLimit</v>
      </c>
      <c r="AM1591" s="1" t="e">
        <f>TRIM(LEFT(AT1591,FIND(Sheet1!$E$16,AT1591)-1))</f>
        <v>#VALUE!</v>
      </c>
      <c r="AN1591" s="1" t="e">
        <f>TRIM(LEFT(AU1591,FIND(Sheet1!$E$16,AU1591)-1))</f>
        <v>#VALUE!</v>
      </c>
      <c r="AO1591" s="1" t="e">
        <f>TRIM(LEFT(AV1591,FIND(Sheet1!$E$16,AV1591)-1))</f>
        <v>#VALUE!</v>
      </c>
      <c r="AP1591" s="14" t="s">
        <v>207</v>
      </c>
      <c r="AQ1591" s="14" t="s">
        <v>427</v>
      </c>
      <c r="AR1591" s="14" t="s">
        <v>428</v>
      </c>
      <c r="AS1591" s="14" t="s">
        <v>429</v>
      </c>
      <c r="AX1591" s="1">
        <v>2210250803</v>
      </c>
      <c r="AY1591" s="1" t="s">
        <v>88</v>
      </c>
      <c r="AZ1591" s="1" t="str">
        <f t="shared" si="426"/>
        <v>2210250803加buff</v>
      </c>
      <c r="BA1591" s="1">
        <f>COUNTIFS($AZ$2:AZ1591,AZ1591,$AZ$2:AZ1591,"&gt;&lt;")</f>
        <v>1</v>
      </c>
    </row>
    <row r="1592" spans="19:53">
      <c r="S1592" s="14" t="str">
        <f t="shared" si="434"/>
        <v>2210250804受击光效1</v>
      </c>
      <c r="T1592" s="14" t="str">
        <f ca="1">IF(OFFSET($BB$1,MATCH($S1592,S:S,0)-1,),$BC$1,
_xlfn.TEXTJOIN(Sheet1!$D$16,1,U1592:AA1592))</f>
        <v>1</v>
      </c>
      <c r="U1592" s="14" t="str">
        <f t="shared" ca="1" si="419"/>
        <v>1</v>
      </c>
      <c r="V1592" s="14" t="str">
        <f t="shared" ca="1" si="420"/>
        <v/>
      </c>
      <c r="W1592" s="14" t="str">
        <f t="shared" ca="1" si="421"/>
        <v/>
      </c>
      <c r="X1592" s="14" t="str">
        <f t="shared" ca="1" si="422"/>
        <v/>
      </c>
      <c r="Y1592" s="14" t="str">
        <f t="shared" ca="1" si="423"/>
        <v/>
      </c>
      <c r="Z1592" s="14" t="str">
        <f t="shared" ca="1" si="424"/>
        <v/>
      </c>
      <c r="AA1592" s="14" t="str">
        <f t="shared" ca="1" si="425"/>
        <v/>
      </c>
      <c r="AB1592" s="1">
        <f t="shared" si="427"/>
        <v>1</v>
      </c>
      <c r="AC1592" s="1" t="e">
        <f t="shared" si="428"/>
        <v>#N/A</v>
      </c>
      <c r="AD1592" s="1" t="e">
        <f t="shared" si="429"/>
        <v>#N/A</v>
      </c>
      <c r="AE1592" s="1" t="e">
        <f t="shared" si="430"/>
        <v>#N/A</v>
      </c>
      <c r="AF1592" s="1" t="e">
        <f t="shared" si="431"/>
        <v>#N/A</v>
      </c>
      <c r="AG1592" s="1" t="e">
        <f t="shared" si="432"/>
        <v>#N/A</v>
      </c>
      <c r="AH1592" s="1" t="e">
        <f t="shared" si="433"/>
        <v>#N/A</v>
      </c>
      <c r="AI1592" s="1" t="e">
        <f>TRIM(LEFT(AP1592,FIND(Sheet1!$E$16,AP1592)-1))</f>
        <v>#VALUE!</v>
      </c>
      <c r="AJ1592" s="1" t="e">
        <f>TRIM(LEFT(AQ1592,FIND(Sheet1!$E$16,AQ1592)-1))</f>
        <v>#VALUE!</v>
      </c>
      <c r="AK1592" s="1" t="e">
        <f>TRIM(LEFT(AR1592,FIND(Sheet1!$E$16,AR1592)-1))</f>
        <v>#VALUE!</v>
      </c>
      <c r="AL1592" s="1" t="e">
        <f>TRIM(LEFT(AS1592,FIND(Sheet1!$E$16,AS1592)-1))</f>
        <v>#VALUE!</v>
      </c>
      <c r="AM1592" s="1" t="e">
        <f>TRIM(LEFT(AT1592,FIND(Sheet1!$E$16,AT1592)-1))</f>
        <v>#VALUE!</v>
      </c>
      <c r="AN1592" s="1" t="e">
        <f>TRIM(LEFT(AU1592,FIND(Sheet1!$E$16,AU1592)-1))</f>
        <v>#VALUE!</v>
      </c>
      <c r="AO1592" s="1" t="e">
        <f>TRIM(LEFT(AV1592,FIND(Sheet1!$E$16,AV1592)-1))</f>
        <v>#VALUE!</v>
      </c>
      <c r="AP1592" s="14">
        <v>1</v>
      </c>
      <c r="AX1592" s="1">
        <v>2210250804</v>
      </c>
      <c r="AY1592" s="1" t="s">
        <v>91</v>
      </c>
      <c r="AZ1592" s="1" t="str">
        <f t="shared" si="426"/>
        <v>2210250804受击光效</v>
      </c>
      <c r="BA1592" s="1">
        <f>COUNTIFS($AZ$2:AZ1592,AZ1592,$AZ$2:AZ1592,"&gt;&lt;")</f>
        <v>1</v>
      </c>
    </row>
    <row r="1593" spans="19:53">
      <c r="S1593" s="14" t="str">
        <f t="shared" si="434"/>
        <v>2210250804伤血1</v>
      </c>
      <c r="T1593" s="14" t="str">
        <f ca="1">IF(OFFSET($BB$1,MATCH($S1593,S:S,0)-1,),$BC$1,
_xlfn.TEXTJOIN(Sheet1!$D$16,1,U1593:AA1593))</f>
        <v>ratio=0.34+attackerParams('extreasure2')+attackerParams('step10a'),fixed=100,finalAddP=(defenderCurHp()/defenderProperty('生命上限')&lt;0.5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1593" s="14" t="str">
        <f t="shared" ca="1" si="419"/>
        <v>ratio=0.34+attackerParams('extreasure2')+attackerParams('step10a')</v>
      </c>
      <c r="V1593" s="14" t="str">
        <f t="shared" ca="1" si="420"/>
        <v>fixed=100</v>
      </c>
      <c r="W1593" s="14" t="str">
        <f t="shared" ca="1" si="421"/>
        <v>finalAddP=(defenderCurHp()/defenderProperty('生命上限')&lt;0.5 or attackerParams('extreasure3')&gt;0) and 0.15+attackerParams('extreasure1a') or 0</v>
      </c>
      <c r="X1593" s="14" t="str">
        <f t="shared" ca="1" si="422"/>
        <v>extCritP=(defenderCurHp()/defenderProperty('生命上限')&gt;0.5 or attackerParams('extreasure3')&gt;0) and 0.3+attackerParams('step10b')+attackerParams('extreasure1b') or 0</v>
      </c>
      <c r="Y1593" s="14" t="str">
        <f t="shared" ca="1" si="423"/>
        <v/>
      </c>
      <c r="Z1593" s="14" t="str">
        <f t="shared" ca="1" si="424"/>
        <v/>
      </c>
      <c r="AA1593" s="14" t="str">
        <f t="shared" ca="1" si="425"/>
        <v/>
      </c>
      <c r="AB1593" s="1">
        <f t="shared" si="427"/>
        <v>0.34</v>
      </c>
      <c r="AC1593" s="1">
        <f t="shared" si="428"/>
        <v>100</v>
      </c>
      <c r="AD1593" s="1" t="e">
        <f t="shared" si="429"/>
        <v>#N/A</v>
      </c>
      <c r="AE1593" s="1" t="e">
        <f t="shared" si="430"/>
        <v>#N/A</v>
      </c>
      <c r="AF1593" s="1" t="e">
        <f t="shared" si="431"/>
        <v>#N/A</v>
      </c>
      <c r="AG1593" s="1" t="e">
        <f t="shared" si="432"/>
        <v>#N/A</v>
      </c>
      <c r="AH1593" s="1" t="e">
        <f t="shared" si="433"/>
        <v>#N/A</v>
      </c>
      <c r="AI1593" s="1" t="str">
        <f>TRIM(LEFT(AP1593,FIND(Sheet1!$E$16,AP1593)-1))</f>
        <v>ratio</v>
      </c>
      <c r="AJ1593" s="1" t="str">
        <f>TRIM(LEFT(AQ1593,FIND(Sheet1!$E$16,AQ1593)-1))</f>
        <v>fixed</v>
      </c>
      <c r="AK1593" s="1" t="str">
        <f>TRIM(LEFT(AR1593,FIND(Sheet1!$E$16,AR1593)-1))</f>
        <v>finalAddP</v>
      </c>
      <c r="AL1593" s="1" t="str">
        <f>TRIM(LEFT(AS1593,FIND(Sheet1!$E$16,AS1593)-1))</f>
        <v>extCritP</v>
      </c>
      <c r="AM1593" s="1" t="e">
        <f>TRIM(LEFT(AT1593,FIND(Sheet1!$E$16,AT1593)-1))</f>
        <v>#VALUE!</v>
      </c>
      <c r="AN1593" s="1" t="e">
        <f>TRIM(LEFT(AU1593,FIND(Sheet1!$E$16,AU1593)-1))</f>
        <v>#VALUE!</v>
      </c>
      <c r="AO1593" s="1" t="e">
        <f>TRIM(LEFT(AV1593,FIND(Sheet1!$E$16,AV1593)-1))</f>
        <v>#VALUE!</v>
      </c>
      <c r="AP1593" s="14" t="s">
        <v>430</v>
      </c>
      <c r="AQ1593" s="14" t="s">
        <v>170</v>
      </c>
      <c r="AR1593" s="14" t="s">
        <v>431</v>
      </c>
      <c r="AS1593" s="14" t="s">
        <v>432</v>
      </c>
      <c r="AX1593" s="1">
        <v>2210250804</v>
      </c>
      <c r="AY1593" s="1" t="s">
        <v>86</v>
      </c>
      <c r="AZ1593" s="1" t="str">
        <f t="shared" si="426"/>
        <v>2210250804伤血</v>
      </c>
      <c r="BA1593" s="1">
        <f>COUNTIFS($AZ$2:AZ1593,AZ1593,$AZ$2:AZ1593,"&gt;&lt;")</f>
        <v>1</v>
      </c>
    </row>
    <row r="1594" spans="19:53">
      <c r="S1594" s="14" t="str">
        <f t="shared" si="434"/>
        <v>2210250804受击光效2</v>
      </c>
      <c r="T1594" s="14" t="str">
        <f ca="1">IF(OFFSET($BB$1,MATCH($S1594,S:S,0)-1,),$BC$1,
_xlfn.TEXTJOIN(Sheet1!$D$16,1,U1594:AA1594))</f>
        <v>1</v>
      </c>
      <c r="U1594" s="14" t="str">
        <f t="shared" ca="1" si="419"/>
        <v>1</v>
      </c>
      <c r="V1594" s="14" t="str">
        <f t="shared" ca="1" si="420"/>
        <v/>
      </c>
      <c r="W1594" s="14" t="str">
        <f t="shared" ca="1" si="421"/>
        <v/>
      </c>
      <c r="X1594" s="14" t="str">
        <f t="shared" ca="1" si="422"/>
        <v/>
      </c>
      <c r="Y1594" s="14" t="str">
        <f t="shared" ca="1" si="423"/>
        <v/>
      </c>
      <c r="Z1594" s="14" t="str">
        <f t="shared" ca="1" si="424"/>
        <v/>
      </c>
      <c r="AA1594" s="14" t="str">
        <f t="shared" ca="1" si="425"/>
        <v/>
      </c>
      <c r="AB1594" s="1">
        <f t="shared" si="427"/>
        <v>1</v>
      </c>
      <c r="AC1594" s="1" t="e">
        <f t="shared" si="428"/>
        <v>#N/A</v>
      </c>
      <c r="AD1594" s="1" t="e">
        <f t="shared" si="429"/>
        <v>#N/A</v>
      </c>
      <c r="AE1594" s="1" t="e">
        <f t="shared" si="430"/>
        <v>#N/A</v>
      </c>
      <c r="AF1594" s="1" t="e">
        <f t="shared" si="431"/>
        <v>#N/A</v>
      </c>
      <c r="AG1594" s="1" t="e">
        <f t="shared" si="432"/>
        <v>#N/A</v>
      </c>
      <c r="AH1594" s="1" t="e">
        <f t="shared" si="433"/>
        <v>#N/A</v>
      </c>
      <c r="AI1594" s="1" t="e">
        <f>TRIM(LEFT(AP1594,FIND(Sheet1!$E$16,AP1594)-1))</f>
        <v>#VALUE!</v>
      </c>
      <c r="AJ1594" s="1" t="e">
        <f>TRIM(LEFT(AQ1594,FIND(Sheet1!$E$16,AQ1594)-1))</f>
        <v>#VALUE!</v>
      </c>
      <c r="AK1594" s="1" t="e">
        <f>TRIM(LEFT(AR1594,FIND(Sheet1!$E$16,AR1594)-1))</f>
        <v>#VALUE!</v>
      </c>
      <c r="AL1594" s="1" t="e">
        <f>TRIM(LEFT(AS1594,FIND(Sheet1!$E$16,AS1594)-1))</f>
        <v>#VALUE!</v>
      </c>
      <c r="AM1594" s="1" t="e">
        <f>TRIM(LEFT(AT1594,FIND(Sheet1!$E$16,AT1594)-1))</f>
        <v>#VALUE!</v>
      </c>
      <c r="AN1594" s="1" t="e">
        <f>TRIM(LEFT(AU1594,FIND(Sheet1!$E$16,AU1594)-1))</f>
        <v>#VALUE!</v>
      </c>
      <c r="AO1594" s="1" t="e">
        <f>TRIM(LEFT(AV1594,FIND(Sheet1!$E$16,AV1594)-1))</f>
        <v>#VALUE!</v>
      </c>
      <c r="AP1594" s="14">
        <v>1</v>
      </c>
      <c r="AX1594" s="1">
        <v>2210250804</v>
      </c>
      <c r="AY1594" s="1" t="s">
        <v>91</v>
      </c>
      <c r="AZ1594" s="1" t="str">
        <f t="shared" si="426"/>
        <v>2210250804受击光效</v>
      </c>
      <c r="BA1594" s="1">
        <f>COUNTIFS($AZ$2:AZ1594,AZ1594,$AZ$2:AZ1594,"&gt;&lt;")</f>
        <v>2</v>
      </c>
    </row>
    <row r="1595" spans="19:53">
      <c r="S1595" s="14" t="str">
        <f t="shared" si="434"/>
        <v>2210250804伤血2</v>
      </c>
      <c r="T1595" s="14" t="str">
        <f ca="1">IF(OFFSET($BB$1,MATCH($S1595,S:S,0)-1,),$BC$1,
_xlfn.TEXTJOIN(Sheet1!$D$16,1,U1595:AA1595))</f>
        <v>ratio=0.34+attackerParams('extreasure2')+attackerParams('step10a'),fixed=100,finalAddP=(defenderCurHp()/defenderProperty('生命上限')&lt;0.5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1595" s="14" t="str">
        <f t="shared" ca="1" si="419"/>
        <v>ratio=0.34+attackerParams('extreasure2')+attackerParams('step10a')</v>
      </c>
      <c r="V1595" s="14" t="str">
        <f t="shared" ca="1" si="420"/>
        <v>fixed=100</v>
      </c>
      <c r="W1595" s="14" t="str">
        <f t="shared" ca="1" si="421"/>
        <v>finalAddP=(defenderCurHp()/defenderProperty('生命上限')&lt;0.5 or attackerParams('extreasure3')&gt;0) and 0.15+attackerParams('extreasure1a') or 0</v>
      </c>
      <c r="X1595" s="14" t="str">
        <f t="shared" ca="1" si="422"/>
        <v>extCritP=(defenderCurHp()/defenderProperty('生命上限')&gt;0.5 or attackerParams('extreasure3')&gt;0) and 0.3+attackerParams('step10b')+attackerParams('extreasure1b') or 0</v>
      </c>
      <c r="Y1595" s="14" t="str">
        <f t="shared" ca="1" si="423"/>
        <v/>
      </c>
      <c r="Z1595" s="14" t="str">
        <f t="shared" ca="1" si="424"/>
        <v/>
      </c>
      <c r="AA1595" s="14" t="str">
        <f t="shared" ca="1" si="425"/>
        <v/>
      </c>
      <c r="AB1595" s="1">
        <f t="shared" si="427"/>
        <v>0.34</v>
      </c>
      <c r="AC1595" s="1">
        <f t="shared" si="428"/>
        <v>100</v>
      </c>
      <c r="AD1595" s="1" t="e">
        <f t="shared" si="429"/>
        <v>#N/A</v>
      </c>
      <c r="AE1595" s="1" t="e">
        <f t="shared" si="430"/>
        <v>#N/A</v>
      </c>
      <c r="AF1595" s="1" t="e">
        <f t="shared" si="431"/>
        <v>#N/A</v>
      </c>
      <c r="AG1595" s="1" t="e">
        <f t="shared" si="432"/>
        <v>#N/A</v>
      </c>
      <c r="AH1595" s="1" t="e">
        <f t="shared" si="433"/>
        <v>#N/A</v>
      </c>
      <c r="AI1595" s="1" t="str">
        <f>TRIM(LEFT(AP1595,FIND(Sheet1!$E$16,AP1595)-1))</f>
        <v>ratio</v>
      </c>
      <c r="AJ1595" s="1" t="str">
        <f>TRIM(LEFT(AQ1595,FIND(Sheet1!$E$16,AQ1595)-1))</f>
        <v>fixed</v>
      </c>
      <c r="AK1595" s="1" t="str">
        <f>TRIM(LEFT(AR1595,FIND(Sheet1!$E$16,AR1595)-1))</f>
        <v>finalAddP</v>
      </c>
      <c r="AL1595" s="1" t="str">
        <f>TRIM(LEFT(AS1595,FIND(Sheet1!$E$16,AS1595)-1))</f>
        <v>extCritP</v>
      </c>
      <c r="AM1595" s="1" t="e">
        <f>TRIM(LEFT(AT1595,FIND(Sheet1!$E$16,AT1595)-1))</f>
        <v>#VALUE!</v>
      </c>
      <c r="AN1595" s="1" t="e">
        <f>TRIM(LEFT(AU1595,FIND(Sheet1!$E$16,AU1595)-1))</f>
        <v>#VALUE!</v>
      </c>
      <c r="AO1595" s="1" t="e">
        <f>TRIM(LEFT(AV1595,FIND(Sheet1!$E$16,AV1595)-1))</f>
        <v>#VALUE!</v>
      </c>
      <c r="AP1595" s="14" t="s">
        <v>430</v>
      </c>
      <c r="AQ1595" s="14" t="s">
        <v>170</v>
      </c>
      <c r="AR1595" s="14" t="s">
        <v>431</v>
      </c>
      <c r="AS1595" s="14" t="s">
        <v>432</v>
      </c>
      <c r="AX1595" s="1">
        <v>2210250804</v>
      </c>
      <c r="AY1595" s="1" t="s">
        <v>86</v>
      </c>
      <c r="AZ1595" s="1" t="str">
        <f t="shared" si="426"/>
        <v>2210250804伤血</v>
      </c>
      <c r="BA1595" s="1">
        <f>COUNTIFS($AZ$2:AZ1595,AZ1595,$AZ$2:AZ1595,"&gt;&lt;")</f>
        <v>2</v>
      </c>
    </row>
    <row r="1596" spans="19:53">
      <c r="S1596" s="14" t="str">
        <f t="shared" si="434"/>
        <v>2210250804击飞1</v>
      </c>
      <c r="T1596" s="14" t="str">
        <f ca="1">IF(OFFSET($BB$1,MATCH($S1596,S:S,0)-1,),$BC$1,
_xlfn.TEXTJOIN(Sheet1!$D$16,1,U1596:AA1596))</f>
        <v>speed=500,duration=0.2</v>
      </c>
      <c r="U1596" s="14" t="str">
        <f t="shared" ca="1" si="419"/>
        <v>speed=500</v>
      </c>
      <c r="V1596" s="14" t="str">
        <f t="shared" ca="1" si="420"/>
        <v>duration=0.2</v>
      </c>
      <c r="W1596" s="14" t="str">
        <f t="shared" ca="1" si="421"/>
        <v/>
      </c>
      <c r="X1596" s="14" t="str">
        <f t="shared" ca="1" si="422"/>
        <v/>
      </c>
      <c r="Y1596" s="14" t="str">
        <f t="shared" ca="1" si="423"/>
        <v/>
      </c>
      <c r="Z1596" s="14" t="str">
        <f t="shared" ca="1" si="424"/>
        <v/>
      </c>
      <c r="AA1596" s="14" t="str">
        <f t="shared" ca="1" si="425"/>
        <v/>
      </c>
      <c r="AB1596" s="1">
        <f t="shared" si="427"/>
        <v>500</v>
      </c>
      <c r="AC1596" s="1">
        <f t="shared" si="428"/>
        <v>0.2</v>
      </c>
      <c r="AD1596" s="1" t="e">
        <f t="shared" si="429"/>
        <v>#N/A</v>
      </c>
      <c r="AE1596" s="1" t="e">
        <f t="shared" si="430"/>
        <v>#N/A</v>
      </c>
      <c r="AF1596" s="1" t="e">
        <f t="shared" si="431"/>
        <v>#N/A</v>
      </c>
      <c r="AG1596" s="1" t="e">
        <f t="shared" si="432"/>
        <v>#N/A</v>
      </c>
      <c r="AH1596" s="1" t="e">
        <f t="shared" si="433"/>
        <v>#N/A</v>
      </c>
      <c r="AI1596" s="1" t="str">
        <f>TRIM(LEFT(AP1596,FIND(Sheet1!$E$16,AP1596)-1))</f>
        <v>speed</v>
      </c>
      <c r="AJ1596" s="1" t="str">
        <f>TRIM(LEFT(AQ1596,FIND(Sheet1!$E$16,AQ1596)-1))</f>
        <v>duration</v>
      </c>
      <c r="AK1596" s="1" t="e">
        <f>TRIM(LEFT(AR1596,FIND(Sheet1!$E$16,AR1596)-1))</f>
        <v>#VALUE!</v>
      </c>
      <c r="AL1596" s="1" t="e">
        <f>TRIM(LEFT(AS1596,FIND(Sheet1!$E$16,AS1596)-1))</f>
        <v>#VALUE!</v>
      </c>
      <c r="AM1596" s="1" t="e">
        <f>TRIM(LEFT(AT1596,FIND(Sheet1!$E$16,AT1596)-1))</f>
        <v>#VALUE!</v>
      </c>
      <c r="AN1596" s="1" t="e">
        <f>TRIM(LEFT(AU1596,FIND(Sheet1!$E$16,AU1596)-1))</f>
        <v>#VALUE!</v>
      </c>
      <c r="AO1596" s="1" t="e">
        <f>TRIM(LEFT(AV1596,FIND(Sheet1!$E$16,AV1596)-1))</f>
        <v>#VALUE!</v>
      </c>
      <c r="AP1596" s="14" t="s">
        <v>304</v>
      </c>
      <c r="AQ1596" s="14" t="s">
        <v>174</v>
      </c>
      <c r="AX1596" s="1">
        <v>2210250804</v>
      </c>
      <c r="AY1596" s="1" t="s">
        <v>96</v>
      </c>
      <c r="AZ1596" s="1" t="str">
        <f t="shared" si="426"/>
        <v>2210250804击飞</v>
      </c>
      <c r="BA1596" s="1">
        <f>COUNTIFS($AZ$2:AZ1596,AZ1596,$AZ$2:AZ1596,"&gt;&lt;")</f>
        <v>1</v>
      </c>
    </row>
    <row r="1597" spans="19:53">
      <c r="S1597" s="14" t="str">
        <f t="shared" si="434"/>
        <v>2210250805受击光效1</v>
      </c>
      <c r="T1597" s="14" t="str">
        <f ca="1">IF(OFFSET($BB$1,MATCH($S1597,S:S,0)-1,),$BC$1,
_xlfn.TEXTJOIN(Sheet1!$D$16,1,U1597:AA1597))</f>
        <v>1</v>
      </c>
      <c r="U1597" s="14" t="str">
        <f t="shared" ca="1" si="419"/>
        <v>1</v>
      </c>
      <c r="V1597" s="14" t="str">
        <f t="shared" ca="1" si="420"/>
        <v/>
      </c>
      <c r="W1597" s="14" t="str">
        <f t="shared" ca="1" si="421"/>
        <v/>
      </c>
      <c r="X1597" s="14" t="str">
        <f t="shared" ca="1" si="422"/>
        <v/>
      </c>
      <c r="Y1597" s="14" t="str">
        <f t="shared" ca="1" si="423"/>
        <v/>
      </c>
      <c r="Z1597" s="14" t="str">
        <f t="shared" ca="1" si="424"/>
        <v/>
      </c>
      <c r="AA1597" s="14" t="str">
        <f t="shared" ca="1" si="425"/>
        <v/>
      </c>
      <c r="AB1597" s="1">
        <f t="shared" si="427"/>
        <v>1</v>
      </c>
      <c r="AC1597" s="1" t="e">
        <f t="shared" si="428"/>
        <v>#N/A</v>
      </c>
      <c r="AD1597" s="1" t="e">
        <f t="shared" si="429"/>
        <v>#N/A</v>
      </c>
      <c r="AE1597" s="1" t="e">
        <f t="shared" si="430"/>
        <v>#N/A</v>
      </c>
      <c r="AF1597" s="1" t="e">
        <f t="shared" si="431"/>
        <v>#N/A</v>
      </c>
      <c r="AG1597" s="1" t="e">
        <f t="shared" si="432"/>
        <v>#N/A</v>
      </c>
      <c r="AH1597" s="1" t="e">
        <f t="shared" si="433"/>
        <v>#N/A</v>
      </c>
      <c r="AI1597" s="1" t="e">
        <f>TRIM(LEFT(AP1597,FIND(Sheet1!$E$16,AP1597)-1))</f>
        <v>#VALUE!</v>
      </c>
      <c r="AJ1597" s="1" t="e">
        <f>TRIM(LEFT(AQ1597,FIND(Sheet1!$E$16,AQ1597)-1))</f>
        <v>#VALUE!</v>
      </c>
      <c r="AK1597" s="1" t="e">
        <f>TRIM(LEFT(AR1597,FIND(Sheet1!$E$16,AR1597)-1))</f>
        <v>#VALUE!</v>
      </c>
      <c r="AL1597" s="1" t="e">
        <f>TRIM(LEFT(AS1597,FIND(Sheet1!$E$16,AS1597)-1))</f>
        <v>#VALUE!</v>
      </c>
      <c r="AM1597" s="1" t="e">
        <f>TRIM(LEFT(AT1597,FIND(Sheet1!$E$16,AT1597)-1))</f>
        <v>#VALUE!</v>
      </c>
      <c r="AN1597" s="1" t="e">
        <f>TRIM(LEFT(AU1597,FIND(Sheet1!$E$16,AU1597)-1))</f>
        <v>#VALUE!</v>
      </c>
      <c r="AO1597" s="1" t="e">
        <f>TRIM(LEFT(AV1597,FIND(Sheet1!$E$16,AV1597)-1))</f>
        <v>#VALUE!</v>
      </c>
      <c r="AP1597" s="14">
        <v>1</v>
      </c>
      <c r="AX1597" s="1">
        <v>2210250805</v>
      </c>
      <c r="AY1597" s="1" t="s">
        <v>91</v>
      </c>
      <c r="AZ1597" s="1" t="str">
        <f t="shared" si="426"/>
        <v>2210250805受击光效</v>
      </c>
      <c r="BA1597" s="1">
        <f>COUNTIFS($AZ$2:AZ1597,AZ1597,$AZ$2:AZ1597,"&gt;&lt;")</f>
        <v>1</v>
      </c>
    </row>
    <row r="1598" spans="19:53">
      <c r="S1598" s="14" t="str">
        <f t="shared" si="434"/>
        <v>2210250805伤血1</v>
      </c>
      <c r="T1598" s="14" t="str">
        <f ca="1">IF(OFFSET($BB$1,MATCH($S1598,S:S,0)-1,),$BC$1,
_xlfn.TEXTJOIN(Sheet1!$D$16,1,U1598:AA1598))</f>
        <v>ratio=0.42+attackerParams('extreasure2')+attackerParams('step10a'),fixed=100,finalAddP=(defenderCurHp()/defenderProperty('生命上限')&lt;0.5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1598" s="14" t="str">
        <f t="shared" ca="1" si="419"/>
        <v>ratio=0.42+attackerParams('extreasure2')+attackerParams('step10a')</v>
      </c>
      <c r="V1598" s="14" t="str">
        <f t="shared" ca="1" si="420"/>
        <v>fixed=100</v>
      </c>
      <c r="W1598" s="14" t="str">
        <f t="shared" ca="1" si="421"/>
        <v>finalAddP=(defenderCurHp()/defenderProperty('生命上限')&lt;0.5 or attackerParams('extreasure3')&gt;0) and 0.15+attackerParams('extreasure1a') or 0</v>
      </c>
      <c r="X1598" s="14" t="str">
        <f t="shared" ca="1" si="422"/>
        <v>extCritP=(defenderCurHp()/defenderProperty('生命上限')&gt;0.5 or attackerParams('extreasure3')&gt;0) and 0.3+attackerParams('step10b')+attackerParams('extreasure1b') or 0</v>
      </c>
      <c r="Y1598" s="14" t="str">
        <f t="shared" ca="1" si="423"/>
        <v/>
      </c>
      <c r="Z1598" s="14" t="str">
        <f t="shared" ca="1" si="424"/>
        <v/>
      </c>
      <c r="AA1598" s="14" t="str">
        <f t="shared" ca="1" si="425"/>
        <v/>
      </c>
      <c r="AB1598" s="1">
        <f t="shared" si="427"/>
        <v>0.42</v>
      </c>
      <c r="AC1598" s="1">
        <f t="shared" si="428"/>
        <v>100</v>
      </c>
      <c r="AD1598" s="1" t="e">
        <f t="shared" si="429"/>
        <v>#N/A</v>
      </c>
      <c r="AE1598" s="1" t="e">
        <f t="shared" si="430"/>
        <v>#N/A</v>
      </c>
      <c r="AF1598" s="1" t="e">
        <f t="shared" si="431"/>
        <v>#N/A</v>
      </c>
      <c r="AG1598" s="1" t="e">
        <f t="shared" si="432"/>
        <v>#N/A</v>
      </c>
      <c r="AH1598" s="1" t="e">
        <f t="shared" si="433"/>
        <v>#N/A</v>
      </c>
      <c r="AI1598" s="1" t="str">
        <f>TRIM(LEFT(AP1598,FIND(Sheet1!$E$16,AP1598)-1))</f>
        <v>ratio</v>
      </c>
      <c r="AJ1598" s="1" t="str">
        <f>TRIM(LEFT(AQ1598,FIND(Sheet1!$E$16,AQ1598)-1))</f>
        <v>fixed</v>
      </c>
      <c r="AK1598" s="1" t="str">
        <f>TRIM(LEFT(AR1598,FIND(Sheet1!$E$16,AR1598)-1))</f>
        <v>finalAddP</v>
      </c>
      <c r="AL1598" s="1" t="str">
        <f>TRIM(LEFT(AS1598,FIND(Sheet1!$E$16,AS1598)-1))</f>
        <v>extCritP</v>
      </c>
      <c r="AM1598" s="1" t="e">
        <f>TRIM(LEFT(AT1598,FIND(Sheet1!$E$16,AT1598)-1))</f>
        <v>#VALUE!</v>
      </c>
      <c r="AN1598" s="1" t="e">
        <f>TRIM(LEFT(AU1598,FIND(Sheet1!$E$16,AU1598)-1))</f>
        <v>#VALUE!</v>
      </c>
      <c r="AO1598" s="1" t="e">
        <f>TRIM(LEFT(AV1598,FIND(Sheet1!$E$16,AV1598)-1))</f>
        <v>#VALUE!</v>
      </c>
      <c r="AP1598" s="14" t="s">
        <v>433</v>
      </c>
      <c r="AQ1598" s="14" t="s">
        <v>170</v>
      </c>
      <c r="AR1598" s="14" t="s">
        <v>431</v>
      </c>
      <c r="AS1598" s="14" t="s">
        <v>432</v>
      </c>
      <c r="AX1598" s="1">
        <v>2210250805</v>
      </c>
      <c r="AY1598" s="1" t="s">
        <v>86</v>
      </c>
      <c r="AZ1598" s="1" t="str">
        <f t="shared" si="426"/>
        <v>2210250805伤血</v>
      </c>
      <c r="BA1598" s="1">
        <f>COUNTIFS($AZ$2:AZ1598,AZ1598,$AZ$2:AZ1598,"&gt;&lt;")</f>
        <v>1</v>
      </c>
    </row>
    <row r="1599" spans="19:53">
      <c r="S1599" s="14" t="str">
        <f t="shared" si="434"/>
        <v>2210250805受击光效2</v>
      </c>
      <c r="T1599" s="14" t="str">
        <f ca="1">IF(OFFSET($BB$1,MATCH($S1599,S:S,0)-1,),$BC$1,
_xlfn.TEXTJOIN(Sheet1!$D$16,1,U1599:AA1599))</f>
        <v>1</v>
      </c>
      <c r="U1599" s="14" t="str">
        <f t="shared" ca="1" si="419"/>
        <v>1</v>
      </c>
      <c r="V1599" s="14" t="str">
        <f t="shared" ca="1" si="420"/>
        <v/>
      </c>
      <c r="W1599" s="14" t="str">
        <f t="shared" ca="1" si="421"/>
        <v/>
      </c>
      <c r="X1599" s="14" t="str">
        <f t="shared" ca="1" si="422"/>
        <v/>
      </c>
      <c r="Y1599" s="14" t="str">
        <f t="shared" ca="1" si="423"/>
        <v/>
      </c>
      <c r="Z1599" s="14" t="str">
        <f t="shared" ca="1" si="424"/>
        <v/>
      </c>
      <c r="AA1599" s="14" t="str">
        <f t="shared" ca="1" si="425"/>
        <v/>
      </c>
      <c r="AB1599" s="1">
        <f t="shared" si="427"/>
        <v>1</v>
      </c>
      <c r="AC1599" s="1" t="e">
        <f t="shared" si="428"/>
        <v>#N/A</v>
      </c>
      <c r="AD1599" s="1" t="e">
        <f t="shared" si="429"/>
        <v>#N/A</v>
      </c>
      <c r="AE1599" s="1" t="e">
        <f t="shared" si="430"/>
        <v>#N/A</v>
      </c>
      <c r="AF1599" s="1" t="e">
        <f t="shared" si="431"/>
        <v>#N/A</v>
      </c>
      <c r="AG1599" s="1" t="e">
        <f t="shared" si="432"/>
        <v>#N/A</v>
      </c>
      <c r="AH1599" s="1" t="e">
        <f t="shared" si="433"/>
        <v>#N/A</v>
      </c>
      <c r="AI1599" s="1" t="e">
        <f>TRIM(LEFT(AP1599,FIND(Sheet1!$E$16,AP1599)-1))</f>
        <v>#VALUE!</v>
      </c>
      <c r="AJ1599" s="1" t="e">
        <f>TRIM(LEFT(AQ1599,FIND(Sheet1!$E$16,AQ1599)-1))</f>
        <v>#VALUE!</v>
      </c>
      <c r="AK1599" s="1" t="e">
        <f>TRIM(LEFT(AR1599,FIND(Sheet1!$E$16,AR1599)-1))</f>
        <v>#VALUE!</v>
      </c>
      <c r="AL1599" s="1" t="e">
        <f>TRIM(LEFT(AS1599,FIND(Sheet1!$E$16,AS1599)-1))</f>
        <v>#VALUE!</v>
      </c>
      <c r="AM1599" s="1" t="e">
        <f>TRIM(LEFT(AT1599,FIND(Sheet1!$E$16,AT1599)-1))</f>
        <v>#VALUE!</v>
      </c>
      <c r="AN1599" s="1" t="e">
        <f>TRIM(LEFT(AU1599,FIND(Sheet1!$E$16,AU1599)-1))</f>
        <v>#VALUE!</v>
      </c>
      <c r="AO1599" s="1" t="e">
        <f>TRIM(LEFT(AV1599,FIND(Sheet1!$E$16,AV1599)-1))</f>
        <v>#VALUE!</v>
      </c>
      <c r="AP1599" s="14">
        <v>1</v>
      </c>
      <c r="AX1599" s="1">
        <v>2210250805</v>
      </c>
      <c r="AY1599" s="1" t="s">
        <v>91</v>
      </c>
      <c r="AZ1599" s="1" t="str">
        <f t="shared" si="426"/>
        <v>2210250805受击光效</v>
      </c>
      <c r="BA1599" s="1">
        <f>COUNTIFS($AZ$2:AZ1599,AZ1599,$AZ$2:AZ1599,"&gt;&lt;")</f>
        <v>2</v>
      </c>
    </row>
    <row r="1600" spans="19:53">
      <c r="S1600" s="14" t="str">
        <f t="shared" si="434"/>
        <v>2210250805伤血2</v>
      </c>
      <c r="T1600" s="14" t="str">
        <f ca="1">IF(OFFSET($BB$1,MATCH($S1600,S:S,0)-1,),$BC$1,
_xlfn.TEXTJOIN(Sheet1!$D$16,1,U1600:AA1600))</f>
        <v>ratio=0.42+attackerParams('extreasure2')+attackerParams('step10a'),fixed=100,finalAddP=(defenderCurHp()/defenderProperty('生命上限')&lt;0.5 or attackerParams('extreasure3')&gt;0) and 0.15+attackerParams('extreasure1a') or 0,extCritP=(defenderCurHp()/defenderProperty('生命上限')&gt;0.5 or attackerParams('extreasure3')&gt;0) and 0.3+attackerParams('step10b')+attackerParams('extreasure1b') or 0</v>
      </c>
      <c r="U1600" s="14" t="str">
        <f t="shared" ca="1" si="419"/>
        <v>ratio=0.42+attackerParams('extreasure2')+attackerParams('step10a')</v>
      </c>
      <c r="V1600" s="14" t="str">
        <f t="shared" ca="1" si="420"/>
        <v>fixed=100</v>
      </c>
      <c r="W1600" s="14" t="str">
        <f t="shared" ca="1" si="421"/>
        <v>finalAddP=(defenderCurHp()/defenderProperty('生命上限')&lt;0.5 or attackerParams('extreasure3')&gt;0) and 0.15+attackerParams('extreasure1a') or 0</v>
      </c>
      <c r="X1600" s="14" t="str">
        <f t="shared" ca="1" si="422"/>
        <v>extCritP=(defenderCurHp()/defenderProperty('生命上限')&gt;0.5 or attackerParams('extreasure3')&gt;0) and 0.3+attackerParams('step10b')+attackerParams('extreasure1b') or 0</v>
      </c>
      <c r="Y1600" s="14" t="str">
        <f t="shared" ca="1" si="423"/>
        <v/>
      </c>
      <c r="Z1600" s="14" t="str">
        <f t="shared" ca="1" si="424"/>
        <v/>
      </c>
      <c r="AA1600" s="14" t="str">
        <f t="shared" ca="1" si="425"/>
        <v/>
      </c>
      <c r="AB1600" s="1">
        <f t="shared" si="427"/>
        <v>0.42</v>
      </c>
      <c r="AC1600" s="1">
        <f t="shared" si="428"/>
        <v>100</v>
      </c>
      <c r="AD1600" s="1" t="e">
        <f t="shared" si="429"/>
        <v>#N/A</v>
      </c>
      <c r="AE1600" s="1" t="e">
        <f t="shared" si="430"/>
        <v>#N/A</v>
      </c>
      <c r="AF1600" s="1" t="e">
        <f t="shared" si="431"/>
        <v>#N/A</v>
      </c>
      <c r="AG1600" s="1" t="e">
        <f t="shared" si="432"/>
        <v>#N/A</v>
      </c>
      <c r="AH1600" s="1" t="e">
        <f t="shared" si="433"/>
        <v>#N/A</v>
      </c>
      <c r="AI1600" s="1" t="str">
        <f>TRIM(LEFT(AP1600,FIND(Sheet1!$E$16,AP1600)-1))</f>
        <v>ratio</v>
      </c>
      <c r="AJ1600" s="1" t="str">
        <f>TRIM(LEFT(AQ1600,FIND(Sheet1!$E$16,AQ1600)-1))</f>
        <v>fixed</v>
      </c>
      <c r="AK1600" s="1" t="str">
        <f>TRIM(LEFT(AR1600,FIND(Sheet1!$E$16,AR1600)-1))</f>
        <v>finalAddP</v>
      </c>
      <c r="AL1600" s="1" t="str">
        <f>TRIM(LEFT(AS1600,FIND(Sheet1!$E$16,AS1600)-1))</f>
        <v>extCritP</v>
      </c>
      <c r="AM1600" s="1" t="e">
        <f>TRIM(LEFT(AT1600,FIND(Sheet1!$E$16,AT1600)-1))</f>
        <v>#VALUE!</v>
      </c>
      <c r="AN1600" s="1" t="e">
        <f>TRIM(LEFT(AU1600,FIND(Sheet1!$E$16,AU1600)-1))</f>
        <v>#VALUE!</v>
      </c>
      <c r="AO1600" s="1" t="e">
        <f>TRIM(LEFT(AV1600,FIND(Sheet1!$E$16,AV1600)-1))</f>
        <v>#VALUE!</v>
      </c>
      <c r="AP1600" s="14" t="s">
        <v>433</v>
      </c>
      <c r="AQ1600" s="14" t="s">
        <v>170</v>
      </c>
      <c r="AR1600" s="14" t="s">
        <v>431</v>
      </c>
      <c r="AS1600" s="14" t="s">
        <v>432</v>
      </c>
      <c r="AX1600" s="1">
        <v>2210250805</v>
      </c>
      <c r="AY1600" s="1" t="s">
        <v>86</v>
      </c>
      <c r="AZ1600" s="1" t="str">
        <f t="shared" si="426"/>
        <v>2210250805伤血</v>
      </c>
      <c r="BA1600" s="1">
        <f>COUNTIFS($AZ$2:AZ1600,AZ1600,$AZ$2:AZ1600,"&gt;&lt;")</f>
        <v>2</v>
      </c>
    </row>
    <row r="1601" spans="19:53">
      <c r="S1601" s="14" t="str">
        <f t="shared" si="434"/>
        <v>2210250805击飞1</v>
      </c>
      <c r="T1601" s="14" t="str">
        <f ca="1">IF(OFFSET($BB$1,MATCH($S1601,S:S,0)-1,),$BC$1,
_xlfn.TEXTJOIN(Sheet1!$D$16,1,U1601:AA1601))</f>
        <v>speed=500,duration=0.2</v>
      </c>
      <c r="U1601" s="14" t="str">
        <f t="shared" ca="1" si="419"/>
        <v>speed=500</v>
      </c>
      <c r="V1601" s="14" t="str">
        <f t="shared" ca="1" si="420"/>
        <v>duration=0.2</v>
      </c>
      <c r="W1601" s="14" t="str">
        <f t="shared" ca="1" si="421"/>
        <v/>
      </c>
      <c r="X1601" s="14" t="str">
        <f t="shared" ca="1" si="422"/>
        <v/>
      </c>
      <c r="Y1601" s="14" t="str">
        <f t="shared" ca="1" si="423"/>
        <v/>
      </c>
      <c r="Z1601" s="14" t="str">
        <f t="shared" ca="1" si="424"/>
        <v/>
      </c>
      <c r="AA1601" s="14" t="str">
        <f t="shared" ca="1" si="425"/>
        <v/>
      </c>
      <c r="AB1601" s="1">
        <f t="shared" si="427"/>
        <v>500</v>
      </c>
      <c r="AC1601" s="1">
        <f t="shared" si="428"/>
        <v>0.2</v>
      </c>
      <c r="AD1601" s="1" t="e">
        <f t="shared" si="429"/>
        <v>#N/A</v>
      </c>
      <c r="AE1601" s="1" t="e">
        <f t="shared" si="430"/>
        <v>#N/A</v>
      </c>
      <c r="AF1601" s="1" t="e">
        <f t="shared" si="431"/>
        <v>#N/A</v>
      </c>
      <c r="AG1601" s="1" t="e">
        <f t="shared" si="432"/>
        <v>#N/A</v>
      </c>
      <c r="AH1601" s="1" t="e">
        <f t="shared" si="433"/>
        <v>#N/A</v>
      </c>
      <c r="AI1601" s="1" t="str">
        <f>TRIM(LEFT(AP1601,FIND(Sheet1!$E$16,AP1601)-1))</f>
        <v>speed</v>
      </c>
      <c r="AJ1601" s="1" t="str">
        <f>TRIM(LEFT(AQ1601,FIND(Sheet1!$E$16,AQ1601)-1))</f>
        <v>duration</v>
      </c>
      <c r="AK1601" s="1" t="e">
        <f>TRIM(LEFT(AR1601,FIND(Sheet1!$E$16,AR1601)-1))</f>
        <v>#VALUE!</v>
      </c>
      <c r="AL1601" s="1" t="e">
        <f>TRIM(LEFT(AS1601,FIND(Sheet1!$E$16,AS1601)-1))</f>
        <v>#VALUE!</v>
      </c>
      <c r="AM1601" s="1" t="e">
        <f>TRIM(LEFT(AT1601,FIND(Sheet1!$E$16,AT1601)-1))</f>
        <v>#VALUE!</v>
      </c>
      <c r="AN1601" s="1" t="e">
        <f>TRIM(LEFT(AU1601,FIND(Sheet1!$E$16,AU1601)-1))</f>
        <v>#VALUE!</v>
      </c>
      <c r="AO1601" s="1" t="e">
        <f>TRIM(LEFT(AV1601,FIND(Sheet1!$E$16,AV1601)-1))</f>
        <v>#VALUE!</v>
      </c>
      <c r="AP1601" s="14" t="s">
        <v>304</v>
      </c>
      <c r="AQ1601" s="14" t="s">
        <v>174</v>
      </c>
      <c r="AX1601" s="1">
        <v>2210250805</v>
      </c>
      <c r="AY1601" s="1" t="s">
        <v>96</v>
      </c>
      <c r="AZ1601" s="1" t="str">
        <f t="shared" si="426"/>
        <v>2210250805击飞</v>
      </c>
      <c r="BA1601" s="1">
        <f>COUNTIFS($AZ$2:AZ1601,AZ1601,$AZ$2:AZ1601,"&gt;&lt;")</f>
        <v>1</v>
      </c>
    </row>
    <row r="1602" spans="19:53">
      <c r="S1602" s="14" t="str">
        <f t="shared" si="434"/>
        <v>2200350801伤血1</v>
      </c>
      <c r="T1602" s="14" t="str">
        <f ca="1">IF(OFFSET($BB$1,MATCH($S1602,S:S,0)-1,),$BC$1,
_xlfn.TEXTJOIN(Sheet1!$D$16,1,U1602:AA1602))</f>
        <v>ratio=0.4,fixed=10</v>
      </c>
      <c r="U1602" s="14" t="str">
        <f t="shared" ref="U1602:U1665" ca="1" si="435">IFERROR(SUBSTITUTE(AP1602,AB1602,INDEX(OFFSET($H$1:$Q$1,MATCH($S1602,$F:$F,0)-1,0),MATCH(AI1602,$H$1:$Q$1,0))),AP1602&amp;"")</f>
        <v>ratio=0.4</v>
      </c>
      <c r="V1602" s="14" t="str">
        <f t="shared" ref="V1602:V1665" ca="1" si="436">IFERROR(SUBSTITUTE(AQ1602,AC1602,INDEX(OFFSET($H$1:$Q$1,MATCH($S1602,$F:$F,0)-1,0),MATCH(AJ1602,$H$1:$Q$1,0))),AQ1602&amp;"")</f>
        <v>fixed=10</v>
      </c>
      <c r="W1602" s="14" t="str">
        <f t="shared" ref="W1602:W1665" ca="1" si="437">IFERROR(SUBSTITUTE(AR1602,AD1602,INDEX(OFFSET($H$1:$Q$1,MATCH($S1602,$F:$F,0)-1,0),MATCH(AK1602,$H$1:$Q$1,0))),AR1602&amp;"")</f>
        <v/>
      </c>
      <c r="X1602" s="14" t="str">
        <f t="shared" ref="X1602:X1665" ca="1" si="438">IFERROR(SUBSTITUTE(AS1602,AE1602,INDEX(OFFSET($H$1:$Q$1,MATCH($S1602,$F:$F,0)-1,0),MATCH(AL1602,$H$1:$Q$1,0))),AS1602&amp;"")</f>
        <v/>
      </c>
      <c r="Y1602" s="14" t="str">
        <f t="shared" ref="Y1602:Y1665" ca="1" si="439">IFERROR(SUBSTITUTE(AT1602,AF1602,INDEX(OFFSET($H$1:$Q$1,MATCH($S1602,$F:$F,0)-1,0),MATCH(AM1602,$H$1:$Q$1,0))),AT1602&amp;"")</f>
        <v/>
      </c>
      <c r="Z1602" s="14" t="str">
        <f t="shared" ref="Z1602:Z1665" ca="1" si="440">IFERROR(SUBSTITUTE(AU1602,AG1602,INDEX(OFFSET($H$1:$Q$1,MATCH($S1602,$F:$F,0)-1,0),MATCH(AN1602,$H$1:$Q$1,0))),AU1602&amp;"")</f>
        <v/>
      </c>
      <c r="AA1602" s="14" t="str">
        <f t="shared" ref="AA1602:AA1665" ca="1" si="441">IFERROR(SUBSTITUTE(AV1602,AH1602,INDEX(OFFSET($H$1:$Q$1,MATCH($S1602,$F:$F,0)-1,0),MATCH(AO1602,$H$1:$Q$1,0))),AV1602&amp;"")</f>
        <v/>
      </c>
      <c r="AB1602" s="1">
        <f t="shared" si="427"/>
        <v>0.4</v>
      </c>
      <c r="AC1602" s="1">
        <f t="shared" si="428"/>
        <v>10</v>
      </c>
      <c r="AD1602" s="1" t="e">
        <f t="shared" si="429"/>
        <v>#N/A</v>
      </c>
      <c r="AE1602" s="1" t="e">
        <f t="shared" si="430"/>
        <v>#N/A</v>
      </c>
      <c r="AF1602" s="1" t="e">
        <f t="shared" si="431"/>
        <v>#N/A</v>
      </c>
      <c r="AG1602" s="1" t="e">
        <f t="shared" si="432"/>
        <v>#N/A</v>
      </c>
      <c r="AH1602" s="1" t="e">
        <f t="shared" si="433"/>
        <v>#N/A</v>
      </c>
      <c r="AI1602" s="1" t="str">
        <f>TRIM(LEFT(AP1602,FIND(Sheet1!$E$16,AP1602)-1))</f>
        <v>ratio</v>
      </c>
      <c r="AJ1602" s="1" t="str">
        <f>TRIM(LEFT(AQ1602,FIND(Sheet1!$E$16,AQ1602)-1))</f>
        <v>fixed</v>
      </c>
      <c r="AK1602" s="1" t="e">
        <f>TRIM(LEFT(AR1602,FIND(Sheet1!$E$16,AR1602)-1))</f>
        <v>#VALUE!</v>
      </c>
      <c r="AL1602" s="1" t="e">
        <f>TRIM(LEFT(AS1602,FIND(Sheet1!$E$16,AS1602)-1))</f>
        <v>#VALUE!</v>
      </c>
      <c r="AM1602" s="1" t="e">
        <f>TRIM(LEFT(AT1602,FIND(Sheet1!$E$16,AT1602)-1))</f>
        <v>#VALUE!</v>
      </c>
      <c r="AN1602" s="1" t="e">
        <f>TRIM(LEFT(AU1602,FIND(Sheet1!$E$16,AU1602)-1))</f>
        <v>#VALUE!</v>
      </c>
      <c r="AO1602" s="1" t="e">
        <f>TRIM(LEFT(AV1602,FIND(Sheet1!$E$16,AV1602)-1))</f>
        <v>#VALUE!</v>
      </c>
      <c r="AP1602" s="14" t="s">
        <v>167</v>
      </c>
      <c r="AQ1602" s="14" t="s">
        <v>168</v>
      </c>
      <c r="AX1602" s="1">
        <v>2200350801</v>
      </c>
      <c r="AY1602" s="1" t="s">
        <v>86</v>
      </c>
      <c r="AZ1602" s="1" t="str">
        <f t="shared" si="426"/>
        <v>2200350801伤血</v>
      </c>
      <c r="BA1602" s="1">
        <f>COUNTIFS($AZ$2:AZ1602,AZ1602,$AZ$2:AZ1602,"&gt;&lt;")</f>
        <v>1</v>
      </c>
    </row>
    <row r="1603" spans="19:53">
      <c r="S1603" s="14" t="str">
        <f t="shared" si="434"/>
        <v>2200350801受击光效1</v>
      </c>
      <c r="T1603" s="14" t="str">
        <f ca="1">IF(OFFSET($BB$1,MATCH($S1603,S:S,0)-1,),$BC$1,
_xlfn.TEXTJOIN(Sheet1!$D$16,1,U1603:AA1603))</f>
        <v>1</v>
      </c>
      <c r="U1603" s="14" t="str">
        <f t="shared" ca="1" si="435"/>
        <v>1</v>
      </c>
      <c r="V1603" s="14" t="str">
        <f t="shared" ca="1" si="436"/>
        <v/>
      </c>
      <c r="W1603" s="14" t="str">
        <f t="shared" ca="1" si="437"/>
        <v/>
      </c>
      <c r="X1603" s="14" t="str">
        <f t="shared" ca="1" si="438"/>
        <v/>
      </c>
      <c r="Y1603" s="14" t="str">
        <f t="shared" ca="1" si="439"/>
        <v/>
      </c>
      <c r="Z1603" s="14" t="str">
        <f t="shared" ca="1" si="440"/>
        <v/>
      </c>
      <c r="AA1603" s="14" t="str">
        <f t="shared" ca="1" si="441"/>
        <v/>
      </c>
      <c r="AB1603" s="1">
        <f t="shared" si="427"/>
        <v>1</v>
      </c>
      <c r="AC1603" s="1" t="e">
        <f t="shared" si="428"/>
        <v>#N/A</v>
      </c>
      <c r="AD1603" s="1" t="e">
        <f t="shared" si="429"/>
        <v>#N/A</v>
      </c>
      <c r="AE1603" s="1" t="e">
        <f t="shared" si="430"/>
        <v>#N/A</v>
      </c>
      <c r="AF1603" s="1" t="e">
        <f t="shared" si="431"/>
        <v>#N/A</v>
      </c>
      <c r="AG1603" s="1" t="e">
        <f t="shared" si="432"/>
        <v>#N/A</v>
      </c>
      <c r="AH1603" s="1" t="e">
        <f t="shared" si="433"/>
        <v>#N/A</v>
      </c>
      <c r="AI1603" s="1" t="e">
        <f>TRIM(LEFT(AP1603,FIND(Sheet1!$E$16,AP1603)-1))</f>
        <v>#VALUE!</v>
      </c>
      <c r="AJ1603" s="1" t="e">
        <f>TRIM(LEFT(AQ1603,FIND(Sheet1!$E$16,AQ1603)-1))</f>
        <v>#VALUE!</v>
      </c>
      <c r="AK1603" s="1" t="e">
        <f>TRIM(LEFT(AR1603,FIND(Sheet1!$E$16,AR1603)-1))</f>
        <v>#VALUE!</v>
      </c>
      <c r="AL1603" s="1" t="e">
        <f>TRIM(LEFT(AS1603,FIND(Sheet1!$E$16,AS1603)-1))</f>
        <v>#VALUE!</v>
      </c>
      <c r="AM1603" s="1" t="e">
        <f>TRIM(LEFT(AT1603,FIND(Sheet1!$E$16,AT1603)-1))</f>
        <v>#VALUE!</v>
      </c>
      <c r="AN1603" s="1" t="e">
        <f>TRIM(LEFT(AU1603,FIND(Sheet1!$E$16,AU1603)-1))</f>
        <v>#VALUE!</v>
      </c>
      <c r="AO1603" s="1" t="e">
        <f>TRIM(LEFT(AV1603,FIND(Sheet1!$E$16,AV1603)-1))</f>
        <v>#VALUE!</v>
      </c>
      <c r="AP1603" s="14">
        <v>1</v>
      </c>
      <c r="AX1603" s="1">
        <v>2200350801</v>
      </c>
      <c r="AY1603" s="1" t="s">
        <v>91</v>
      </c>
      <c r="AZ1603" s="1" t="str">
        <f t="shared" ref="AZ1603:AZ1643" si="442">AX1603&amp;AY1603</f>
        <v>2200350801受击光效</v>
      </c>
      <c r="BA1603" s="1">
        <f>COUNTIFS($AZ$2:AZ1603,AZ1603,$AZ$2:AZ1603,"&gt;&lt;")</f>
        <v>1</v>
      </c>
    </row>
    <row r="1604" spans="19:53">
      <c r="S1604" s="14" t="str">
        <f t="shared" si="434"/>
        <v>2200350802伤血1</v>
      </c>
      <c r="T1604" s="14" t="str">
        <f ca="1">IF(OFFSET($BB$1,MATCH($S1604,S:S,0)-1,),$BC$1,
_xlfn.TEXTJOIN(Sheet1!$D$16,1,U1604:AA1604))</f>
        <v>ratio=3.4,fixed=100</v>
      </c>
      <c r="U1604" s="14" t="str">
        <f t="shared" ca="1" si="435"/>
        <v>ratio=3.4</v>
      </c>
      <c r="V1604" s="14" t="str">
        <f t="shared" ca="1" si="436"/>
        <v>fixed=100</v>
      </c>
      <c r="W1604" s="14" t="str">
        <f t="shared" ca="1" si="437"/>
        <v/>
      </c>
      <c r="X1604" s="14" t="str">
        <f t="shared" ca="1" si="438"/>
        <v/>
      </c>
      <c r="Y1604" s="14" t="str">
        <f t="shared" ca="1" si="439"/>
        <v/>
      </c>
      <c r="Z1604" s="14" t="str">
        <f t="shared" ca="1" si="440"/>
        <v/>
      </c>
      <c r="AA1604" s="14" t="str">
        <f t="shared" ca="1" si="441"/>
        <v/>
      </c>
      <c r="AB1604" s="1">
        <f t="shared" si="427"/>
        <v>3.4</v>
      </c>
      <c r="AC1604" s="1">
        <f t="shared" si="428"/>
        <v>100</v>
      </c>
      <c r="AD1604" s="1" t="e">
        <f t="shared" si="429"/>
        <v>#N/A</v>
      </c>
      <c r="AE1604" s="1" t="e">
        <f t="shared" si="430"/>
        <v>#N/A</v>
      </c>
      <c r="AF1604" s="1" t="e">
        <f t="shared" si="431"/>
        <v>#N/A</v>
      </c>
      <c r="AG1604" s="1" t="e">
        <f t="shared" si="432"/>
        <v>#N/A</v>
      </c>
      <c r="AH1604" s="1" t="e">
        <f t="shared" si="433"/>
        <v>#N/A</v>
      </c>
      <c r="AI1604" s="1" t="str">
        <f>TRIM(LEFT(AP1604,FIND(Sheet1!$E$16,AP1604)-1))</f>
        <v>ratio</v>
      </c>
      <c r="AJ1604" s="1" t="str">
        <f>TRIM(LEFT(AQ1604,FIND(Sheet1!$E$16,AQ1604)-1))</f>
        <v>fixed</v>
      </c>
      <c r="AK1604" s="1" t="e">
        <f>TRIM(LEFT(AR1604,FIND(Sheet1!$E$16,AR1604)-1))</f>
        <v>#VALUE!</v>
      </c>
      <c r="AL1604" s="1" t="e">
        <f>TRIM(LEFT(AS1604,FIND(Sheet1!$E$16,AS1604)-1))</f>
        <v>#VALUE!</v>
      </c>
      <c r="AM1604" s="1" t="e">
        <f>TRIM(LEFT(AT1604,FIND(Sheet1!$E$16,AT1604)-1))</f>
        <v>#VALUE!</v>
      </c>
      <c r="AN1604" s="1" t="e">
        <f>TRIM(LEFT(AU1604,FIND(Sheet1!$E$16,AU1604)-1))</f>
        <v>#VALUE!</v>
      </c>
      <c r="AO1604" s="1" t="e">
        <f>TRIM(LEFT(AV1604,FIND(Sheet1!$E$16,AV1604)-1))</f>
        <v>#VALUE!</v>
      </c>
      <c r="AP1604" s="14" t="s">
        <v>248</v>
      </c>
      <c r="AQ1604" s="14" t="s">
        <v>170</v>
      </c>
      <c r="AX1604" s="1">
        <v>2200350802</v>
      </c>
      <c r="AY1604" s="1" t="s">
        <v>86</v>
      </c>
      <c r="AZ1604" s="1" t="str">
        <f t="shared" si="442"/>
        <v>2200350802伤血</v>
      </c>
      <c r="BA1604" s="1">
        <f>COUNTIFS($AZ$2:AZ1604,AZ1604,$AZ$2:AZ1604,"&gt;&lt;")</f>
        <v>1</v>
      </c>
    </row>
    <row r="1605" spans="19:53">
      <c r="S1605" s="14" t="str">
        <f t="shared" si="434"/>
        <v>2200350802受击光效1</v>
      </c>
      <c r="T1605" s="14" t="str">
        <f ca="1">IF(OFFSET($BB$1,MATCH($S1605,S:S,0)-1,),$BC$1,
_xlfn.TEXTJOIN(Sheet1!$D$16,1,U1605:AA1605))</f>
        <v>1</v>
      </c>
      <c r="U1605" s="14" t="str">
        <f t="shared" ca="1" si="435"/>
        <v>1</v>
      </c>
      <c r="V1605" s="14" t="str">
        <f t="shared" ca="1" si="436"/>
        <v/>
      </c>
      <c r="W1605" s="14" t="str">
        <f t="shared" ca="1" si="437"/>
        <v/>
      </c>
      <c r="X1605" s="14" t="str">
        <f t="shared" ca="1" si="438"/>
        <v/>
      </c>
      <c r="Y1605" s="14" t="str">
        <f t="shared" ca="1" si="439"/>
        <v/>
      </c>
      <c r="Z1605" s="14" t="str">
        <f t="shared" ca="1" si="440"/>
        <v/>
      </c>
      <c r="AA1605" s="14" t="str">
        <f t="shared" ca="1" si="441"/>
        <v/>
      </c>
      <c r="AB1605" s="1">
        <f t="shared" si="427"/>
        <v>1</v>
      </c>
      <c r="AC1605" s="1" t="e">
        <f t="shared" si="428"/>
        <v>#N/A</v>
      </c>
      <c r="AD1605" s="1" t="e">
        <f t="shared" si="429"/>
        <v>#N/A</v>
      </c>
      <c r="AE1605" s="1" t="e">
        <f t="shared" si="430"/>
        <v>#N/A</v>
      </c>
      <c r="AF1605" s="1" t="e">
        <f t="shared" si="431"/>
        <v>#N/A</v>
      </c>
      <c r="AG1605" s="1" t="e">
        <f t="shared" si="432"/>
        <v>#N/A</v>
      </c>
      <c r="AH1605" s="1" t="e">
        <f t="shared" si="433"/>
        <v>#N/A</v>
      </c>
      <c r="AI1605" s="1" t="e">
        <f>TRIM(LEFT(AP1605,FIND(Sheet1!$E$16,AP1605)-1))</f>
        <v>#VALUE!</v>
      </c>
      <c r="AJ1605" s="1" t="e">
        <f>TRIM(LEFT(AQ1605,FIND(Sheet1!$E$16,AQ1605)-1))</f>
        <v>#VALUE!</v>
      </c>
      <c r="AK1605" s="1" t="e">
        <f>TRIM(LEFT(AR1605,FIND(Sheet1!$E$16,AR1605)-1))</f>
        <v>#VALUE!</v>
      </c>
      <c r="AL1605" s="1" t="e">
        <f>TRIM(LEFT(AS1605,FIND(Sheet1!$E$16,AS1605)-1))</f>
        <v>#VALUE!</v>
      </c>
      <c r="AM1605" s="1" t="e">
        <f>TRIM(LEFT(AT1605,FIND(Sheet1!$E$16,AT1605)-1))</f>
        <v>#VALUE!</v>
      </c>
      <c r="AN1605" s="1" t="e">
        <f>TRIM(LEFT(AU1605,FIND(Sheet1!$E$16,AU1605)-1))</f>
        <v>#VALUE!</v>
      </c>
      <c r="AO1605" s="1" t="e">
        <f>TRIM(LEFT(AV1605,FIND(Sheet1!$E$16,AV1605)-1))</f>
        <v>#VALUE!</v>
      </c>
      <c r="AP1605" s="14">
        <v>1</v>
      </c>
      <c r="AX1605" s="1">
        <v>2200350802</v>
      </c>
      <c r="AY1605" s="1" t="s">
        <v>91</v>
      </c>
      <c r="AZ1605" s="1" t="str">
        <f t="shared" si="442"/>
        <v>2200350802受击光效</v>
      </c>
      <c r="BA1605" s="1">
        <f>COUNTIFS($AZ$2:AZ1605,AZ1605,$AZ$2:AZ1605,"&gt;&lt;")</f>
        <v>1</v>
      </c>
    </row>
    <row r="1606" spans="19:53">
      <c r="S1606" s="14" t="str">
        <f t="shared" si="434"/>
        <v>2200350802加buff1</v>
      </c>
      <c r="T1606" s="14" t="str">
        <f ca="1">IF(OFFSET($BB$1,MATCH($S1606,S:S,0)-1,),$BC$1,
_xlfn.TEXTJOIN(Sheet1!$D$16,1,U1606:AA1606))</f>
        <v>duration=2,effectIds={1000005}</v>
      </c>
      <c r="U1606" s="14" t="str">
        <f t="shared" ca="1" si="435"/>
        <v>duration=2</v>
      </c>
      <c r="V1606" s="14" t="str">
        <f t="shared" ca="1" si="436"/>
        <v>effectIds={1000005}</v>
      </c>
      <c r="W1606" s="14" t="str">
        <f t="shared" ca="1" si="437"/>
        <v/>
      </c>
      <c r="X1606" s="14" t="str">
        <f t="shared" ca="1" si="438"/>
        <v/>
      </c>
      <c r="Y1606" s="14" t="str">
        <f t="shared" ca="1" si="439"/>
        <v/>
      </c>
      <c r="Z1606" s="14" t="str">
        <f t="shared" ca="1" si="440"/>
        <v/>
      </c>
      <c r="AA1606" s="14" t="str">
        <f t="shared" ca="1" si="441"/>
        <v/>
      </c>
      <c r="AB1606" s="1">
        <f t="shared" si="427"/>
        <v>2</v>
      </c>
      <c r="AC1606" s="1" t="e">
        <f t="shared" si="428"/>
        <v>#N/A</v>
      </c>
      <c r="AD1606" s="1" t="e">
        <f t="shared" si="429"/>
        <v>#N/A</v>
      </c>
      <c r="AE1606" s="1" t="e">
        <f t="shared" si="430"/>
        <v>#N/A</v>
      </c>
      <c r="AF1606" s="1" t="e">
        <f t="shared" si="431"/>
        <v>#N/A</v>
      </c>
      <c r="AG1606" s="1" t="e">
        <f t="shared" si="432"/>
        <v>#N/A</v>
      </c>
      <c r="AH1606" s="1" t="e">
        <f t="shared" si="433"/>
        <v>#N/A</v>
      </c>
      <c r="AI1606" s="1" t="str">
        <f>TRIM(LEFT(AP1606,FIND(Sheet1!$E$16,AP1606)-1))</f>
        <v>duration</v>
      </c>
      <c r="AJ1606" s="1" t="str">
        <f>TRIM(LEFT(AQ1606,FIND(Sheet1!$E$16,AQ1606)-1))</f>
        <v>effectIds</v>
      </c>
      <c r="AK1606" s="1" t="e">
        <f>TRIM(LEFT(AR1606,FIND(Sheet1!$E$16,AR1606)-1))</f>
        <v>#VALUE!</v>
      </c>
      <c r="AL1606" s="1" t="e">
        <f>TRIM(LEFT(AS1606,FIND(Sheet1!$E$16,AS1606)-1))</f>
        <v>#VALUE!</v>
      </c>
      <c r="AM1606" s="1" t="e">
        <f>TRIM(LEFT(AT1606,FIND(Sheet1!$E$16,AT1606)-1))</f>
        <v>#VALUE!</v>
      </c>
      <c r="AN1606" s="1" t="e">
        <f>TRIM(LEFT(AU1606,FIND(Sheet1!$E$16,AU1606)-1))</f>
        <v>#VALUE!</v>
      </c>
      <c r="AO1606" s="1" t="e">
        <f>TRIM(LEFT(AV1606,FIND(Sheet1!$E$16,AV1606)-1))</f>
        <v>#VALUE!</v>
      </c>
      <c r="AP1606" s="14" t="s">
        <v>249</v>
      </c>
      <c r="AQ1606" s="14" t="s">
        <v>250</v>
      </c>
      <c r="AX1606" s="1">
        <v>2200350802</v>
      </c>
      <c r="AY1606" s="1" t="s">
        <v>88</v>
      </c>
      <c r="AZ1606" s="1" t="str">
        <f t="shared" si="442"/>
        <v>2200350802加buff</v>
      </c>
      <c r="BA1606" s="1">
        <f>COUNTIFS($AZ$2:AZ1606,AZ1606,$AZ$2:AZ1606,"&gt;&lt;")</f>
        <v>1</v>
      </c>
    </row>
    <row r="1607" spans="19:53">
      <c r="S1607" s="14" t="str">
        <f t="shared" si="434"/>
        <v>2200350802击退1</v>
      </c>
      <c r="T1607" s="14" t="str">
        <f ca="1">IF(OFFSET($BB$1,MATCH($S1607,S:S,0)-1,),$BC$1,
_xlfn.TEXTJOIN(Sheet1!$D$16,1,U1607:AA1607))</f>
        <v>speed=1000,duration=0.1</v>
      </c>
      <c r="U1607" s="14" t="str">
        <f t="shared" ca="1" si="435"/>
        <v>speed=1000</v>
      </c>
      <c r="V1607" s="14" t="str">
        <f t="shared" ca="1" si="436"/>
        <v>duration=0.1</v>
      </c>
      <c r="W1607" s="14" t="str">
        <f t="shared" ca="1" si="437"/>
        <v/>
      </c>
      <c r="X1607" s="14" t="str">
        <f t="shared" ca="1" si="438"/>
        <v/>
      </c>
      <c r="Y1607" s="14" t="str">
        <f t="shared" ca="1" si="439"/>
        <v/>
      </c>
      <c r="Z1607" s="14" t="str">
        <f t="shared" ca="1" si="440"/>
        <v/>
      </c>
      <c r="AA1607" s="14" t="str">
        <f t="shared" ca="1" si="441"/>
        <v/>
      </c>
      <c r="AB1607" s="1">
        <f t="shared" si="427"/>
        <v>1000</v>
      </c>
      <c r="AC1607" s="1">
        <f t="shared" si="428"/>
        <v>0.1</v>
      </c>
      <c r="AD1607" s="1" t="e">
        <f t="shared" si="429"/>
        <v>#N/A</v>
      </c>
      <c r="AE1607" s="1" t="e">
        <f t="shared" si="430"/>
        <v>#N/A</v>
      </c>
      <c r="AF1607" s="1" t="e">
        <f t="shared" si="431"/>
        <v>#N/A</v>
      </c>
      <c r="AG1607" s="1" t="e">
        <f t="shared" si="432"/>
        <v>#N/A</v>
      </c>
      <c r="AH1607" s="1" t="e">
        <f t="shared" si="433"/>
        <v>#N/A</v>
      </c>
      <c r="AI1607" s="1" t="str">
        <f>TRIM(LEFT(AP1607,FIND(Sheet1!$E$16,AP1607)-1))</f>
        <v>speed</v>
      </c>
      <c r="AJ1607" s="1" t="str">
        <f>TRIM(LEFT(AQ1607,FIND(Sheet1!$E$16,AQ1607)-1))</f>
        <v>duration</v>
      </c>
      <c r="AK1607" s="1" t="e">
        <f>TRIM(LEFT(AR1607,FIND(Sheet1!$E$16,AR1607)-1))</f>
        <v>#VALUE!</v>
      </c>
      <c r="AL1607" s="1" t="e">
        <f>TRIM(LEFT(AS1607,FIND(Sheet1!$E$16,AS1607)-1))</f>
        <v>#VALUE!</v>
      </c>
      <c r="AM1607" s="1" t="e">
        <f>TRIM(LEFT(AT1607,FIND(Sheet1!$E$16,AT1607)-1))</f>
        <v>#VALUE!</v>
      </c>
      <c r="AN1607" s="1" t="e">
        <f>TRIM(LEFT(AU1607,FIND(Sheet1!$E$16,AU1607)-1))</f>
        <v>#VALUE!</v>
      </c>
      <c r="AO1607" s="1" t="e">
        <f>TRIM(LEFT(AV1607,FIND(Sheet1!$E$16,AV1607)-1))</f>
        <v>#VALUE!</v>
      </c>
      <c r="AP1607" s="14" t="s">
        <v>182</v>
      </c>
      <c r="AQ1607" s="14" t="s">
        <v>183</v>
      </c>
      <c r="AX1607" s="1">
        <v>2200350802</v>
      </c>
      <c r="AY1607" s="1" t="s">
        <v>47</v>
      </c>
      <c r="AZ1607" s="1" t="str">
        <f t="shared" si="442"/>
        <v>2200350802击退</v>
      </c>
      <c r="BA1607" s="1">
        <f>COUNTIFS($AZ$2:AZ1607,AZ1607,$AZ$2:AZ1607,"&gt;&lt;")</f>
        <v>1</v>
      </c>
    </row>
    <row r="1608" spans="19:53">
      <c r="S1608" s="14" t="str">
        <f t="shared" si="434"/>
        <v>2200350803伤血1</v>
      </c>
      <c r="T1608" s="14" t="str">
        <f ca="1">IF(OFFSET($BB$1,MATCH($S1608,S:S,0)-1,),$BC$1,
_xlfn.TEXTJOIN(Sheet1!$D$16,1,U1608:AA1608))</f>
        <v>ratio=0.92,fixed=100</v>
      </c>
      <c r="U1608" s="14" t="str">
        <f t="shared" ca="1" si="435"/>
        <v>ratio=0.92</v>
      </c>
      <c r="V1608" s="14" t="str">
        <f t="shared" ca="1" si="436"/>
        <v>fixed=100</v>
      </c>
      <c r="W1608" s="14" t="str">
        <f t="shared" ca="1" si="437"/>
        <v/>
      </c>
      <c r="X1608" s="14" t="str">
        <f t="shared" ca="1" si="438"/>
        <v/>
      </c>
      <c r="Y1608" s="14" t="str">
        <f t="shared" ca="1" si="439"/>
        <v/>
      </c>
      <c r="Z1608" s="14" t="str">
        <f t="shared" ca="1" si="440"/>
        <v/>
      </c>
      <c r="AA1608" s="14" t="str">
        <f t="shared" ca="1" si="441"/>
        <v/>
      </c>
      <c r="AB1608" s="1">
        <f t="shared" si="427"/>
        <v>0.92</v>
      </c>
      <c r="AC1608" s="1">
        <f t="shared" si="428"/>
        <v>100</v>
      </c>
      <c r="AD1608" s="1" t="e">
        <f t="shared" si="429"/>
        <v>#N/A</v>
      </c>
      <c r="AE1608" s="1" t="e">
        <f t="shared" si="430"/>
        <v>#N/A</v>
      </c>
      <c r="AF1608" s="1" t="e">
        <f t="shared" si="431"/>
        <v>#N/A</v>
      </c>
      <c r="AG1608" s="1" t="e">
        <f t="shared" si="432"/>
        <v>#N/A</v>
      </c>
      <c r="AH1608" s="1" t="e">
        <f t="shared" si="433"/>
        <v>#N/A</v>
      </c>
      <c r="AI1608" s="1" t="str">
        <f>TRIM(LEFT(AP1608,FIND(Sheet1!$E$16,AP1608)-1))</f>
        <v>ratio</v>
      </c>
      <c r="AJ1608" s="1" t="str">
        <f>TRIM(LEFT(AQ1608,FIND(Sheet1!$E$16,AQ1608)-1))</f>
        <v>fixed</v>
      </c>
      <c r="AK1608" s="1" t="e">
        <f>TRIM(LEFT(AR1608,FIND(Sheet1!$E$16,AR1608)-1))</f>
        <v>#VALUE!</v>
      </c>
      <c r="AL1608" s="1" t="e">
        <f>TRIM(LEFT(AS1608,FIND(Sheet1!$E$16,AS1608)-1))</f>
        <v>#VALUE!</v>
      </c>
      <c r="AM1608" s="1" t="e">
        <f>TRIM(LEFT(AT1608,FIND(Sheet1!$E$16,AT1608)-1))</f>
        <v>#VALUE!</v>
      </c>
      <c r="AN1608" s="1" t="e">
        <f>TRIM(LEFT(AU1608,FIND(Sheet1!$E$16,AU1608)-1))</f>
        <v>#VALUE!</v>
      </c>
      <c r="AO1608" s="1" t="e">
        <f>TRIM(LEFT(AV1608,FIND(Sheet1!$E$16,AV1608)-1))</f>
        <v>#VALUE!</v>
      </c>
      <c r="AP1608" s="14" t="s">
        <v>251</v>
      </c>
      <c r="AQ1608" s="14" t="s">
        <v>170</v>
      </c>
      <c r="AX1608" s="1">
        <v>2200350803</v>
      </c>
      <c r="AY1608" s="1" t="s">
        <v>86</v>
      </c>
      <c r="AZ1608" s="1" t="str">
        <f t="shared" si="442"/>
        <v>2200350803伤血</v>
      </c>
      <c r="BA1608" s="1">
        <f>COUNTIFS($AZ$2:AZ1608,AZ1608,$AZ$2:AZ1608,"&gt;&lt;")</f>
        <v>1</v>
      </c>
    </row>
    <row r="1609" spans="19:53">
      <c r="S1609" s="14" t="str">
        <f t="shared" si="434"/>
        <v>2200350803受击光效1</v>
      </c>
      <c r="T1609" s="14" t="str">
        <f ca="1">IF(OFFSET($BB$1,MATCH($S1609,S:S,0)-1,),$BC$1,
_xlfn.TEXTJOIN(Sheet1!$D$16,1,U1609:AA1609))</f>
        <v>1</v>
      </c>
      <c r="U1609" s="14" t="str">
        <f t="shared" ca="1" si="435"/>
        <v>1</v>
      </c>
      <c r="V1609" s="14" t="str">
        <f t="shared" ca="1" si="436"/>
        <v/>
      </c>
      <c r="W1609" s="14" t="str">
        <f t="shared" ca="1" si="437"/>
        <v/>
      </c>
      <c r="X1609" s="14" t="str">
        <f t="shared" ca="1" si="438"/>
        <v/>
      </c>
      <c r="Y1609" s="14" t="str">
        <f t="shared" ca="1" si="439"/>
        <v/>
      </c>
      <c r="Z1609" s="14" t="str">
        <f t="shared" ca="1" si="440"/>
        <v/>
      </c>
      <c r="AA1609" s="14" t="str">
        <f t="shared" ca="1" si="441"/>
        <v/>
      </c>
      <c r="AB1609" s="1">
        <f t="shared" si="427"/>
        <v>1</v>
      </c>
      <c r="AC1609" s="1" t="e">
        <f t="shared" si="428"/>
        <v>#N/A</v>
      </c>
      <c r="AD1609" s="1" t="e">
        <f t="shared" si="429"/>
        <v>#N/A</v>
      </c>
      <c r="AE1609" s="1" t="e">
        <f t="shared" si="430"/>
        <v>#N/A</v>
      </c>
      <c r="AF1609" s="1" t="e">
        <f t="shared" si="431"/>
        <v>#N/A</v>
      </c>
      <c r="AG1609" s="1" t="e">
        <f t="shared" si="432"/>
        <v>#N/A</v>
      </c>
      <c r="AH1609" s="1" t="e">
        <f t="shared" si="433"/>
        <v>#N/A</v>
      </c>
      <c r="AI1609" s="1" t="e">
        <f>TRIM(LEFT(AP1609,FIND(Sheet1!$E$16,AP1609)-1))</f>
        <v>#VALUE!</v>
      </c>
      <c r="AJ1609" s="1" t="e">
        <f>TRIM(LEFT(AQ1609,FIND(Sheet1!$E$16,AQ1609)-1))</f>
        <v>#VALUE!</v>
      </c>
      <c r="AK1609" s="1" t="e">
        <f>TRIM(LEFT(AR1609,FIND(Sheet1!$E$16,AR1609)-1))</f>
        <v>#VALUE!</v>
      </c>
      <c r="AL1609" s="1" t="e">
        <f>TRIM(LEFT(AS1609,FIND(Sheet1!$E$16,AS1609)-1))</f>
        <v>#VALUE!</v>
      </c>
      <c r="AM1609" s="1" t="e">
        <f>TRIM(LEFT(AT1609,FIND(Sheet1!$E$16,AT1609)-1))</f>
        <v>#VALUE!</v>
      </c>
      <c r="AN1609" s="1" t="e">
        <f>TRIM(LEFT(AU1609,FIND(Sheet1!$E$16,AU1609)-1))</f>
        <v>#VALUE!</v>
      </c>
      <c r="AO1609" s="1" t="e">
        <f>TRIM(LEFT(AV1609,FIND(Sheet1!$E$16,AV1609)-1))</f>
        <v>#VALUE!</v>
      </c>
      <c r="AP1609" s="14">
        <v>1</v>
      </c>
      <c r="AX1609" s="1">
        <v>2200350803</v>
      </c>
      <c r="AY1609" s="1" t="s">
        <v>91</v>
      </c>
      <c r="AZ1609" s="1" t="str">
        <f t="shared" si="442"/>
        <v>2200350803受击光效</v>
      </c>
      <c r="BA1609" s="1">
        <f>COUNTIFS($AZ$2:AZ1609,AZ1609,$AZ$2:AZ1609,"&gt;&lt;")</f>
        <v>1</v>
      </c>
    </row>
    <row r="1610" spans="19:53">
      <c r="S1610" s="14" t="str">
        <f t="shared" si="434"/>
        <v>2200350803加buff1</v>
      </c>
      <c r="T1610" s="14" t="str">
        <f ca="1">IF(OFFSET($BB$1,MATCH($S1610,S:S,0)-1,),$BC$1,
_xlfn.TEXTJOIN(Sheet1!$D$16,1,U1610:AA1610))</f>
        <v>duration=6,effectIds={1000006}</v>
      </c>
      <c r="U1610" s="14" t="str">
        <f t="shared" ca="1" si="435"/>
        <v>duration=6</v>
      </c>
      <c r="V1610" s="14" t="str">
        <f t="shared" ca="1" si="436"/>
        <v>effectIds={1000006}</v>
      </c>
      <c r="W1610" s="14" t="str">
        <f t="shared" ca="1" si="437"/>
        <v/>
      </c>
      <c r="X1610" s="14" t="str">
        <f t="shared" ca="1" si="438"/>
        <v/>
      </c>
      <c r="Y1610" s="14" t="str">
        <f t="shared" ca="1" si="439"/>
        <v/>
      </c>
      <c r="Z1610" s="14" t="str">
        <f t="shared" ca="1" si="440"/>
        <v/>
      </c>
      <c r="AA1610" s="14" t="str">
        <f t="shared" ca="1" si="441"/>
        <v/>
      </c>
      <c r="AB1610" s="1">
        <f t="shared" si="427"/>
        <v>6</v>
      </c>
      <c r="AC1610" s="1" t="e">
        <f t="shared" si="428"/>
        <v>#N/A</v>
      </c>
      <c r="AD1610" s="1" t="e">
        <f t="shared" si="429"/>
        <v>#N/A</v>
      </c>
      <c r="AE1610" s="1" t="e">
        <f t="shared" si="430"/>
        <v>#N/A</v>
      </c>
      <c r="AF1610" s="1" t="e">
        <f t="shared" si="431"/>
        <v>#N/A</v>
      </c>
      <c r="AG1610" s="1" t="e">
        <f t="shared" si="432"/>
        <v>#N/A</v>
      </c>
      <c r="AH1610" s="1" t="e">
        <f t="shared" si="433"/>
        <v>#N/A</v>
      </c>
      <c r="AI1610" s="1" t="str">
        <f>TRIM(LEFT(AP1610,FIND(Sheet1!$E$16,AP1610)-1))</f>
        <v>duration</v>
      </c>
      <c r="AJ1610" s="1" t="str">
        <f>TRIM(LEFT(AQ1610,FIND(Sheet1!$E$16,AQ1610)-1))</f>
        <v>effectIds</v>
      </c>
      <c r="AK1610" s="1" t="e">
        <f>TRIM(LEFT(AR1610,FIND(Sheet1!$E$16,AR1610)-1))</f>
        <v>#VALUE!</v>
      </c>
      <c r="AL1610" s="1" t="e">
        <f>TRIM(LEFT(AS1610,FIND(Sheet1!$E$16,AS1610)-1))</f>
        <v>#VALUE!</v>
      </c>
      <c r="AM1610" s="1" t="e">
        <f>TRIM(LEFT(AT1610,FIND(Sheet1!$E$16,AT1610)-1))</f>
        <v>#VALUE!</v>
      </c>
      <c r="AN1610" s="1" t="e">
        <f>TRIM(LEFT(AU1610,FIND(Sheet1!$E$16,AU1610)-1))</f>
        <v>#VALUE!</v>
      </c>
      <c r="AO1610" s="1" t="e">
        <f>TRIM(LEFT(AV1610,FIND(Sheet1!$E$16,AV1610)-1))</f>
        <v>#VALUE!</v>
      </c>
      <c r="AP1610" s="14" t="s">
        <v>185</v>
      </c>
      <c r="AQ1610" s="14" t="s">
        <v>252</v>
      </c>
      <c r="AX1610" s="1">
        <v>2200350803</v>
      </c>
      <c r="AY1610" s="1" t="s">
        <v>88</v>
      </c>
      <c r="AZ1610" s="1" t="str">
        <f t="shared" si="442"/>
        <v>2200350803加buff</v>
      </c>
      <c r="BA1610" s="1">
        <f>COUNTIFS($AZ$2:AZ1610,AZ1610,$AZ$2:AZ1610,"&gt;&lt;")</f>
        <v>1</v>
      </c>
    </row>
    <row r="1611" spans="19:53">
      <c r="S1611" s="14" t="str">
        <f t="shared" si="434"/>
        <v>2200350803击退1</v>
      </c>
      <c r="T1611" s="14" t="str">
        <f ca="1">IF(OFFSET($BB$1,MATCH($S1611,S:S,0)-1,),$BC$1,
_xlfn.TEXTJOIN(Sheet1!$D$16,1,U1611:AA1611))</f>
        <v>speed=1500,duration=0.05</v>
      </c>
      <c r="U1611" s="14" t="str">
        <f t="shared" ca="1" si="435"/>
        <v>speed=1500</v>
      </c>
      <c r="V1611" s="14" t="str">
        <f t="shared" ca="1" si="436"/>
        <v>duration=0.05</v>
      </c>
      <c r="W1611" s="14" t="str">
        <f t="shared" ca="1" si="437"/>
        <v/>
      </c>
      <c r="X1611" s="14" t="str">
        <f t="shared" ca="1" si="438"/>
        <v/>
      </c>
      <c r="Y1611" s="14" t="str">
        <f t="shared" ca="1" si="439"/>
        <v/>
      </c>
      <c r="Z1611" s="14" t="str">
        <f t="shared" ca="1" si="440"/>
        <v/>
      </c>
      <c r="AA1611" s="14" t="str">
        <f t="shared" ca="1" si="441"/>
        <v/>
      </c>
      <c r="AB1611" s="1">
        <f t="shared" si="427"/>
        <v>1500</v>
      </c>
      <c r="AC1611" s="1">
        <f t="shared" si="428"/>
        <v>0.05</v>
      </c>
      <c r="AD1611" s="1" t="e">
        <f t="shared" si="429"/>
        <v>#N/A</v>
      </c>
      <c r="AE1611" s="1" t="e">
        <f t="shared" si="430"/>
        <v>#N/A</v>
      </c>
      <c r="AF1611" s="1" t="e">
        <f t="shared" si="431"/>
        <v>#N/A</v>
      </c>
      <c r="AG1611" s="1" t="e">
        <f t="shared" si="432"/>
        <v>#N/A</v>
      </c>
      <c r="AH1611" s="1" t="e">
        <f t="shared" si="433"/>
        <v>#N/A</v>
      </c>
      <c r="AI1611" s="1" t="str">
        <f>TRIM(LEFT(AP1611,FIND(Sheet1!$E$16,AP1611)-1))</f>
        <v>speed</v>
      </c>
      <c r="AJ1611" s="1" t="str">
        <f>TRIM(LEFT(AQ1611,FIND(Sheet1!$E$16,AQ1611)-1))</f>
        <v>duration</v>
      </c>
      <c r="AK1611" s="1" t="e">
        <f>TRIM(LEFT(AR1611,FIND(Sheet1!$E$16,AR1611)-1))</f>
        <v>#VALUE!</v>
      </c>
      <c r="AL1611" s="1" t="e">
        <f>TRIM(LEFT(AS1611,FIND(Sheet1!$E$16,AS1611)-1))</f>
        <v>#VALUE!</v>
      </c>
      <c r="AM1611" s="1" t="e">
        <f>TRIM(LEFT(AT1611,FIND(Sheet1!$E$16,AT1611)-1))</f>
        <v>#VALUE!</v>
      </c>
      <c r="AN1611" s="1" t="e">
        <f>TRIM(LEFT(AU1611,FIND(Sheet1!$E$16,AU1611)-1))</f>
        <v>#VALUE!</v>
      </c>
      <c r="AO1611" s="1" t="e">
        <f>TRIM(LEFT(AV1611,FIND(Sheet1!$E$16,AV1611)-1))</f>
        <v>#VALUE!</v>
      </c>
      <c r="AP1611" s="14" t="s">
        <v>213</v>
      </c>
      <c r="AQ1611" s="14" t="s">
        <v>214</v>
      </c>
      <c r="AX1611" s="1">
        <v>2200350803</v>
      </c>
      <c r="AY1611" s="1" t="s">
        <v>47</v>
      </c>
      <c r="AZ1611" s="1" t="str">
        <f t="shared" si="442"/>
        <v>2200350803击退</v>
      </c>
      <c r="BA1611" s="1">
        <f>COUNTIFS($AZ$2:AZ1611,AZ1611,$AZ$2:AZ1611,"&gt;&lt;")</f>
        <v>1</v>
      </c>
    </row>
    <row r="1612" spans="19:53">
      <c r="S1612" s="14" t="str">
        <f t="shared" si="434"/>
        <v>2200350803伤血2</v>
      </c>
      <c r="T1612" s="14" t="str">
        <f ca="1">IF(OFFSET($BB$1,MATCH($S1612,S:S,0)-1,),$BC$1,
_xlfn.TEXTJOIN(Sheet1!$D$16,1,U1612:AA1612))</f>
        <v>ratio=0.92,fixed=100</v>
      </c>
      <c r="U1612" s="14" t="str">
        <f t="shared" ca="1" si="435"/>
        <v>ratio=0.92</v>
      </c>
      <c r="V1612" s="14" t="str">
        <f t="shared" ca="1" si="436"/>
        <v>fixed=100</v>
      </c>
      <c r="W1612" s="14" t="str">
        <f t="shared" ca="1" si="437"/>
        <v/>
      </c>
      <c r="X1612" s="14" t="str">
        <f t="shared" ca="1" si="438"/>
        <v/>
      </c>
      <c r="Y1612" s="14" t="str">
        <f t="shared" ca="1" si="439"/>
        <v/>
      </c>
      <c r="Z1612" s="14" t="str">
        <f t="shared" ca="1" si="440"/>
        <v/>
      </c>
      <c r="AA1612" s="14" t="str">
        <f t="shared" ca="1" si="441"/>
        <v/>
      </c>
      <c r="AB1612" s="1">
        <f t="shared" si="427"/>
        <v>0.92</v>
      </c>
      <c r="AC1612" s="1">
        <f t="shared" si="428"/>
        <v>100</v>
      </c>
      <c r="AD1612" s="1" t="e">
        <f t="shared" si="429"/>
        <v>#N/A</v>
      </c>
      <c r="AE1612" s="1" t="e">
        <f t="shared" si="430"/>
        <v>#N/A</v>
      </c>
      <c r="AF1612" s="1" t="e">
        <f t="shared" si="431"/>
        <v>#N/A</v>
      </c>
      <c r="AG1612" s="1" t="e">
        <f t="shared" si="432"/>
        <v>#N/A</v>
      </c>
      <c r="AH1612" s="1" t="e">
        <f t="shared" si="433"/>
        <v>#N/A</v>
      </c>
      <c r="AI1612" s="1" t="str">
        <f>TRIM(LEFT(AP1612,FIND(Sheet1!$E$16,AP1612)-1))</f>
        <v>ratio</v>
      </c>
      <c r="AJ1612" s="1" t="str">
        <f>TRIM(LEFT(AQ1612,FIND(Sheet1!$E$16,AQ1612)-1))</f>
        <v>fixed</v>
      </c>
      <c r="AK1612" s="1" t="e">
        <f>TRIM(LEFT(AR1612,FIND(Sheet1!$E$16,AR1612)-1))</f>
        <v>#VALUE!</v>
      </c>
      <c r="AL1612" s="1" t="e">
        <f>TRIM(LEFT(AS1612,FIND(Sheet1!$E$16,AS1612)-1))</f>
        <v>#VALUE!</v>
      </c>
      <c r="AM1612" s="1" t="e">
        <f>TRIM(LEFT(AT1612,FIND(Sheet1!$E$16,AT1612)-1))</f>
        <v>#VALUE!</v>
      </c>
      <c r="AN1612" s="1" t="e">
        <f>TRIM(LEFT(AU1612,FIND(Sheet1!$E$16,AU1612)-1))</f>
        <v>#VALUE!</v>
      </c>
      <c r="AO1612" s="1" t="e">
        <f>TRIM(LEFT(AV1612,FIND(Sheet1!$E$16,AV1612)-1))</f>
        <v>#VALUE!</v>
      </c>
      <c r="AP1612" s="14" t="s">
        <v>251</v>
      </c>
      <c r="AQ1612" s="14" t="s">
        <v>170</v>
      </c>
      <c r="AX1612" s="1">
        <v>2200350803</v>
      </c>
      <c r="AY1612" s="1" t="s">
        <v>86</v>
      </c>
      <c r="AZ1612" s="1" t="str">
        <f t="shared" si="442"/>
        <v>2200350803伤血</v>
      </c>
      <c r="BA1612" s="1">
        <f>COUNTIFS($AZ$2:AZ1612,AZ1612,$AZ$2:AZ1612,"&gt;&lt;")</f>
        <v>2</v>
      </c>
    </row>
    <row r="1613" spans="19:53">
      <c r="S1613" s="14" t="str">
        <f t="shared" si="434"/>
        <v>2200350803受击光效2</v>
      </c>
      <c r="T1613" s="14" t="str">
        <f ca="1">IF(OFFSET($BB$1,MATCH($S1613,S:S,0)-1,),$BC$1,
_xlfn.TEXTJOIN(Sheet1!$D$16,1,U1613:AA1613))</f>
        <v>1</v>
      </c>
      <c r="U1613" s="14" t="str">
        <f t="shared" ca="1" si="435"/>
        <v>1</v>
      </c>
      <c r="V1613" s="14" t="str">
        <f t="shared" ca="1" si="436"/>
        <v/>
      </c>
      <c r="W1613" s="14" t="str">
        <f t="shared" ca="1" si="437"/>
        <v/>
      </c>
      <c r="X1613" s="14" t="str">
        <f t="shared" ca="1" si="438"/>
        <v/>
      </c>
      <c r="Y1613" s="14" t="str">
        <f t="shared" ca="1" si="439"/>
        <v/>
      </c>
      <c r="Z1613" s="14" t="str">
        <f t="shared" ca="1" si="440"/>
        <v/>
      </c>
      <c r="AA1613" s="14" t="str">
        <f t="shared" ca="1" si="441"/>
        <v/>
      </c>
      <c r="AB1613" s="1">
        <f t="shared" si="427"/>
        <v>1</v>
      </c>
      <c r="AC1613" s="1" t="e">
        <f t="shared" si="428"/>
        <v>#N/A</v>
      </c>
      <c r="AD1613" s="1" t="e">
        <f t="shared" si="429"/>
        <v>#N/A</v>
      </c>
      <c r="AE1613" s="1" t="e">
        <f t="shared" si="430"/>
        <v>#N/A</v>
      </c>
      <c r="AF1613" s="1" t="e">
        <f t="shared" si="431"/>
        <v>#N/A</v>
      </c>
      <c r="AG1613" s="1" t="e">
        <f t="shared" si="432"/>
        <v>#N/A</v>
      </c>
      <c r="AH1613" s="1" t="e">
        <f t="shared" si="433"/>
        <v>#N/A</v>
      </c>
      <c r="AI1613" s="1" t="e">
        <f>TRIM(LEFT(AP1613,FIND(Sheet1!$E$16,AP1613)-1))</f>
        <v>#VALUE!</v>
      </c>
      <c r="AJ1613" s="1" t="e">
        <f>TRIM(LEFT(AQ1613,FIND(Sheet1!$E$16,AQ1613)-1))</f>
        <v>#VALUE!</v>
      </c>
      <c r="AK1613" s="1" t="e">
        <f>TRIM(LEFT(AR1613,FIND(Sheet1!$E$16,AR1613)-1))</f>
        <v>#VALUE!</v>
      </c>
      <c r="AL1613" s="1" t="e">
        <f>TRIM(LEFT(AS1613,FIND(Sheet1!$E$16,AS1613)-1))</f>
        <v>#VALUE!</v>
      </c>
      <c r="AM1613" s="1" t="e">
        <f>TRIM(LEFT(AT1613,FIND(Sheet1!$E$16,AT1613)-1))</f>
        <v>#VALUE!</v>
      </c>
      <c r="AN1613" s="1" t="e">
        <f>TRIM(LEFT(AU1613,FIND(Sheet1!$E$16,AU1613)-1))</f>
        <v>#VALUE!</v>
      </c>
      <c r="AO1613" s="1" t="e">
        <f>TRIM(LEFT(AV1613,FIND(Sheet1!$E$16,AV1613)-1))</f>
        <v>#VALUE!</v>
      </c>
      <c r="AP1613" s="14">
        <v>1</v>
      </c>
      <c r="AX1613" s="1">
        <v>2200350803</v>
      </c>
      <c r="AY1613" s="1" t="s">
        <v>91</v>
      </c>
      <c r="AZ1613" s="1" t="str">
        <f t="shared" si="442"/>
        <v>2200350803受击光效</v>
      </c>
      <c r="BA1613" s="1">
        <f>COUNTIFS($AZ$2:AZ1613,AZ1613,$AZ$2:AZ1613,"&gt;&lt;")</f>
        <v>2</v>
      </c>
    </row>
    <row r="1614" spans="19:53">
      <c r="S1614" s="14" t="str">
        <f t="shared" si="434"/>
        <v>2200350803击退2</v>
      </c>
      <c r="T1614" s="14" t="str">
        <f ca="1">IF(OFFSET($BB$1,MATCH($S1614,S:S,0)-1,),$BC$1,
_xlfn.TEXTJOIN(Sheet1!$D$16,1,U1614:AA1614))</f>
        <v>speed=1000,duration=0.1</v>
      </c>
      <c r="U1614" s="14" t="str">
        <f t="shared" ca="1" si="435"/>
        <v>speed=1000</v>
      </c>
      <c r="V1614" s="14" t="str">
        <f t="shared" ca="1" si="436"/>
        <v>duration=0.1</v>
      </c>
      <c r="W1614" s="14" t="str">
        <f t="shared" ca="1" si="437"/>
        <v/>
      </c>
      <c r="X1614" s="14" t="str">
        <f t="shared" ca="1" si="438"/>
        <v/>
      </c>
      <c r="Y1614" s="14" t="str">
        <f t="shared" ca="1" si="439"/>
        <v/>
      </c>
      <c r="Z1614" s="14" t="str">
        <f t="shared" ca="1" si="440"/>
        <v/>
      </c>
      <c r="AA1614" s="14" t="str">
        <f t="shared" ca="1" si="441"/>
        <v/>
      </c>
      <c r="AB1614" s="1">
        <f t="shared" si="427"/>
        <v>1000</v>
      </c>
      <c r="AC1614" s="1">
        <f t="shared" si="428"/>
        <v>0.1</v>
      </c>
      <c r="AD1614" s="1" t="e">
        <f t="shared" si="429"/>
        <v>#N/A</v>
      </c>
      <c r="AE1614" s="1" t="e">
        <f t="shared" si="430"/>
        <v>#N/A</v>
      </c>
      <c r="AF1614" s="1" t="e">
        <f t="shared" si="431"/>
        <v>#N/A</v>
      </c>
      <c r="AG1614" s="1" t="e">
        <f t="shared" si="432"/>
        <v>#N/A</v>
      </c>
      <c r="AH1614" s="1" t="e">
        <f t="shared" si="433"/>
        <v>#N/A</v>
      </c>
      <c r="AI1614" s="1" t="str">
        <f>TRIM(LEFT(AP1614,FIND(Sheet1!$E$16,AP1614)-1))</f>
        <v>speed</v>
      </c>
      <c r="AJ1614" s="1" t="str">
        <f>TRIM(LEFT(AQ1614,FIND(Sheet1!$E$16,AQ1614)-1))</f>
        <v>duration</v>
      </c>
      <c r="AK1614" s="1" t="e">
        <f>TRIM(LEFT(AR1614,FIND(Sheet1!$E$16,AR1614)-1))</f>
        <v>#VALUE!</v>
      </c>
      <c r="AL1614" s="1" t="e">
        <f>TRIM(LEFT(AS1614,FIND(Sheet1!$E$16,AS1614)-1))</f>
        <v>#VALUE!</v>
      </c>
      <c r="AM1614" s="1" t="e">
        <f>TRIM(LEFT(AT1614,FIND(Sheet1!$E$16,AT1614)-1))</f>
        <v>#VALUE!</v>
      </c>
      <c r="AN1614" s="1" t="e">
        <f>TRIM(LEFT(AU1614,FIND(Sheet1!$E$16,AU1614)-1))</f>
        <v>#VALUE!</v>
      </c>
      <c r="AO1614" s="1" t="e">
        <f>TRIM(LEFT(AV1614,FIND(Sheet1!$E$16,AV1614)-1))</f>
        <v>#VALUE!</v>
      </c>
      <c r="AP1614" s="14" t="s">
        <v>182</v>
      </c>
      <c r="AQ1614" s="14" t="s">
        <v>183</v>
      </c>
      <c r="AX1614" s="1">
        <v>2200350803</v>
      </c>
      <c r="AY1614" s="1" t="s">
        <v>47</v>
      </c>
      <c r="AZ1614" s="1" t="str">
        <f t="shared" si="442"/>
        <v>2200350803击退</v>
      </c>
      <c r="BA1614" s="1">
        <f>COUNTIFS($AZ$2:AZ1614,AZ1614,$AZ$2:AZ1614,"&gt;&lt;")</f>
        <v>2</v>
      </c>
    </row>
    <row r="1615" spans="19:53">
      <c r="S1615" s="14" t="str">
        <f t="shared" si="434"/>
        <v>2200350804伤血1</v>
      </c>
      <c r="T1615" s="14" t="str">
        <f ca="1">IF(OFFSET($BB$1,MATCH($S1615,S:S,0)-1,),$BC$1,
_xlfn.TEXTJOIN(Sheet1!$D$16,1,U1615:AA1615))</f>
        <v>ratio=1.3+attackerParams('extreasure2')+attackerParams('step10a'),fixed=100,finalAddP=table.contains(attackerSelector('et&amp;hh:2'),defender()) and attackerParams('extreasure3') or 0</v>
      </c>
      <c r="U1615" s="14" t="str">
        <f t="shared" ca="1" si="435"/>
        <v>ratio=1.3+attackerParams('extreasure2')+attackerParams('step10a')</v>
      </c>
      <c r="V1615" s="14" t="str">
        <f t="shared" ca="1" si="436"/>
        <v>fixed=100</v>
      </c>
      <c r="W1615" s="14" t="str">
        <f t="shared" ca="1" si="437"/>
        <v>finalAddP=table.contains(attackerSelector('et&amp;hh:2')</v>
      </c>
      <c r="X1615" s="14" t="str">
        <f t="shared" ca="1" si="438"/>
        <v>defender()) and attackerParams('extreasure3') or 0</v>
      </c>
      <c r="Y1615" s="14" t="str">
        <f t="shared" ca="1" si="439"/>
        <v/>
      </c>
      <c r="Z1615" s="14" t="str">
        <f t="shared" ca="1" si="440"/>
        <v/>
      </c>
      <c r="AA1615" s="14" t="str">
        <f t="shared" ca="1" si="441"/>
        <v/>
      </c>
      <c r="AB1615" s="1">
        <f t="shared" si="427"/>
        <v>1.3</v>
      </c>
      <c r="AC1615" s="1">
        <f t="shared" si="428"/>
        <v>100</v>
      </c>
      <c r="AD1615" s="1" t="e">
        <f t="shared" si="429"/>
        <v>#N/A</v>
      </c>
      <c r="AE1615" s="1" t="e">
        <f t="shared" si="430"/>
        <v>#N/A</v>
      </c>
      <c r="AF1615" s="1" t="e">
        <f t="shared" si="431"/>
        <v>#N/A</v>
      </c>
      <c r="AG1615" s="1" t="e">
        <f t="shared" si="432"/>
        <v>#N/A</v>
      </c>
      <c r="AH1615" s="1" t="e">
        <f t="shared" si="433"/>
        <v>#N/A</v>
      </c>
      <c r="AI1615" s="1" t="str">
        <f>TRIM(LEFT(AP1615,FIND(Sheet1!$E$16,AP1615)-1))</f>
        <v>ratio</v>
      </c>
      <c r="AJ1615" s="1" t="str">
        <f>TRIM(LEFT(AQ1615,FIND(Sheet1!$E$16,AQ1615)-1))</f>
        <v>fixed</v>
      </c>
      <c r="AK1615" s="1" t="str">
        <f>TRIM(LEFT(AR1615,FIND(Sheet1!$E$16,AR1615)-1))</f>
        <v>finalAddP</v>
      </c>
      <c r="AL1615" s="1" t="e">
        <f>TRIM(LEFT(AS1615,FIND(Sheet1!$E$16,AS1615)-1))</f>
        <v>#VALUE!</v>
      </c>
      <c r="AM1615" s="1" t="e">
        <f>TRIM(LEFT(AT1615,FIND(Sheet1!$E$16,AT1615)-1))</f>
        <v>#VALUE!</v>
      </c>
      <c r="AN1615" s="1" t="e">
        <f>TRIM(LEFT(AU1615,FIND(Sheet1!$E$16,AU1615)-1))</f>
        <v>#VALUE!</v>
      </c>
      <c r="AO1615" s="1" t="e">
        <f>TRIM(LEFT(AV1615,FIND(Sheet1!$E$16,AV1615)-1))</f>
        <v>#VALUE!</v>
      </c>
      <c r="AP1615" s="14" t="s">
        <v>253</v>
      </c>
      <c r="AQ1615" s="14" t="s">
        <v>170</v>
      </c>
      <c r="AR1615" s="14" t="s">
        <v>254</v>
      </c>
      <c r="AS1615" s="14" t="s">
        <v>255</v>
      </c>
      <c r="AX1615" s="1">
        <v>2200350804</v>
      </c>
      <c r="AY1615" s="1" t="s">
        <v>86</v>
      </c>
      <c r="AZ1615" s="1" t="str">
        <f t="shared" si="442"/>
        <v>2200350804伤血</v>
      </c>
      <c r="BA1615" s="1">
        <f>COUNTIFS($AZ$2:AZ1615,AZ1615,$AZ$2:AZ1615,"&gt;&lt;")</f>
        <v>1</v>
      </c>
    </row>
    <row r="1616" spans="19:53">
      <c r="S1616" s="14" t="str">
        <f t="shared" si="434"/>
        <v>2200350804受击光效1</v>
      </c>
      <c r="T1616" s="14" t="str">
        <f ca="1">IF(OFFSET($BB$1,MATCH($S1616,S:S,0)-1,),$BC$1,
_xlfn.TEXTJOIN(Sheet1!$D$16,1,U1616:AA1616))</f>
        <v>1</v>
      </c>
      <c r="U1616" s="14" t="str">
        <f t="shared" ca="1" si="435"/>
        <v>1</v>
      </c>
      <c r="V1616" s="14" t="str">
        <f t="shared" ca="1" si="436"/>
        <v/>
      </c>
      <c r="W1616" s="14" t="str">
        <f t="shared" ca="1" si="437"/>
        <v/>
      </c>
      <c r="X1616" s="14" t="str">
        <f t="shared" ca="1" si="438"/>
        <v/>
      </c>
      <c r="Y1616" s="14" t="str">
        <f t="shared" ca="1" si="439"/>
        <v/>
      </c>
      <c r="Z1616" s="14" t="str">
        <f t="shared" ca="1" si="440"/>
        <v/>
      </c>
      <c r="AA1616" s="14" t="str">
        <f t="shared" ca="1" si="441"/>
        <v/>
      </c>
      <c r="AB1616" s="1">
        <f t="shared" si="427"/>
        <v>1</v>
      </c>
      <c r="AC1616" s="1" t="e">
        <f t="shared" si="428"/>
        <v>#N/A</v>
      </c>
      <c r="AD1616" s="1" t="e">
        <f t="shared" si="429"/>
        <v>#N/A</v>
      </c>
      <c r="AE1616" s="1" t="e">
        <f t="shared" si="430"/>
        <v>#N/A</v>
      </c>
      <c r="AF1616" s="1" t="e">
        <f t="shared" si="431"/>
        <v>#N/A</v>
      </c>
      <c r="AG1616" s="1" t="e">
        <f t="shared" si="432"/>
        <v>#N/A</v>
      </c>
      <c r="AH1616" s="1" t="e">
        <f t="shared" si="433"/>
        <v>#N/A</v>
      </c>
      <c r="AI1616" s="1" t="e">
        <f>TRIM(LEFT(AP1616,FIND(Sheet1!$E$16,AP1616)-1))</f>
        <v>#VALUE!</v>
      </c>
      <c r="AJ1616" s="1" t="e">
        <f>TRIM(LEFT(AQ1616,FIND(Sheet1!$E$16,AQ1616)-1))</f>
        <v>#VALUE!</v>
      </c>
      <c r="AK1616" s="1" t="e">
        <f>TRIM(LEFT(AR1616,FIND(Sheet1!$E$16,AR1616)-1))</f>
        <v>#VALUE!</v>
      </c>
      <c r="AL1616" s="1" t="e">
        <f>TRIM(LEFT(AS1616,FIND(Sheet1!$E$16,AS1616)-1))</f>
        <v>#VALUE!</v>
      </c>
      <c r="AM1616" s="1" t="e">
        <f>TRIM(LEFT(AT1616,FIND(Sheet1!$E$16,AT1616)-1))</f>
        <v>#VALUE!</v>
      </c>
      <c r="AN1616" s="1" t="e">
        <f>TRIM(LEFT(AU1616,FIND(Sheet1!$E$16,AU1616)-1))</f>
        <v>#VALUE!</v>
      </c>
      <c r="AO1616" s="1" t="e">
        <f>TRIM(LEFT(AV1616,FIND(Sheet1!$E$16,AV1616)-1))</f>
        <v>#VALUE!</v>
      </c>
      <c r="AP1616" s="14">
        <v>1</v>
      </c>
      <c r="AX1616" s="1">
        <v>2200350804</v>
      </c>
      <c r="AY1616" s="1" t="s">
        <v>91</v>
      </c>
      <c r="AZ1616" s="1" t="str">
        <f t="shared" si="442"/>
        <v>2200350804受击光效</v>
      </c>
      <c r="BA1616" s="1">
        <f>COUNTIFS($AZ$2:AZ1616,AZ1616,$AZ$2:AZ1616,"&gt;&lt;")</f>
        <v>1</v>
      </c>
    </row>
    <row r="1617" spans="19:53">
      <c r="S1617" s="14" t="str">
        <f t="shared" si="434"/>
        <v>2200350804击飞1</v>
      </c>
      <c r="T1617" s="14" t="str">
        <f ca="1">IF(OFFSET($BB$1,MATCH($S1617,S:S,0)-1,),$BC$1,
_xlfn.TEXTJOIN(Sheet1!$D$16,1,U1617:AA1617))</f>
        <v>speed=400,duration=0.2</v>
      </c>
      <c r="U1617" s="14" t="str">
        <f t="shared" ca="1" si="435"/>
        <v>speed=400</v>
      </c>
      <c r="V1617" s="14" t="str">
        <f t="shared" ca="1" si="436"/>
        <v>duration=0.2</v>
      </c>
      <c r="W1617" s="14" t="str">
        <f t="shared" ca="1" si="437"/>
        <v/>
      </c>
      <c r="X1617" s="14" t="str">
        <f t="shared" ca="1" si="438"/>
        <v/>
      </c>
      <c r="Y1617" s="14" t="str">
        <f t="shared" ca="1" si="439"/>
        <v/>
      </c>
      <c r="Z1617" s="14" t="str">
        <f t="shared" ca="1" si="440"/>
        <v/>
      </c>
      <c r="AA1617" s="14" t="str">
        <f t="shared" ca="1" si="441"/>
        <v/>
      </c>
      <c r="AB1617" s="1">
        <f t="shared" si="427"/>
        <v>400</v>
      </c>
      <c r="AC1617" s="1">
        <f t="shared" si="428"/>
        <v>0.2</v>
      </c>
      <c r="AD1617" s="1" t="e">
        <f t="shared" si="429"/>
        <v>#N/A</v>
      </c>
      <c r="AE1617" s="1" t="e">
        <f t="shared" si="430"/>
        <v>#N/A</v>
      </c>
      <c r="AF1617" s="1" t="e">
        <f t="shared" si="431"/>
        <v>#N/A</v>
      </c>
      <c r="AG1617" s="1" t="e">
        <f t="shared" si="432"/>
        <v>#N/A</v>
      </c>
      <c r="AH1617" s="1" t="e">
        <f t="shared" si="433"/>
        <v>#N/A</v>
      </c>
      <c r="AI1617" s="1" t="str">
        <f>TRIM(LEFT(AP1617,FIND(Sheet1!$E$16,AP1617)-1))</f>
        <v>speed</v>
      </c>
      <c r="AJ1617" s="1" t="str">
        <f>TRIM(LEFT(AQ1617,FIND(Sheet1!$E$16,AQ1617)-1))</f>
        <v>duration</v>
      </c>
      <c r="AK1617" s="1" t="e">
        <f>TRIM(LEFT(AR1617,FIND(Sheet1!$E$16,AR1617)-1))</f>
        <v>#VALUE!</v>
      </c>
      <c r="AL1617" s="1" t="e">
        <f>TRIM(LEFT(AS1617,FIND(Sheet1!$E$16,AS1617)-1))</f>
        <v>#VALUE!</v>
      </c>
      <c r="AM1617" s="1" t="e">
        <f>TRIM(LEFT(AT1617,FIND(Sheet1!$E$16,AT1617)-1))</f>
        <v>#VALUE!</v>
      </c>
      <c r="AN1617" s="1" t="e">
        <f>TRIM(LEFT(AU1617,FIND(Sheet1!$E$16,AU1617)-1))</f>
        <v>#VALUE!</v>
      </c>
      <c r="AO1617" s="1" t="e">
        <f>TRIM(LEFT(AV1617,FIND(Sheet1!$E$16,AV1617)-1))</f>
        <v>#VALUE!</v>
      </c>
      <c r="AP1617" s="14" t="s">
        <v>173</v>
      </c>
      <c r="AQ1617" s="14" t="s">
        <v>174</v>
      </c>
      <c r="AX1617" s="1">
        <v>2200350804</v>
      </c>
      <c r="AY1617" s="1" t="s">
        <v>96</v>
      </c>
      <c r="AZ1617" s="1" t="str">
        <f t="shared" si="442"/>
        <v>2200350804击飞</v>
      </c>
      <c r="BA1617" s="1">
        <f>COUNTIFS($AZ$2:AZ1617,AZ1617,$AZ$2:AZ1617,"&gt;&lt;")</f>
        <v>1</v>
      </c>
    </row>
    <row r="1618" spans="19:53">
      <c r="S1618" s="14" t="str">
        <f t="shared" si="434"/>
        <v>2200350804伤血2</v>
      </c>
      <c r="T1618" s="14" t="str">
        <f ca="1">IF(OFFSET($BB$1,MATCH($S1618,S:S,0)-1,),$BC$1,
_xlfn.TEXTJOIN(Sheet1!$D$16,1,U1618:AA1618))</f>
        <v>ratio=0.64+attackerParams('extreasure1')+attackerParams('step10b'),fixed=100</v>
      </c>
      <c r="U1618" s="14" t="str">
        <f t="shared" ca="1" si="435"/>
        <v>ratio=0.64+attackerParams('extreasure1')+attackerParams('step10b')</v>
      </c>
      <c r="V1618" s="14" t="str">
        <f t="shared" ca="1" si="436"/>
        <v>fixed=100</v>
      </c>
      <c r="W1618" s="14" t="str">
        <f t="shared" ca="1" si="437"/>
        <v/>
      </c>
      <c r="X1618" s="14" t="str">
        <f t="shared" ca="1" si="438"/>
        <v/>
      </c>
      <c r="Y1618" s="14" t="str">
        <f t="shared" ca="1" si="439"/>
        <v/>
      </c>
      <c r="Z1618" s="14" t="str">
        <f t="shared" ca="1" si="440"/>
        <v/>
      </c>
      <c r="AA1618" s="14" t="str">
        <f t="shared" ca="1" si="441"/>
        <v/>
      </c>
      <c r="AB1618" s="1">
        <f t="shared" si="427"/>
        <v>0.64</v>
      </c>
      <c r="AC1618" s="1">
        <f t="shared" si="428"/>
        <v>100</v>
      </c>
      <c r="AD1618" s="1" t="e">
        <f t="shared" si="429"/>
        <v>#N/A</v>
      </c>
      <c r="AE1618" s="1" t="e">
        <f t="shared" si="430"/>
        <v>#N/A</v>
      </c>
      <c r="AF1618" s="1" t="e">
        <f t="shared" si="431"/>
        <v>#N/A</v>
      </c>
      <c r="AG1618" s="1" t="e">
        <f t="shared" si="432"/>
        <v>#N/A</v>
      </c>
      <c r="AH1618" s="1" t="e">
        <f t="shared" si="433"/>
        <v>#N/A</v>
      </c>
      <c r="AI1618" s="1" t="str">
        <f>TRIM(LEFT(AP1618,FIND(Sheet1!$E$16,AP1618)-1))</f>
        <v>ratio</v>
      </c>
      <c r="AJ1618" s="1" t="str">
        <f>TRIM(LEFT(AQ1618,FIND(Sheet1!$E$16,AQ1618)-1))</f>
        <v>fixed</v>
      </c>
      <c r="AK1618" s="1" t="e">
        <f>TRIM(LEFT(AR1618,FIND(Sheet1!$E$16,AR1618)-1))</f>
        <v>#VALUE!</v>
      </c>
      <c r="AL1618" s="1" t="e">
        <f>TRIM(LEFT(AS1618,FIND(Sheet1!$E$16,AS1618)-1))</f>
        <v>#VALUE!</v>
      </c>
      <c r="AM1618" s="1" t="e">
        <f>TRIM(LEFT(AT1618,FIND(Sheet1!$E$16,AT1618)-1))</f>
        <v>#VALUE!</v>
      </c>
      <c r="AN1618" s="1" t="e">
        <f>TRIM(LEFT(AU1618,FIND(Sheet1!$E$16,AU1618)-1))</f>
        <v>#VALUE!</v>
      </c>
      <c r="AO1618" s="1" t="e">
        <f>TRIM(LEFT(AV1618,FIND(Sheet1!$E$16,AV1618)-1))</f>
        <v>#VALUE!</v>
      </c>
      <c r="AP1618" s="14" t="s">
        <v>256</v>
      </c>
      <c r="AQ1618" s="14" t="s">
        <v>170</v>
      </c>
      <c r="AX1618" s="1">
        <v>2200350804</v>
      </c>
      <c r="AY1618" s="1" t="s">
        <v>86</v>
      </c>
      <c r="AZ1618" s="1" t="str">
        <f t="shared" si="442"/>
        <v>2200350804伤血</v>
      </c>
      <c r="BA1618" s="1">
        <f>COUNTIFS($AZ$2:AZ1618,AZ1618,$AZ$2:AZ1618,"&gt;&lt;")</f>
        <v>2</v>
      </c>
    </row>
    <row r="1619" spans="19:53">
      <c r="S1619" s="14" t="str">
        <f t="shared" si="434"/>
        <v>2200350805伤血1</v>
      </c>
      <c r="T1619" s="14" t="str">
        <f ca="1">IF(OFFSET($BB$1,MATCH($S1619,S:S,0)-1,),$BC$1,
_xlfn.TEXTJOIN(Sheet1!$D$16,1,U1619:AA1619))</f>
        <v>ratio=1.60+attackerParams('extreasure2')+attackerParams('step10a'),fixed=100,finalAddP=table.contains(attackerSelector('et&amp;hh:2'),defender()) and attackerParams('extreasure3') or 0</v>
      </c>
      <c r="U1619" s="14" t="str">
        <f t="shared" ca="1" si="435"/>
        <v>ratio=1.60+attackerParams('extreasure2')+attackerParams('step10a')</v>
      </c>
      <c r="V1619" s="14" t="str">
        <f t="shared" ca="1" si="436"/>
        <v>fixed=100</v>
      </c>
      <c r="W1619" s="14" t="str">
        <f t="shared" ca="1" si="437"/>
        <v>finalAddP=table.contains(attackerSelector('et&amp;hh:2')</v>
      </c>
      <c r="X1619" s="14" t="str">
        <f t="shared" ca="1" si="438"/>
        <v>defender()) and attackerParams('extreasure3') or 0</v>
      </c>
      <c r="Y1619" s="14" t="str">
        <f t="shared" ca="1" si="439"/>
        <v/>
      </c>
      <c r="Z1619" s="14" t="str">
        <f t="shared" ca="1" si="440"/>
        <v/>
      </c>
      <c r="AA1619" s="14" t="str">
        <f t="shared" ca="1" si="441"/>
        <v/>
      </c>
      <c r="AB1619" s="1">
        <f t="shared" si="427"/>
        <v>1.6</v>
      </c>
      <c r="AC1619" s="1">
        <f t="shared" si="428"/>
        <v>100</v>
      </c>
      <c r="AD1619" s="1" t="e">
        <f t="shared" si="429"/>
        <v>#N/A</v>
      </c>
      <c r="AE1619" s="1" t="e">
        <f t="shared" si="430"/>
        <v>#N/A</v>
      </c>
      <c r="AF1619" s="1" t="e">
        <f t="shared" si="431"/>
        <v>#N/A</v>
      </c>
      <c r="AG1619" s="1" t="e">
        <f t="shared" si="432"/>
        <v>#N/A</v>
      </c>
      <c r="AH1619" s="1" t="e">
        <f t="shared" si="433"/>
        <v>#N/A</v>
      </c>
      <c r="AI1619" s="1" t="str">
        <f>TRIM(LEFT(AP1619,FIND(Sheet1!$E$16,AP1619)-1))</f>
        <v>ratio</v>
      </c>
      <c r="AJ1619" s="1" t="str">
        <f>TRIM(LEFT(AQ1619,FIND(Sheet1!$E$16,AQ1619)-1))</f>
        <v>fixed</v>
      </c>
      <c r="AK1619" s="1" t="str">
        <f>TRIM(LEFT(AR1619,FIND(Sheet1!$E$16,AR1619)-1))</f>
        <v>finalAddP</v>
      </c>
      <c r="AL1619" s="1" t="e">
        <f>TRIM(LEFT(AS1619,FIND(Sheet1!$E$16,AS1619)-1))</f>
        <v>#VALUE!</v>
      </c>
      <c r="AM1619" s="1" t="e">
        <f>TRIM(LEFT(AT1619,FIND(Sheet1!$E$16,AT1619)-1))</f>
        <v>#VALUE!</v>
      </c>
      <c r="AN1619" s="1" t="e">
        <f>TRIM(LEFT(AU1619,FIND(Sheet1!$E$16,AU1619)-1))</f>
        <v>#VALUE!</v>
      </c>
      <c r="AO1619" s="1" t="e">
        <f>TRIM(LEFT(AV1619,FIND(Sheet1!$E$16,AV1619)-1))</f>
        <v>#VALUE!</v>
      </c>
      <c r="AP1619" s="14" t="s">
        <v>257</v>
      </c>
      <c r="AQ1619" s="14" t="s">
        <v>170</v>
      </c>
      <c r="AR1619" s="14" t="s">
        <v>254</v>
      </c>
      <c r="AS1619" s="14" t="s">
        <v>255</v>
      </c>
      <c r="AX1619" s="1">
        <v>2200350805</v>
      </c>
      <c r="AY1619" s="1" t="s">
        <v>86</v>
      </c>
      <c r="AZ1619" s="1" t="str">
        <f t="shared" si="442"/>
        <v>2200350805伤血</v>
      </c>
      <c r="BA1619" s="1">
        <f>COUNTIFS($AZ$2:AZ1619,AZ1619,$AZ$2:AZ1619,"&gt;&lt;")</f>
        <v>1</v>
      </c>
    </row>
    <row r="1620" spans="19:53">
      <c r="S1620" s="14" t="str">
        <f t="shared" si="434"/>
        <v>2200350805受击光效1</v>
      </c>
      <c r="T1620" s="14" t="str">
        <f ca="1">IF(OFFSET($BB$1,MATCH($S1620,S:S,0)-1,),$BC$1,
_xlfn.TEXTJOIN(Sheet1!$D$16,1,U1620:AA1620))</f>
        <v>1</v>
      </c>
      <c r="U1620" s="14" t="str">
        <f t="shared" ca="1" si="435"/>
        <v>1</v>
      </c>
      <c r="V1620" s="14" t="str">
        <f t="shared" ca="1" si="436"/>
        <v/>
      </c>
      <c r="W1620" s="14" t="str">
        <f t="shared" ca="1" si="437"/>
        <v/>
      </c>
      <c r="X1620" s="14" t="str">
        <f t="shared" ca="1" si="438"/>
        <v/>
      </c>
      <c r="Y1620" s="14" t="str">
        <f t="shared" ca="1" si="439"/>
        <v/>
      </c>
      <c r="Z1620" s="14" t="str">
        <f t="shared" ca="1" si="440"/>
        <v/>
      </c>
      <c r="AA1620" s="14" t="str">
        <f t="shared" ca="1" si="441"/>
        <v/>
      </c>
      <c r="AB1620" s="1">
        <f t="shared" si="427"/>
        <v>1</v>
      </c>
      <c r="AC1620" s="1" t="e">
        <f t="shared" si="428"/>
        <v>#N/A</v>
      </c>
      <c r="AD1620" s="1" t="e">
        <f t="shared" si="429"/>
        <v>#N/A</v>
      </c>
      <c r="AE1620" s="1" t="e">
        <f t="shared" si="430"/>
        <v>#N/A</v>
      </c>
      <c r="AF1620" s="1" t="e">
        <f t="shared" si="431"/>
        <v>#N/A</v>
      </c>
      <c r="AG1620" s="1" t="e">
        <f t="shared" si="432"/>
        <v>#N/A</v>
      </c>
      <c r="AH1620" s="1" t="e">
        <f t="shared" si="433"/>
        <v>#N/A</v>
      </c>
      <c r="AI1620" s="1" t="e">
        <f>TRIM(LEFT(AP1620,FIND(Sheet1!$E$16,AP1620)-1))</f>
        <v>#VALUE!</v>
      </c>
      <c r="AJ1620" s="1" t="e">
        <f>TRIM(LEFT(AQ1620,FIND(Sheet1!$E$16,AQ1620)-1))</f>
        <v>#VALUE!</v>
      </c>
      <c r="AK1620" s="1" t="e">
        <f>TRIM(LEFT(AR1620,FIND(Sheet1!$E$16,AR1620)-1))</f>
        <v>#VALUE!</v>
      </c>
      <c r="AL1620" s="1" t="e">
        <f>TRIM(LEFT(AS1620,FIND(Sheet1!$E$16,AS1620)-1))</f>
        <v>#VALUE!</v>
      </c>
      <c r="AM1620" s="1" t="e">
        <f>TRIM(LEFT(AT1620,FIND(Sheet1!$E$16,AT1620)-1))</f>
        <v>#VALUE!</v>
      </c>
      <c r="AN1620" s="1" t="e">
        <f>TRIM(LEFT(AU1620,FIND(Sheet1!$E$16,AU1620)-1))</f>
        <v>#VALUE!</v>
      </c>
      <c r="AO1620" s="1" t="e">
        <f>TRIM(LEFT(AV1620,FIND(Sheet1!$E$16,AV1620)-1))</f>
        <v>#VALUE!</v>
      </c>
      <c r="AP1620" s="14">
        <v>1</v>
      </c>
      <c r="AX1620" s="1">
        <v>2200350805</v>
      </c>
      <c r="AY1620" s="1" t="s">
        <v>91</v>
      </c>
      <c r="AZ1620" s="1" t="str">
        <f t="shared" si="442"/>
        <v>2200350805受击光效</v>
      </c>
      <c r="BA1620" s="1">
        <f>COUNTIFS($AZ$2:AZ1620,AZ1620,$AZ$2:AZ1620,"&gt;&lt;")</f>
        <v>1</v>
      </c>
    </row>
    <row r="1621" spans="19:53">
      <c r="S1621" s="14" t="str">
        <f t="shared" si="434"/>
        <v>2200350805击飞1</v>
      </c>
      <c r="T1621" s="14" t="str">
        <f ca="1">IF(OFFSET($BB$1,MATCH($S1621,S:S,0)-1,),$BC$1,
_xlfn.TEXTJOIN(Sheet1!$D$16,1,U1621:AA1621))</f>
        <v>speed=400,duration=0.2</v>
      </c>
      <c r="U1621" s="14" t="str">
        <f t="shared" ca="1" si="435"/>
        <v>speed=400</v>
      </c>
      <c r="V1621" s="14" t="str">
        <f t="shared" ca="1" si="436"/>
        <v>duration=0.2</v>
      </c>
      <c r="W1621" s="14" t="str">
        <f t="shared" ca="1" si="437"/>
        <v/>
      </c>
      <c r="X1621" s="14" t="str">
        <f t="shared" ca="1" si="438"/>
        <v/>
      </c>
      <c r="Y1621" s="14" t="str">
        <f t="shared" ca="1" si="439"/>
        <v/>
      </c>
      <c r="Z1621" s="14" t="str">
        <f t="shared" ca="1" si="440"/>
        <v/>
      </c>
      <c r="AA1621" s="14" t="str">
        <f t="shared" ca="1" si="441"/>
        <v/>
      </c>
      <c r="AB1621" s="1">
        <f t="shared" si="427"/>
        <v>400</v>
      </c>
      <c r="AC1621" s="1">
        <f t="shared" si="428"/>
        <v>0.2</v>
      </c>
      <c r="AD1621" s="1" t="e">
        <f t="shared" si="429"/>
        <v>#N/A</v>
      </c>
      <c r="AE1621" s="1" t="e">
        <f t="shared" si="430"/>
        <v>#N/A</v>
      </c>
      <c r="AF1621" s="1" t="e">
        <f t="shared" si="431"/>
        <v>#N/A</v>
      </c>
      <c r="AG1621" s="1" t="e">
        <f t="shared" si="432"/>
        <v>#N/A</v>
      </c>
      <c r="AH1621" s="1" t="e">
        <f t="shared" si="433"/>
        <v>#N/A</v>
      </c>
      <c r="AI1621" s="1" t="str">
        <f>TRIM(LEFT(AP1621,FIND(Sheet1!$E$16,AP1621)-1))</f>
        <v>speed</v>
      </c>
      <c r="AJ1621" s="1" t="str">
        <f>TRIM(LEFT(AQ1621,FIND(Sheet1!$E$16,AQ1621)-1))</f>
        <v>duration</v>
      </c>
      <c r="AK1621" s="1" t="e">
        <f>TRIM(LEFT(AR1621,FIND(Sheet1!$E$16,AR1621)-1))</f>
        <v>#VALUE!</v>
      </c>
      <c r="AL1621" s="1" t="e">
        <f>TRIM(LEFT(AS1621,FIND(Sheet1!$E$16,AS1621)-1))</f>
        <v>#VALUE!</v>
      </c>
      <c r="AM1621" s="1" t="e">
        <f>TRIM(LEFT(AT1621,FIND(Sheet1!$E$16,AT1621)-1))</f>
        <v>#VALUE!</v>
      </c>
      <c r="AN1621" s="1" t="e">
        <f>TRIM(LEFT(AU1621,FIND(Sheet1!$E$16,AU1621)-1))</f>
        <v>#VALUE!</v>
      </c>
      <c r="AO1621" s="1" t="e">
        <f>TRIM(LEFT(AV1621,FIND(Sheet1!$E$16,AV1621)-1))</f>
        <v>#VALUE!</v>
      </c>
      <c r="AP1621" s="14" t="s">
        <v>173</v>
      </c>
      <c r="AQ1621" s="14" t="s">
        <v>174</v>
      </c>
      <c r="AX1621" s="1">
        <v>2200350805</v>
      </c>
      <c r="AY1621" s="1" t="s">
        <v>96</v>
      </c>
      <c r="AZ1621" s="1" t="str">
        <f t="shared" si="442"/>
        <v>2200350805击飞</v>
      </c>
      <c r="BA1621" s="1">
        <f>COUNTIFS($AZ$2:AZ1621,AZ1621,$AZ$2:AZ1621,"&gt;&lt;")</f>
        <v>1</v>
      </c>
    </row>
    <row r="1622" spans="19:53">
      <c r="S1622" s="14" t="str">
        <f t="shared" si="434"/>
        <v>2200350805伤血2</v>
      </c>
      <c r="T1622" s="14" t="str">
        <f ca="1">IF(OFFSET($BB$1,MATCH($S1622,S:S,0)-1,),$BC$1,
_xlfn.TEXTJOIN(Sheet1!$D$16,1,U1622:AA1622))</f>
        <v>ratio=0.64+attackerParams('extreasure1')+attackerParams('step10b'),fixed=100</v>
      </c>
      <c r="U1622" s="14" t="str">
        <f t="shared" ca="1" si="435"/>
        <v>ratio=0.64+attackerParams('extreasure1')+attackerParams('step10b')</v>
      </c>
      <c r="V1622" s="14" t="str">
        <f t="shared" ca="1" si="436"/>
        <v>fixed=100</v>
      </c>
      <c r="W1622" s="14" t="str">
        <f t="shared" ca="1" si="437"/>
        <v/>
      </c>
      <c r="X1622" s="14" t="str">
        <f t="shared" ca="1" si="438"/>
        <v/>
      </c>
      <c r="Y1622" s="14" t="str">
        <f t="shared" ca="1" si="439"/>
        <v/>
      </c>
      <c r="Z1622" s="14" t="str">
        <f t="shared" ca="1" si="440"/>
        <v/>
      </c>
      <c r="AA1622" s="14" t="str">
        <f t="shared" ca="1" si="441"/>
        <v/>
      </c>
      <c r="AB1622" s="1">
        <f t="shared" si="427"/>
        <v>0.64</v>
      </c>
      <c r="AC1622" s="1">
        <f t="shared" si="428"/>
        <v>100</v>
      </c>
      <c r="AD1622" s="1" t="e">
        <f t="shared" si="429"/>
        <v>#N/A</v>
      </c>
      <c r="AE1622" s="1" t="e">
        <f t="shared" si="430"/>
        <v>#N/A</v>
      </c>
      <c r="AF1622" s="1" t="e">
        <f t="shared" si="431"/>
        <v>#N/A</v>
      </c>
      <c r="AG1622" s="1" t="e">
        <f t="shared" si="432"/>
        <v>#N/A</v>
      </c>
      <c r="AH1622" s="1" t="e">
        <f t="shared" si="433"/>
        <v>#N/A</v>
      </c>
      <c r="AI1622" s="1" t="str">
        <f>TRIM(LEFT(AP1622,FIND(Sheet1!$E$16,AP1622)-1))</f>
        <v>ratio</v>
      </c>
      <c r="AJ1622" s="1" t="str">
        <f>TRIM(LEFT(AQ1622,FIND(Sheet1!$E$16,AQ1622)-1))</f>
        <v>fixed</v>
      </c>
      <c r="AK1622" s="1" t="e">
        <f>TRIM(LEFT(AR1622,FIND(Sheet1!$E$16,AR1622)-1))</f>
        <v>#VALUE!</v>
      </c>
      <c r="AL1622" s="1" t="e">
        <f>TRIM(LEFT(AS1622,FIND(Sheet1!$E$16,AS1622)-1))</f>
        <v>#VALUE!</v>
      </c>
      <c r="AM1622" s="1" t="e">
        <f>TRIM(LEFT(AT1622,FIND(Sheet1!$E$16,AT1622)-1))</f>
        <v>#VALUE!</v>
      </c>
      <c r="AN1622" s="1" t="e">
        <f>TRIM(LEFT(AU1622,FIND(Sheet1!$E$16,AU1622)-1))</f>
        <v>#VALUE!</v>
      </c>
      <c r="AO1622" s="1" t="e">
        <f>TRIM(LEFT(AV1622,FIND(Sheet1!$E$16,AV1622)-1))</f>
        <v>#VALUE!</v>
      </c>
      <c r="AP1622" s="14" t="s">
        <v>256</v>
      </c>
      <c r="AQ1622" s="14" t="s">
        <v>170</v>
      </c>
      <c r="AX1622" s="1">
        <v>2200350805</v>
      </c>
      <c r="AY1622" s="1" t="s">
        <v>86</v>
      </c>
      <c r="AZ1622" s="1" t="str">
        <f t="shared" si="442"/>
        <v>2200350805伤血</v>
      </c>
      <c r="BA1622" s="1">
        <f>COUNTIFS($AZ$2:AZ1622,AZ1622,$AZ$2:AZ1622,"&gt;&lt;")</f>
        <v>2</v>
      </c>
    </row>
    <row r="1623" spans="19:53">
      <c r="S1623" s="14" t="str">
        <f t="shared" si="434"/>
        <v>2210350801伤血1</v>
      </c>
      <c r="T1623" s="14" t="str">
        <f ca="1">IF(OFFSET($BB$1,MATCH($S1623,S:S,0)-1,),$BC$1,
_xlfn.TEXTJOIN(Sheet1!$D$16,1,U1623:AA1623))</f>
        <v>ratio=0.4,fixed=10</v>
      </c>
      <c r="U1623" s="14" t="str">
        <f t="shared" ca="1" si="435"/>
        <v>ratio=0.4</v>
      </c>
      <c r="V1623" s="14" t="str">
        <f t="shared" ca="1" si="436"/>
        <v>fixed=10</v>
      </c>
      <c r="W1623" s="14" t="str">
        <f t="shared" ca="1" si="437"/>
        <v/>
      </c>
      <c r="X1623" s="14" t="str">
        <f t="shared" ca="1" si="438"/>
        <v/>
      </c>
      <c r="Y1623" s="14" t="str">
        <f t="shared" ca="1" si="439"/>
        <v/>
      </c>
      <c r="Z1623" s="14" t="str">
        <f t="shared" ca="1" si="440"/>
        <v/>
      </c>
      <c r="AA1623" s="14" t="str">
        <f t="shared" ca="1" si="441"/>
        <v/>
      </c>
      <c r="AB1623" s="1">
        <f t="shared" si="427"/>
        <v>0.4</v>
      </c>
      <c r="AC1623" s="1">
        <f t="shared" si="428"/>
        <v>10</v>
      </c>
      <c r="AD1623" s="1" t="e">
        <f t="shared" si="429"/>
        <v>#N/A</v>
      </c>
      <c r="AE1623" s="1" t="e">
        <f t="shared" si="430"/>
        <v>#N/A</v>
      </c>
      <c r="AF1623" s="1" t="e">
        <f t="shared" si="431"/>
        <v>#N/A</v>
      </c>
      <c r="AG1623" s="1" t="e">
        <f t="shared" si="432"/>
        <v>#N/A</v>
      </c>
      <c r="AH1623" s="1" t="e">
        <f t="shared" si="433"/>
        <v>#N/A</v>
      </c>
      <c r="AI1623" s="1" t="str">
        <f>TRIM(LEFT(AP1623,FIND(Sheet1!$E$16,AP1623)-1))</f>
        <v>ratio</v>
      </c>
      <c r="AJ1623" s="1" t="str">
        <f>TRIM(LEFT(AQ1623,FIND(Sheet1!$E$16,AQ1623)-1))</f>
        <v>fixed</v>
      </c>
      <c r="AK1623" s="1" t="e">
        <f>TRIM(LEFT(AR1623,FIND(Sheet1!$E$16,AR1623)-1))</f>
        <v>#VALUE!</v>
      </c>
      <c r="AL1623" s="1" t="e">
        <f>TRIM(LEFT(AS1623,FIND(Sheet1!$E$16,AS1623)-1))</f>
        <v>#VALUE!</v>
      </c>
      <c r="AM1623" s="1" t="e">
        <f>TRIM(LEFT(AT1623,FIND(Sheet1!$E$16,AT1623)-1))</f>
        <v>#VALUE!</v>
      </c>
      <c r="AN1623" s="1" t="e">
        <f>TRIM(LEFT(AU1623,FIND(Sheet1!$E$16,AU1623)-1))</f>
        <v>#VALUE!</v>
      </c>
      <c r="AO1623" s="1" t="e">
        <f>TRIM(LEFT(AV1623,FIND(Sheet1!$E$16,AV1623)-1))</f>
        <v>#VALUE!</v>
      </c>
      <c r="AP1623" s="14" t="s">
        <v>167</v>
      </c>
      <c r="AQ1623" s="14" t="s">
        <v>168</v>
      </c>
      <c r="AX1623" s="1">
        <v>2210350801</v>
      </c>
      <c r="AY1623" s="1" t="s">
        <v>86</v>
      </c>
      <c r="AZ1623" s="1" t="str">
        <f t="shared" si="442"/>
        <v>2210350801伤血</v>
      </c>
      <c r="BA1623" s="1">
        <f>COUNTIFS($AZ$2:AZ1623,AZ1623,$AZ$2:AZ1623,"&gt;&lt;")</f>
        <v>1</v>
      </c>
    </row>
    <row r="1624" spans="19:53">
      <c r="S1624" s="14" t="str">
        <f t="shared" si="434"/>
        <v>2210350801受击光效1</v>
      </c>
      <c r="T1624" s="14" t="str">
        <f ca="1">IF(OFFSET($BB$1,MATCH($S1624,S:S,0)-1,),$BC$1,
_xlfn.TEXTJOIN(Sheet1!$D$16,1,U1624:AA1624))</f>
        <v>1</v>
      </c>
      <c r="U1624" s="14" t="str">
        <f t="shared" ca="1" si="435"/>
        <v>1</v>
      </c>
      <c r="V1624" s="14" t="str">
        <f t="shared" ca="1" si="436"/>
        <v/>
      </c>
      <c r="W1624" s="14" t="str">
        <f t="shared" ca="1" si="437"/>
        <v/>
      </c>
      <c r="X1624" s="14" t="str">
        <f t="shared" ca="1" si="438"/>
        <v/>
      </c>
      <c r="Y1624" s="14" t="str">
        <f t="shared" ca="1" si="439"/>
        <v/>
      </c>
      <c r="Z1624" s="14" t="str">
        <f t="shared" ca="1" si="440"/>
        <v/>
      </c>
      <c r="AA1624" s="14" t="str">
        <f t="shared" ca="1" si="441"/>
        <v/>
      </c>
      <c r="AB1624" s="1">
        <f t="shared" si="427"/>
        <v>1</v>
      </c>
      <c r="AC1624" s="1" t="e">
        <f t="shared" si="428"/>
        <v>#N/A</v>
      </c>
      <c r="AD1624" s="1" t="e">
        <f t="shared" si="429"/>
        <v>#N/A</v>
      </c>
      <c r="AE1624" s="1" t="e">
        <f t="shared" si="430"/>
        <v>#N/A</v>
      </c>
      <c r="AF1624" s="1" t="e">
        <f t="shared" si="431"/>
        <v>#N/A</v>
      </c>
      <c r="AG1624" s="1" t="e">
        <f t="shared" si="432"/>
        <v>#N/A</v>
      </c>
      <c r="AH1624" s="1" t="e">
        <f t="shared" si="433"/>
        <v>#N/A</v>
      </c>
      <c r="AI1624" s="1" t="e">
        <f>TRIM(LEFT(AP1624,FIND(Sheet1!$E$16,AP1624)-1))</f>
        <v>#VALUE!</v>
      </c>
      <c r="AJ1624" s="1" t="e">
        <f>TRIM(LEFT(AQ1624,FIND(Sheet1!$E$16,AQ1624)-1))</f>
        <v>#VALUE!</v>
      </c>
      <c r="AK1624" s="1" t="e">
        <f>TRIM(LEFT(AR1624,FIND(Sheet1!$E$16,AR1624)-1))</f>
        <v>#VALUE!</v>
      </c>
      <c r="AL1624" s="1" t="e">
        <f>TRIM(LEFT(AS1624,FIND(Sheet1!$E$16,AS1624)-1))</f>
        <v>#VALUE!</v>
      </c>
      <c r="AM1624" s="1" t="e">
        <f>TRIM(LEFT(AT1624,FIND(Sheet1!$E$16,AT1624)-1))</f>
        <v>#VALUE!</v>
      </c>
      <c r="AN1624" s="1" t="e">
        <f>TRIM(LEFT(AU1624,FIND(Sheet1!$E$16,AU1624)-1))</f>
        <v>#VALUE!</v>
      </c>
      <c r="AO1624" s="1" t="e">
        <f>TRIM(LEFT(AV1624,FIND(Sheet1!$E$16,AV1624)-1))</f>
        <v>#VALUE!</v>
      </c>
      <c r="AP1624" s="14">
        <v>1</v>
      </c>
      <c r="AX1624" s="1">
        <v>2210350801</v>
      </c>
      <c r="AY1624" s="1" t="s">
        <v>91</v>
      </c>
      <c r="AZ1624" s="1" t="str">
        <f t="shared" si="442"/>
        <v>2210350801受击光效</v>
      </c>
      <c r="BA1624" s="1">
        <f>COUNTIFS($AZ$2:AZ1624,AZ1624,$AZ$2:AZ1624,"&gt;&lt;")</f>
        <v>1</v>
      </c>
    </row>
    <row r="1625" spans="19:53">
      <c r="S1625" s="14" t="str">
        <f t="shared" si="434"/>
        <v>2210350802伤血1</v>
      </c>
      <c r="T1625" s="14" t="str">
        <f ca="1">IF(OFFSET($BB$1,MATCH($S1625,S:S,0)-1,),$BC$1,
_xlfn.TEXTJOIN(Sheet1!$D$16,1,U1625:AA1625))</f>
        <v>ratio=3.4,fixed=100</v>
      </c>
      <c r="U1625" s="14" t="str">
        <f t="shared" ca="1" si="435"/>
        <v>ratio=3.4</v>
      </c>
      <c r="V1625" s="14" t="str">
        <f t="shared" ca="1" si="436"/>
        <v>fixed=100</v>
      </c>
      <c r="W1625" s="14" t="str">
        <f t="shared" ca="1" si="437"/>
        <v/>
      </c>
      <c r="X1625" s="14" t="str">
        <f t="shared" ca="1" si="438"/>
        <v/>
      </c>
      <c r="Y1625" s="14" t="str">
        <f t="shared" ca="1" si="439"/>
        <v/>
      </c>
      <c r="Z1625" s="14" t="str">
        <f t="shared" ca="1" si="440"/>
        <v/>
      </c>
      <c r="AA1625" s="14" t="str">
        <f t="shared" ca="1" si="441"/>
        <v/>
      </c>
      <c r="AB1625" s="1">
        <f t="shared" ref="AB1625:AB1688" si="443">LOOKUP(9E+307,(--(TRIM(MID(SUBSTITUTE(SUBSTITUTE(SUBSTITUTE(SUBSTITUTE(SUBSTITUTE(AP1625,"=","+"),"*","+"),"/","+"),"-","+"),"+",REPT(" ",99)),ROW($1:$100)*99-98,99)))))</f>
        <v>3.4</v>
      </c>
      <c r="AC1625" s="1">
        <f t="shared" ref="AC1625:AC1688" si="444">LOOKUP(9E+307,(--(TRIM(MID(SUBSTITUTE(SUBSTITUTE(SUBSTITUTE(SUBSTITUTE(SUBSTITUTE(AQ1625,"=","+"),"*","+"),"/","+"),"-","+"),"+",REPT(" ",99)),ROW($1:$100)*99-98,99)))))</f>
        <v>100</v>
      </c>
      <c r="AD1625" s="1" t="e">
        <f t="shared" ref="AD1625:AD1688" si="445">LOOKUP(9E+307,(--(TRIM(MID(SUBSTITUTE(SUBSTITUTE(SUBSTITUTE(SUBSTITUTE(SUBSTITUTE(AR1625,"=","+"),"*","+"),"/","+"),"-","+"),"+",REPT(" ",99)),ROW($1:$100)*99-98,99)))))</f>
        <v>#N/A</v>
      </c>
      <c r="AE1625" s="1" t="e">
        <f t="shared" ref="AE1625:AE1688" si="446">LOOKUP(9E+307,(--(TRIM(MID(SUBSTITUTE(SUBSTITUTE(SUBSTITUTE(SUBSTITUTE(SUBSTITUTE(AS1625,"=","+"),"*","+"),"/","+"),"-","+"),"+",REPT(" ",99)),ROW($1:$100)*99-98,99)))))</f>
        <v>#N/A</v>
      </c>
      <c r="AF1625" s="1" t="e">
        <f t="shared" ref="AF1625:AF1688" si="447">LOOKUP(9E+307,(--(TRIM(MID(SUBSTITUTE(SUBSTITUTE(SUBSTITUTE(SUBSTITUTE(SUBSTITUTE(AT1625,"=","+"),"*","+"),"/","+"),"-","+"),"+",REPT(" ",99)),ROW($1:$100)*99-98,99)))))</f>
        <v>#N/A</v>
      </c>
      <c r="AG1625" s="1" t="e">
        <f t="shared" ref="AG1625:AG1688" si="448">LOOKUP(9E+307,(--(TRIM(MID(SUBSTITUTE(SUBSTITUTE(SUBSTITUTE(SUBSTITUTE(SUBSTITUTE(AU1625,"=","+"),"*","+"),"/","+"),"-","+"),"+",REPT(" ",99)),ROW($1:$100)*99-98,99)))))</f>
        <v>#N/A</v>
      </c>
      <c r="AH1625" s="1" t="e">
        <f t="shared" ref="AH1625:AH1688" si="449">LOOKUP(9E+307,(--(TRIM(MID(SUBSTITUTE(SUBSTITUTE(SUBSTITUTE(SUBSTITUTE(SUBSTITUTE(AV1625,"=","+"),"*","+"),"/","+"),"-","+"),"+",REPT(" ",99)),ROW($1:$100)*99-98,99)))))</f>
        <v>#N/A</v>
      </c>
      <c r="AI1625" s="1" t="str">
        <f>TRIM(LEFT(AP1625,FIND(Sheet1!$E$16,AP1625)-1))</f>
        <v>ratio</v>
      </c>
      <c r="AJ1625" s="1" t="str">
        <f>TRIM(LEFT(AQ1625,FIND(Sheet1!$E$16,AQ1625)-1))</f>
        <v>fixed</v>
      </c>
      <c r="AK1625" s="1" t="e">
        <f>TRIM(LEFT(AR1625,FIND(Sheet1!$E$16,AR1625)-1))</f>
        <v>#VALUE!</v>
      </c>
      <c r="AL1625" s="1" t="e">
        <f>TRIM(LEFT(AS1625,FIND(Sheet1!$E$16,AS1625)-1))</f>
        <v>#VALUE!</v>
      </c>
      <c r="AM1625" s="1" t="e">
        <f>TRIM(LEFT(AT1625,FIND(Sheet1!$E$16,AT1625)-1))</f>
        <v>#VALUE!</v>
      </c>
      <c r="AN1625" s="1" t="e">
        <f>TRIM(LEFT(AU1625,FIND(Sheet1!$E$16,AU1625)-1))</f>
        <v>#VALUE!</v>
      </c>
      <c r="AO1625" s="1" t="e">
        <f>TRIM(LEFT(AV1625,FIND(Sheet1!$E$16,AV1625)-1))</f>
        <v>#VALUE!</v>
      </c>
      <c r="AP1625" s="14" t="s">
        <v>248</v>
      </c>
      <c r="AQ1625" s="14" t="s">
        <v>170</v>
      </c>
      <c r="AX1625" s="1">
        <v>2210350802</v>
      </c>
      <c r="AY1625" s="1" t="s">
        <v>86</v>
      </c>
      <c r="AZ1625" s="1" t="str">
        <f t="shared" si="442"/>
        <v>2210350802伤血</v>
      </c>
      <c r="BA1625" s="1">
        <f>COUNTIFS($AZ$2:AZ1625,AZ1625,$AZ$2:AZ1625,"&gt;&lt;")</f>
        <v>1</v>
      </c>
    </row>
    <row r="1626" spans="19:53">
      <c r="S1626" s="14" t="str">
        <f t="shared" si="434"/>
        <v>2210350802受击光效1</v>
      </c>
      <c r="T1626" s="14" t="str">
        <f ca="1">IF(OFFSET($BB$1,MATCH($S1626,S:S,0)-1,),$BC$1,
_xlfn.TEXTJOIN(Sheet1!$D$16,1,U1626:AA1626))</f>
        <v>1</v>
      </c>
      <c r="U1626" s="14" t="str">
        <f t="shared" ca="1" si="435"/>
        <v>1</v>
      </c>
      <c r="V1626" s="14" t="str">
        <f t="shared" ca="1" si="436"/>
        <v/>
      </c>
      <c r="W1626" s="14" t="str">
        <f t="shared" ca="1" si="437"/>
        <v/>
      </c>
      <c r="X1626" s="14" t="str">
        <f t="shared" ca="1" si="438"/>
        <v/>
      </c>
      <c r="Y1626" s="14" t="str">
        <f t="shared" ca="1" si="439"/>
        <v/>
      </c>
      <c r="Z1626" s="14" t="str">
        <f t="shared" ca="1" si="440"/>
        <v/>
      </c>
      <c r="AA1626" s="14" t="str">
        <f t="shared" ca="1" si="441"/>
        <v/>
      </c>
      <c r="AB1626" s="1">
        <f t="shared" si="443"/>
        <v>1</v>
      </c>
      <c r="AC1626" s="1" t="e">
        <f t="shared" si="444"/>
        <v>#N/A</v>
      </c>
      <c r="AD1626" s="1" t="e">
        <f t="shared" si="445"/>
        <v>#N/A</v>
      </c>
      <c r="AE1626" s="1" t="e">
        <f t="shared" si="446"/>
        <v>#N/A</v>
      </c>
      <c r="AF1626" s="1" t="e">
        <f t="shared" si="447"/>
        <v>#N/A</v>
      </c>
      <c r="AG1626" s="1" t="e">
        <f t="shared" si="448"/>
        <v>#N/A</v>
      </c>
      <c r="AH1626" s="1" t="e">
        <f t="shared" si="449"/>
        <v>#N/A</v>
      </c>
      <c r="AI1626" s="1" t="e">
        <f>TRIM(LEFT(AP1626,FIND(Sheet1!$E$16,AP1626)-1))</f>
        <v>#VALUE!</v>
      </c>
      <c r="AJ1626" s="1" t="e">
        <f>TRIM(LEFT(AQ1626,FIND(Sheet1!$E$16,AQ1626)-1))</f>
        <v>#VALUE!</v>
      </c>
      <c r="AK1626" s="1" t="e">
        <f>TRIM(LEFT(AR1626,FIND(Sheet1!$E$16,AR1626)-1))</f>
        <v>#VALUE!</v>
      </c>
      <c r="AL1626" s="1" t="e">
        <f>TRIM(LEFT(AS1626,FIND(Sheet1!$E$16,AS1626)-1))</f>
        <v>#VALUE!</v>
      </c>
      <c r="AM1626" s="1" t="e">
        <f>TRIM(LEFT(AT1626,FIND(Sheet1!$E$16,AT1626)-1))</f>
        <v>#VALUE!</v>
      </c>
      <c r="AN1626" s="1" t="e">
        <f>TRIM(LEFT(AU1626,FIND(Sheet1!$E$16,AU1626)-1))</f>
        <v>#VALUE!</v>
      </c>
      <c r="AO1626" s="1" t="e">
        <f>TRIM(LEFT(AV1626,FIND(Sheet1!$E$16,AV1626)-1))</f>
        <v>#VALUE!</v>
      </c>
      <c r="AP1626" s="14">
        <v>1</v>
      </c>
      <c r="AX1626" s="1">
        <v>2210350802</v>
      </c>
      <c r="AY1626" s="1" t="s">
        <v>91</v>
      </c>
      <c r="AZ1626" s="1" t="str">
        <f t="shared" si="442"/>
        <v>2210350802受击光效</v>
      </c>
      <c r="BA1626" s="1">
        <f>COUNTIFS($AZ$2:AZ1626,AZ1626,$AZ$2:AZ1626,"&gt;&lt;")</f>
        <v>1</v>
      </c>
    </row>
    <row r="1627" spans="19:53">
      <c r="S1627" s="14" t="str">
        <f t="shared" si="434"/>
        <v>2210350802加buff1</v>
      </c>
      <c r="T1627" s="14" t="str">
        <f ca="1">IF(OFFSET($BB$1,MATCH($S1627,S:S,0)-1,),$BC$1,
_xlfn.TEXTJOIN(Sheet1!$D$16,1,U1627:AA1627))</f>
        <v>duration=2,effectIds={1000005}</v>
      </c>
      <c r="U1627" s="14" t="str">
        <f t="shared" ca="1" si="435"/>
        <v>duration=2</v>
      </c>
      <c r="V1627" s="14" t="str">
        <f t="shared" ca="1" si="436"/>
        <v>effectIds={1000005}</v>
      </c>
      <c r="W1627" s="14" t="str">
        <f t="shared" ca="1" si="437"/>
        <v/>
      </c>
      <c r="X1627" s="14" t="str">
        <f t="shared" ca="1" si="438"/>
        <v/>
      </c>
      <c r="Y1627" s="14" t="str">
        <f t="shared" ca="1" si="439"/>
        <v/>
      </c>
      <c r="Z1627" s="14" t="str">
        <f t="shared" ca="1" si="440"/>
        <v/>
      </c>
      <c r="AA1627" s="14" t="str">
        <f t="shared" ca="1" si="441"/>
        <v/>
      </c>
      <c r="AB1627" s="1">
        <f t="shared" si="443"/>
        <v>2</v>
      </c>
      <c r="AC1627" s="1" t="e">
        <f t="shared" si="444"/>
        <v>#N/A</v>
      </c>
      <c r="AD1627" s="1" t="e">
        <f t="shared" si="445"/>
        <v>#N/A</v>
      </c>
      <c r="AE1627" s="1" t="e">
        <f t="shared" si="446"/>
        <v>#N/A</v>
      </c>
      <c r="AF1627" s="1" t="e">
        <f t="shared" si="447"/>
        <v>#N/A</v>
      </c>
      <c r="AG1627" s="1" t="e">
        <f t="shared" si="448"/>
        <v>#N/A</v>
      </c>
      <c r="AH1627" s="1" t="e">
        <f t="shared" si="449"/>
        <v>#N/A</v>
      </c>
      <c r="AI1627" s="1" t="str">
        <f>TRIM(LEFT(AP1627,FIND(Sheet1!$E$16,AP1627)-1))</f>
        <v>duration</v>
      </c>
      <c r="AJ1627" s="1" t="str">
        <f>TRIM(LEFT(AQ1627,FIND(Sheet1!$E$16,AQ1627)-1))</f>
        <v>effectIds</v>
      </c>
      <c r="AK1627" s="1" t="e">
        <f>TRIM(LEFT(AR1627,FIND(Sheet1!$E$16,AR1627)-1))</f>
        <v>#VALUE!</v>
      </c>
      <c r="AL1627" s="1" t="e">
        <f>TRIM(LEFT(AS1627,FIND(Sheet1!$E$16,AS1627)-1))</f>
        <v>#VALUE!</v>
      </c>
      <c r="AM1627" s="1" t="e">
        <f>TRIM(LEFT(AT1627,FIND(Sheet1!$E$16,AT1627)-1))</f>
        <v>#VALUE!</v>
      </c>
      <c r="AN1627" s="1" t="e">
        <f>TRIM(LEFT(AU1627,FIND(Sheet1!$E$16,AU1627)-1))</f>
        <v>#VALUE!</v>
      </c>
      <c r="AO1627" s="1" t="e">
        <f>TRIM(LEFT(AV1627,FIND(Sheet1!$E$16,AV1627)-1))</f>
        <v>#VALUE!</v>
      </c>
      <c r="AP1627" s="14" t="s">
        <v>249</v>
      </c>
      <c r="AQ1627" s="14" t="s">
        <v>250</v>
      </c>
      <c r="AX1627" s="1">
        <v>2210350802</v>
      </c>
      <c r="AY1627" s="1" t="s">
        <v>88</v>
      </c>
      <c r="AZ1627" s="1" t="str">
        <f t="shared" si="442"/>
        <v>2210350802加buff</v>
      </c>
      <c r="BA1627" s="1">
        <f>COUNTIFS($AZ$2:AZ1627,AZ1627,$AZ$2:AZ1627,"&gt;&lt;")</f>
        <v>1</v>
      </c>
    </row>
    <row r="1628" spans="19:53">
      <c r="S1628" s="14" t="str">
        <f t="shared" si="434"/>
        <v>2210350802击退1</v>
      </c>
      <c r="T1628" s="14" t="str">
        <f ca="1">IF(OFFSET($BB$1,MATCH($S1628,S:S,0)-1,),$BC$1,
_xlfn.TEXTJOIN(Sheet1!$D$16,1,U1628:AA1628))</f>
        <v>speed=1000,duration=0.1</v>
      </c>
      <c r="U1628" s="14" t="str">
        <f t="shared" ca="1" si="435"/>
        <v>speed=1000</v>
      </c>
      <c r="V1628" s="14" t="str">
        <f t="shared" ca="1" si="436"/>
        <v>duration=0.1</v>
      </c>
      <c r="W1628" s="14" t="str">
        <f t="shared" ca="1" si="437"/>
        <v/>
      </c>
      <c r="X1628" s="14" t="str">
        <f t="shared" ca="1" si="438"/>
        <v/>
      </c>
      <c r="Y1628" s="14" t="str">
        <f t="shared" ca="1" si="439"/>
        <v/>
      </c>
      <c r="Z1628" s="14" t="str">
        <f t="shared" ca="1" si="440"/>
        <v/>
      </c>
      <c r="AA1628" s="14" t="str">
        <f t="shared" ca="1" si="441"/>
        <v/>
      </c>
      <c r="AB1628" s="1">
        <f t="shared" si="443"/>
        <v>1000</v>
      </c>
      <c r="AC1628" s="1">
        <f t="shared" si="444"/>
        <v>0.1</v>
      </c>
      <c r="AD1628" s="1" t="e">
        <f t="shared" si="445"/>
        <v>#N/A</v>
      </c>
      <c r="AE1628" s="1" t="e">
        <f t="shared" si="446"/>
        <v>#N/A</v>
      </c>
      <c r="AF1628" s="1" t="e">
        <f t="shared" si="447"/>
        <v>#N/A</v>
      </c>
      <c r="AG1628" s="1" t="e">
        <f t="shared" si="448"/>
        <v>#N/A</v>
      </c>
      <c r="AH1628" s="1" t="e">
        <f t="shared" si="449"/>
        <v>#N/A</v>
      </c>
      <c r="AI1628" s="1" t="str">
        <f>TRIM(LEFT(AP1628,FIND(Sheet1!$E$16,AP1628)-1))</f>
        <v>speed</v>
      </c>
      <c r="AJ1628" s="1" t="str">
        <f>TRIM(LEFT(AQ1628,FIND(Sheet1!$E$16,AQ1628)-1))</f>
        <v>duration</v>
      </c>
      <c r="AK1628" s="1" t="e">
        <f>TRIM(LEFT(AR1628,FIND(Sheet1!$E$16,AR1628)-1))</f>
        <v>#VALUE!</v>
      </c>
      <c r="AL1628" s="1" t="e">
        <f>TRIM(LEFT(AS1628,FIND(Sheet1!$E$16,AS1628)-1))</f>
        <v>#VALUE!</v>
      </c>
      <c r="AM1628" s="1" t="e">
        <f>TRIM(LEFT(AT1628,FIND(Sheet1!$E$16,AT1628)-1))</f>
        <v>#VALUE!</v>
      </c>
      <c r="AN1628" s="1" t="e">
        <f>TRIM(LEFT(AU1628,FIND(Sheet1!$E$16,AU1628)-1))</f>
        <v>#VALUE!</v>
      </c>
      <c r="AO1628" s="1" t="e">
        <f>TRIM(LEFT(AV1628,FIND(Sheet1!$E$16,AV1628)-1))</f>
        <v>#VALUE!</v>
      </c>
      <c r="AP1628" s="14" t="s">
        <v>182</v>
      </c>
      <c r="AQ1628" s="14" t="s">
        <v>183</v>
      </c>
      <c r="AX1628" s="1">
        <v>2210350802</v>
      </c>
      <c r="AY1628" s="1" t="s">
        <v>47</v>
      </c>
      <c r="AZ1628" s="1" t="str">
        <f t="shared" si="442"/>
        <v>2210350802击退</v>
      </c>
      <c r="BA1628" s="1">
        <f>COUNTIFS($AZ$2:AZ1628,AZ1628,$AZ$2:AZ1628,"&gt;&lt;")</f>
        <v>1</v>
      </c>
    </row>
    <row r="1629" spans="19:53">
      <c r="S1629" s="14" t="str">
        <f t="shared" si="434"/>
        <v>2210350803伤血1</v>
      </c>
      <c r="T1629" s="14" t="str">
        <f ca="1">IF(OFFSET($BB$1,MATCH($S1629,S:S,0)-1,),$BC$1,
_xlfn.TEXTJOIN(Sheet1!$D$16,1,U1629:AA1629))</f>
        <v>ratio=0.92,fixed=100</v>
      </c>
      <c r="U1629" s="14" t="str">
        <f t="shared" ca="1" si="435"/>
        <v>ratio=0.92</v>
      </c>
      <c r="V1629" s="14" t="str">
        <f t="shared" ca="1" si="436"/>
        <v>fixed=100</v>
      </c>
      <c r="W1629" s="14" t="str">
        <f t="shared" ca="1" si="437"/>
        <v/>
      </c>
      <c r="X1629" s="14" t="str">
        <f t="shared" ca="1" si="438"/>
        <v/>
      </c>
      <c r="Y1629" s="14" t="str">
        <f t="shared" ca="1" si="439"/>
        <v/>
      </c>
      <c r="Z1629" s="14" t="str">
        <f t="shared" ca="1" si="440"/>
        <v/>
      </c>
      <c r="AA1629" s="14" t="str">
        <f t="shared" ca="1" si="441"/>
        <v/>
      </c>
      <c r="AB1629" s="1">
        <f t="shared" si="443"/>
        <v>0.92</v>
      </c>
      <c r="AC1629" s="1">
        <f t="shared" si="444"/>
        <v>100</v>
      </c>
      <c r="AD1629" s="1" t="e">
        <f t="shared" si="445"/>
        <v>#N/A</v>
      </c>
      <c r="AE1629" s="1" t="e">
        <f t="shared" si="446"/>
        <v>#N/A</v>
      </c>
      <c r="AF1629" s="1" t="e">
        <f t="shared" si="447"/>
        <v>#N/A</v>
      </c>
      <c r="AG1629" s="1" t="e">
        <f t="shared" si="448"/>
        <v>#N/A</v>
      </c>
      <c r="AH1629" s="1" t="e">
        <f t="shared" si="449"/>
        <v>#N/A</v>
      </c>
      <c r="AI1629" s="1" t="str">
        <f>TRIM(LEFT(AP1629,FIND(Sheet1!$E$16,AP1629)-1))</f>
        <v>ratio</v>
      </c>
      <c r="AJ1629" s="1" t="str">
        <f>TRIM(LEFT(AQ1629,FIND(Sheet1!$E$16,AQ1629)-1))</f>
        <v>fixed</v>
      </c>
      <c r="AK1629" s="1" t="e">
        <f>TRIM(LEFT(AR1629,FIND(Sheet1!$E$16,AR1629)-1))</f>
        <v>#VALUE!</v>
      </c>
      <c r="AL1629" s="1" t="e">
        <f>TRIM(LEFT(AS1629,FIND(Sheet1!$E$16,AS1629)-1))</f>
        <v>#VALUE!</v>
      </c>
      <c r="AM1629" s="1" t="e">
        <f>TRIM(LEFT(AT1629,FIND(Sheet1!$E$16,AT1629)-1))</f>
        <v>#VALUE!</v>
      </c>
      <c r="AN1629" s="1" t="e">
        <f>TRIM(LEFT(AU1629,FIND(Sheet1!$E$16,AU1629)-1))</f>
        <v>#VALUE!</v>
      </c>
      <c r="AO1629" s="1" t="e">
        <f>TRIM(LEFT(AV1629,FIND(Sheet1!$E$16,AV1629)-1))</f>
        <v>#VALUE!</v>
      </c>
      <c r="AP1629" s="14" t="s">
        <v>251</v>
      </c>
      <c r="AQ1629" s="14" t="s">
        <v>170</v>
      </c>
      <c r="AX1629" s="1">
        <v>2210350803</v>
      </c>
      <c r="AY1629" s="1" t="s">
        <v>86</v>
      </c>
      <c r="AZ1629" s="1" t="str">
        <f t="shared" si="442"/>
        <v>2210350803伤血</v>
      </c>
      <c r="BA1629" s="1">
        <f>COUNTIFS($AZ$2:AZ1629,AZ1629,$AZ$2:AZ1629,"&gt;&lt;")</f>
        <v>1</v>
      </c>
    </row>
    <row r="1630" spans="19:53">
      <c r="S1630" s="14" t="str">
        <f t="shared" si="434"/>
        <v>2210350803受击光效1</v>
      </c>
      <c r="T1630" s="14" t="str">
        <f ca="1">IF(OFFSET($BB$1,MATCH($S1630,S:S,0)-1,),$BC$1,
_xlfn.TEXTJOIN(Sheet1!$D$16,1,U1630:AA1630))</f>
        <v>1</v>
      </c>
      <c r="U1630" s="14" t="str">
        <f t="shared" ca="1" si="435"/>
        <v>1</v>
      </c>
      <c r="V1630" s="14" t="str">
        <f t="shared" ca="1" si="436"/>
        <v/>
      </c>
      <c r="W1630" s="14" t="str">
        <f t="shared" ca="1" si="437"/>
        <v/>
      </c>
      <c r="X1630" s="14" t="str">
        <f t="shared" ca="1" si="438"/>
        <v/>
      </c>
      <c r="Y1630" s="14" t="str">
        <f t="shared" ca="1" si="439"/>
        <v/>
      </c>
      <c r="Z1630" s="14" t="str">
        <f t="shared" ca="1" si="440"/>
        <v/>
      </c>
      <c r="AA1630" s="14" t="str">
        <f t="shared" ca="1" si="441"/>
        <v/>
      </c>
      <c r="AB1630" s="1">
        <f t="shared" si="443"/>
        <v>1</v>
      </c>
      <c r="AC1630" s="1" t="e">
        <f t="shared" si="444"/>
        <v>#N/A</v>
      </c>
      <c r="AD1630" s="1" t="e">
        <f t="shared" si="445"/>
        <v>#N/A</v>
      </c>
      <c r="AE1630" s="1" t="e">
        <f t="shared" si="446"/>
        <v>#N/A</v>
      </c>
      <c r="AF1630" s="1" t="e">
        <f t="shared" si="447"/>
        <v>#N/A</v>
      </c>
      <c r="AG1630" s="1" t="e">
        <f t="shared" si="448"/>
        <v>#N/A</v>
      </c>
      <c r="AH1630" s="1" t="e">
        <f t="shared" si="449"/>
        <v>#N/A</v>
      </c>
      <c r="AI1630" s="1" t="e">
        <f>TRIM(LEFT(AP1630,FIND(Sheet1!$E$16,AP1630)-1))</f>
        <v>#VALUE!</v>
      </c>
      <c r="AJ1630" s="1" t="e">
        <f>TRIM(LEFT(AQ1630,FIND(Sheet1!$E$16,AQ1630)-1))</f>
        <v>#VALUE!</v>
      </c>
      <c r="AK1630" s="1" t="e">
        <f>TRIM(LEFT(AR1630,FIND(Sheet1!$E$16,AR1630)-1))</f>
        <v>#VALUE!</v>
      </c>
      <c r="AL1630" s="1" t="e">
        <f>TRIM(LEFT(AS1630,FIND(Sheet1!$E$16,AS1630)-1))</f>
        <v>#VALUE!</v>
      </c>
      <c r="AM1630" s="1" t="e">
        <f>TRIM(LEFT(AT1630,FIND(Sheet1!$E$16,AT1630)-1))</f>
        <v>#VALUE!</v>
      </c>
      <c r="AN1630" s="1" t="e">
        <f>TRIM(LEFT(AU1630,FIND(Sheet1!$E$16,AU1630)-1))</f>
        <v>#VALUE!</v>
      </c>
      <c r="AO1630" s="1" t="e">
        <f>TRIM(LEFT(AV1630,FIND(Sheet1!$E$16,AV1630)-1))</f>
        <v>#VALUE!</v>
      </c>
      <c r="AP1630" s="14">
        <v>1</v>
      </c>
      <c r="AX1630" s="1">
        <v>2210350803</v>
      </c>
      <c r="AY1630" s="1" t="s">
        <v>91</v>
      </c>
      <c r="AZ1630" s="1" t="str">
        <f t="shared" si="442"/>
        <v>2210350803受击光效</v>
      </c>
      <c r="BA1630" s="1">
        <f>COUNTIFS($AZ$2:AZ1630,AZ1630,$AZ$2:AZ1630,"&gt;&lt;")</f>
        <v>1</v>
      </c>
    </row>
    <row r="1631" spans="19:53">
      <c r="S1631" s="14" t="str">
        <f t="shared" si="434"/>
        <v>2210350803加buff1</v>
      </c>
      <c r="T1631" s="14" t="str">
        <f ca="1">IF(OFFSET($BB$1,MATCH($S1631,S:S,0)-1,),$BC$1,
_xlfn.TEXTJOIN(Sheet1!$D$16,1,U1631:AA1631))</f>
        <v>duration=6,effectIds={1000006}</v>
      </c>
      <c r="U1631" s="14" t="str">
        <f t="shared" ca="1" si="435"/>
        <v>duration=6</v>
      </c>
      <c r="V1631" s="14" t="str">
        <f t="shared" ca="1" si="436"/>
        <v>effectIds={1000006}</v>
      </c>
      <c r="W1631" s="14" t="str">
        <f t="shared" ca="1" si="437"/>
        <v/>
      </c>
      <c r="X1631" s="14" t="str">
        <f t="shared" ca="1" si="438"/>
        <v/>
      </c>
      <c r="Y1631" s="14" t="str">
        <f t="shared" ca="1" si="439"/>
        <v/>
      </c>
      <c r="Z1631" s="14" t="str">
        <f t="shared" ca="1" si="440"/>
        <v/>
      </c>
      <c r="AA1631" s="14" t="str">
        <f t="shared" ca="1" si="441"/>
        <v/>
      </c>
      <c r="AB1631" s="1">
        <f t="shared" si="443"/>
        <v>6</v>
      </c>
      <c r="AC1631" s="1" t="e">
        <f t="shared" si="444"/>
        <v>#N/A</v>
      </c>
      <c r="AD1631" s="1" t="e">
        <f t="shared" si="445"/>
        <v>#N/A</v>
      </c>
      <c r="AE1631" s="1" t="e">
        <f t="shared" si="446"/>
        <v>#N/A</v>
      </c>
      <c r="AF1631" s="1" t="e">
        <f t="shared" si="447"/>
        <v>#N/A</v>
      </c>
      <c r="AG1631" s="1" t="e">
        <f t="shared" si="448"/>
        <v>#N/A</v>
      </c>
      <c r="AH1631" s="1" t="e">
        <f t="shared" si="449"/>
        <v>#N/A</v>
      </c>
      <c r="AI1631" s="1" t="str">
        <f>TRIM(LEFT(AP1631,FIND(Sheet1!$E$16,AP1631)-1))</f>
        <v>duration</v>
      </c>
      <c r="AJ1631" s="1" t="str">
        <f>TRIM(LEFT(AQ1631,FIND(Sheet1!$E$16,AQ1631)-1))</f>
        <v>effectIds</v>
      </c>
      <c r="AK1631" s="1" t="e">
        <f>TRIM(LEFT(AR1631,FIND(Sheet1!$E$16,AR1631)-1))</f>
        <v>#VALUE!</v>
      </c>
      <c r="AL1631" s="1" t="e">
        <f>TRIM(LEFT(AS1631,FIND(Sheet1!$E$16,AS1631)-1))</f>
        <v>#VALUE!</v>
      </c>
      <c r="AM1631" s="1" t="e">
        <f>TRIM(LEFT(AT1631,FIND(Sheet1!$E$16,AT1631)-1))</f>
        <v>#VALUE!</v>
      </c>
      <c r="AN1631" s="1" t="e">
        <f>TRIM(LEFT(AU1631,FIND(Sheet1!$E$16,AU1631)-1))</f>
        <v>#VALUE!</v>
      </c>
      <c r="AO1631" s="1" t="e">
        <f>TRIM(LEFT(AV1631,FIND(Sheet1!$E$16,AV1631)-1))</f>
        <v>#VALUE!</v>
      </c>
      <c r="AP1631" s="14" t="s">
        <v>185</v>
      </c>
      <c r="AQ1631" s="14" t="s">
        <v>252</v>
      </c>
      <c r="AX1631" s="1">
        <v>2210350803</v>
      </c>
      <c r="AY1631" s="1" t="s">
        <v>88</v>
      </c>
      <c r="AZ1631" s="1" t="str">
        <f t="shared" si="442"/>
        <v>2210350803加buff</v>
      </c>
      <c r="BA1631" s="1">
        <f>COUNTIFS($AZ$2:AZ1631,AZ1631,$AZ$2:AZ1631,"&gt;&lt;")</f>
        <v>1</v>
      </c>
    </row>
    <row r="1632" spans="19:53">
      <c r="S1632" s="14" t="str">
        <f t="shared" si="434"/>
        <v>2210350803击退1</v>
      </c>
      <c r="T1632" s="14" t="str">
        <f ca="1">IF(OFFSET($BB$1,MATCH($S1632,S:S,0)-1,),$BC$1,
_xlfn.TEXTJOIN(Sheet1!$D$16,1,U1632:AA1632))</f>
        <v>speed=1500,duration=0.05</v>
      </c>
      <c r="U1632" s="14" t="str">
        <f t="shared" ca="1" si="435"/>
        <v>speed=1500</v>
      </c>
      <c r="V1632" s="14" t="str">
        <f t="shared" ca="1" si="436"/>
        <v>duration=0.05</v>
      </c>
      <c r="W1632" s="14" t="str">
        <f t="shared" ca="1" si="437"/>
        <v/>
      </c>
      <c r="X1632" s="14" t="str">
        <f t="shared" ca="1" si="438"/>
        <v/>
      </c>
      <c r="Y1632" s="14" t="str">
        <f t="shared" ca="1" si="439"/>
        <v/>
      </c>
      <c r="Z1632" s="14" t="str">
        <f t="shared" ca="1" si="440"/>
        <v/>
      </c>
      <c r="AA1632" s="14" t="str">
        <f t="shared" ca="1" si="441"/>
        <v/>
      </c>
      <c r="AB1632" s="1">
        <f t="shared" si="443"/>
        <v>1500</v>
      </c>
      <c r="AC1632" s="1">
        <f t="shared" si="444"/>
        <v>0.05</v>
      </c>
      <c r="AD1632" s="1" t="e">
        <f t="shared" si="445"/>
        <v>#N/A</v>
      </c>
      <c r="AE1632" s="1" t="e">
        <f t="shared" si="446"/>
        <v>#N/A</v>
      </c>
      <c r="AF1632" s="1" t="e">
        <f t="shared" si="447"/>
        <v>#N/A</v>
      </c>
      <c r="AG1632" s="1" t="e">
        <f t="shared" si="448"/>
        <v>#N/A</v>
      </c>
      <c r="AH1632" s="1" t="e">
        <f t="shared" si="449"/>
        <v>#N/A</v>
      </c>
      <c r="AI1632" s="1" t="str">
        <f>TRIM(LEFT(AP1632,FIND(Sheet1!$E$16,AP1632)-1))</f>
        <v>speed</v>
      </c>
      <c r="AJ1632" s="1" t="str">
        <f>TRIM(LEFT(AQ1632,FIND(Sheet1!$E$16,AQ1632)-1))</f>
        <v>duration</v>
      </c>
      <c r="AK1632" s="1" t="e">
        <f>TRIM(LEFT(AR1632,FIND(Sheet1!$E$16,AR1632)-1))</f>
        <v>#VALUE!</v>
      </c>
      <c r="AL1632" s="1" t="e">
        <f>TRIM(LEFT(AS1632,FIND(Sheet1!$E$16,AS1632)-1))</f>
        <v>#VALUE!</v>
      </c>
      <c r="AM1632" s="1" t="e">
        <f>TRIM(LEFT(AT1632,FIND(Sheet1!$E$16,AT1632)-1))</f>
        <v>#VALUE!</v>
      </c>
      <c r="AN1632" s="1" t="e">
        <f>TRIM(LEFT(AU1632,FIND(Sheet1!$E$16,AU1632)-1))</f>
        <v>#VALUE!</v>
      </c>
      <c r="AO1632" s="1" t="e">
        <f>TRIM(LEFT(AV1632,FIND(Sheet1!$E$16,AV1632)-1))</f>
        <v>#VALUE!</v>
      </c>
      <c r="AP1632" s="14" t="s">
        <v>213</v>
      </c>
      <c r="AQ1632" s="14" t="s">
        <v>214</v>
      </c>
      <c r="AX1632" s="1">
        <v>2210350803</v>
      </c>
      <c r="AY1632" s="1" t="s">
        <v>47</v>
      </c>
      <c r="AZ1632" s="1" t="str">
        <f t="shared" si="442"/>
        <v>2210350803击退</v>
      </c>
      <c r="BA1632" s="1">
        <f>COUNTIFS($AZ$2:AZ1632,AZ1632,$AZ$2:AZ1632,"&gt;&lt;")</f>
        <v>1</v>
      </c>
    </row>
    <row r="1633" spans="19:53">
      <c r="S1633" s="14" t="str">
        <f t="shared" si="434"/>
        <v>2210350803伤血2</v>
      </c>
      <c r="T1633" s="14" t="str">
        <f ca="1">IF(OFFSET($BB$1,MATCH($S1633,S:S,0)-1,),$BC$1,
_xlfn.TEXTJOIN(Sheet1!$D$16,1,U1633:AA1633))</f>
        <v>ratio=0.92,fixed=100</v>
      </c>
      <c r="U1633" s="14" t="str">
        <f t="shared" ca="1" si="435"/>
        <v>ratio=0.92</v>
      </c>
      <c r="V1633" s="14" t="str">
        <f t="shared" ca="1" si="436"/>
        <v>fixed=100</v>
      </c>
      <c r="W1633" s="14" t="str">
        <f t="shared" ca="1" si="437"/>
        <v/>
      </c>
      <c r="X1633" s="14" t="str">
        <f t="shared" ca="1" si="438"/>
        <v/>
      </c>
      <c r="Y1633" s="14" t="str">
        <f t="shared" ca="1" si="439"/>
        <v/>
      </c>
      <c r="Z1633" s="14" t="str">
        <f t="shared" ca="1" si="440"/>
        <v/>
      </c>
      <c r="AA1633" s="14" t="str">
        <f t="shared" ca="1" si="441"/>
        <v/>
      </c>
      <c r="AB1633" s="1">
        <f t="shared" si="443"/>
        <v>0.92</v>
      </c>
      <c r="AC1633" s="1">
        <f t="shared" si="444"/>
        <v>100</v>
      </c>
      <c r="AD1633" s="1" t="e">
        <f t="shared" si="445"/>
        <v>#N/A</v>
      </c>
      <c r="AE1633" s="1" t="e">
        <f t="shared" si="446"/>
        <v>#N/A</v>
      </c>
      <c r="AF1633" s="1" t="e">
        <f t="shared" si="447"/>
        <v>#N/A</v>
      </c>
      <c r="AG1633" s="1" t="e">
        <f t="shared" si="448"/>
        <v>#N/A</v>
      </c>
      <c r="AH1633" s="1" t="e">
        <f t="shared" si="449"/>
        <v>#N/A</v>
      </c>
      <c r="AI1633" s="1" t="str">
        <f>TRIM(LEFT(AP1633,FIND(Sheet1!$E$16,AP1633)-1))</f>
        <v>ratio</v>
      </c>
      <c r="AJ1633" s="1" t="str">
        <f>TRIM(LEFT(AQ1633,FIND(Sheet1!$E$16,AQ1633)-1))</f>
        <v>fixed</v>
      </c>
      <c r="AK1633" s="1" t="e">
        <f>TRIM(LEFT(AR1633,FIND(Sheet1!$E$16,AR1633)-1))</f>
        <v>#VALUE!</v>
      </c>
      <c r="AL1633" s="1" t="e">
        <f>TRIM(LEFT(AS1633,FIND(Sheet1!$E$16,AS1633)-1))</f>
        <v>#VALUE!</v>
      </c>
      <c r="AM1633" s="1" t="e">
        <f>TRIM(LEFT(AT1633,FIND(Sheet1!$E$16,AT1633)-1))</f>
        <v>#VALUE!</v>
      </c>
      <c r="AN1633" s="1" t="e">
        <f>TRIM(LEFT(AU1633,FIND(Sheet1!$E$16,AU1633)-1))</f>
        <v>#VALUE!</v>
      </c>
      <c r="AO1633" s="1" t="e">
        <f>TRIM(LEFT(AV1633,FIND(Sheet1!$E$16,AV1633)-1))</f>
        <v>#VALUE!</v>
      </c>
      <c r="AP1633" s="14" t="s">
        <v>251</v>
      </c>
      <c r="AQ1633" s="14" t="s">
        <v>170</v>
      </c>
      <c r="AX1633" s="1">
        <v>2210350803</v>
      </c>
      <c r="AY1633" s="1" t="s">
        <v>86</v>
      </c>
      <c r="AZ1633" s="1" t="str">
        <f t="shared" si="442"/>
        <v>2210350803伤血</v>
      </c>
      <c r="BA1633" s="1">
        <f>COUNTIFS($AZ$2:AZ1633,AZ1633,$AZ$2:AZ1633,"&gt;&lt;")</f>
        <v>2</v>
      </c>
    </row>
    <row r="1634" spans="19:53">
      <c r="S1634" s="14" t="str">
        <f t="shared" si="434"/>
        <v>2210350803受击光效2</v>
      </c>
      <c r="T1634" s="14" t="str">
        <f ca="1">IF(OFFSET($BB$1,MATCH($S1634,S:S,0)-1,),$BC$1,
_xlfn.TEXTJOIN(Sheet1!$D$16,1,U1634:AA1634))</f>
        <v>1</v>
      </c>
      <c r="U1634" s="14" t="str">
        <f t="shared" ca="1" si="435"/>
        <v>1</v>
      </c>
      <c r="V1634" s="14" t="str">
        <f t="shared" ca="1" si="436"/>
        <v/>
      </c>
      <c r="W1634" s="14" t="str">
        <f t="shared" ca="1" si="437"/>
        <v/>
      </c>
      <c r="X1634" s="14" t="str">
        <f t="shared" ca="1" si="438"/>
        <v/>
      </c>
      <c r="Y1634" s="14" t="str">
        <f t="shared" ca="1" si="439"/>
        <v/>
      </c>
      <c r="Z1634" s="14" t="str">
        <f t="shared" ca="1" si="440"/>
        <v/>
      </c>
      <c r="AA1634" s="14" t="str">
        <f t="shared" ca="1" si="441"/>
        <v/>
      </c>
      <c r="AB1634" s="1">
        <f t="shared" si="443"/>
        <v>1</v>
      </c>
      <c r="AC1634" s="1" t="e">
        <f t="shared" si="444"/>
        <v>#N/A</v>
      </c>
      <c r="AD1634" s="1" t="e">
        <f t="shared" si="445"/>
        <v>#N/A</v>
      </c>
      <c r="AE1634" s="1" t="e">
        <f t="shared" si="446"/>
        <v>#N/A</v>
      </c>
      <c r="AF1634" s="1" t="e">
        <f t="shared" si="447"/>
        <v>#N/A</v>
      </c>
      <c r="AG1634" s="1" t="e">
        <f t="shared" si="448"/>
        <v>#N/A</v>
      </c>
      <c r="AH1634" s="1" t="e">
        <f t="shared" si="449"/>
        <v>#N/A</v>
      </c>
      <c r="AI1634" s="1" t="e">
        <f>TRIM(LEFT(AP1634,FIND(Sheet1!$E$16,AP1634)-1))</f>
        <v>#VALUE!</v>
      </c>
      <c r="AJ1634" s="1" t="e">
        <f>TRIM(LEFT(AQ1634,FIND(Sheet1!$E$16,AQ1634)-1))</f>
        <v>#VALUE!</v>
      </c>
      <c r="AK1634" s="1" t="e">
        <f>TRIM(LEFT(AR1634,FIND(Sheet1!$E$16,AR1634)-1))</f>
        <v>#VALUE!</v>
      </c>
      <c r="AL1634" s="1" t="e">
        <f>TRIM(LEFT(AS1634,FIND(Sheet1!$E$16,AS1634)-1))</f>
        <v>#VALUE!</v>
      </c>
      <c r="AM1634" s="1" t="e">
        <f>TRIM(LEFT(AT1634,FIND(Sheet1!$E$16,AT1634)-1))</f>
        <v>#VALUE!</v>
      </c>
      <c r="AN1634" s="1" t="e">
        <f>TRIM(LEFT(AU1634,FIND(Sheet1!$E$16,AU1634)-1))</f>
        <v>#VALUE!</v>
      </c>
      <c r="AO1634" s="1" t="e">
        <f>TRIM(LEFT(AV1634,FIND(Sheet1!$E$16,AV1634)-1))</f>
        <v>#VALUE!</v>
      </c>
      <c r="AP1634" s="14">
        <v>1</v>
      </c>
      <c r="AX1634" s="1">
        <v>2210350803</v>
      </c>
      <c r="AY1634" s="1" t="s">
        <v>91</v>
      </c>
      <c r="AZ1634" s="1" t="str">
        <f t="shared" si="442"/>
        <v>2210350803受击光效</v>
      </c>
      <c r="BA1634" s="1">
        <f>COUNTIFS($AZ$2:AZ1634,AZ1634,$AZ$2:AZ1634,"&gt;&lt;")</f>
        <v>2</v>
      </c>
    </row>
    <row r="1635" spans="19:53">
      <c r="S1635" s="14" t="str">
        <f t="shared" si="434"/>
        <v>2210350803击退2</v>
      </c>
      <c r="T1635" s="14" t="str">
        <f ca="1">IF(OFFSET($BB$1,MATCH($S1635,S:S,0)-1,),$BC$1,
_xlfn.TEXTJOIN(Sheet1!$D$16,1,U1635:AA1635))</f>
        <v>speed=1000,duration=0.1</v>
      </c>
      <c r="U1635" s="14" t="str">
        <f t="shared" ca="1" si="435"/>
        <v>speed=1000</v>
      </c>
      <c r="V1635" s="14" t="str">
        <f t="shared" ca="1" si="436"/>
        <v>duration=0.1</v>
      </c>
      <c r="W1635" s="14" t="str">
        <f t="shared" ca="1" si="437"/>
        <v/>
      </c>
      <c r="X1635" s="14" t="str">
        <f t="shared" ca="1" si="438"/>
        <v/>
      </c>
      <c r="Y1635" s="14" t="str">
        <f t="shared" ca="1" si="439"/>
        <v/>
      </c>
      <c r="Z1635" s="14" t="str">
        <f t="shared" ca="1" si="440"/>
        <v/>
      </c>
      <c r="AA1635" s="14" t="str">
        <f t="shared" ca="1" si="441"/>
        <v/>
      </c>
      <c r="AB1635" s="1">
        <f t="shared" si="443"/>
        <v>1000</v>
      </c>
      <c r="AC1635" s="1">
        <f t="shared" si="444"/>
        <v>0.1</v>
      </c>
      <c r="AD1635" s="1" t="e">
        <f t="shared" si="445"/>
        <v>#N/A</v>
      </c>
      <c r="AE1635" s="1" t="e">
        <f t="shared" si="446"/>
        <v>#N/A</v>
      </c>
      <c r="AF1635" s="1" t="e">
        <f t="shared" si="447"/>
        <v>#N/A</v>
      </c>
      <c r="AG1635" s="1" t="e">
        <f t="shared" si="448"/>
        <v>#N/A</v>
      </c>
      <c r="AH1635" s="1" t="e">
        <f t="shared" si="449"/>
        <v>#N/A</v>
      </c>
      <c r="AI1635" s="1" t="str">
        <f>TRIM(LEFT(AP1635,FIND(Sheet1!$E$16,AP1635)-1))</f>
        <v>speed</v>
      </c>
      <c r="AJ1635" s="1" t="str">
        <f>TRIM(LEFT(AQ1635,FIND(Sheet1!$E$16,AQ1635)-1))</f>
        <v>duration</v>
      </c>
      <c r="AK1635" s="1" t="e">
        <f>TRIM(LEFT(AR1635,FIND(Sheet1!$E$16,AR1635)-1))</f>
        <v>#VALUE!</v>
      </c>
      <c r="AL1635" s="1" t="e">
        <f>TRIM(LEFT(AS1635,FIND(Sheet1!$E$16,AS1635)-1))</f>
        <v>#VALUE!</v>
      </c>
      <c r="AM1635" s="1" t="e">
        <f>TRIM(LEFT(AT1635,FIND(Sheet1!$E$16,AT1635)-1))</f>
        <v>#VALUE!</v>
      </c>
      <c r="AN1635" s="1" t="e">
        <f>TRIM(LEFT(AU1635,FIND(Sheet1!$E$16,AU1635)-1))</f>
        <v>#VALUE!</v>
      </c>
      <c r="AO1635" s="1" t="e">
        <f>TRIM(LEFT(AV1635,FIND(Sheet1!$E$16,AV1635)-1))</f>
        <v>#VALUE!</v>
      </c>
      <c r="AP1635" s="14" t="s">
        <v>182</v>
      </c>
      <c r="AQ1635" s="14" t="s">
        <v>183</v>
      </c>
      <c r="AX1635" s="1">
        <v>2210350803</v>
      </c>
      <c r="AY1635" s="1" t="s">
        <v>47</v>
      </c>
      <c r="AZ1635" s="1" t="str">
        <f t="shared" si="442"/>
        <v>2210350803击退</v>
      </c>
      <c r="BA1635" s="1">
        <f>COUNTIFS($AZ$2:AZ1635,AZ1635,$AZ$2:AZ1635,"&gt;&lt;")</f>
        <v>2</v>
      </c>
    </row>
    <row r="1636" spans="19:53">
      <c r="S1636" s="14" t="str">
        <f t="shared" si="434"/>
        <v>2210350804伤血1</v>
      </c>
      <c r="T1636" s="14" t="str">
        <f ca="1">IF(OFFSET($BB$1,MATCH($S1636,S:S,0)-1,),$BC$1,
_xlfn.TEXTJOIN(Sheet1!$D$16,1,U1636:AA1636))</f>
        <v>ratio=1.3+attackerParams('extreasure2')+attackerParams('step10a'),fixed=100,finalAddP=table.contains(attackerSelector('et&amp;hh:2'),defender()) and attackerParams('extreasure3') or 0</v>
      </c>
      <c r="U1636" s="14" t="str">
        <f t="shared" ca="1" si="435"/>
        <v>ratio=1.3+attackerParams('extreasure2')+attackerParams('step10a')</v>
      </c>
      <c r="V1636" s="14" t="str">
        <f t="shared" ca="1" si="436"/>
        <v>fixed=100</v>
      </c>
      <c r="W1636" s="14" t="str">
        <f t="shared" ca="1" si="437"/>
        <v>finalAddP=table.contains(attackerSelector('et&amp;hh:2')</v>
      </c>
      <c r="X1636" s="14" t="str">
        <f t="shared" ca="1" si="438"/>
        <v>defender()) and attackerParams('extreasure3') or 0</v>
      </c>
      <c r="Y1636" s="14" t="str">
        <f t="shared" ca="1" si="439"/>
        <v/>
      </c>
      <c r="Z1636" s="14" t="str">
        <f t="shared" ca="1" si="440"/>
        <v/>
      </c>
      <c r="AA1636" s="14" t="str">
        <f t="shared" ca="1" si="441"/>
        <v/>
      </c>
      <c r="AB1636" s="1">
        <f t="shared" si="443"/>
        <v>1.3</v>
      </c>
      <c r="AC1636" s="1">
        <f t="shared" si="444"/>
        <v>100</v>
      </c>
      <c r="AD1636" s="1" t="e">
        <f t="shared" si="445"/>
        <v>#N/A</v>
      </c>
      <c r="AE1636" s="1" t="e">
        <f t="shared" si="446"/>
        <v>#N/A</v>
      </c>
      <c r="AF1636" s="1" t="e">
        <f t="shared" si="447"/>
        <v>#N/A</v>
      </c>
      <c r="AG1636" s="1" t="e">
        <f t="shared" si="448"/>
        <v>#N/A</v>
      </c>
      <c r="AH1636" s="1" t="e">
        <f t="shared" si="449"/>
        <v>#N/A</v>
      </c>
      <c r="AI1636" s="1" t="str">
        <f>TRIM(LEFT(AP1636,FIND(Sheet1!$E$16,AP1636)-1))</f>
        <v>ratio</v>
      </c>
      <c r="AJ1636" s="1" t="str">
        <f>TRIM(LEFT(AQ1636,FIND(Sheet1!$E$16,AQ1636)-1))</f>
        <v>fixed</v>
      </c>
      <c r="AK1636" s="1" t="str">
        <f>TRIM(LEFT(AR1636,FIND(Sheet1!$E$16,AR1636)-1))</f>
        <v>finalAddP</v>
      </c>
      <c r="AL1636" s="1" t="e">
        <f>TRIM(LEFT(AS1636,FIND(Sheet1!$E$16,AS1636)-1))</f>
        <v>#VALUE!</v>
      </c>
      <c r="AM1636" s="1" t="e">
        <f>TRIM(LEFT(AT1636,FIND(Sheet1!$E$16,AT1636)-1))</f>
        <v>#VALUE!</v>
      </c>
      <c r="AN1636" s="1" t="e">
        <f>TRIM(LEFT(AU1636,FIND(Sheet1!$E$16,AU1636)-1))</f>
        <v>#VALUE!</v>
      </c>
      <c r="AO1636" s="1" t="e">
        <f>TRIM(LEFT(AV1636,FIND(Sheet1!$E$16,AV1636)-1))</f>
        <v>#VALUE!</v>
      </c>
      <c r="AP1636" s="14" t="s">
        <v>253</v>
      </c>
      <c r="AQ1636" s="14" t="s">
        <v>170</v>
      </c>
      <c r="AR1636" s="14" t="s">
        <v>254</v>
      </c>
      <c r="AS1636" s="14" t="s">
        <v>255</v>
      </c>
      <c r="AX1636" s="1">
        <v>2210350804</v>
      </c>
      <c r="AY1636" s="1" t="s">
        <v>86</v>
      </c>
      <c r="AZ1636" s="1" t="str">
        <f t="shared" si="442"/>
        <v>2210350804伤血</v>
      </c>
      <c r="BA1636" s="1">
        <f>COUNTIFS($AZ$2:AZ1636,AZ1636,$AZ$2:AZ1636,"&gt;&lt;")</f>
        <v>1</v>
      </c>
    </row>
    <row r="1637" spans="19:53">
      <c r="S1637" s="14" t="str">
        <f t="shared" si="434"/>
        <v>2210350804受击光效1</v>
      </c>
      <c r="T1637" s="14" t="str">
        <f ca="1">IF(OFFSET($BB$1,MATCH($S1637,S:S,0)-1,),$BC$1,
_xlfn.TEXTJOIN(Sheet1!$D$16,1,U1637:AA1637))</f>
        <v>1</v>
      </c>
      <c r="U1637" s="14" t="str">
        <f t="shared" ca="1" si="435"/>
        <v>1</v>
      </c>
      <c r="V1637" s="14" t="str">
        <f t="shared" ca="1" si="436"/>
        <v/>
      </c>
      <c r="W1637" s="14" t="str">
        <f t="shared" ca="1" si="437"/>
        <v/>
      </c>
      <c r="X1637" s="14" t="str">
        <f t="shared" ca="1" si="438"/>
        <v/>
      </c>
      <c r="Y1637" s="14" t="str">
        <f t="shared" ca="1" si="439"/>
        <v/>
      </c>
      <c r="Z1637" s="14" t="str">
        <f t="shared" ca="1" si="440"/>
        <v/>
      </c>
      <c r="AA1637" s="14" t="str">
        <f t="shared" ca="1" si="441"/>
        <v/>
      </c>
      <c r="AB1637" s="1">
        <f t="shared" si="443"/>
        <v>1</v>
      </c>
      <c r="AC1637" s="1" t="e">
        <f t="shared" si="444"/>
        <v>#N/A</v>
      </c>
      <c r="AD1637" s="1" t="e">
        <f t="shared" si="445"/>
        <v>#N/A</v>
      </c>
      <c r="AE1637" s="1" t="e">
        <f t="shared" si="446"/>
        <v>#N/A</v>
      </c>
      <c r="AF1637" s="1" t="e">
        <f t="shared" si="447"/>
        <v>#N/A</v>
      </c>
      <c r="AG1637" s="1" t="e">
        <f t="shared" si="448"/>
        <v>#N/A</v>
      </c>
      <c r="AH1637" s="1" t="e">
        <f t="shared" si="449"/>
        <v>#N/A</v>
      </c>
      <c r="AI1637" s="1" t="e">
        <f>TRIM(LEFT(AP1637,FIND(Sheet1!$E$16,AP1637)-1))</f>
        <v>#VALUE!</v>
      </c>
      <c r="AJ1637" s="1" t="e">
        <f>TRIM(LEFT(AQ1637,FIND(Sheet1!$E$16,AQ1637)-1))</f>
        <v>#VALUE!</v>
      </c>
      <c r="AK1637" s="1" t="e">
        <f>TRIM(LEFT(AR1637,FIND(Sheet1!$E$16,AR1637)-1))</f>
        <v>#VALUE!</v>
      </c>
      <c r="AL1637" s="1" t="e">
        <f>TRIM(LEFT(AS1637,FIND(Sheet1!$E$16,AS1637)-1))</f>
        <v>#VALUE!</v>
      </c>
      <c r="AM1637" s="1" t="e">
        <f>TRIM(LEFT(AT1637,FIND(Sheet1!$E$16,AT1637)-1))</f>
        <v>#VALUE!</v>
      </c>
      <c r="AN1637" s="1" t="e">
        <f>TRIM(LEFT(AU1637,FIND(Sheet1!$E$16,AU1637)-1))</f>
        <v>#VALUE!</v>
      </c>
      <c r="AO1637" s="1" t="e">
        <f>TRIM(LEFT(AV1637,FIND(Sheet1!$E$16,AV1637)-1))</f>
        <v>#VALUE!</v>
      </c>
      <c r="AP1637" s="14">
        <v>1</v>
      </c>
      <c r="AX1637" s="1">
        <v>2210350804</v>
      </c>
      <c r="AY1637" s="1" t="s">
        <v>91</v>
      </c>
      <c r="AZ1637" s="1" t="str">
        <f t="shared" si="442"/>
        <v>2210350804受击光效</v>
      </c>
      <c r="BA1637" s="1">
        <f>COUNTIFS($AZ$2:AZ1637,AZ1637,$AZ$2:AZ1637,"&gt;&lt;")</f>
        <v>1</v>
      </c>
    </row>
    <row r="1638" spans="19:53">
      <c r="S1638" s="14" t="str">
        <f t="shared" si="434"/>
        <v>2210350804击飞1</v>
      </c>
      <c r="T1638" s="14" t="str">
        <f ca="1">IF(OFFSET($BB$1,MATCH($S1638,S:S,0)-1,),$BC$1,
_xlfn.TEXTJOIN(Sheet1!$D$16,1,U1638:AA1638))</f>
        <v>speed=400,duration=0.2</v>
      </c>
      <c r="U1638" s="14" t="str">
        <f t="shared" ca="1" si="435"/>
        <v>speed=400</v>
      </c>
      <c r="V1638" s="14" t="str">
        <f t="shared" ca="1" si="436"/>
        <v>duration=0.2</v>
      </c>
      <c r="W1638" s="14" t="str">
        <f t="shared" ca="1" si="437"/>
        <v/>
      </c>
      <c r="X1638" s="14" t="str">
        <f t="shared" ca="1" si="438"/>
        <v/>
      </c>
      <c r="Y1638" s="14" t="str">
        <f t="shared" ca="1" si="439"/>
        <v/>
      </c>
      <c r="Z1638" s="14" t="str">
        <f t="shared" ca="1" si="440"/>
        <v/>
      </c>
      <c r="AA1638" s="14" t="str">
        <f t="shared" ca="1" si="441"/>
        <v/>
      </c>
      <c r="AB1638" s="1">
        <f t="shared" si="443"/>
        <v>400</v>
      </c>
      <c r="AC1638" s="1">
        <f t="shared" si="444"/>
        <v>0.2</v>
      </c>
      <c r="AD1638" s="1" t="e">
        <f t="shared" si="445"/>
        <v>#N/A</v>
      </c>
      <c r="AE1638" s="1" t="e">
        <f t="shared" si="446"/>
        <v>#N/A</v>
      </c>
      <c r="AF1638" s="1" t="e">
        <f t="shared" si="447"/>
        <v>#N/A</v>
      </c>
      <c r="AG1638" s="1" t="e">
        <f t="shared" si="448"/>
        <v>#N/A</v>
      </c>
      <c r="AH1638" s="1" t="e">
        <f t="shared" si="449"/>
        <v>#N/A</v>
      </c>
      <c r="AI1638" s="1" t="str">
        <f>TRIM(LEFT(AP1638,FIND(Sheet1!$E$16,AP1638)-1))</f>
        <v>speed</v>
      </c>
      <c r="AJ1638" s="1" t="str">
        <f>TRIM(LEFT(AQ1638,FIND(Sheet1!$E$16,AQ1638)-1))</f>
        <v>duration</v>
      </c>
      <c r="AK1638" s="1" t="e">
        <f>TRIM(LEFT(AR1638,FIND(Sheet1!$E$16,AR1638)-1))</f>
        <v>#VALUE!</v>
      </c>
      <c r="AL1638" s="1" t="e">
        <f>TRIM(LEFT(AS1638,FIND(Sheet1!$E$16,AS1638)-1))</f>
        <v>#VALUE!</v>
      </c>
      <c r="AM1638" s="1" t="e">
        <f>TRIM(LEFT(AT1638,FIND(Sheet1!$E$16,AT1638)-1))</f>
        <v>#VALUE!</v>
      </c>
      <c r="AN1638" s="1" t="e">
        <f>TRIM(LEFT(AU1638,FIND(Sheet1!$E$16,AU1638)-1))</f>
        <v>#VALUE!</v>
      </c>
      <c r="AO1638" s="1" t="e">
        <f>TRIM(LEFT(AV1638,FIND(Sheet1!$E$16,AV1638)-1))</f>
        <v>#VALUE!</v>
      </c>
      <c r="AP1638" s="14" t="s">
        <v>173</v>
      </c>
      <c r="AQ1638" s="14" t="s">
        <v>174</v>
      </c>
      <c r="AX1638" s="1">
        <v>2210350804</v>
      </c>
      <c r="AY1638" s="1" t="s">
        <v>96</v>
      </c>
      <c r="AZ1638" s="1" t="str">
        <f t="shared" si="442"/>
        <v>2210350804击飞</v>
      </c>
      <c r="BA1638" s="1">
        <f>COUNTIFS($AZ$2:AZ1638,AZ1638,$AZ$2:AZ1638,"&gt;&lt;")</f>
        <v>1</v>
      </c>
    </row>
    <row r="1639" spans="19:53">
      <c r="S1639" s="14" t="str">
        <f t="shared" si="434"/>
        <v>2210350804伤血2</v>
      </c>
      <c r="T1639" s="14" t="str">
        <f ca="1">IF(OFFSET($BB$1,MATCH($S1639,S:S,0)-1,),$BC$1,
_xlfn.TEXTJOIN(Sheet1!$D$16,1,U1639:AA1639))</f>
        <v>ratio=0.64+attackerParams('extreasure1')+attackerParams('step10b'),fixed=100</v>
      </c>
      <c r="U1639" s="14" t="str">
        <f t="shared" ca="1" si="435"/>
        <v>ratio=0.64+attackerParams('extreasure1')+attackerParams('step10b')</v>
      </c>
      <c r="V1639" s="14" t="str">
        <f t="shared" ca="1" si="436"/>
        <v>fixed=100</v>
      </c>
      <c r="W1639" s="14" t="str">
        <f t="shared" ca="1" si="437"/>
        <v/>
      </c>
      <c r="X1639" s="14" t="str">
        <f t="shared" ca="1" si="438"/>
        <v/>
      </c>
      <c r="Y1639" s="14" t="str">
        <f t="shared" ca="1" si="439"/>
        <v/>
      </c>
      <c r="Z1639" s="14" t="str">
        <f t="shared" ca="1" si="440"/>
        <v/>
      </c>
      <c r="AA1639" s="14" t="str">
        <f t="shared" ca="1" si="441"/>
        <v/>
      </c>
      <c r="AB1639" s="1">
        <f t="shared" si="443"/>
        <v>0.64</v>
      </c>
      <c r="AC1639" s="1">
        <f t="shared" si="444"/>
        <v>100</v>
      </c>
      <c r="AD1639" s="1" t="e">
        <f t="shared" si="445"/>
        <v>#N/A</v>
      </c>
      <c r="AE1639" s="1" t="e">
        <f t="shared" si="446"/>
        <v>#N/A</v>
      </c>
      <c r="AF1639" s="1" t="e">
        <f t="shared" si="447"/>
        <v>#N/A</v>
      </c>
      <c r="AG1639" s="1" t="e">
        <f t="shared" si="448"/>
        <v>#N/A</v>
      </c>
      <c r="AH1639" s="1" t="e">
        <f t="shared" si="449"/>
        <v>#N/A</v>
      </c>
      <c r="AI1639" s="1" t="str">
        <f>TRIM(LEFT(AP1639,FIND(Sheet1!$E$16,AP1639)-1))</f>
        <v>ratio</v>
      </c>
      <c r="AJ1639" s="1" t="str">
        <f>TRIM(LEFT(AQ1639,FIND(Sheet1!$E$16,AQ1639)-1))</f>
        <v>fixed</v>
      </c>
      <c r="AK1639" s="1" t="e">
        <f>TRIM(LEFT(AR1639,FIND(Sheet1!$E$16,AR1639)-1))</f>
        <v>#VALUE!</v>
      </c>
      <c r="AL1639" s="1" t="e">
        <f>TRIM(LEFT(AS1639,FIND(Sheet1!$E$16,AS1639)-1))</f>
        <v>#VALUE!</v>
      </c>
      <c r="AM1639" s="1" t="e">
        <f>TRIM(LEFT(AT1639,FIND(Sheet1!$E$16,AT1639)-1))</f>
        <v>#VALUE!</v>
      </c>
      <c r="AN1639" s="1" t="e">
        <f>TRIM(LEFT(AU1639,FIND(Sheet1!$E$16,AU1639)-1))</f>
        <v>#VALUE!</v>
      </c>
      <c r="AO1639" s="1" t="e">
        <f>TRIM(LEFT(AV1639,FIND(Sheet1!$E$16,AV1639)-1))</f>
        <v>#VALUE!</v>
      </c>
      <c r="AP1639" s="14" t="s">
        <v>256</v>
      </c>
      <c r="AQ1639" s="14" t="s">
        <v>170</v>
      </c>
      <c r="AX1639" s="1">
        <v>2210350804</v>
      </c>
      <c r="AY1639" s="1" t="s">
        <v>86</v>
      </c>
      <c r="AZ1639" s="1" t="str">
        <f t="shared" si="442"/>
        <v>2210350804伤血</v>
      </c>
      <c r="BA1639" s="1">
        <f>COUNTIFS($AZ$2:AZ1639,AZ1639,$AZ$2:AZ1639,"&gt;&lt;")</f>
        <v>2</v>
      </c>
    </row>
    <row r="1640" spans="19:53">
      <c r="S1640" s="14" t="str">
        <f t="shared" si="434"/>
        <v>2210350805伤血1</v>
      </c>
      <c r="T1640" s="14" t="str">
        <f ca="1">IF(OFFSET($BB$1,MATCH($S1640,S:S,0)-1,),$BC$1,
_xlfn.TEXTJOIN(Sheet1!$D$16,1,U1640:AA1640))</f>
        <v>ratio=1.60+attackerParams('extreasure2')+attackerParams('step10a'),fixed=100,finalAddP=table.contains(attackerSelector('et&amp;hh:2'),defender()) and attackerParams('extreasure3') or 0</v>
      </c>
      <c r="U1640" s="14" t="str">
        <f t="shared" ca="1" si="435"/>
        <v>ratio=1.60+attackerParams('extreasure2')+attackerParams('step10a')</v>
      </c>
      <c r="V1640" s="14" t="str">
        <f t="shared" ca="1" si="436"/>
        <v>fixed=100</v>
      </c>
      <c r="W1640" s="14" t="str">
        <f t="shared" ca="1" si="437"/>
        <v>finalAddP=table.contains(attackerSelector('et&amp;hh:2')</v>
      </c>
      <c r="X1640" s="14" t="str">
        <f t="shared" ca="1" si="438"/>
        <v>defender()) and attackerParams('extreasure3') or 0</v>
      </c>
      <c r="Y1640" s="14" t="str">
        <f t="shared" ca="1" si="439"/>
        <v/>
      </c>
      <c r="Z1640" s="14" t="str">
        <f t="shared" ca="1" si="440"/>
        <v/>
      </c>
      <c r="AA1640" s="14" t="str">
        <f t="shared" ca="1" si="441"/>
        <v/>
      </c>
      <c r="AB1640" s="1">
        <f t="shared" si="443"/>
        <v>1.6</v>
      </c>
      <c r="AC1640" s="1">
        <f t="shared" si="444"/>
        <v>100</v>
      </c>
      <c r="AD1640" s="1" t="e">
        <f t="shared" si="445"/>
        <v>#N/A</v>
      </c>
      <c r="AE1640" s="1" t="e">
        <f t="shared" si="446"/>
        <v>#N/A</v>
      </c>
      <c r="AF1640" s="1" t="e">
        <f t="shared" si="447"/>
        <v>#N/A</v>
      </c>
      <c r="AG1640" s="1" t="e">
        <f t="shared" si="448"/>
        <v>#N/A</v>
      </c>
      <c r="AH1640" s="1" t="e">
        <f t="shared" si="449"/>
        <v>#N/A</v>
      </c>
      <c r="AI1640" s="1" t="str">
        <f>TRIM(LEFT(AP1640,FIND(Sheet1!$E$16,AP1640)-1))</f>
        <v>ratio</v>
      </c>
      <c r="AJ1640" s="1" t="str">
        <f>TRIM(LEFT(AQ1640,FIND(Sheet1!$E$16,AQ1640)-1))</f>
        <v>fixed</v>
      </c>
      <c r="AK1640" s="1" t="str">
        <f>TRIM(LEFT(AR1640,FIND(Sheet1!$E$16,AR1640)-1))</f>
        <v>finalAddP</v>
      </c>
      <c r="AL1640" s="1" t="e">
        <f>TRIM(LEFT(AS1640,FIND(Sheet1!$E$16,AS1640)-1))</f>
        <v>#VALUE!</v>
      </c>
      <c r="AM1640" s="1" t="e">
        <f>TRIM(LEFT(AT1640,FIND(Sheet1!$E$16,AT1640)-1))</f>
        <v>#VALUE!</v>
      </c>
      <c r="AN1640" s="1" t="e">
        <f>TRIM(LEFT(AU1640,FIND(Sheet1!$E$16,AU1640)-1))</f>
        <v>#VALUE!</v>
      </c>
      <c r="AO1640" s="1" t="e">
        <f>TRIM(LEFT(AV1640,FIND(Sheet1!$E$16,AV1640)-1))</f>
        <v>#VALUE!</v>
      </c>
      <c r="AP1640" s="14" t="s">
        <v>257</v>
      </c>
      <c r="AQ1640" s="14" t="s">
        <v>170</v>
      </c>
      <c r="AR1640" s="14" t="s">
        <v>254</v>
      </c>
      <c r="AS1640" s="14" t="s">
        <v>255</v>
      </c>
      <c r="AX1640" s="1">
        <v>2210350805</v>
      </c>
      <c r="AY1640" s="1" t="s">
        <v>86</v>
      </c>
      <c r="AZ1640" s="1" t="str">
        <f t="shared" si="442"/>
        <v>2210350805伤血</v>
      </c>
      <c r="BA1640" s="1">
        <f>COUNTIFS($AZ$2:AZ1640,AZ1640,$AZ$2:AZ1640,"&gt;&lt;")</f>
        <v>1</v>
      </c>
    </row>
    <row r="1641" spans="19:53">
      <c r="S1641" s="14" t="str">
        <f t="shared" si="434"/>
        <v>2210350805受击光效1</v>
      </c>
      <c r="T1641" s="14" t="str">
        <f ca="1">IF(OFFSET($BB$1,MATCH($S1641,S:S,0)-1,),$BC$1,
_xlfn.TEXTJOIN(Sheet1!$D$16,1,U1641:AA1641))</f>
        <v>1</v>
      </c>
      <c r="U1641" s="14" t="str">
        <f t="shared" ca="1" si="435"/>
        <v>1</v>
      </c>
      <c r="V1641" s="14" t="str">
        <f t="shared" ca="1" si="436"/>
        <v/>
      </c>
      <c r="W1641" s="14" t="str">
        <f t="shared" ca="1" si="437"/>
        <v/>
      </c>
      <c r="X1641" s="14" t="str">
        <f t="shared" ca="1" si="438"/>
        <v/>
      </c>
      <c r="Y1641" s="14" t="str">
        <f t="shared" ca="1" si="439"/>
        <v/>
      </c>
      <c r="Z1641" s="14" t="str">
        <f t="shared" ca="1" si="440"/>
        <v/>
      </c>
      <c r="AA1641" s="14" t="str">
        <f t="shared" ca="1" si="441"/>
        <v/>
      </c>
      <c r="AB1641" s="1">
        <f t="shared" si="443"/>
        <v>1</v>
      </c>
      <c r="AC1641" s="1" t="e">
        <f t="shared" si="444"/>
        <v>#N/A</v>
      </c>
      <c r="AD1641" s="1" t="e">
        <f t="shared" si="445"/>
        <v>#N/A</v>
      </c>
      <c r="AE1641" s="1" t="e">
        <f t="shared" si="446"/>
        <v>#N/A</v>
      </c>
      <c r="AF1641" s="1" t="e">
        <f t="shared" si="447"/>
        <v>#N/A</v>
      </c>
      <c r="AG1641" s="1" t="e">
        <f t="shared" si="448"/>
        <v>#N/A</v>
      </c>
      <c r="AH1641" s="1" t="e">
        <f t="shared" si="449"/>
        <v>#N/A</v>
      </c>
      <c r="AI1641" s="1" t="e">
        <f>TRIM(LEFT(AP1641,FIND(Sheet1!$E$16,AP1641)-1))</f>
        <v>#VALUE!</v>
      </c>
      <c r="AJ1641" s="1" t="e">
        <f>TRIM(LEFT(AQ1641,FIND(Sheet1!$E$16,AQ1641)-1))</f>
        <v>#VALUE!</v>
      </c>
      <c r="AK1641" s="1" t="e">
        <f>TRIM(LEFT(AR1641,FIND(Sheet1!$E$16,AR1641)-1))</f>
        <v>#VALUE!</v>
      </c>
      <c r="AL1641" s="1" t="e">
        <f>TRIM(LEFT(AS1641,FIND(Sheet1!$E$16,AS1641)-1))</f>
        <v>#VALUE!</v>
      </c>
      <c r="AM1641" s="1" t="e">
        <f>TRIM(LEFT(AT1641,FIND(Sheet1!$E$16,AT1641)-1))</f>
        <v>#VALUE!</v>
      </c>
      <c r="AN1641" s="1" t="e">
        <f>TRIM(LEFT(AU1641,FIND(Sheet1!$E$16,AU1641)-1))</f>
        <v>#VALUE!</v>
      </c>
      <c r="AO1641" s="1" t="e">
        <f>TRIM(LEFT(AV1641,FIND(Sheet1!$E$16,AV1641)-1))</f>
        <v>#VALUE!</v>
      </c>
      <c r="AP1641" s="14">
        <v>1</v>
      </c>
      <c r="AX1641" s="1">
        <v>2210350805</v>
      </c>
      <c r="AY1641" s="1" t="s">
        <v>91</v>
      </c>
      <c r="AZ1641" s="1" t="str">
        <f t="shared" si="442"/>
        <v>2210350805受击光效</v>
      </c>
      <c r="BA1641" s="1">
        <f>COUNTIFS($AZ$2:AZ1641,AZ1641,$AZ$2:AZ1641,"&gt;&lt;")</f>
        <v>1</v>
      </c>
    </row>
    <row r="1642" spans="19:53">
      <c r="S1642" s="14" t="str">
        <f t="shared" si="434"/>
        <v>2210350805击飞1</v>
      </c>
      <c r="T1642" s="14" t="str">
        <f ca="1">IF(OFFSET($BB$1,MATCH($S1642,S:S,0)-1,),$BC$1,
_xlfn.TEXTJOIN(Sheet1!$D$16,1,U1642:AA1642))</f>
        <v>speed=400,duration=0.2</v>
      </c>
      <c r="U1642" s="14" t="str">
        <f t="shared" ca="1" si="435"/>
        <v>speed=400</v>
      </c>
      <c r="V1642" s="14" t="str">
        <f t="shared" ca="1" si="436"/>
        <v>duration=0.2</v>
      </c>
      <c r="W1642" s="14" t="str">
        <f t="shared" ca="1" si="437"/>
        <v/>
      </c>
      <c r="X1642" s="14" t="str">
        <f t="shared" ca="1" si="438"/>
        <v/>
      </c>
      <c r="Y1642" s="14" t="str">
        <f t="shared" ca="1" si="439"/>
        <v/>
      </c>
      <c r="Z1642" s="14" t="str">
        <f t="shared" ca="1" si="440"/>
        <v/>
      </c>
      <c r="AA1642" s="14" t="str">
        <f t="shared" ca="1" si="441"/>
        <v/>
      </c>
      <c r="AB1642" s="1">
        <f t="shared" si="443"/>
        <v>400</v>
      </c>
      <c r="AC1642" s="1">
        <f t="shared" si="444"/>
        <v>0.2</v>
      </c>
      <c r="AD1642" s="1" t="e">
        <f t="shared" si="445"/>
        <v>#N/A</v>
      </c>
      <c r="AE1642" s="1" t="e">
        <f t="shared" si="446"/>
        <v>#N/A</v>
      </c>
      <c r="AF1642" s="1" t="e">
        <f t="shared" si="447"/>
        <v>#N/A</v>
      </c>
      <c r="AG1642" s="1" t="e">
        <f t="shared" si="448"/>
        <v>#N/A</v>
      </c>
      <c r="AH1642" s="1" t="e">
        <f t="shared" si="449"/>
        <v>#N/A</v>
      </c>
      <c r="AI1642" s="1" t="str">
        <f>TRIM(LEFT(AP1642,FIND(Sheet1!$E$16,AP1642)-1))</f>
        <v>speed</v>
      </c>
      <c r="AJ1642" s="1" t="str">
        <f>TRIM(LEFT(AQ1642,FIND(Sheet1!$E$16,AQ1642)-1))</f>
        <v>duration</v>
      </c>
      <c r="AK1642" s="1" t="e">
        <f>TRIM(LEFT(AR1642,FIND(Sheet1!$E$16,AR1642)-1))</f>
        <v>#VALUE!</v>
      </c>
      <c r="AL1642" s="1" t="e">
        <f>TRIM(LEFT(AS1642,FIND(Sheet1!$E$16,AS1642)-1))</f>
        <v>#VALUE!</v>
      </c>
      <c r="AM1642" s="1" t="e">
        <f>TRIM(LEFT(AT1642,FIND(Sheet1!$E$16,AT1642)-1))</f>
        <v>#VALUE!</v>
      </c>
      <c r="AN1642" s="1" t="e">
        <f>TRIM(LEFT(AU1642,FIND(Sheet1!$E$16,AU1642)-1))</f>
        <v>#VALUE!</v>
      </c>
      <c r="AO1642" s="1" t="e">
        <f>TRIM(LEFT(AV1642,FIND(Sheet1!$E$16,AV1642)-1))</f>
        <v>#VALUE!</v>
      </c>
      <c r="AP1642" s="14" t="s">
        <v>173</v>
      </c>
      <c r="AQ1642" s="14" t="s">
        <v>174</v>
      </c>
      <c r="AX1642" s="1">
        <v>2210350805</v>
      </c>
      <c r="AY1642" s="1" t="s">
        <v>96</v>
      </c>
      <c r="AZ1642" s="1" t="str">
        <f t="shared" si="442"/>
        <v>2210350805击飞</v>
      </c>
      <c r="BA1642" s="1">
        <f>COUNTIFS($AZ$2:AZ1642,AZ1642,$AZ$2:AZ1642,"&gt;&lt;")</f>
        <v>1</v>
      </c>
    </row>
    <row r="1643" spans="19:53">
      <c r="S1643" s="14" t="str">
        <f t="shared" si="434"/>
        <v>2210350805伤血2</v>
      </c>
      <c r="T1643" s="14" t="str">
        <f ca="1">IF(OFFSET($BB$1,MATCH($S1643,S:S,0)-1,),$BC$1,
_xlfn.TEXTJOIN(Sheet1!$D$16,1,U1643:AA1643))</f>
        <v>ratio=0.64+attackerParams('extreasure1')+attackerParams('step10b'),fixed=100</v>
      </c>
      <c r="U1643" s="14" t="str">
        <f t="shared" ca="1" si="435"/>
        <v>ratio=0.64+attackerParams('extreasure1')+attackerParams('step10b')</v>
      </c>
      <c r="V1643" s="14" t="str">
        <f t="shared" ca="1" si="436"/>
        <v>fixed=100</v>
      </c>
      <c r="W1643" s="14" t="str">
        <f t="shared" ca="1" si="437"/>
        <v/>
      </c>
      <c r="X1643" s="14" t="str">
        <f t="shared" ca="1" si="438"/>
        <v/>
      </c>
      <c r="Y1643" s="14" t="str">
        <f t="shared" ca="1" si="439"/>
        <v/>
      </c>
      <c r="Z1643" s="14" t="str">
        <f t="shared" ca="1" si="440"/>
        <v/>
      </c>
      <c r="AA1643" s="14" t="str">
        <f t="shared" ca="1" si="441"/>
        <v/>
      </c>
      <c r="AB1643" s="1">
        <f t="shared" si="443"/>
        <v>0.64</v>
      </c>
      <c r="AC1643" s="1">
        <f t="shared" si="444"/>
        <v>100</v>
      </c>
      <c r="AD1643" s="1" t="e">
        <f t="shared" si="445"/>
        <v>#N/A</v>
      </c>
      <c r="AE1643" s="1" t="e">
        <f t="shared" si="446"/>
        <v>#N/A</v>
      </c>
      <c r="AF1643" s="1" t="e">
        <f t="shared" si="447"/>
        <v>#N/A</v>
      </c>
      <c r="AG1643" s="1" t="e">
        <f t="shared" si="448"/>
        <v>#N/A</v>
      </c>
      <c r="AH1643" s="1" t="e">
        <f t="shared" si="449"/>
        <v>#N/A</v>
      </c>
      <c r="AI1643" s="1" t="str">
        <f>TRIM(LEFT(AP1643,FIND(Sheet1!$E$16,AP1643)-1))</f>
        <v>ratio</v>
      </c>
      <c r="AJ1643" s="1" t="str">
        <f>TRIM(LEFT(AQ1643,FIND(Sheet1!$E$16,AQ1643)-1))</f>
        <v>fixed</v>
      </c>
      <c r="AK1643" s="1" t="e">
        <f>TRIM(LEFT(AR1643,FIND(Sheet1!$E$16,AR1643)-1))</f>
        <v>#VALUE!</v>
      </c>
      <c r="AL1643" s="1" t="e">
        <f>TRIM(LEFT(AS1643,FIND(Sheet1!$E$16,AS1643)-1))</f>
        <v>#VALUE!</v>
      </c>
      <c r="AM1643" s="1" t="e">
        <f>TRIM(LEFT(AT1643,FIND(Sheet1!$E$16,AT1643)-1))</f>
        <v>#VALUE!</v>
      </c>
      <c r="AN1643" s="1" t="e">
        <f>TRIM(LEFT(AU1643,FIND(Sheet1!$E$16,AU1643)-1))</f>
        <v>#VALUE!</v>
      </c>
      <c r="AO1643" s="1" t="e">
        <f>TRIM(LEFT(AV1643,FIND(Sheet1!$E$16,AV1643)-1))</f>
        <v>#VALUE!</v>
      </c>
      <c r="AP1643" s="14" t="s">
        <v>256</v>
      </c>
      <c r="AQ1643" s="14" t="s">
        <v>170</v>
      </c>
      <c r="AX1643" s="1">
        <v>2210350805</v>
      </c>
      <c r="AY1643" s="1" t="s">
        <v>86</v>
      </c>
      <c r="AZ1643" s="1" t="str">
        <f t="shared" si="442"/>
        <v>2210350805伤血</v>
      </c>
      <c r="BA1643" s="1">
        <f>COUNTIFS($AZ$2:AZ1643,AZ1643,$AZ$2:AZ1643,"&gt;&lt;")</f>
        <v>2</v>
      </c>
    </row>
    <row r="1644" spans="19:53">
      <c r="S1644" s="14" t="str">
        <f t="shared" ref="S1644:S1707" si="450">AZ1644&amp;BA1644</f>
        <v>2100002101伤血1</v>
      </c>
      <c r="T1644" s="14" t="str">
        <f ca="1">IF(OFFSET($BB$1,MATCH($S1644,S:S,0)-1,),$BC$1,
_xlfn.TEXTJOIN(Sheet1!$D$16,1,U1644:AA1644))</f>
        <v>ratio=1,fixed=500</v>
      </c>
      <c r="U1644" s="14" t="str">
        <f t="shared" ca="1" si="435"/>
        <v>ratio=1</v>
      </c>
      <c r="V1644" s="14" t="str">
        <f t="shared" ca="1" si="436"/>
        <v>fixed=500</v>
      </c>
      <c r="W1644" s="14" t="str">
        <f t="shared" ca="1" si="437"/>
        <v/>
      </c>
      <c r="X1644" s="14" t="str">
        <f t="shared" ca="1" si="438"/>
        <v/>
      </c>
      <c r="Y1644" s="14" t="str">
        <f t="shared" ca="1" si="439"/>
        <v/>
      </c>
      <c r="Z1644" s="14" t="str">
        <f t="shared" ca="1" si="440"/>
        <v/>
      </c>
      <c r="AA1644" s="14" t="str">
        <f t="shared" ca="1" si="441"/>
        <v/>
      </c>
      <c r="AB1644" s="1">
        <f t="shared" si="443"/>
        <v>1</v>
      </c>
      <c r="AC1644" s="1">
        <f t="shared" si="444"/>
        <v>500</v>
      </c>
      <c r="AD1644" s="1" t="e">
        <f t="shared" si="445"/>
        <v>#N/A</v>
      </c>
      <c r="AE1644" s="1" t="e">
        <f t="shared" si="446"/>
        <v>#N/A</v>
      </c>
      <c r="AF1644" s="1" t="e">
        <f t="shared" si="447"/>
        <v>#N/A</v>
      </c>
      <c r="AG1644" s="1" t="e">
        <f t="shared" si="448"/>
        <v>#N/A</v>
      </c>
      <c r="AH1644" s="1" t="e">
        <f t="shared" si="449"/>
        <v>#N/A</v>
      </c>
      <c r="AI1644" s="1" t="str">
        <f>TRIM(LEFT(AP1644,FIND(Sheet1!$E$16,AP1644)-1))</f>
        <v>ratio</v>
      </c>
      <c r="AJ1644" s="1" t="str">
        <f>TRIM(LEFT(AQ1644,FIND(Sheet1!$E$16,AQ1644)-1))</f>
        <v>fixed</v>
      </c>
      <c r="AK1644" s="1" t="e">
        <f>TRIM(LEFT(AR1644,FIND(Sheet1!$E$16,AR1644)-1))</f>
        <v>#VALUE!</v>
      </c>
      <c r="AL1644" s="1" t="e">
        <f>TRIM(LEFT(AS1644,FIND(Sheet1!$E$16,AS1644)-1))</f>
        <v>#VALUE!</v>
      </c>
      <c r="AM1644" s="1" t="e">
        <f>TRIM(LEFT(AT1644,FIND(Sheet1!$E$16,AT1644)-1))</f>
        <v>#VALUE!</v>
      </c>
      <c r="AN1644" s="1" t="e">
        <f>TRIM(LEFT(AU1644,FIND(Sheet1!$E$16,AU1644)-1))</f>
        <v>#VALUE!</v>
      </c>
      <c r="AO1644" s="1" t="e">
        <f>TRIM(LEFT(AV1644,FIND(Sheet1!$E$16,AV1644)-1))</f>
        <v>#VALUE!</v>
      </c>
      <c r="AP1644" s="14" t="s">
        <v>550</v>
      </c>
      <c r="AQ1644" s="14" t="s">
        <v>905</v>
      </c>
      <c r="AX1644" s="1">
        <v>2100002101</v>
      </c>
      <c r="AY1644" s="1" t="s">
        <v>86</v>
      </c>
      <c r="AZ1644" s="1" t="str">
        <f t="shared" ref="AZ1644:AZ1707" si="451">AX1644&amp;AY1644</f>
        <v>2100002101伤血</v>
      </c>
      <c r="BA1644" s="1">
        <f>COUNTIFS($AZ$2:AZ1644,AZ1644,$AZ$2:AZ1644,"&gt;&lt;")</f>
        <v>1</v>
      </c>
    </row>
    <row r="1645" spans="19:53">
      <c r="S1645" s="14" t="str">
        <f t="shared" si="450"/>
        <v>2100002102伤血1</v>
      </c>
      <c r="T1645" s="14" t="str">
        <f ca="1">IF(OFFSET($BB$1,MATCH($S1645,S:S,0)-1,),$BC$1,
_xlfn.TEXTJOIN(Sheet1!$D$16,1,U1645:AA1645))</f>
        <v>ratio=1,fixed=500</v>
      </c>
      <c r="U1645" s="14" t="str">
        <f t="shared" ca="1" si="435"/>
        <v>ratio=1</v>
      </c>
      <c r="V1645" s="14" t="str">
        <f t="shared" ca="1" si="436"/>
        <v>fixed=500</v>
      </c>
      <c r="W1645" s="14" t="str">
        <f t="shared" ca="1" si="437"/>
        <v/>
      </c>
      <c r="X1645" s="14" t="str">
        <f t="shared" ca="1" si="438"/>
        <v/>
      </c>
      <c r="Y1645" s="14" t="str">
        <f t="shared" ca="1" si="439"/>
        <v/>
      </c>
      <c r="Z1645" s="14" t="str">
        <f t="shared" ca="1" si="440"/>
        <v/>
      </c>
      <c r="AA1645" s="14" t="str">
        <f t="shared" ca="1" si="441"/>
        <v/>
      </c>
      <c r="AB1645" s="1">
        <f t="shared" si="443"/>
        <v>1</v>
      </c>
      <c r="AC1645" s="1">
        <f t="shared" si="444"/>
        <v>500</v>
      </c>
      <c r="AD1645" s="1" t="e">
        <f t="shared" si="445"/>
        <v>#N/A</v>
      </c>
      <c r="AE1645" s="1" t="e">
        <f t="shared" si="446"/>
        <v>#N/A</v>
      </c>
      <c r="AF1645" s="1" t="e">
        <f t="shared" si="447"/>
        <v>#N/A</v>
      </c>
      <c r="AG1645" s="1" t="e">
        <f t="shared" si="448"/>
        <v>#N/A</v>
      </c>
      <c r="AH1645" s="1" t="e">
        <f t="shared" si="449"/>
        <v>#N/A</v>
      </c>
      <c r="AI1645" s="1" t="str">
        <f>TRIM(LEFT(AP1645,FIND(Sheet1!$E$16,AP1645)-1))</f>
        <v>ratio</v>
      </c>
      <c r="AJ1645" s="1" t="str">
        <f>TRIM(LEFT(AQ1645,FIND(Sheet1!$E$16,AQ1645)-1))</f>
        <v>fixed</v>
      </c>
      <c r="AK1645" s="1" t="e">
        <f>TRIM(LEFT(AR1645,FIND(Sheet1!$E$16,AR1645)-1))</f>
        <v>#VALUE!</v>
      </c>
      <c r="AL1645" s="1" t="e">
        <f>TRIM(LEFT(AS1645,FIND(Sheet1!$E$16,AS1645)-1))</f>
        <v>#VALUE!</v>
      </c>
      <c r="AM1645" s="1" t="e">
        <f>TRIM(LEFT(AT1645,FIND(Sheet1!$E$16,AT1645)-1))</f>
        <v>#VALUE!</v>
      </c>
      <c r="AN1645" s="1" t="e">
        <f>TRIM(LEFT(AU1645,FIND(Sheet1!$E$16,AU1645)-1))</f>
        <v>#VALUE!</v>
      </c>
      <c r="AO1645" s="1" t="e">
        <f>TRIM(LEFT(AV1645,FIND(Sheet1!$E$16,AV1645)-1))</f>
        <v>#VALUE!</v>
      </c>
      <c r="AP1645" s="14" t="s">
        <v>550</v>
      </c>
      <c r="AQ1645" s="14" t="s">
        <v>905</v>
      </c>
      <c r="AX1645" s="1">
        <v>2100002102</v>
      </c>
      <c r="AY1645" s="1" t="s">
        <v>86</v>
      </c>
      <c r="AZ1645" s="1" t="str">
        <f t="shared" si="451"/>
        <v>2100002102伤血</v>
      </c>
      <c r="BA1645" s="1">
        <f>COUNTIFS($AZ$2:AZ1645,AZ1645,$AZ$2:AZ1645,"&gt;&lt;")</f>
        <v>1</v>
      </c>
    </row>
    <row r="1646" spans="19:53">
      <c r="S1646" s="14" t="str">
        <f t="shared" si="450"/>
        <v>2100002102受击光效1</v>
      </c>
      <c r="T1646" s="14" t="str">
        <f ca="1">IF(OFFSET($BB$1,MATCH($S1646,S:S,0)-1,),$BC$1,
_xlfn.TEXTJOIN(Sheet1!$D$16,1,U1646:AA1646))</f>
        <v>1</v>
      </c>
      <c r="U1646" s="14" t="str">
        <f t="shared" ca="1" si="435"/>
        <v>1</v>
      </c>
      <c r="V1646" s="14" t="str">
        <f t="shared" ca="1" si="436"/>
        <v/>
      </c>
      <c r="W1646" s="14" t="str">
        <f t="shared" ca="1" si="437"/>
        <v/>
      </c>
      <c r="X1646" s="14" t="str">
        <f t="shared" ca="1" si="438"/>
        <v/>
      </c>
      <c r="Y1646" s="14" t="str">
        <f t="shared" ca="1" si="439"/>
        <v/>
      </c>
      <c r="Z1646" s="14" t="str">
        <f t="shared" ca="1" si="440"/>
        <v/>
      </c>
      <c r="AA1646" s="14" t="str">
        <f t="shared" ca="1" si="441"/>
        <v/>
      </c>
      <c r="AB1646" s="1">
        <f t="shared" si="443"/>
        <v>1</v>
      </c>
      <c r="AC1646" s="1" t="e">
        <f t="shared" si="444"/>
        <v>#N/A</v>
      </c>
      <c r="AD1646" s="1" t="e">
        <f t="shared" si="445"/>
        <v>#N/A</v>
      </c>
      <c r="AE1646" s="1" t="e">
        <f t="shared" si="446"/>
        <v>#N/A</v>
      </c>
      <c r="AF1646" s="1" t="e">
        <f t="shared" si="447"/>
        <v>#N/A</v>
      </c>
      <c r="AG1646" s="1" t="e">
        <f t="shared" si="448"/>
        <v>#N/A</v>
      </c>
      <c r="AH1646" s="1" t="e">
        <f t="shared" si="449"/>
        <v>#N/A</v>
      </c>
      <c r="AI1646" s="1" t="e">
        <f>TRIM(LEFT(AP1646,FIND(Sheet1!$E$16,AP1646)-1))</f>
        <v>#VALUE!</v>
      </c>
      <c r="AJ1646" s="1" t="e">
        <f>TRIM(LEFT(AQ1646,FIND(Sheet1!$E$16,AQ1646)-1))</f>
        <v>#VALUE!</v>
      </c>
      <c r="AK1646" s="1" t="e">
        <f>TRIM(LEFT(AR1646,FIND(Sheet1!$E$16,AR1646)-1))</f>
        <v>#VALUE!</v>
      </c>
      <c r="AL1646" s="1" t="e">
        <f>TRIM(LEFT(AS1646,FIND(Sheet1!$E$16,AS1646)-1))</f>
        <v>#VALUE!</v>
      </c>
      <c r="AM1646" s="1" t="e">
        <f>TRIM(LEFT(AT1646,FIND(Sheet1!$E$16,AT1646)-1))</f>
        <v>#VALUE!</v>
      </c>
      <c r="AN1646" s="1" t="e">
        <f>TRIM(LEFT(AU1646,FIND(Sheet1!$E$16,AU1646)-1))</f>
        <v>#VALUE!</v>
      </c>
      <c r="AO1646" s="1" t="e">
        <f>TRIM(LEFT(AV1646,FIND(Sheet1!$E$16,AV1646)-1))</f>
        <v>#VALUE!</v>
      </c>
      <c r="AP1646" s="14">
        <v>1</v>
      </c>
      <c r="AX1646" s="1">
        <v>2100002102</v>
      </c>
      <c r="AY1646" s="1" t="s">
        <v>91</v>
      </c>
      <c r="AZ1646" s="1" t="str">
        <f t="shared" si="451"/>
        <v>2100002102受击光效</v>
      </c>
      <c r="BA1646" s="1">
        <f>COUNTIFS($AZ$2:AZ1646,AZ1646,$AZ$2:AZ1646,"&gt;&lt;")</f>
        <v>1</v>
      </c>
    </row>
    <row r="1647" spans="19:53">
      <c r="S1647" s="14" t="str">
        <f t="shared" si="450"/>
        <v>2100002201伤血1</v>
      </c>
      <c r="T1647" s="14" t="str">
        <f ca="1">IF(OFFSET($BB$1,MATCH($S1647,S:S,0)-1,),$BC$1,
_xlfn.TEXTJOIN(Sheet1!$D$16,1,U1647:AA1647))</f>
        <v>ratio=1,fixed=1000</v>
      </c>
      <c r="U1647" s="14" t="str">
        <f t="shared" ca="1" si="435"/>
        <v>ratio=1</v>
      </c>
      <c r="V1647" s="14" t="str">
        <f t="shared" ca="1" si="436"/>
        <v>fixed=1000</v>
      </c>
      <c r="W1647" s="14" t="str">
        <f t="shared" ca="1" si="437"/>
        <v/>
      </c>
      <c r="X1647" s="14" t="str">
        <f t="shared" ca="1" si="438"/>
        <v/>
      </c>
      <c r="Y1647" s="14" t="str">
        <f t="shared" ca="1" si="439"/>
        <v/>
      </c>
      <c r="Z1647" s="14" t="str">
        <f t="shared" ca="1" si="440"/>
        <v/>
      </c>
      <c r="AA1647" s="14" t="str">
        <f t="shared" ca="1" si="441"/>
        <v/>
      </c>
      <c r="AB1647" s="1">
        <f t="shared" si="443"/>
        <v>1</v>
      </c>
      <c r="AC1647" s="1">
        <f t="shared" si="444"/>
        <v>1000</v>
      </c>
      <c r="AD1647" s="1" t="e">
        <f t="shared" si="445"/>
        <v>#N/A</v>
      </c>
      <c r="AE1647" s="1" t="e">
        <f t="shared" si="446"/>
        <v>#N/A</v>
      </c>
      <c r="AF1647" s="1" t="e">
        <f t="shared" si="447"/>
        <v>#N/A</v>
      </c>
      <c r="AG1647" s="1" t="e">
        <f t="shared" si="448"/>
        <v>#N/A</v>
      </c>
      <c r="AH1647" s="1" t="e">
        <f t="shared" si="449"/>
        <v>#N/A</v>
      </c>
      <c r="AI1647" s="1" t="str">
        <f>TRIM(LEFT(AP1647,FIND(Sheet1!$E$16,AP1647)-1))</f>
        <v>ratio</v>
      </c>
      <c r="AJ1647" s="1" t="str">
        <f>TRIM(LEFT(AQ1647,FIND(Sheet1!$E$16,AQ1647)-1))</f>
        <v>fixed</v>
      </c>
      <c r="AK1647" s="1" t="e">
        <f>TRIM(LEFT(AR1647,FIND(Sheet1!$E$16,AR1647)-1))</f>
        <v>#VALUE!</v>
      </c>
      <c r="AL1647" s="1" t="e">
        <f>TRIM(LEFT(AS1647,FIND(Sheet1!$E$16,AS1647)-1))</f>
        <v>#VALUE!</v>
      </c>
      <c r="AM1647" s="1" t="e">
        <f>TRIM(LEFT(AT1647,FIND(Sheet1!$E$16,AT1647)-1))</f>
        <v>#VALUE!</v>
      </c>
      <c r="AN1647" s="1" t="e">
        <f>TRIM(LEFT(AU1647,FIND(Sheet1!$E$16,AU1647)-1))</f>
        <v>#VALUE!</v>
      </c>
      <c r="AO1647" s="1" t="e">
        <f>TRIM(LEFT(AV1647,FIND(Sheet1!$E$16,AV1647)-1))</f>
        <v>#VALUE!</v>
      </c>
      <c r="AP1647" s="14" t="s">
        <v>550</v>
      </c>
      <c r="AQ1647" s="14" t="s">
        <v>906</v>
      </c>
      <c r="AX1647" s="1">
        <v>2100002201</v>
      </c>
      <c r="AY1647" s="1" t="s">
        <v>86</v>
      </c>
      <c r="AZ1647" s="1" t="str">
        <f t="shared" si="451"/>
        <v>2100002201伤血</v>
      </c>
      <c r="BA1647" s="1">
        <f>COUNTIFS($AZ$2:AZ1647,AZ1647,$AZ$2:AZ1647,"&gt;&lt;")</f>
        <v>1</v>
      </c>
    </row>
    <row r="1648" spans="19:53">
      <c r="S1648" s="14" t="str">
        <f t="shared" si="450"/>
        <v>2100002202真实伤害1</v>
      </c>
      <c r="T1648" s="14" t="str">
        <f ca="1">IF(OFFSET($BB$1,MATCH($S1648,S:S,0)-1,),$BC$1,
_xlfn.TEXTJOIN(Sheet1!$D$16,1,U1648:AA1648))</f>
        <v>damage=defenderCurHp()</v>
      </c>
      <c r="U1648" s="14" t="str">
        <f t="shared" ca="1" si="435"/>
        <v>damage=defenderCurHp()</v>
      </c>
      <c r="V1648" s="14" t="str">
        <f t="shared" ca="1" si="436"/>
        <v/>
      </c>
      <c r="W1648" s="14" t="str">
        <f t="shared" ca="1" si="437"/>
        <v/>
      </c>
      <c r="X1648" s="14" t="str">
        <f t="shared" ca="1" si="438"/>
        <v/>
      </c>
      <c r="Y1648" s="14" t="str">
        <f t="shared" ca="1" si="439"/>
        <v/>
      </c>
      <c r="Z1648" s="14" t="str">
        <f t="shared" ca="1" si="440"/>
        <v/>
      </c>
      <c r="AA1648" s="14" t="str">
        <f t="shared" ca="1" si="441"/>
        <v/>
      </c>
      <c r="AB1648" s="1" t="e">
        <f t="shared" si="443"/>
        <v>#N/A</v>
      </c>
      <c r="AC1648" s="1" t="e">
        <f t="shared" si="444"/>
        <v>#N/A</v>
      </c>
      <c r="AD1648" s="1" t="e">
        <f t="shared" si="445"/>
        <v>#N/A</v>
      </c>
      <c r="AE1648" s="1" t="e">
        <f t="shared" si="446"/>
        <v>#N/A</v>
      </c>
      <c r="AF1648" s="1" t="e">
        <f t="shared" si="447"/>
        <v>#N/A</v>
      </c>
      <c r="AG1648" s="1" t="e">
        <f t="shared" si="448"/>
        <v>#N/A</v>
      </c>
      <c r="AH1648" s="1" t="e">
        <f t="shared" si="449"/>
        <v>#N/A</v>
      </c>
      <c r="AI1648" s="1" t="str">
        <f>TRIM(LEFT(AP1648,FIND(Sheet1!$E$16,AP1648)-1))</f>
        <v>damage</v>
      </c>
      <c r="AJ1648" s="1" t="e">
        <f>TRIM(LEFT(AQ1648,FIND(Sheet1!$E$16,AQ1648)-1))</f>
        <v>#VALUE!</v>
      </c>
      <c r="AK1648" s="1" t="e">
        <f>TRIM(LEFT(AR1648,FIND(Sheet1!$E$16,AR1648)-1))</f>
        <v>#VALUE!</v>
      </c>
      <c r="AL1648" s="1" t="e">
        <f>TRIM(LEFT(AS1648,FIND(Sheet1!$E$16,AS1648)-1))</f>
        <v>#VALUE!</v>
      </c>
      <c r="AM1648" s="1" t="e">
        <f>TRIM(LEFT(AT1648,FIND(Sheet1!$E$16,AT1648)-1))</f>
        <v>#VALUE!</v>
      </c>
      <c r="AN1648" s="1" t="e">
        <f>TRIM(LEFT(AU1648,FIND(Sheet1!$E$16,AU1648)-1))</f>
        <v>#VALUE!</v>
      </c>
      <c r="AO1648" s="1" t="e">
        <f>TRIM(LEFT(AV1648,FIND(Sheet1!$E$16,AV1648)-1))</f>
        <v>#VALUE!</v>
      </c>
      <c r="AP1648" s="14" t="s">
        <v>904</v>
      </c>
      <c r="AX1648" s="1">
        <v>2100002202</v>
      </c>
      <c r="AY1648" s="1" t="s">
        <v>898</v>
      </c>
      <c r="AZ1648" s="1" t="str">
        <f t="shared" si="451"/>
        <v>2100002202真实伤害</v>
      </c>
      <c r="BA1648" s="1">
        <f>COUNTIFS($AZ$2:AZ1648,AZ1648,$AZ$2:AZ1648,"&gt;&lt;")</f>
        <v>1</v>
      </c>
    </row>
    <row r="1649" spans="19:53">
      <c r="S1649" s="14" t="str">
        <f t="shared" si="450"/>
        <v>2100002202加buff1</v>
      </c>
      <c r="T1649" s="14" t="str">
        <f ca="1">IF(OFFSET($BB$1,MATCH($S1649,S:S,0)-1,),$BC$1,
_xlfn.TEXTJOIN(Sheet1!$D$16,1,U1649:AA1649))</f>
        <v>duration=-1,effectIds={1000593}</v>
      </c>
      <c r="U1649" s="14" t="str">
        <f t="shared" ca="1" si="435"/>
        <v>duration=-1</v>
      </c>
      <c r="V1649" s="14" t="str">
        <f t="shared" ca="1" si="436"/>
        <v>effectIds={1000593}</v>
      </c>
      <c r="W1649" s="14" t="str">
        <f t="shared" ca="1" si="437"/>
        <v/>
      </c>
      <c r="X1649" s="14" t="str">
        <f t="shared" ca="1" si="438"/>
        <v/>
      </c>
      <c r="Y1649" s="14" t="str">
        <f t="shared" ca="1" si="439"/>
        <v/>
      </c>
      <c r="Z1649" s="14" t="str">
        <f t="shared" ca="1" si="440"/>
        <v/>
      </c>
      <c r="AA1649" s="14" t="str">
        <f t="shared" ca="1" si="441"/>
        <v/>
      </c>
      <c r="AB1649" s="1">
        <f t="shared" si="443"/>
        <v>1</v>
      </c>
      <c r="AC1649" s="1" t="e">
        <f t="shared" si="444"/>
        <v>#N/A</v>
      </c>
      <c r="AD1649" s="1" t="e">
        <f t="shared" si="445"/>
        <v>#N/A</v>
      </c>
      <c r="AE1649" s="1" t="e">
        <f t="shared" si="446"/>
        <v>#N/A</v>
      </c>
      <c r="AF1649" s="1" t="e">
        <f t="shared" si="447"/>
        <v>#N/A</v>
      </c>
      <c r="AG1649" s="1" t="e">
        <f t="shared" si="448"/>
        <v>#N/A</v>
      </c>
      <c r="AH1649" s="1" t="e">
        <f t="shared" si="449"/>
        <v>#N/A</v>
      </c>
      <c r="AI1649" s="1" t="str">
        <f>TRIM(LEFT(AP1649,FIND(Sheet1!$E$16,AP1649)-1))</f>
        <v>duration</v>
      </c>
      <c r="AJ1649" s="1" t="str">
        <f>TRIM(LEFT(AQ1649,FIND(Sheet1!$E$16,AQ1649)-1))</f>
        <v>effectIds</v>
      </c>
      <c r="AK1649" s="1" t="e">
        <f>TRIM(LEFT(AR1649,FIND(Sheet1!$E$16,AR1649)-1))</f>
        <v>#VALUE!</v>
      </c>
      <c r="AL1649" s="1" t="e">
        <f>TRIM(LEFT(AS1649,FIND(Sheet1!$E$16,AS1649)-1))</f>
        <v>#VALUE!</v>
      </c>
      <c r="AM1649" s="1" t="e">
        <f>TRIM(LEFT(AT1649,FIND(Sheet1!$E$16,AT1649)-1))</f>
        <v>#VALUE!</v>
      </c>
      <c r="AN1649" s="1" t="e">
        <f>TRIM(LEFT(AU1649,FIND(Sheet1!$E$16,AU1649)-1))</f>
        <v>#VALUE!</v>
      </c>
      <c r="AO1649" s="1" t="e">
        <f>TRIM(LEFT(AV1649,FIND(Sheet1!$E$16,AV1649)-1))</f>
        <v>#VALUE!</v>
      </c>
      <c r="AP1649" s="14" t="s">
        <v>417</v>
      </c>
      <c r="AQ1649" s="14" t="s">
        <v>907</v>
      </c>
      <c r="AX1649" s="1">
        <v>2100002202</v>
      </c>
      <c r="AY1649" s="1" t="s">
        <v>88</v>
      </c>
      <c r="AZ1649" s="1" t="str">
        <f t="shared" si="451"/>
        <v>2100002202加buff</v>
      </c>
      <c r="BA1649" s="1">
        <f>COUNTIFS($AZ$2:AZ1649,AZ1649,$AZ$2:AZ1649,"&gt;&lt;")</f>
        <v>1</v>
      </c>
    </row>
    <row r="1650" spans="19:53">
      <c r="S1650" s="14" t="str">
        <f t="shared" si="450"/>
        <v>2100002203加buff1</v>
      </c>
      <c r="T1650" s="14" t="str">
        <f ca="1">IF(OFFSET($BB$1,MATCH($S1650,S:S,0)-1,),$BC$1,
_xlfn.TEXTJOIN(Sheet1!$D$16,1,U1650:AA1650))</f>
        <v>duration=-1,effectIds={1000594,1000595}</v>
      </c>
      <c r="U1650" s="14" t="str">
        <f t="shared" ca="1" si="435"/>
        <v>duration=-1</v>
      </c>
      <c r="V1650" s="14" t="str">
        <f t="shared" ca="1" si="436"/>
        <v>effectIds={1000594</v>
      </c>
      <c r="W1650" s="14" t="str">
        <f t="shared" ca="1" si="437"/>
        <v>1000595}</v>
      </c>
      <c r="X1650" s="14" t="str">
        <f t="shared" ca="1" si="438"/>
        <v/>
      </c>
      <c r="Y1650" s="14" t="str">
        <f t="shared" ca="1" si="439"/>
        <v/>
      </c>
      <c r="Z1650" s="14" t="str">
        <f t="shared" ca="1" si="440"/>
        <v/>
      </c>
      <c r="AA1650" s="14" t="str">
        <f t="shared" ca="1" si="441"/>
        <v/>
      </c>
      <c r="AB1650" s="1">
        <f t="shared" si="443"/>
        <v>1</v>
      </c>
      <c r="AC1650" s="1" t="e">
        <f t="shared" si="444"/>
        <v>#N/A</v>
      </c>
      <c r="AD1650" s="1" t="e">
        <f t="shared" si="445"/>
        <v>#N/A</v>
      </c>
      <c r="AE1650" s="1" t="e">
        <f t="shared" si="446"/>
        <v>#N/A</v>
      </c>
      <c r="AF1650" s="1" t="e">
        <f t="shared" si="447"/>
        <v>#N/A</v>
      </c>
      <c r="AG1650" s="1" t="e">
        <f t="shared" si="448"/>
        <v>#N/A</v>
      </c>
      <c r="AH1650" s="1" t="e">
        <f t="shared" si="449"/>
        <v>#N/A</v>
      </c>
      <c r="AI1650" s="1" t="str">
        <f>TRIM(LEFT(AP1650,FIND(Sheet1!$E$16,AP1650)-1))</f>
        <v>duration</v>
      </c>
      <c r="AJ1650" s="1" t="str">
        <f>TRIM(LEFT(AQ1650,FIND(Sheet1!$E$16,AQ1650)-1))</f>
        <v>effectIds</v>
      </c>
      <c r="AK1650" s="1" t="e">
        <f>TRIM(LEFT(AR1650,FIND(Sheet1!$E$16,AR1650)-1))</f>
        <v>#VALUE!</v>
      </c>
      <c r="AL1650" s="1" t="e">
        <f>TRIM(LEFT(AS1650,FIND(Sheet1!$E$16,AS1650)-1))</f>
        <v>#VALUE!</v>
      </c>
      <c r="AM1650" s="1" t="e">
        <f>TRIM(LEFT(AT1650,FIND(Sheet1!$E$16,AT1650)-1))</f>
        <v>#VALUE!</v>
      </c>
      <c r="AN1650" s="1" t="e">
        <f>TRIM(LEFT(AU1650,FIND(Sheet1!$E$16,AU1650)-1))</f>
        <v>#VALUE!</v>
      </c>
      <c r="AO1650" s="1" t="e">
        <f>TRIM(LEFT(AV1650,FIND(Sheet1!$E$16,AV1650)-1))</f>
        <v>#VALUE!</v>
      </c>
      <c r="AP1650" s="14" t="s">
        <v>417</v>
      </c>
      <c r="AQ1650" s="14" t="s">
        <v>908</v>
      </c>
      <c r="AR1650" s="14" t="s">
        <v>909</v>
      </c>
      <c r="AX1650" s="1">
        <v>2100002203</v>
      </c>
      <c r="AY1650" s="1" t="s">
        <v>88</v>
      </c>
      <c r="AZ1650" s="1" t="str">
        <f t="shared" si="451"/>
        <v>2100002203加buff</v>
      </c>
      <c r="BA1650" s="1">
        <f>COUNTIFS($AZ$2:AZ1650,AZ1650,$AZ$2:AZ1650,"&gt;&lt;")</f>
        <v>1</v>
      </c>
    </row>
    <row r="1651" spans="19:53">
      <c r="S1651" s="14" t="str">
        <f t="shared" si="450"/>
        <v>2200251101伤血1</v>
      </c>
      <c r="T1651" s="14" t="str">
        <f ca="1">IF(OFFSET($BB$1,MATCH($S1651,S:S,0)-1,),$BC$1,
_xlfn.TEXTJOIN(Sheet1!$D$16,1,U1651:AA1651))</f>
        <v>ratio=0.4,fixed=10</v>
      </c>
      <c r="U1651" s="14" t="str">
        <f t="shared" ca="1" si="435"/>
        <v>ratio=0.4</v>
      </c>
      <c r="V1651" s="14" t="str">
        <f t="shared" ca="1" si="436"/>
        <v>fixed=10</v>
      </c>
      <c r="W1651" s="14" t="str">
        <f t="shared" ca="1" si="437"/>
        <v/>
      </c>
      <c r="X1651" s="14" t="str">
        <f t="shared" ca="1" si="438"/>
        <v/>
      </c>
      <c r="Y1651" s="14" t="str">
        <f t="shared" ca="1" si="439"/>
        <v/>
      </c>
      <c r="Z1651" s="14" t="str">
        <f t="shared" ca="1" si="440"/>
        <v/>
      </c>
      <c r="AA1651" s="14" t="str">
        <f t="shared" ca="1" si="441"/>
        <v/>
      </c>
      <c r="AB1651" s="1">
        <f t="shared" si="443"/>
        <v>0.4</v>
      </c>
      <c r="AC1651" s="1">
        <f t="shared" si="444"/>
        <v>10</v>
      </c>
      <c r="AD1651" s="1" t="e">
        <f t="shared" si="445"/>
        <v>#N/A</v>
      </c>
      <c r="AE1651" s="1" t="e">
        <f t="shared" si="446"/>
        <v>#N/A</v>
      </c>
      <c r="AF1651" s="1" t="e">
        <f t="shared" si="447"/>
        <v>#N/A</v>
      </c>
      <c r="AG1651" s="1" t="e">
        <f t="shared" si="448"/>
        <v>#N/A</v>
      </c>
      <c r="AH1651" s="1" t="e">
        <f t="shared" si="449"/>
        <v>#N/A</v>
      </c>
      <c r="AI1651" s="1" t="str">
        <f>TRIM(LEFT(AP1651,FIND(Sheet1!$E$16,AP1651)-1))</f>
        <v>ratio</v>
      </c>
      <c r="AJ1651" s="1" t="str">
        <f>TRIM(LEFT(AQ1651,FIND(Sheet1!$E$16,AQ1651)-1))</f>
        <v>fixed</v>
      </c>
      <c r="AK1651" s="1" t="e">
        <f>TRIM(LEFT(AR1651,FIND(Sheet1!$E$16,AR1651)-1))</f>
        <v>#VALUE!</v>
      </c>
      <c r="AL1651" s="1" t="e">
        <f>TRIM(LEFT(AS1651,FIND(Sheet1!$E$16,AS1651)-1))</f>
        <v>#VALUE!</v>
      </c>
      <c r="AM1651" s="1" t="e">
        <f>TRIM(LEFT(AT1651,FIND(Sheet1!$E$16,AT1651)-1))</f>
        <v>#VALUE!</v>
      </c>
      <c r="AN1651" s="1" t="e">
        <f>TRIM(LEFT(AU1651,FIND(Sheet1!$E$16,AU1651)-1))</f>
        <v>#VALUE!</v>
      </c>
      <c r="AO1651" s="1" t="e">
        <f>TRIM(LEFT(AV1651,FIND(Sheet1!$E$16,AV1651)-1))</f>
        <v>#VALUE!</v>
      </c>
      <c r="AP1651" s="14" t="s">
        <v>167</v>
      </c>
      <c r="AQ1651" s="14" t="s">
        <v>168</v>
      </c>
      <c r="AX1651" s="1">
        <v>2200251101</v>
      </c>
      <c r="AY1651" s="1" t="s">
        <v>86</v>
      </c>
      <c r="AZ1651" s="1" t="str">
        <f t="shared" si="451"/>
        <v>2200251101伤血</v>
      </c>
      <c r="BA1651" s="1">
        <f>COUNTIFS($AZ$2:AZ1651,AZ1651,$AZ$2:AZ1651,"&gt;&lt;")</f>
        <v>1</v>
      </c>
    </row>
    <row r="1652" spans="19:53">
      <c r="S1652" s="14" t="str">
        <f t="shared" si="450"/>
        <v>2200251101受击光效1</v>
      </c>
      <c r="T1652" s="14" t="str">
        <f ca="1">IF(OFFSET($BB$1,MATCH($S1652,S:S,0)-1,),$BC$1,
_xlfn.TEXTJOIN(Sheet1!$D$16,1,U1652:AA1652))</f>
        <v>68</v>
      </c>
      <c r="U1652" s="14" t="str">
        <f t="shared" ca="1" si="435"/>
        <v>68</v>
      </c>
      <c r="V1652" s="14" t="str">
        <f t="shared" ca="1" si="436"/>
        <v/>
      </c>
      <c r="W1652" s="14" t="str">
        <f t="shared" ca="1" si="437"/>
        <v/>
      </c>
      <c r="X1652" s="14" t="str">
        <f t="shared" ca="1" si="438"/>
        <v/>
      </c>
      <c r="Y1652" s="14" t="str">
        <f t="shared" ca="1" si="439"/>
        <v/>
      </c>
      <c r="Z1652" s="14" t="str">
        <f t="shared" ca="1" si="440"/>
        <v/>
      </c>
      <c r="AA1652" s="14" t="str">
        <f t="shared" ca="1" si="441"/>
        <v/>
      </c>
      <c r="AB1652" s="1">
        <f t="shared" si="443"/>
        <v>68</v>
      </c>
      <c r="AC1652" s="1" t="e">
        <f t="shared" si="444"/>
        <v>#N/A</v>
      </c>
      <c r="AD1652" s="1" t="e">
        <f t="shared" si="445"/>
        <v>#N/A</v>
      </c>
      <c r="AE1652" s="1" t="e">
        <f t="shared" si="446"/>
        <v>#N/A</v>
      </c>
      <c r="AF1652" s="1" t="e">
        <f t="shared" si="447"/>
        <v>#N/A</v>
      </c>
      <c r="AG1652" s="1" t="e">
        <f t="shared" si="448"/>
        <v>#N/A</v>
      </c>
      <c r="AH1652" s="1" t="e">
        <f t="shared" si="449"/>
        <v>#N/A</v>
      </c>
      <c r="AI1652" s="1" t="e">
        <f>TRIM(LEFT(AP1652,FIND(Sheet1!$E$16,AP1652)-1))</f>
        <v>#VALUE!</v>
      </c>
      <c r="AJ1652" s="1" t="e">
        <f>TRIM(LEFT(AQ1652,FIND(Sheet1!$E$16,AQ1652)-1))</f>
        <v>#VALUE!</v>
      </c>
      <c r="AK1652" s="1" t="e">
        <f>TRIM(LEFT(AR1652,FIND(Sheet1!$E$16,AR1652)-1))</f>
        <v>#VALUE!</v>
      </c>
      <c r="AL1652" s="1" t="e">
        <f>TRIM(LEFT(AS1652,FIND(Sheet1!$E$16,AS1652)-1))</f>
        <v>#VALUE!</v>
      </c>
      <c r="AM1652" s="1" t="e">
        <f>TRIM(LEFT(AT1652,FIND(Sheet1!$E$16,AT1652)-1))</f>
        <v>#VALUE!</v>
      </c>
      <c r="AN1652" s="1" t="e">
        <f>TRIM(LEFT(AU1652,FIND(Sheet1!$E$16,AU1652)-1))</f>
        <v>#VALUE!</v>
      </c>
      <c r="AO1652" s="1" t="e">
        <f>TRIM(LEFT(AV1652,FIND(Sheet1!$E$16,AV1652)-1))</f>
        <v>#VALUE!</v>
      </c>
      <c r="AP1652" s="14">
        <v>68</v>
      </c>
      <c r="AX1652" s="1">
        <v>2200251101</v>
      </c>
      <c r="AY1652" s="1" t="s">
        <v>91</v>
      </c>
      <c r="AZ1652" s="1" t="str">
        <f t="shared" si="451"/>
        <v>2200251101受击光效</v>
      </c>
      <c r="BA1652" s="1">
        <f>COUNTIFS($AZ$2:AZ1652,AZ1652,$AZ$2:AZ1652,"&gt;&lt;")</f>
        <v>1</v>
      </c>
    </row>
    <row r="1653" spans="19:53">
      <c r="S1653" s="14" t="str">
        <f t="shared" si="450"/>
        <v>2200251102伤血1</v>
      </c>
      <c r="T1653" s="14" t="str">
        <f ca="1">IF(OFFSET($BB$1,MATCH($S1653,S:S,0)-1,),$BC$1,
_xlfn.TEXTJOIN(Sheet1!$D$16,1,U1653:AA1653))</f>
        <v>ratio=1.16,fixed=100,extCritP=0.3</v>
      </c>
      <c r="U1653" s="14" t="str">
        <f t="shared" ca="1" si="435"/>
        <v>ratio=1.16</v>
      </c>
      <c r="V1653" s="14" t="str">
        <f t="shared" ca="1" si="436"/>
        <v>fixed=100</v>
      </c>
      <c r="W1653" s="14" t="str">
        <f t="shared" ca="1" si="437"/>
        <v>extCritP=0.3</v>
      </c>
      <c r="X1653" s="14" t="str">
        <f t="shared" ca="1" si="438"/>
        <v/>
      </c>
      <c r="Y1653" s="14" t="str">
        <f t="shared" ca="1" si="439"/>
        <v/>
      </c>
      <c r="Z1653" s="14" t="str">
        <f t="shared" ca="1" si="440"/>
        <v/>
      </c>
      <c r="AA1653" s="14" t="str">
        <f t="shared" ca="1" si="441"/>
        <v/>
      </c>
      <c r="AB1653" s="1">
        <f t="shared" si="443"/>
        <v>1.1599999999999999</v>
      </c>
      <c r="AC1653" s="1">
        <f t="shared" si="444"/>
        <v>100</v>
      </c>
      <c r="AD1653" s="1">
        <f t="shared" si="445"/>
        <v>0.3</v>
      </c>
      <c r="AE1653" s="1" t="e">
        <f t="shared" si="446"/>
        <v>#N/A</v>
      </c>
      <c r="AF1653" s="1" t="e">
        <f t="shared" si="447"/>
        <v>#N/A</v>
      </c>
      <c r="AG1653" s="1" t="e">
        <f t="shared" si="448"/>
        <v>#N/A</v>
      </c>
      <c r="AH1653" s="1" t="e">
        <f t="shared" si="449"/>
        <v>#N/A</v>
      </c>
      <c r="AI1653" s="1" t="str">
        <f>TRIM(LEFT(AP1653,FIND(Sheet1!$E$16,AP1653)-1))</f>
        <v>ratio</v>
      </c>
      <c r="AJ1653" s="1" t="str">
        <f>TRIM(LEFT(AQ1653,FIND(Sheet1!$E$16,AQ1653)-1))</f>
        <v>fixed</v>
      </c>
      <c r="AK1653" s="1" t="str">
        <f>TRIM(LEFT(AR1653,FIND(Sheet1!$E$16,AR1653)-1))</f>
        <v>extCritP</v>
      </c>
      <c r="AL1653" s="1" t="e">
        <f>TRIM(LEFT(AS1653,FIND(Sheet1!$E$16,AS1653)-1))</f>
        <v>#VALUE!</v>
      </c>
      <c r="AM1653" s="1" t="e">
        <f>TRIM(LEFT(AT1653,FIND(Sheet1!$E$16,AT1653)-1))</f>
        <v>#VALUE!</v>
      </c>
      <c r="AN1653" s="1" t="e">
        <f>TRIM(LEFT(AU1653,FIND(Sheet1!$E$16,AU1653)-1))</f>
        <v>#VALUE!</v>
      </c>
      <c r="AO1653" s="1" t="e">
        <f>TRIM(LEFT(AV1653,FIND(Sheet1!$E$16,AV1653)-1))</f>
        <v>#VALUE!</v>
      </c>
      <c r="AP1653" s="14" t="s">
        <v>490</v>
      </c>
      <c r="AQ1653" s="14" t="s">
        <v>170</v>
      </c>
      <c r="AR1653" s="14" t="s">
        <v>510</v>
      </c>
      <c r="AX1653" s="1">
        <v>2200251102</v>
      </c>
      <c r="AY1653" s="1" t="s">
        <v>86</v>
      </c>
      <c r="AZ1653" s="1" t="str">
        <f t="shared" si="451"/>
        <v>2200251102伤血</v>
      </c>
      <c r="BA1653" s="1">
        <f>COUNTIFS($AZ$2:AZ1653,AZ1653,$AZ$2:AZ1653,"&gt;&lt;")</f>
        <v>1</v>
      </c>
    </row>
    <row r="1654" spans="19:53">
      <c r="S1654" s="14" t="str">
        <f t="shared" si="450"/>
        <v>2200251102受击光效1</v>
      </c>
      <c r="T1654" s="14" t="str">
        <f ca="1">IF(OFFSET($BB$1,MATCH($S1654,S:S,0)-1,),$BC$1,
_xlfn.TEXTJOIN(Sheet1!$D$16,1,U1654:AA1654))</f>
        <v>68</v>
      </c>
      <c r="U1654" s="14" t="str">
        <f t="shared" ca="1" si="435"/>
        <v>68</v>
      </c>
      <c r="V1654" s="14" t="str">
        <f t="shared" ca="1" si="436"/>
        <v/>
      </c>
      <c r="W1654" s="14" t="str">
        <f t="shared" ca="1" si="437"/>
        <v/>
      </c>
      <c r="X1654" s="14" t="str">
        <f t="shared" ca="1" si="438"/>
        <v/>
      </c>
      <c r="Y1654" s="14" t="str">
        <f t="shared" ca="1" si="439"/>
        <v/>
      </c>
      <c r="Z1654" s="14" t="str">
        <f t="shared" ca="1" si="440"/>
        <v/>
      </c>
      <c r="AA1654" s="14" t="str">
        <f t="shared" ca="1" si="441"/>
        <v/>
      </c>
      <c r="AB1654" s="1">
        <f t="shared" si="443"/>
        <v>68</v>
      </c>
      <c r="AC1654" s="1" t="e">
        <f t="shared" si="444"/>
        <v>#N/A</v>
      </c>
      <c r="AD1654" s="1" t="e">
        <f t="shared" si="445"/>
        <v>#N/A</v>
      </c>
      <c r="AE1654" s="1" t="e">
        <f t="shared" si="446"/>
        <v>#N/A</v>
      </c>
      <c r="AF1654" s="1" t="e">
        <f t="shared" si="447"/>
        <v>#N/A</v>
      </c>
      <c r="AG1654" s="1" t="e">
        <f t="shared" si="448"/>
        <v>#N/A</v>
      </c>
      <c r="AH1654" s="1" t="e">
        <f t="shared" si="449"/>
        <v>#N/A</v>
      </c>
      <c r="AI1654" s="1" t="e">
        <f>TRIM(LEFT(AP1654,FIND(Sheet1!$E$16,AP1654)-1))</f>
        <v>#VALUE!</v>
      </c>
      <c r="AJ1654" s="1" t="e">
        <f>TRIM(LEFT(AQ1654,FIND(Sheet1!$E$16,AQ1654)-1))</f>
        <v>#VALUE!</v>
      </c>
      <c r="AK1654" s="1" t="e">
        <f>TRIM(LEFT(AR1654,FIND(Sheet1!$E$16,AR1654)-1))</f>
        <v>#VALUE!</v>
      </c>
      <c r="AL1654" s="1" t="e">
        <f>TRIM(LEFT(AS1654,FIND(Sheet1!$E$16,AS1654)-1))</f>
        <v>#VALUE!</v>
      </c>
      <c r="AM1654" s="1" t="e">
        <f>TRIM(LEFT(AT1654,FIND(Sheet1!$E$16,AT1654)-1))</f>
        <v>#VALUE!</v>
      </c>
      <c r="AN1654" s="1" t="e">
        <f>TRIM(LEFT(AU1654,FIND(Sheet1!$E$16,AU1654)-1))</f>
        <v>#VALUE!</v>
      </c>
      <c r="AO1654" s="1" t="e">
        <f>TRIM(LEFT(AV1654,FIND(Sheet1!$E$16,AV1654)-1))</f>
        <v>#VALUE!</v>
      </c>
      <c r="AP1654" s="14">
        <v>68</v>
      </c>
      <c r="AX1654" s="1">
        <v>2200251102</v>
      </c>
      <c r="AY1654" s="1" t="s">
        <v>91</v>
      </c>
      <c r="AZ1654" s="1" t="str">
        <f t="shared" si="451"/>
        <v>2200251102受击光效</v>
      </c>
      <c r="BA1654" s="1">
        <f>COUNTIFS($AZ$2:AZ1654,AZ1654,$AZ$2:AZ1654,"&gt;&lt;")</f>
        <v>1</v>
      </c>
    </row>
    <row r="1655" spans="19:53">
      <c r="S1655" s="14" t="str">
        <f t="shared" si="450"/>
        <v>2200251102击退1</v>
      </c>
      <c r="T1655" s="14" t="str">
        <f ca="1">IF(OFFSET($BB$1,MATCH($S1655,S:S,0)-1,),$BC$1,
_xlfn.TEXTJOIN(Sheet1!$D$16,1,U1655:AA1655))</f>
        <v>speed=1000,duration=0.05</v>
      </c>
      <c r="U1655" s="14" t="str">
        <f t="shared" ca="1" si="435"/>
        <v>speed=1000</v>
      </c>
      <c r="V1655" s="14" t="str">
        <f t="shared" ca="1" si="436"/>
        <v>duration=0.05</v>
      </c>
      <c r="W1655" s="14" t="str">
        <f t="shared" ca="1" si="437"/>
        <v/>
      </c>
      <c r="X1655" s="14" t="str">
        <f t="shared" ca="1" si="438"/>
        <v/>
      </c>
      <c r="Y1655" s="14" t="str">
        <f t="shared" ca="1" si="439"/>
        <v/>
      </c>
      <c r="Z1655" s="14" t="str">
        <f t="shared" ca="1" si="440"/>
        <v/>
      </c>
      <c r="AA1655" s="14" t="str">
        <f t="shared" ca="1" si="441"/>
        <v/>
      </c>
      <c r="AB1655" s="1">
        <f t="shared" si="443"/>
        <v>1000</v>
      </c>
      <c r="AC1655" s="1">
        <f t="shared" si="444"/>
        <v>0.05</v>
      </c>
      <c r="AD1655" s="1" t="e">
        <f t="shared" si="445"/>
        <v>#N/A</v>
      </c>
      <c r="AE1655" s="1" t="e">
        <f t="shared" si="446"/>
        <v>#N/A</v>
      </c>
      <c r="AF1655" s="1" t="e">
        <f t="shared" si="447"/>
        <v>#N/A</v>
      </c>
      <c r="AG1655" s="1" t="e">
        <f t="shared" si="448"/>
        <v>#N/A</v>
      </c>
      <c r="AH1655" s="1" t="e">
        <f t="shared" si="449"/>
        <v>#N/A</v>
      </c>
      <c r="AI1655" s="1" t="str">
        <f>TRIM(LEFT(AP1655,FIND(Sheet1!$E$16,AP1655)-1))</f>
        <v>speed</v>
      </c>
      <c r="AJ1655" s="1" t="str">
        <f>TRIM(LEFT(AQ1655,FIND(Sheet1!$E$16,AQ1655)-1))</f>
        <v>duration</v>
      </c>
      <c r="AK1655" s="1" t="e">
        <f>TRIM(LEFT(AR1655,FIND(Sheet1!$E$16,AR1655)-1))</f>
        <v>#VALUE!</v>
      </c>
      <c r="AL1655" s="1" t="e">
        <f>TRIM(LEFT(AS1655,FIND(Sheet1!$E$16,AS1655)-1))</f>
        <v>#VALUE!</v>
      </c>
      <c r="AM1655" s="1" t="e">
        <f>TRIM(LEFT(AT1655,FIND(Sheet1!$E$16,AT1655)-1))</f>
        <v>#VALUE!</v>
      </c>
      <c r="AN1655" s="1" t="e">
        <f>TRIM(LEFT(AU1655,FIND(Sheet1!$E$16,AU1655)-1))</f>
        <v>#VALUE!</v>
      </c>
      <c r="AO1655" s="1" t="e">
        <f>TRIM(LEFT(AV1655,FIND(Sheet1!$E$16,AV1655)-1))</f>
        <v>#VALUE!</v>
      </c>
      <c r="AP1655" s="14" t="s">
        <v>182</v>
      </c>
      <c r="AQ1655" s="14" t="s">
        <v>214</v>
      </c>
      <c r="AX1655" s="1">
        <v>2200251102</v>
      </c>
      <c r="AY1655" s="1" t="s">
        <v>47</v>
      </c>
      <c r="AZ1655" s="1" t="str">
        <f t="shared" si="451"/>
        <v>2200251102击退</v>
      </c>
      <c r="BA1655" s="1">
        <f>COUNTIFS($AZ$2:AZ1655,AZ1655,$AZ$2:AZ1655,"&gt;&lt;")</f>
        <v>1</v>
      </c>
    </row>
    <row r="1656" spans="19:53">
      <c r="S1656" s="14" t="str">
        <f t="shared" si="450"/>
        <v>2200251103伤血1</v>
      </c>
      <c r="T1656" s="14" t="str">
        <f ca="1">IF(OFFSET($BB$1,MATCH($S1656,S:S,0)-1,),$BC$1,
_xlfn.TEXTJOIN(Sheet1!$D$16,1,U1656:AA1656))</f>
        <v>ratio=2.28,fixed=100</v>
      </c>
      <c r="U1656" s="14" t="str">
        <f t="shared" ca="1" si="435"/>
        <v>ratio=2.28</v>
      </c>
      <c r="V1656" s="14" t="str">
        <f t="shared" ca="1" si="436"/>
        <v>fixed=100</v>
      </c>
      <c r="W1656" s="14" t="str">
        <f t="shared" ca="1" si="437"/>
        <v/>
      </c>
      <c r="X1656" s="14" t="str">
        <f t="shared" ca="1" si="438"/>
        <v/>
      </c>
      <c r="Y1656" s="14" t="str">
        <f t="shared" ca="1" si="439"/>
        <v/>
      </c>
      <c r="Z1656" s="14" t="str">
        <f t="shared" ca="1" si="440"/>
        <v/>
      </c>
      <c r="AA1656" s="14" t="str">
        <f t="shared" ca="1" si="441"/>
        <v/>
      </c>
      <c r="AB1656" s="1">
        <f t="shared" si="443"/>
        <v>2.2799999999999998</v>
      </c>
      <c r="AC1656" s="1">
        <f t="shared" si="444"/>
        <v>100</v>
      </c>
      <c r="AD1656" s="1" t="e">
        <f t="shared" si="445"/>
        <v>#N/A</v>
      </c>
      <c r="AE1656" s="1" t="e">
        <f t="shared" si="446"/>
        <v>#N/A</v>
      </c>
      <c r="AF1656" s="1" t="e">
        <f t="shared" si="447"/>
        <v>#N/A</v>
      </c>
      <c r="AG1656" s="1" t="e">
        <f t="shared" si="448"/>
        <v>#N/A</v>
      </c>
      <c r="AH1656" s="1" t="e">
        <f t="shared" si="449"/>
        <v>#N/A</v>
      </c>
      <c r="AI1656" s="1" t="str">
        <f>TRIM(LEFT(AP1656,FIND(Sheet1!$E$16,AP1656)-1))</f>
        <v>ratio</v>
      </c>
      <c r="AJ1656" s="1" t="str">
        <f>TRIM(LEFT(AQ1656,FIND(Sheet1!$E$16,AQ1656)-1))</f>
        <v>fixed</v>
      </c>
      <c r="AK1656" s="1" t="e">
        <f>TRIM(LEFT(AR1656,FIND(Sheet1!$E$16,AR1656)-1))</f>
        <v>#VALUE!</v>
      </c>
      <c r="AL1656" s="1" t="e">
        <f>TRIM(LEFT(AS1656,FIND(Sheet1!$E$16,AS1656)-1))</f>
        <v>#VALUE!</v>
      </c>
      <c r="AM1656" s="1" t="e">
        <f>TRIM(LEFT(AT1656,FIND(Sheet1!$E$16,AT1656)-1))</f>
        <v>#VALUE!</v>
      </c>
      <c r="AN1656" s="1" t="e">
        <f>TRIM(LEFT(AU1656,FIND(Sheet1!$E$16,AU1656)-1))</f>
        <v>#VALUE!</v>
      </c>
      <c r="AO1656" s="1" t="e">
        <f>TRIM(LEFT(AV1656,FIND(Sheet1!$E$16,AV1656)-1))</f>
        <v>#VALUE!</v>
      </c>
      <c r="AP1656" s="14" t="s">
        <v>511</v>
      </c>
      <c r="AQ1656" s="14" t="s">
        <v>170</v>
      </c>
      <c r="AX1656" s="1">
        <v>2200251103</v>
      </c>
      <c r="AY1656" s="1" t="s">
        <v>86</v>
      </c>
      <c r="AZ1656" s="1" t="str">
        <f t="shared" si="451"/>
        <v>2200251103伤血</v>
      </c>
      <c r="BA1656" s="1">
        <f>COUNTIFS($AZ$2:AZ1656,AZ1656,$AZ$2:AZ1656,"&gt;&lt;")</f>
        <v>1</v>
      </c>
    </row>
    <row r="1657" spans="19:53">
      <c r="S1657" s="14" t="str">
        <f t="shared" si="450"/>
        <v>2200251103受击光效1</v>
      </c>
      <c r="T1657" s="14" t="str">
        <f ca="1">IF(OFFSET($BB$1,MATCH($S1657,S:S,0)-1,),$BC$1,
_xlfn.TEXTJOIN(Sheet1!$D$16,1,U1657:AA1657))</f>
        <v>69</v>
      </c>
      <c r="U1657" s="14" t="str">
        <f t="shared" ca="1" si="435"/>
        <v>69</v>
      </c>
      <c r="V1657" s="14" t="str">
        <f t="shared" ca="1" si="436"/>
        <v/>
      </c>
      <c r="W1657" s="14" t="str">
        <f t="shared" ca="1" si="437"/>
        <v/>
      </c>
      <c r="X1657" s="14" t="str">
        <f t="shared" ca="1" si="438"/>
        <v/>
      </c>
      <c r="Y1657" s="14" t="str">
        <f t="shared" ca="1" si="439"/>
        <v/>
      </c>
      <c r="Z1657" s="14" t="str">
        <f t="shared" ca="1" si="440"/>
        <v/>
      </c>
      <c r="AA1657" s="14" t="str">
        <f t="shared" ca="1" si="441"/>
        <v/>
      </c>
      <c r="AB1657" s="1">
        <f t="shared" si="443"/>
        <v>69</v>
      </c>
      <c r="AC1657" s="1" t="e">
        <f t="shared" si="444"/>
        <v>#N/A</v>
      </c>
      <c r="AD1657" s="1" t="e">
        <f t="shared" si="445"/>
        <v>#N/A</v>
      </c>
      <c r="AE1657" s="1" t="e">
        <f t="shared" si="446"/>
        <v>#N/A</v>
      </c>
      <c r="AF1657" s="1" t="e">
        <f t="shared" si="447"/>
        <v>#N/A</v>
      </c>
      <c r="AG1657" s="1" t="e">
        <f t="shared" si="448"/>
        <v>#N/A</v>
      </c>
      <c r="AH1657" s="1" t="e">
        <f t="shared" si="449"/>
        <v>#N/A</v>
      </c>
      <c r="AI1657" s="1" t="e">
        <f>TRIM(LEFT(AP1657,FIND(Sheet1!$E$16,AP1657)-1))</f>
        <v>#VALUE!</v>
      </c>
      <c r="AJ1657" s="1" t="e">
        <f>TRIM(LEFT(AQ1657,FIND(Sheet1!$E$16,AQ1657)-1))</f>
        <v>#VALUE!</v>
      </c>
      <c r="AK1657" s="1" t="e">
        <f>TRIM(LEFT(AR1657,FIND(Sheet1!$E$16,AR1657)-1))</f>
        <v>#VALUE!</v>
      </c>
      <c r="AL1657" s="1" t="e">
        <f>TRIM(LEFT(AS1657,FIND(Sheet1!$E$16,AS1657)-1))</f>
        <v>#VALUE!</v>
      </c>
      <c r="AM1657" s="1" t="e">
        <f>TRIM(LEFT(AT1657,FIND(Sheet1!$E$16,AT1657)-1))</f>
        <v>#VALUE!</v>
      </c>
      <c r="AN1657" s="1" t="e">
        <f>TRIM(LEFT(AU1657,FIND(Sheet1!$E$16,AU1657)-1))</f>
        <v>#VALUE!</v>
      </c>
      <c r="AO1657" s="1" t="e">
        <f>TRIM(LEFT(AV1657,FIND(Sheet1!$E$16,AV1657)-1))</f>
        <v>#VALUE!</v>
      </c>
      <c r="AP1657" s="14">
        <v>69</v>
      </c>
      <c r="AX1657" s="1">
        <v>2200251103</v>
      </c>
      <c r="AY1657" s="1" t="s">
        <v>91</v>
      </c>
      <c r="AZ1657" s="1" t="str">
        <f t="shared" si="451"/>
        <v>2200251103受击光效</v>
      </c>
      <c r="BA1657" s="1">
        <f>COUNTIFS($AZ$2:AZ1657,AZ1657,$AZ$2:AZ1657,"&gt;&lt;")</f>
        <v>1</v>
      </c>
    </row>
    <row r="1658" spans="19:53">
      <c r="S1658" s="14" t="str">
        <f t="shared" si="450"/>
        <v>2200251103加buff1</v>
      </c>
      <c r="T1658" s="14" t="str">
        <f ca="1">IF(OFFSET($BB$1,MATCH($S1658,S:S,0)-1,),$BC$1,
_xlfn.TEXTJOIN(Sheet1!$D$16,1,U1658:AA1658))</f>
        <v>duration=2,effectIds={1000151}</v>
      </c>
      <c r="U1658" s="14" t="str">
        <f t="shared" ca="1" si="435"/>
        <v>duration=2</v>
      </c>
      <c r="V1658" s="14" t="str">
        <f t="shared" ca="1" si="436"/>
        <v>effectIds={1000151}</v>
      </c>
      <c r="W1658" s="14" t="str">
        <f t="shared" ca="1" si="437"/>
        <v/>
      </c>
      <c r="X1658" s="14" t="str">
        <f t="shared" ca="1" si="438"/>
        <v/>
      </c>
      <c r="Y1658" s="14" t="str">
        <f t="shared" ca="1" si="439"/>
        <v/>
      </c>
      <c r="Z1658" s="14" t="str">
        <f t="shared" ca="1" si="440"/>
        <v/>
      </c>
      <c r="AA1658" s="14" t="str">
        <f t="shared" ca="1" si="441"/>
        <v/>
      </c>
      <c r="AB1658" s="1">
        <f t="shared" si="443"/>
        <v>2</v>
      </c>
      <c r="AC1658" s="1" t="e">
        <f t="shared" si="444"/>
        <v>#N/A</v>
      </c>
      <c r="AD1658" s="1" t="e">
        <f t="shared" si="445"/>
        <v>#N/A</v>
      </c>
      <c r="AE1658" s="1" t="e">
        <f t="shared" si="446"/>
        <v>#N/A</v>
      </c>
      <c r="AF1658" s="1" t="e">
        <f t="shared" si="447"/>
        <v>#N/A</v>
      </c>
      <c r="AG1658" s="1" t="e">
        <f t="shared" si="448"/>
        <v>#N/A</v>
      </c>
      <c r="AH1658" s="1" t="e">
        <f t="shared" si="449"/>
        <v>#N/A</v>
      </c>
      <c r="AI1658" s="1" t="str">
        <f>TRIM(LEFT(AP1658,FIND(Sheet1!$E$16,AP1658)-1))</f>
        <v>duration</v>
      </c>
      <c r="AJ1658" s="1" t="str">
        <f>TRIM(LEFT(AQ1658,FIND(Sheet1!$E$16,AQ1658)-1))</f>
        <v>effectIds</v>
      </c>
      <c r="AK1658" s="1" t="e">
        <f>TRIM(LEFT(AR1658,FIND(Sheet1!$E$16,AR1658)-1))</f>
        <v>#VALUE!</v>
      </c>
      <c r="AL1658" s="1" t="e">
        <f>TRIM(LEFT(AS1658,FIND(Sheet1!$E$16,AS1658)-1))</f>
        <v>#VALUE!</v>
      </c>
      <c r="AM1658" s="1" t="e">
        <f>TRIM(LEFT(AT1658,FIND(Sheet1!$E$16,AT1658)-1))</f>
        <v>#VALUE!</v>
      </c>
      <c r="AN1658" s="1" t="e">
        <f>TRIM(LEFT(AU1658,FIND(Sheet1!$E$16,AU1658)-1))</f>
        <v>#VALUE!</v>
      </c>
      <c r="AO1658" s="1" t="e">
        <f>TRIM(LEFT(AV1658,FIND(Sheet1!$E$16,AV1658)-1))</f>
        <v>#VALUE!</v>
      </c>
      <c r="AP1658" s="14" t="s">
        <v>249</v>
      </c>
      <c r="AQ1658" s="14" t="s">
        <v>512</v>
      </c>
      <c r="AX1658" s="1">
        <v>2200251103</v>
      </c>
      <c r="AY1658" s="1" t="s">
        <v>88</v>
      </c>
      <c r="AZ1658" s="1" t="str">
        <f t="shared" si="451"/>
        <v>2200251103加buff</v>
      </c>
      <c r="BA1658" s="1">
        <f>COUNTIFS($AZ$2:AZ1658,AZ1658,$AZ$2:AZ1658,"&gt;&lt;")</f>
        <v>1</v>
      </c>
    </row>
    <row r="1659" spans="19:53">
      <c r="S1659" s="14" t="str">
        <f t="shared" si="450"/>
        <v>2200251104伤血1</v>
      </c>
      <c r="T1659" s="14" t="str">
        <f ca="1">IF(OFFSET($BB$1,MATCH($S1659,S:S,0)-1,),$BC$1,
_xlfn.TEXTJOIN(Sheet1!$D$16,1,U1659:AA1659))</f>
        <v>ratio=0.4,fixed=10</v>
      </c>
      <c r="U1659" s="14" t="str">
        <f t="shared" ca="1" si="435"/>
        <v>ratio=0.4</v>
      </c>
      <c r="V1659" s="14" t="str">
        <f t="shared" ca="1" si="436"/>
        <v>fixed=10</v>
      </c>
      <c r="W1659" s="14" t="str">
        <f t="shared" ca="1" si="437"/>
        <v/>
      </c>
      <c r="X1659" s="14" t="str">
        <f t="shared" ca="1" si="438"/>
        <v/>
      </c>
      <c r="Y1659" s="14" t="str">
        <f t="shared" ca="1" si="439"/>
        <v/>
      </c>
      <c r="Z1659" s="14" t="str">
        <f t="shared" ca="1" si="440"/>
        <v/>
      </c>
      <c r="AA1659" s="14" t="str">
        <f t="shared" ca="1" si="441"/>
        <v/>
      </c>
      <c r="AB1659" s="1">
        <f t="shared" si="443"/>
        <v>0.4</v>
      </c>
      <c r="AC1659" s="1">
        <f t="shared" si="444"/>
        <v>10</v>
      </c>
      <c r="AD1659" s="1" t="e">
        <f t="shared" si="445"/>
        <v>#N/A</v>
      </c>
      <c r="AE1659" s="1" t="e">
        <f t="shared" si="446"/>
        <v>#N/A</v>
      </c>
      <c r="AF1659" s="1" t="e">
        <f t="shared" si="447"/>
        <v>#N/A</v>
      </c>
      <c r="AG1659" s="1" t="e">
        <f t="shared" si="448"/>
        <v>#N/A</v>
      </c>
      <c r="AH1659" s="1" t="e">
        <f t="shared" si="449"/>
        <v>#N/A</v>
      </c>
      <c r="AI1659" s="1" t="str">
        <f>TRIM(LEFT(AP1659,FIND(Sheet1!$E$16,AP1659)-1))</f>
        <v>ratio</v>
      </c>
      <c r="AJ1659" s="1" t="str">
        <f>TRIM(LEFT(AQ1659,FIND(Sheet1!$E$16,AQ1659)-1))</f>
        <v>fixed</v>
      </c>
      <c r="AK1659" s="1" t="e">
        <f>TRIM(LEFT(AR1659,FIND(Sheet1!$E$16,AR1659)-1))</f>
        <v>#VALUE!</v>
      </c>
      <c r="AL1659" s="1" t="e">
        <f>TRIM(LEFT(AS1659,FIND(Sheet1!$E$16,AS1659)-1))</f>
        <v>#VALUE!</v>
      </c>
      <c r="AM1659" s="1" t="e">
        <f>TRIM(LEFT(AT1659,FIND(Sheet1!$E$16,AT1659)-1))</f>
        <v>#VALUE!</v>
      </c>
      <c r="AN1659" s="1" t="e">
        <f>TRIM(LEFT(AU1659,FIND(Sheet1!$E$16,AU1659)-1))</f>
        <v>#VALUE!</v>
      </c>
      <c r="AO1659" s="1" t="e">
        <f>TRIM(LEFT(AV1659,FIND(Sheet1!$E$16,AV1659)-1))</f>
        <v>#VALUE!</v>
      </c>
      <c r="AP1659" s="14" t="s">
        <v>167</v>
      </c>
      <c r="AQ1659" s="14" t="s">
        <v>168</v>
      </c>
      <c r="AX1659" s="1">
        <v>2200251104</v>
      </c>
      <c r="AY1659" s="1" t="s">
        <v>86</v>
      </c>
      <c r="AZ1659" s="1" t="str">
        <f t="shared" si="451"/>
        <v>2200251104伤血</v>
      </c>
      <c r="BA1659" s="1">
        <f>COUNTIFS($AZ$2:AZ1659,AZ1659,$AZ$2:AZ1659,"&gt;&lt;")</f>
        <v>1</v>
      </c>
    </row>
    <row r="1660" spans="19:53">
      <c r="S1660" s="14" t="str">
        <f t="shared" si="450"/>
        <v>2200251104受击光效1</v>
      </c>
      <c r="T1660" s="14" t="str">
        <f ca="1">IF(OFFSET($BB$1,MATCH($S1660,S:S,0)-1,),$BC$1,
_xlfn.TEXTJOIN(Sheet1!$D$16,1,U1660:AA1660))</f>
        <v>68</v>
      </c>
      <c r="U1660" s="14" t="str">
        <f t="shared" ca="1" si="435"/>
        <v>68</v>
      </c>
      <c r="V1660" s="14" t="str">
        <f t="shared" ca="1" si="436"/>
        <v/>
      </c>
      <c r="W1660" s="14" t="str">
        <f t="shared" ca="1" si="437"/>
        <v/>
      </c>
      <c r="X1660" s="14" t="str">
        <f t="shared" ca="1" si="438"/>
        <v/>
      </c>
      <c r="Y1660" s="14" t="str">
        <f t="shared" ca="1" si="439"/>
        <v/>
      </c>
      <c r="Z1660" s="14" t="str">
        <f t="shared" ca="1" si="440"/>
        <v/>
      </c>
      <c r="AA1660" s="14" t="str">
        <f t="shared" ca="1" si="441"/>
        <v/>
      </c>
      <c r="AB1660" s="1">
        <f t="shared" si="443"/>
        <v>68</v>
      </c>
      <c r="AC1660" s="1" t="e">
        <f t="shared" si="444"/>
        <v>#N/A</v>
      </c>
      <c r="AD1660" s="1" t="e">
        <f t="shared" si="445"/>
        <v>#N/A</v>
      </c>
      <c r="AE1660" s="1" t="e">
        <f t="shared" si="446"/>
        <v>#N/A</v>
      </c>
      <c r="AF1660" s="1" t="e">
        <f t="shared" si="447"/>
        <v>#N/A</v>
      </c>
      <c r="AG1660" s="1" t="e">
        <f t="shared" si="448"/>
        <v>#N/A</v>
      </c>
      <c r="AH1660" s="1" t="e">
        <f t="shared" si="449"/>
        <v>#N/A</v>
      </c>
      <c r="AI1660" s="1" t="e">
        <f>TRIM(LEFT(AP1660,FIND(Sheet1!$E$16,AP1660)-1))</f>
        <v>#VALUE!</v>
      </c>
      <c r="AJ1660" s="1" t="e">
        <f>TRIM(LEFT(AQ1660,FIND(Sheet1!$E$16,AQ1660)-1))</f>
        <v>#VALUE!</v>
      </c>
      <c r="AK1660" s="1" t="e">
        <f>TRIM(LEFT(AR1660,FIND(Sheet1!$E$16,AR1660)-1))</f>
        <v>#VALUE!</v>
      </c>
      <c r="AL1660" s="1" t="e">
        <f>TRIM(LEFT(AS1660,FIND(Sheet1!$E$16,AS1660)-1))</f>
        <v>#VALUE!</v>
      </c>
      <c r="AM1660" s="1" t="e">
        <f>TRIM(LEFT(AT1660,FIND(Sheet1!$E$16,AT1660)-1))</f>
        <v>#VALUE!</v>
      </c>
      <c r="AN1660" s="1" t="e">
        <f>TRIM(LEFT(AU1660,FIND(Sheet1!$E$16,AU1660)-1))</f>
        <v>#VALUE!</v>
      </c>
      <c r="AO1660" s="1" t="e">
        <f>TRIM(LEFT(AV1660,FIND(Sheet1!$E$16,AV1660)-1))</f>
        <v>#VALUE!</v>
      </c>
      <c r="AP1660" s="14">
        <v>68</v>
      </c>
      <c r="AX1660" s="1">
        <v>2200251104</v>
      </c>
      <c r="AY1660" s="1" t="s">
        <v>91</v>
      </c>
      <c r="AZ1660" s="1" t="str">
        <f t="shared" si="451"/>
        <v>2200251104受击光效</v>
      </c>
      <c r="BA1660" s="1">
        <f>COUNTIFS($AZ$2:AZ1660,AZ1660,$AZ$2:AZ1660,"&gt;&lt;")</f>
        <v>1</v>
      </c>
    </row>
    <row r="1661" spans="19:53">
      <c r="S1661" s="14" t="str">
        <f t="shared" si="450"/>
        <v>2200251104伤血2</v>
      </c>
      <c r="T1661" s="14" t="str">
        <f ca="1">IF(OFFSET($BB$1,MATCH($S1661,S:S,0)-1,),$BC$1,
_xlfn.TEXTJOIN(Sheet1!$D$16,1,U1661:AA1661))</f>
        <v>ratio=2.45+attackerParams('extreasure2a'),fixed=100</v>
      </c>
      <c r="U1661" s="14" t="str">
        <f t="shared" ca="1" si="435"/>
        <v>ratio=2.45+attackerParams('extreasure2a')</v>
      </c>
      <c r="V1661" s="14" t="str">
        <f t="shared" ca="1" si="436"/>
        <v>fixed=100</v>
      </c>
      <c r="W1661" s="14" t="str">
        <f t="shared" ca="1" si="437"/>
        <v/>
      </c>
      <c r="X1661" s="14" t="str">
        <f t="shared" ca="1" si="438"/>
        <v/>
      </c>
      <c r="Y1661" s="14" t="str">
        <f t="shared" ca="1" si="439"/>
        <v/>
      </c>
      <c r="Z1661" s="14" t="str">
        <f t="shared" ca="1" si="440"/>
        <v/>
      </c>
      <c r="AA1661" s="14" t="str">
        <f t="shared" ca="1" si="441"/>
        <v/>
      </c>
      <c r="AB1661" s="1">
        <f t="shared" si="443"/>
        <v>2.4500000000000002</v>
      </c>
      <c r="AC1661" s="1">
        <f t="shared" si="444"/>
        <v>100</v>
      </c>
      <c r="AD1661" s="1" t="e">
        <f t="shared" si="445"/>
        <v>#N/A</v>
      </c>
      <c r="AE1661" s="1" t="e">
        <f t="shared" si="446"/>
        <v>#N/A</v>
      </c>
      <c r="AF1661" s="1" t="e">
        <f t="shared" si="447"/>
        <v>#N/A</v>
      </c>
      <c r="AG1661" s="1" t="e">
        <f t="shared" si="448"/>
        <v>#N/A</v>
      </c>
      <c r="AH1661" s="1" t="e">
        <f t="shared" si="449"/>
        <v>#N/A</v>
      </c>
      <c r="AI1661" s="1" t="str">
        <f>TRIM(LEFT(AP1661,FIND(Sheet1!$E$16,AP1661)-1))</f>
        <v>ratio</v>
      </c>
      <c r="AJ1661" s="1" t="str">
        <f>TRIM(LEFT(AQ1661,FIND(Sheet1!$E$16,AQ1661)-1))</f>
        <v>fixed</v>
      </c>
      <c r="AK1661" s="1" t="e">
        <f>TRIM(LEFT(AR1661,FIND(Sheet1!$E$16,AR1661)-1))</f>
        <v>#VALUE!</v>
      </c>
      <c r="AL1661" s="1" t="e">
        <f>TRIM(LEFT(AS1661,FIND(Sheet1!$E$16,AS1661)-1))</f>
        <v>#VALUE!</v>
      </c>
      <c r="AM1661" s="1" t="e">
        <f>TRIM(LEFT(AT1661,FIND(Sheet1!$E$16,AT1661)-1))</f>
        <v>#VALUE!</v>
      </c>
      <c r="AN1661" s="1" t="e">
        <f>TRIM(LEFT(AU1661,FIND(Sheet1!$E$16,AU1661)-1))</f>
        <v>#VALUE!</v>
      </c>
      <c r="AO1661" s="1" t="e">
        <f>TRIM(LEFT(AV1661,FIND(Sheet1!$E$16,AV1661)-1))</f>
        <v>#VALUE!</v>
      </c>
      <c r="AP1661" s="14" t="s">
        <v>513</v>
      </c>
      <c r="AQ1661" s="14" t="s">
        <v>170</v>
      </c>
      <c r="AX1661" s="1">
        <v>2200251104</v>
      </c>
      <c r="AY1661" s="1" t="s">
        <v>86</v>
      </c>
      <c r="AZ1661" s="1" t="str">
        <f t="shared" si="451"/>
        <v>2200251104伤血</v>
      </c>
      <c r="BA1661" s="1">
        <f>COUNTIFS($AZ$2:AZ1661,AZ1661,$AZ$2:AZ1661,"&gt;&lt;")</f>
        <v>2</v>
      </c>
    </row>
    <row r="1662" spans="19:53">
      <c r="S1662" s="14" t="str">
        <f t="shared" si="450"/>
        <v>2200251104受击光效2</v>
      </c>
      <c r="T1662" s="14" t="str">
        <f ca="1">IF(OFFSET($BB$1,MATCH($S1662,S:S,0)-1,),$BC$1,
_xlfn.TEXTJOIN(Sheet1!$D$16,1,U1662:AA1662))</f>
        <v>68</v>
      </c>
      <c r="U1662" s="14" t="str">
        <f t="shared" ca="1" si="435"/>
        <v>68</v>
      </c>
      <c r="V1662" s="14" t="str">
        <f t="shared" ca="1" si="436"/>
        <v/>
      </c>
      <c r="W1662" s="14" t="str">
        <f t="shared" ca="1" si="437"/>
        <v/>
      </c>
      <c r="X1662" s="14" t="str">
        <f t="shared" ca="1" si="438"/>
        <v/>
      </c>
      <c r="Y1662" s="14" t="str">
        <f t="shared" ca="1" si="439"/>
        <v/>
      </c>
      <c r="Z1662" s="14" t="str">
        <f t="shared" ca="1" si="440"/>
        <v/>
      </c>
      <c r="AA1662" s="14" t="str">
        <f t="shared" ca="1" si="441"/>
        <v/>
      </c>
      <c r="AB1662" s="1">
        <f t="shared" si="443"/>
        <v>68</v>
      </c>
      <c r="AC1662" s="1" t="e">
        <f t="shared" si="444"/>
        <v>#N/A</v>
      </c>
      <c r="AD1662" s="1" t="e">
        <f t="shared" si="445"/>
        <v>#N/A</v>
      </c>
      <c r="AE1662" s="1" t="e">
        <f t="shared" si="446"/>
        <v>#N/A</v>
      </c>
      <c r="AF1662" s="1" t="e">
        <f t="shared" si="447"/>
        <v>#N/A</v>
      </c>
      <c r="AG1662" s="1" t="e">
        <f t="shared" si="448"/>
        <v>#N/A</v>
      </c>
      <c r="AH1662" s="1" t="e">
        <f t="shared" si="449"/>
        <v>#N/A</v>
      </c>
      <c r="AI1662" s="1" t="e">
        <f>TRIM(LEFT(AP1662,FIND(Sheet1!$E$16,AP1662)-1))</f>
        <v>#VALUE!</v>
      </c>
      <c r="AJ1662" s="1" t="e">
        <f>TRIM(LEFT(AQ1662,FIND(Sheet1!$E$16,AQ1662)-1))</f>
        <v>#VALUE!</v>
      </c>
      <c r="AK1662" s="1" t="e">
        <f>TRIM(LEFT(AR1662,FIND(Sheet1!$E$16,AR1662)-1))</f>
        <v>#VALUE!</v>
      </c>
      <c r="AL1662" s="1" t="e">
        <f>TRIM(LEFT(AS1662,FIND(Sheet1!$E$16,AS1662)-1))</f>
        <v>#VALUE!</v>
      </c>
      <c r="AM1662" s="1" t="e">
        <f>TRIM(LEFT(AT1662,FIND(Sheet1!$E$16,AT1662)-1))</f>
        <v>#VALUE!</v>
      </c>
      <c r="AN1662" s="1" t="e">
        <f>TRIM(LEFT(AU1662,FIND(Sheet1!$E$16,AU1662)-1))</f>
        <v>#VALUE!</v>
      </c>
      <c r="AO1662" s="1" t="e">
        <f>TRIM(LEFT(AV1662,FIND(Sheet1!$E$16,AV1662)-1))</f>
        <v>#VALUE!</v>
      </c>
      <c r="AP1662" s="14">
        <v>68</v>
      </c>
      <c r="AX1662" s="1">
        <v>2200251104</v>
      </c>
      <c r="AY1662" s="1" t="s">
        <v>91</v>
      </c>
      <c r="AZ1662" s="1" t="str">
        <f t="shared" si="451"/>
        <v>2200251104受击光效</v>
      </c>
      <c r="BA1662" s="1">
        <f>COUNTIFS($AZ$2:AZ1662,AZ1662,$AZ$2:AZ1662,"&gt;&lt;")</f>
        <v>2</v>
      </c>
    </row>
    <row r="1663" spans="19:53">
      <c r="S1663" s="14" t="str">
        <f t="shared" si="450"/>
        <v>2200251104伤血3</v>
      </c>
      <c r="T1663" s="14" t="str">
        <f ca="1">IF(OFFSET($BB$1,MATCH($S1663,S:S,0)-1,),$BC$1,
_xlfn.TEXTJOIN(Sheet1!$D$16,1,U1663:AA1663))</f>
        <v>ratio=0.82+attackerParams('extreasure2b'),fixed=100</v>
      </c>
      <c r="U1663" s="14" t="str">
        <f t="shared" ca="1" si="435"/>
        <v>ratio=0.82+attackerParams('extreasure2b')</v>
      </c>
      <c r="V1663" s="14" t="str">
        <f t="shared" ca="1" si="436"/>
        <v>fixed=100</v>
      </c>
      <c r="W1663" s="14" t="str">
        <f t="shared" ca="1" si="437"/>
        <v/>
      </c>
      <c r="X1663" s="14" t="str">
        <f t="shared" ca="1" si="438"/>
        <v/>
      </c>
      <c r="Y1663" s="14" t="str">
        <f t="shared" ca="1" si="439"/>
        <v/>
      </c>
      <c r="Z1663" s="14" t="str">
        <f t="shared" ca="1" si="440"/>
        <v/>
      </c>
      <c r="AA1663" s="14" t="str">
        <f t="shared" ca="1" si="441"/>
        <v/>
      </c>
      <c r="AB1663" s="1">
        <f t="shared" si="443"/>
        <v>0.82</v>
      </c>
      <c r="AC1663" s="1">
        <f t="shared" si="444"/>
        <v>100</v>
      </c>
      <c r="AD1663" s="1" t="e">
        <f t="shared" si="445"/>
        <v>#N/A</v>
      </c>
      <c r="AE1663" s="1" t="e">
        <f t="shared" si="446"/>
        <v>#N/A</v>
      </c>
      <c r="AF1663" s="1" t="e">
        <f t="shared" si="447"/>
        <v>#N/A</v>
      </c>
      <c r="AG1663" s="1" t="e">
        <f t="shared" si="448"/>
        <v>#N/A</v>
      </c>
      <c r="AH1663" s="1" t="e">
        <f t="shared" si="449"/>
        <v>#N/A</v>
      </c>
      <c r="AI1663" s="1" t="str">
        <f>TRIM(LEFT(AP1663,FIND(Sheet1!$E$16,AP1663)-1))</f>
        <v>ratio</v>
      </c>
      <c r="AJ1663" s="1" t="str">
        <f>TRIM(LEFT(AQ1663,FIND(Sheet1!$E$16,AQ1663)-1))</f>
        <v>fixed</v>
      </c>
      <c r="AK1663" s="1" t="e">
        <f>TRIM(LEFT(AR1663,FIND(Sheet1!$E$16,AR1663)-1))</f>
        <v>#VALUE!</v>
      </c>
      <c r="AL1663" s="1" t="e">
        <f>TRIM(LEFT(AS1663,FIND(Sheet1!$E$16,AS1663)-1))</f>
        <v>#VALUE!</v>
      </c>
      <c r="AM1663" s="1" t="e">
        <f>TRIM(LEFT(AT1663,FIND(Sheet1!$E$16,AT1663)-1))</f>
        <v>#VALUE!</v>
      </c>
      <c r="AN1663" s="1" t="e">
        <f>TRIM(LEFT(AU1663,FIND(Sheet1!$E$16,AU1663)-1))</f>
        <v>#VALUE!</v>
      </c>
      <c r="AO1663" s="1" t="e">
        <f>TRIM(LEFT(AV1663,FIND(Sheet1!$E$16,AV1663)-1))</f>
        <v>#VALUE!</v>
      </c>
      <c r="AP1663" s="14" t="s">
        <v>514</v>
      </c>
      <c r="AQ1663" s="14" t="s">
        <v>170</v>
      </c>
      <c r="AX1663" s="1">
        <v>2200251104</v>
      </c>
      <c r="AY1663" s="1" t="s">
        <v>86</v>
      </c>
      <c r="AZ1663" s="1" t="str">
        <f t="shared" si="451"/>
        <v>2200251104伤血</v>
      </c>
      <c r="BA1663" s="1">
        <f>COUNTIFS($AZ$2:AZ1663,AZ1663,$AZ$2:AZ1663,"&gt;&lt;")</f>
        <v>3</v>
      </c>
    </row>
    <row r="1664" spans="19:53">
      <c r="S1664" s="14" t="str">
        <f t="shared" si="450"/>
        <v>2200251104受击光效3</v>
      </c>
      <c r="T1664" s="14" t="str">
        <f ca="1">IF(OFFSET($BB$1,MATCH($S1664,S:S,0)-1,),$BC$1,
_xlfn.TEXTJOIN(Sheet1!$D$16,1,U1664:AA1664))</f>
        <v>68</v>
      </c>
      <c r="U1664" s="14" t="str">
        <f t="shared" ca="1" si="435"/>
        <v>68</v>
      </c>
      <c r="V1664" s="14" t="str">
        <f t="shared" ca="1" si="436"/>
        <v/>
      </c>
      <c r="W1664" s="14" t="str">
        <f t="shared" ca="1" si="437"/>
        <v/>
      </c>
      <c r="X1664" s="14" t="str">
        <f t="shared" ca="1" si="438"/>
        <v/>
      </c>
      <c r="Y1664" s="14" t="str">
        <f t="shared" ca="1" si="439"/>
        <v/>
      </c>
      <c r="Z1664" s="14" t="str">
        <f t="shared" ca="1" si="440"/>
        <v/>
      </c>
      <c r="AA1664" s="14" t="str">
        <f t="shared" ca="1" si="441"/>
        <v/>
      </c>
      <c r="AB1664" s="1">
        <f t="shared" si="443"/>
        <v>68</v>
      </c>
      <c r="AC1664" s="1" t="e">
        <f t="shared" si="444"/>
        <v>#N/A</v>
      </c>
      <c r="AD1664" s="1" t="e">
        <f t="shared" si="445"/>
        <v>#N/A</v>
      </c>
      <c r="AE1664" s="1" t="e">
        <f t="shared" si="446"/>
        <v>#N/A</v>
      </c>
      <c r="AF1664" s="1" t="e">
        <f t="shared" si="447"/>
        <v>#N/A</v>
      </c>
      <c r="AG1664" s="1" t="e">
        <f t="shared" si="448"/>
        <v>#N/A</v>
      </c>
      <c r="AH1664" s="1" t="e">
        <f t="shared" si="449"/>
        <v>#N/A</v>
      </c>
      <c r="AI1664" s="1" t="e">
        <f>TRIM(LEFT(AP1664,FIND(Sheet1!$E$16,AP1664)-1))</f>
        <v>#VALUE!</v>
      </c>
      <c r="AJ1664" s="1" t="e">
        <f>TRIM(LEFT(AQ1664,FIND(Sheet1!$E$16,AQ1664)-1))</f>
        <v>#VALUE!</v>
      </c>
      <c r="AK1664" s="1" t="e">
        <f>TRIM(LEFT(AR1664,FIND(Sheet1!$E$16,AR1664)-1))</f>
        <v>#VALUE!</v>
      </c>
      <c r="AL1664" s="1" t="e">
        <f>TRIM(LEFT(AS1664,FIND(Sheet1!$E$16,AS1664)-1))</f>
        <v>#VALUE!</v>
      </c>
      <c r="AM1664" s="1" t="e">
        <f>TRIM(LEFT(AT1664,FIND(Sheet1!$E$16,AT1664)-1))</f>
        <v>#VALUE!</v>
      </c>
      <c r="AN1664" s="1" t="e">
        <f>TRIM(LEFT(AU1664,FIND(Sheet1!$E$16,AU1664)-1))</f>
        <v>#VALUE!</v>
      </c>
      <c r="AO1664" s="1" t="e">
        <f>TRIM(LEFT(AV1664,FIND(Sheet1!$E$16,AV1664)-1))</f>
        <v>#VALUE!</v>
      </c>
      <c r="AP1664" s="14">
        <v>68</v>
      </c>
      <c r="AX1664" s="1">
        <v>2200251104</v>
      </c>
      <c r="AY1664" s="1" t="s">
        <v>91</v>
      </c>
      <c r="AZ1664" s="1" t="str">
        <f t="shared" si="451"/>
        <v>2200251104受击光效</v>
      </c>
      <c r="BA1664" s="1">
        <f>COUNTIFS($AZ$2:AZ1664,AZ1664,$AZ$2:AZ1664,"&gt;&lt;")</f>
        <v>3</v>
      </c>
    </row>
    <row r="1665" spans="19:53">
      <c r="S1665" s="14" t="str">
        <f t="shared" si="450"/>
        <v>2200251105伤血1</v>
      </c>
      <c r="T1665" s="14" t="str">
        <f ca="1">IF(OFFSET($BB$1,MATCH($S1665,S:S,0)-1,),$BC$1,
_xlfn.TEXTJOIN(Sheet1!$D$16,1,U1665:AA1665))</f>
        <v>ratio=0.4,fixed=10</v>
      </c>
      <c r="U1665" s="14" t="str">
        <f t="shared" ca="1" si="435"/>
        <v>ratio=0.4</v>
      </c>
      <c r="V1665" s="14" t="str">
        <f t="shared" ca="1" si="436"/>
        <v>fixed=10</v>
      </c>
      <c r="W1665" s="14" t="str">
        <f t="shared" ca="1" si="437"/>
        <v/>
      </c>
      <c r="X1665" s="14" t="str">
        <f t="shared" ca="1" si="438"/>
        <v/>
      </c>
      <c r="Y1665" s="14" t="str">
        <f t="shared" ca="1" si="439"/>
        <v/>
      </c>
      <c r="Z1665" s="14" t="str">
        <f t="shared" ca="1" si="440"/>
        <v/>
      </c>
      <c r="AA1665" s="14" t="str">
        <f t="shared" ca="1" si="441"/>
        <v/>
      </c>
      <c r="AB1665" s="1">
        <f t="shared" si="443"/>
        <v>0.4</v>
      </c>
      <c r="AC1665" s="1">
        <f t="shared" si="444"/>
        <v>10</v>
      </c>
      <c r="AD1665" s="1" t="e">
        <f t="shared" si="445"/>
        <v>#N/A</v>
      </c>
      <c r="AE1665" s="1" t="e">
        <f t="shared" si="446"/>
        <v>#N/A</v>
      </c>
      <c r="AF1665" s="1" t="e">
        <f t="shared" si="447"/>
        <v>#N/A</v>
      </c>
      <c r="AG1665" s="1" t="e">
        <f t="shared" si="448"/>
        <v>#N/A</v>
      </c>
      <c r="AH1665" s="1" t="e">
        <f t="shared" si="449"/>
        <v>#N/A</v>
      </c>
      <c r="AI1665" s="1" t="str">
        <f>TRIM(LEFT(AP1665,FIND(Sheet1!$E$16,AP1665)-1))</f>
        <v>ratio</v>
      </c>
      <c r="AJ1665" s="1" t="str">
        <f>TRIM(LEFT(AQ1665,FIND(Sheet1!$E$16,AQ1665)-1))</f>
        <v>fixed</v>
      </c>
      <c r="AK1665" s="1" t="e">
        <f>TRIM(LEFT(AR1665,FIND(Sheet1!$E$16,AR1665)-1))</f>
        <v>#VALUE!</v>
      </c>
      <c r="AL1665" s="1" t="e">
        <f>TRIM(LEFT(AS1665,FIND(Sheet1!$E$16,AS1665)-1))</f>
        <v>#VALUE!</v>
      </c>
      <c r="AM1665" s="1" t="e">
        <f>TRIM(LEFT(AT1665,FIND(Sheet1!$E$16,AT1665)-1))</f>
        <v>#VALUE!</v>
      </c>
      <c r="AN1665" s="1" t="e">
        <f>TRIM(LEFT(AU1665,FIND(Sheet1!$E$16,AU1665)-1))</f>
        <v>#VALUE!</v>
      </c>
      <c r="AO1665" s="1" t="e">
        <f>TRIM(LEFT(AV1665,FIND(Sheet1!$E$16,AV1665)-1))</f>
        <v>#VALUE!</v>
      </c>
      <c r="AP1665" s="14" t="s">
        <v>167</v>
      </c>
      <c r="AQ1665" s="14" t="s">
        <v>168</v>
      </c>
      <c r="AX1665" s="1">
        <v>2200251105</v>
      </c>
      <c r="AY1665" s="1" t="s">
        <v>86</v>
      </c>
      <c r="AZ1665" s="1" t="str">
        <f t="shared" si="451"/>
        <v>2200251105伤血</v>
      </c>
      <c r="BA1665" s="1">
        <f>COUNTIFS($AZ$2:AZ1665,AZ1665,$AZ$2:AZ1665,"&gt;&lt;")</f>
        <v>1</v>
      </c>
    </row>
    <row r="1666" spans="19:53">
      <c r="S1666" s="14" t="str">
        <f t="shared" si="450"/>
        <v>2200251105受击光效1</v>
      </c>
      <c r="T1666" s="14" t="str">
        <f ca="1">IF(OFFSET($BB$1,MATCH($S1666,S:S,0)-1,),$BC$1,
_xlfn.TEXTJOIN(Sheet1!$D$16,1,U1666:AA1666))</f>
        <v>68</v>
      </c>
      <c r="U1666" s="14" t="str">
        <f t="shared" ref="U1666:U1729" ca="1" si="452">IFERROR(SUBSTITUTE(AP1666,AB1666,INDEX(OFFSET($H$1:$Q$1,MATCH($S1666,$F:$F,0)-1,0),MATCH(AI1666,$H$1:$Q$1,0))),AP1666&amp;"")</f>
        <v>68</v>
      </c>
      <c r="V1666" s="14" t="str">
        <f t="shared" ref="V1666:V1729" ca="1" si="453">IFERROR(SUBSTITUTE(AQ1666,AC1666,INDEX(OFFSET($H$1:$Q$1,MATCH($S1666,$F:$F,0)-1,0),MATCH(AJ1666,$H$1:$Q$1,0))),AQ1666&amp;"")</f>
        <v/>
      </c>
      <c r="W1666" s="14" t="str">
        <f t="shared" ref="W1666:W1729" ca="1" si="454">IFERROR(SUBSTITUTE(AR1666,AD1666,INDEX(OFFSET($H$1:$Q$1,MATCH($S1666,$F:$F,0)-1,0),MATCH(AK1666,$H$1:$Q$1,0))),AR1666&amp;"")</f>
        <v/>
      </c>
      <c r="X1666" s="14" t="str">
        <f t="shared" ref="X1666:X1729" ca="1" si="455">IFERROR(SUBSTITUTE(AS1666,AE1666,INDEX(OFFSET($H$1:$Q$1,MATCH($S1666,$F:$F,0)-1,0),MATCH(AL1666,$H$1:$Q$1,0))),AS1666&amp;"")</f>
        <v/>
      </c>
      <c r="Y1666" s="14" t="str">
        <f t="shared" ref="Y1666:Y1729" ca="1" si="456">IFERROR(SUBSTITUTE(AT1666,AF1666,INDEX(OFFSET($H$1:$Q$1,MATCH($S1666,$F:$F,0)-1,0),MATCH(AM1666,$H$1:$Q$1,0))),AT1666&amp;"")</f>
        <v/>
      </c>
      <c r="Z1666" s="14" t="str">
        <f t="shared" ref="Z1666:Z1729" ca="1" si="457">IFERROR(SUBSTITUTE(AU1666,AG1666,INDEX(OFFSET($H$1:$Q$1,MATCH($S1666,$F:$F,0)-1,0),MATCH(AN1666,$H$1:$Q$1,0))),AU1666&amp;"")</f>
        <v/>
      </c>
      <c r="AA1666" s="14" t="str">
        <f t="shared" ref="AA1666:AA1729" ca="1" si="458">IFERROR(SUBSTITUTE(AV1666,AH1666,INDEX(OFFSET($H$1:$Q$1,MATCH($S1666,$F:$F,0)-1,0),MATCH(AO1666,$H$1:$Q$1,0))),AV1666&amp;"")</f>
        <v/>
      </c>
      <c r="AB1666" s="1">
        <f t="shared" si="443"/>
        <v>68</v>
      </c>
      <c r="AC1666" s="1" t="e">
        <f t="shared" si="444"/>
        <v>#N/A</v>
      </c>
      <c r="AD1666" s="1" t="e">
        <f t="shared" si="445"/>
        <v>#N/A</v>
      </c>
      <c r="AE1666" s="1" t="e">
        <f t="shared" si="446"/>
        <v>#N/A</v>
      </c>
      <c r="AF1666" s="1" t="e">
        <f t="shared" si="447"/>
        <v>#N/A</v>
      </c>
      <c r="AG1666" s="1" t="e">
        <f t="shared" si="448"/>
        <v>#N/A</v>
      </c>
      <c r="AH1666" s="1" t="e">
        <f t="shared" si="449"/>
        <v>#N/A</v>
      </c>
      <c r="AI1666" s="1" t="e">
        <f>TRIM(LEFT(AP1666,FIND(Sheet1!$E$16,AP1666)-1))</f>
        <v>#VALUE!</v>
      </c>
      <c r="AJ1666" s="1" t="e">
        <f>TRIM(LEFT(AQ1666,FIND(Sheet1!$E$16,AQ1666)-1))</f>
        <v>#VALUE!</v>
      </c>
      <c r="AK1666" s="1" t="e">
        <f>TRIM(LEFT(AR1666,FIND(Sheet1!$E$16,AR1666)-1))</f>
        <v>#VALUE!</v>
      </c>
      <c r="AL1666" s="1" t="e">
        <f>TRIM(LEFT(AS1666,FIND(Sheet1!$E$16,AS1666)-1))</f>
        <v>#VALUE!</v>
      </c>
      <c r="AM1666" s="1" t="e">
        <f>TRIM(LEFT(AT1666,FIND(Sheet1!$E$16,AT1666)-1))</f>
        <v>#VALUE!</v>
      </c>
      <c r="AN1666" s="1" t="e">
        <f>TRIM(LEFT(AU1666,FIND(Sheet1!$E$16,AU1666)-1))</f>
        <v>#VALUE!</v>
      </c>
      <c r="AO1666" s="1" t="e">
        <f>TRIM(LEFT(AV1666,FIND(Sheet1!$E$16,AV1666)-1))</f>
        <v>#VALUE!</v>
      </c>
      <c r="AP1666" s="14">
        <v>68</v>
      </c>
      <c r="AX1666" s="1">
        <v>2200251105</v>
      </c>
      <c r="AY1666" s="1" t="s">
        <v>91</v>
      </c>
      <c r="AZ1666" s="1" t="str">
        <f t="shared" si="451"/>
        <v>2200251105受击光效</v>
      </c>
      <c r="BA1666" s="1">
        <f>COUNTIFS($AZ$2:AZ1666,AZ1666,$AZ$2:AZ1666,"&gt;&lt;")</f>
        <v>1</v>
      </c>
    </row>
    <row r="1667" spans="19:53">
      <c r="S1667" s="14" t="str">
        <f t="shared" si="450"/>
        <v>2200251105伤血2</v>
      </c>
      <c r="T1667" s="14" t="str">
        <f ca="1">IF(OFFSET($BB$1,MATCH($S1667,S:S,0)-1,),$BC$1,
_xlfn.TEXTJOIN(Sheet1!$D$16,1,U1667:AA1667))</f>
        <v>ratio=3.1+attackerParams('extreasure2a'),fixed=100</v>
      </c>
      <c r="U1667" s="14" t="str">
        <f t="shared" ca="1" si="452"/>
        <v>ratio=3.1+attackerParams('extreasure2a')</v>
      </c>
      <c r="V1667" s="14" t="str">
        <f t="shared" ca="1" si="453"/>
        <v>fixed=100</v>
      </c>
      <c r="W1667" s="14" t="str">
        <f t="shared" ca="1" si="454"/>
        <v/>
      </c>
      <c r="X1667" s="14" t="str">
        <f t="shared" ca="1" si="455"/>
        <v/>
      </c>
      <c r="Y1667" s="14" t="str">
        <f t="shared" ca="1" si="456"/>
        <v/>
      </c>
      <c r="Z1667" s="14" t="str">
        <f t="shared" ca="1" si="457"/>
        <v/>
      </c>
      <c r="AA1667" s="14" t="str">
        <f t="shared" ca="1" si="458"/>
        <v/>
      </c>
      <c r="AB1667" s="1">
        <f t="shared" si="443"/>
        <v>3.1</v>
      </c>
      <c r="AC1667" s="1">
        <f t="shared" si="444"/>
        <v>100</v>
      </c>
      <c r="AD1667" s="1" t="e">
        <f t="shared" si="445"/>
        <v>#N/A</v>
      </c>
      <c r="AE1667" s="1" t="e">
        <f t="shared" si="446"/>
        <v>#N/A</v>
      </c>
      <c r="AF1667" s="1" t="e">
        <f t="shared" si="447"/>
        <v>#N/A</v>
      </c>
      <c r="AG1667" s="1" t="e">
        <f t="shared" si="448"/>
        <v>#N/A</v>
      </c>
      <c r="AH1667" s="1" t="e">
        <f t="shared" si="449"/>
        <v>#N/A</v>
      </c>
      <c r="AI1667" s="1" t="str">
        <f>TRIM(LEFT(AP1667,FIND(Sheet1!$E$16,AP1667)-1))</f>
        <v>ratio</v>
      </c>
      <c r="AJ1667" s="1" t="str">
        <f>TRIM(LEFT(AQ1667,FIND(Sheet1!$E$16,AQ1667)-1))</f>
        <v>fixed</v>
      </c>
      <c r="AK1667" s="1" t="e">
        <f>TRIM(LEFT(AR1667,FIND(Sheet1!$E$16,AR1667)-1))</f>
        <v>#VALUE!</v>
      </c>
      <c r="AL1667" s="1" t="e">
        <f>TRIM(LEFT(AS1667,FIND(Sheet1!$E$16,AS1667)-1))</f>
        <v>#VALUE!</v>
      </c>
      <c r="AM1667" s="1" t="e">
        <f>TRIM(LEFT(AT1667,FIND(Sheet1!$E$16,AT1667)-1))</f>
        <v>#VALUE!</v>
      </c>
      <c r="AN1667" s="1" t="e">
        <f>TRIM(LEFT(AU1667,FIND(Sheet1!$E$16,AU1667)-1))</f>
        <v>#VALUE!</v>
      </c>
      <c r="AO1667" s="1" t="e">
        <f>TRIM(LEFT(AV1667,FIND(Sheet1!$E$16,AV1667)-1))</f>
        <v>#VALUE!</v>
      </c>
      <c r="AP1667" s="14" t="s">
        <v>515</v>
      </c>
      <c r="AQ1667" s="14" t="s">
        <v>170</v>
      </c>
      <c r="AX1667" s="1">
        <v>2200251105</v>
      </c>
      <c r="AY1667" s="1" t="s">
        <v>86</v>
      </c>
      <c r="AZ1667" s="1" t="str">
        <f t="shared" si="451"/>
        <v>2200251105伤血</v>
      </c>
      <c r="BA1667" s="1">
        <f>COUNTIFS($AZ$2:AZ1667,AZ1667,$AZ$2:AZ1667,"&gt;&lt;")</f>
        <v>2</v>
      </c>
    </row>
    <row r="1668" spans="19:53">
      <c r="S1668" s="14" t="str">
        <f t="shared" si="450"/>
        <v>2200251105受击光效2</v>
      </c>
      <c r="T1668" s="14" t="str">
        <f ca="1">IF(OFFSET($BB$1,MATCH($S1668,S:S,0)-1,),$BC$1,
_xlfn.TEXTJOIN(Sheet1!$D$16,1,U1668:AA1668))</f>
        <v>68</v>
      </c>
      <c r="U1668" s="14" t="str">
        <f t="shared" ca="1" si="452"/>
        <v>68</v>
      </c>
      <c r="V1668" s="14" t="str">
        <f t="shared" ca="1" si="453"/>
        <v/>
      </c>
      <c r="W1668" s="14" t="str">
        <f t="shared" ca="1" si="454"/>
        <v/>
      </c>
      <c r="X1668" s="14" t="str">
        <f t="shared" ca="1" si="455"/>
        <v/>
      </c>
      <c r="Y1668" s="14" t="str">
        <f t="shared" ca="1" si="456"/>
        <v/>
      </c>
      <c r="Z1668" s="14" t="str">
        <f t="shared" ca="1" si="457"/>
        <v/>
      </c>
      <c r="AA1668" s="14" t="str">
        <f t="shared" ca="1" si="458"/>
        <v/>
      </c>
      <c r="AB1668" s="1">
        <f t="shared" si="443"/>
        <v>68</v>
      </c>
      <c r="AC1668" s="1" t="e">
        <f t="shared" si="444"/>
        <v>#N/A</v>
      </c>
      <c r="AD1668" s="1" t="e">
        <f t="shared" si="445"/>
        <v>#N/A</v>
      </c>
      <c r="AE1668" s="1" t="e">
        <f t="shared" si="446"/>
        <v>#N/A</v>
      </c>
      <c r="AF1668" s="1" t="e">
        <f t="shared" si="447"/>
        <v>#N/A</v>
      </c>
      <c r="AG1668" s="1" t="e">
        <f t="shared" si="448"/>
        <v>#N/A</v>
      </c>
      <c r="AH1668" s="1" t="e">
        <f t="shared" si="449"/>
        <v>#N/A</v>
      </c>
      <c r="AI1668" s="1" t="e">
        <f>TRIM(LEFT(AP1668,FIND(Sheet1!$E$16,AP1668)-1))</f>
        <v>#VALUE!</v>
      </c>
      <c r="AJ1668" s="1" t="e">
        <f>TRIM(LEFT(AQ1668,FIND(Sheet1!$E$16,AQ1668)-1))</f>
        <v>#VALUE!</v>
      </c>
      <c r="AK1668" s="1" t="e">
        <f>TRIM(LEFT(AR1668,FIND(Sheet1!$E$16,AR1668)-1))</f>
        <v>#VALUE!</v>
      </c>
      <c r="AL1668" s="1" t="e">
        <f>TRIM(LEFT(AS1668,FIND(Sheet1!$E$16,AS1668)-1))</f>
        <v>#VALUE!</v>
      </c>
      <c r="AM1668" s="1" t="e">
        <f>TRIM(LEFT(AT1668,FIND(Sheet1!$E$16,AT1668)-1))</f>
        <v>#VALUE!</v>
      </c>
      <c r="AN1668" s="1" t="e">
        <f>TRIM(LEFT(AU1668,FIND(Sheet1!$E$16,AU1668)-1))</f>
        <v>#VALUE!</v>
      </c>
      <c r="AO1668" s="1" t="e">
        <f>TRIM(LEFT(AV1668,FIND(Sheet1!$E$16,AV1668)-1))</f>
        <v>#VALUE!</v>
      </c>
      <c r="AP1668" s="14">
        <v>68</v>
      </c>
      <c r="AX1668" s="1">
        <v>2200251105</v>
      </c>
      <c r="AY1668" s="1" t="s">
        <v>91</v>
      </c>
      <c r="AZ1668" s="1" t="str">
        <f t="shared" si="451"/>
        <v>2200251105受击光效</v>
      </c>
      <c r="BA1668" s="1">
        <f>COUNTIFS($AZ$2:AZ1668,AZ1668,$AZ$2:AZ1668,"&gt;&lt;")</f>
        <v>2</v>
      </c>
    </row>
    <row r="1669" spans="19:53">
      <c r="S1669" s="14" t="str">
        <f t="shared" si="450"/>
        <v>2200251105伤血3</v>
      </c>
      <c r="T1669" s="14" t="str">
        <f ca="1">IF(OFFSET($BB$1,MATCH($S1669,S:S,0)-1,),$BC$1,
_xlfn.TEXTJOIN(Sheet1!$D$16,1,U1669:AA1669))</f>
        <v>ratio=1.04+attackerParams('extreasure2b'),fixed=100</v>
      </c>
      <c r="U1669" s="14" t="str">
        <f t="shared" ca="1" si="452"/>
        <v>ratio=1.04+attackerParams('extreasure2b')</v>
      </c>
      <c r="V1669" s="14" t="str">
        <f t="shared" ca="1" si="453"/>
        <v>fixed=100</v>
      </c>
      <c r="W1669" s="14" t="str">
        <f t="shared" ca="1" si="454"/>
        <v/>
      </c>
      <c r="X1669" s="14" t="str">
        <f t="shared" ca="1" si="455"/>
        <v/>
      </c>
      <c r="Y1669" s="14" t="str">
        <f t="shared" ca="1" si="456"/>
        <v/>
      </c>
      <c r="Z1669" s="14" t="str">
        <f t="shared" ca="1" si="457"/>
        <v/>
      </c>
      <c r="AA1669" s="14" t="str">
        <f t="shared" ca="1" si="458"/>
        <v/>
      </c>
      <c r="AB1669" s="1">
        <f t="shared" si="443"/>
        <v>1.04</v>
      </c>
      <c r="AC1669" s="1">
        <f t="shared" si="444"/>
        <v>100</v>
      </c>
      <c r="AD1669" s="1" t="e">
        <f t="shared" si="445"/>
        <v>#N/A</v>
      </c>
      <c r="AE1669" s="1" t="e">
        <f t="shared" si="446"/>
        <v>#N/A</v>
      </c>
      <c r="AF1669" s="1" t="e">
        <f t="shared" si="447"/>
        <v>#N/A</v>
      </c>
      <c r="AG1669" s="1" t="e">
        <f t="shared" si="448"/>
        <v>#N/A</v>
      </c>
      <c r="AH1669" s="1" t="e">
        <f t="shared" si="449"/>
        <v>#N/A</v>
      </c>
      <c r="AI1669" s="1" t="str">
        <f>TRIM(LEFT(AP1669,FIND(Sheet1!$E$16,AP1669)-1))</f>
        <v>ratio</v>
      </c>
      <c r="AJ1669" s="1" t="str">
        <f>TRIM(LEFT(AQ1669,FIND(Sheet1!$E$16,AQ1669)-1))</f>
        <v>fixed</v>
      </c>
      <c r="AK1669" s="1" t="e">
        <f>TRIM(LEFT(AR1669,FIND(Sheet1!$E$16,AR1669)-1))</f>
        <v>#VALUE!</v>
      </c>
      <c r="AL1669" s="1" t="e">
        <f>TRIM(LEFT(AS1669,FIND(Sheet1!$E$16,AS1669)-1))</f>
        <v>#VALUE!</v>
      </c>
      <c r="AM1669" s="1" t="e">
        <f>TRIM(LEFT(AT1669,FIND(Sheet1!$E$16,AT1669)-1))</f>
        <v>#VALUE!</v>
      </c>
      <c r="AN1669" s="1" t="e">
        <f>TRIM(LEFT(AU1669,FIND(Sheet1!$E$16,AU1669)-1))</f>
        <v>#VALUE!</v>
      </c>
      <c r="AO1669" s="1" t="e">
        <f>TRIM(LEFT(AV1669,FIND(Sheet1!$E$16,AV1669)-1))</f>
        <v>#VALUE!</v>
      </c>
      <c r="AP1669" s="14" t="s">
        <v>516</v>
      </c>
      <c r="AQ1669" s="14" t="s">
        <v>170</v>
      </c>
      <c r="AX1669" s="1">
        <v>2200251105</v>
      </c>
      <c r="AY1669" s="1" t="s">
        <v>86</v>
      </c>
      <c r="AZ1669" s="1" t="str">
        <f t="shared" si="451"/>
        <v>2200251105伤血</v>
      </c>
      <c r="BA1669" s="1">
        <f>COUNTIFS($AZ$2:AZ1669,AZ1669,$AZ$2:AZ1669,"&gt;&lt;")</f>
        <v>3</v>
      </c>
    </row>
    <row r="1670" spans="19:53">
      <c r="S1670" s="14" t="str">
        <f t="shared" si="450"/>
        <v>2200251105受击光效3</v>
      </c>
      <c r="T1670" s="14" t="str">
        <f ca="1">IF(OFFSET($BB$1,MATCH($S1670,S:S,0)-1,),$BC$1,
_xlfn.TEXTJOIN(Sheet1!$D$16,1,U1670:AA1670))</f>
        <v>68</v>
      </c>
      <c r="U1670" s="14" t="str">
        <f t="shared" ca="1" si="452"/>
        <v>68</v>
      </c>
      <c r="V1670" s="14" t="str">
        <f t="shared" ca="1" si="453"/>
        <v/>
      </c>
      <c r="W1670" s="14" t="str">
        <f t="shared" ca="1" si="454"/>
        <v/>
      </c>
      <c r="X1670" s="14" t="str">
        <f t="shared" ca="1" si="455"/>
        <v/>
      </c>
      <c r="Y1670" s="14" t="str">
        <f t="shared" ca="1" si="456"/>
        <v/>
      </c>
      <c r="Z1670" s="14" t="str">
        <f t="shared" ca="1" si="457"/>
        <v/>
      </c>
      <c r="AA1670" s="14" t="str">
        <f t="shared" ca="1" si="458"/>
        <v/>
      </c>
      <c r="AB1670" s="1">
        <f t="shared" si="443"/>
        <v>68</v>
      </c>
      <c r="AC1670" s="1" t="e">
        <f t="shared" si="444"/>
        <v>#N/A</v>
      </c>
      <c r="AD1670" s="1" t="e">
        <f t="shared" si="445"/>
        <v>#N/A</v>
      </c>
      <c r="AE1670" s="1" t="e">
        <f t="shared" si="446"/>
        <v>#N/A</v>
      </c>
      <c r="AF1670" s="1" t="e">
        <f t="shared" si="447"/>
        <v>#N/A</v>
      </c>
      <c r="AG1670" s="1" t="e">
        <f t="shared" si="448"/>
        <v>#N/A</v>
      </c>
      <c r="AH1670" s="1" t="e">
        <f t="shared" si="449"/>
        <v>#N/A</v>
      </c>
      <c r="AI1670" s="1" t="e">
        <f>TRIM(LEFT(AP1670,FIND(Sheet1!$E$16,AP1670)-1))</f>
        <v>#VALUE!</v>
      </c>
      <c r="AJ1670" s="1" t="e">
        <f>TRIM(LEFT(AQ1670,FIND(Sheet1!$E$16,AQ1670)-1))</f>
        <v>#VALUE!</v>
      </c>
      <c r="AK1670" s="1" t="e">
        <f>TRIM(LEFT(AR1670,FIND(Sheet1!$E$16,AR1670)-1))</f>
        <v>#VALUE!</v>
      </c>
      <c r="AL1670" s="1" t="e">
        <f>TRIM(LEFT(AS1670,FIND(Sheet1!$E$16,AS1670)-1))</f>
        <v>#VALUE!</v>
      </c>
      <c r="AM1670" s="1" t="e">
        <f>TRIM(LEFT(AT1670,FIND(Sheet1!$E$16,AT1670)-1))</f>
        <v>#VALUE!</v>
      </c>
      <c r="AN1670" s="1" t="e">
        <f>TRIM(LEFT(AU1670,FIND(Sheet1!$E$16,AU1670)-1))</f>
        <v>#VALUE!</v>
      </c>
      <c r="AO1670" s="1" t="e">
        <f>TRIM(LEFT(AV1670,FIND(Sheet1!$E$16,AV1670)-1))</f>
        <v>#VALUE!</v>
      </c>
      <c r="AP1670" s="14">
        <v>68</v>
      </c>
      <c r="AX1670" s="1">
        <v>2200251105</v>
      </c>
      <c r="AY1670" s="1" t="s">
        <v>91</v>
      </c>
      <c r="AZ1670" s="1" t="str">
        <f t="shared" si="451"/>
        <v>2200251105受击光效</v>
      </c>
      <c r="BA1670" s="1">
        <f>COUNTIFS($AZ$2:AZ1670,AZ1670,$AZ$2:AZ1670,"&gt;&lt;")</f>
        <v>3</v>
      </c>
    </row>
    <row r="1671" spans="19:53">
      <c r="S1671" s="14" t="str">
        <f t="shared" si="450"/>
        <v>2210251101伤血1</v>
      </c>
      <c r="T1671" s="14" t="str">
        <f ca="1">IF(OFFSET($BB$1,MATCH($S1671,S:S,0)-1,),$BC$1,
_xlfn.TEXTJOIN(Sheet1!$D$16,1,U1671:AA1671))</f>
        <v>ratio=0.4,fixed=10</v>
      </c>
      <c r="U1671" s="14" t="str">
        <f t="shared" ca="1" si="452"/>
        <v>ratio=0.4</v>
      </c>
      <c r="V1671" s="14" t="str">
        <f t="shared" ca="1" si="453"/>
        <v>fixed=10</v>
      </c>
      <c r="W1671" s="14" t="str">
        <f t="shared" ca="1" si="454"/>
        <v/>
      </c>
      <c r="X1671" s="14" t="str">
        <f t="shared" ca="1" si="455"/>
        <v/>
      </c>
      <c r="Y1671" s="14" t="str">
        <f t="shared" ca="1" si="456"/>
        <v/>
      </c>
      <c r="Z1671" s="14" t="str">
        <f t="shared" ca="1" si="457"/>
        <v/>
      </c>
      <c r="AA1671" s="14" t="str">
        <f t="shared" ca="1" si="458"/>
        <v/>
      </c>
      <c r="AB1671" s="1">
        <f t="shared" si="443"/>
        <v>0.4</v>
      </c>
      <c r="AC1671" s="1">
        <f t="shared" si="444"/>
        <v>10</v>
      </c>
      <c r="AD1671" s="1" t="e">
        <f t="shared" si="445"/>
        <v>#N/A</v>
      </c>
      <c r="AE1671" s="1" t="e">
        <f t="shared" si="446"/>
        <v>#N/A</v>
      </c>
      <c r="AF1671" s="1" t="e">
        <f t="shared" si="447"/>
        <v>#N/A</v>
      </c>
      <c r="AG1671" s="1" t="e">
        <f t="shared" si="448"/>
        <v>#N/A</v>
      </c>
      <c r="AH1671" s="1" t="e">
        <f t="shared" si="449"/>
        <v>#N/A</v>
      </c>
      <c r="AI1671" s="1" t="str">
        <f>TRIM(LEFT(AP1671,FIND(Sheet1!$E$16,AP1671)-1))</f>
        <v>ratio</v>
      </c>
      <c r="AJ1671" s="1" t="str">
        <f>TRIM(LEFT(AQ1671,FIND(Sheet1!$E$16,AQ1671)-1))</f>
        <v>fixed</v>
      </c>
      <c r="AK1671" s="1" t="e">
        <f>TRIM(LEFT(AR1671,FIND(Sheet1!$E$16,AR1671)-1))</f>
        <v>#VALUE!</v>
      </c>
      <c r="AL1671" s="1" t="e">
        <f>TRIM(LEFT(AS1671,FIND(Sheet1!$E$16,AS1671)-1))</f>
        <v>#VALUE!</v>
      </c>
      <c r="AM1671" s="1" t="e">
        <f>TRIM(LEFT(AT1671,FIND(Sheet1!$E$16,AT1671)-1))</f>
        <v>#VALUE!</v>
      </c>
      <c r="AN1671" s="1" t="e">
        <f>TRIM(LEFT(AU1671,FIND(Sheet1!$E$16,AU1671)-1))</f>
        <v>#VALUE!</v>
      </c>
      <c r="AO1671" s="1" t="e">
        <f>TRIM(LEFT(AV1671,FIND(Sheet1!$E$16,AV1671)-1))</f>
        <v>#VALUE!</v>
      </c>
      <c r="AP1671" s="14" t="s">
        <v>167</v>
      </c>
      <c r="AQ1671" s="14" t="s">
        <v>168</v>
      </c>
      <c r="AX1671" s="1">
        <v>2210251101</v>
      </c>
      <c r="AY1671" s="1" t="s">
        <v>86</v>
      </c>
      <c r="AZ1671" s="1" t="str">
        <f t="shared" si="451"/>
        <v>2210251101伤血</v>
      </c>
      <c r="BA1671" s="1">
        <f>COUNTIFS($AZ$2:AZ1671,AZ1671,$AZ$2:AZ1671,"&gt;&lt;")</f>
        <v>1</v>
      </c>
    </row>
    <row r="1672" spans="19:53">
      <c r="S1672" s="14" t="str">
        <f t="shared" si="450"/>
        <v>2210251101受击光效1</v>
      </c>
      <c r="T1672" s="14" t="str">
        <f ca="1">IF(OFFSET($BB$1,MATCH($S1672,S:S,0)-1,),$BC$1,
_xlfn.TEXTJOIN(Sheet1!$D$16,1,U1672:AA1672))</f>
        <v>68</v>
      </c>
      <c r="U1672" s="14" t="str">
        <f t="shared" ca="1" si="452"/>
        <v>68</v>
      </c>
      <c r="V1672" s="14" t="str">
        <f t="shared" ca="1" si="453"/>
        <v/>
      </c>
      <c r="W1672" s="14" t="str">
        <f t="shared" ca="1" si="454"/>
        <v/>
      </c>
      <c r="X1672" s="14" t="str">
        <f t="shared" ca="1" si="455"/>
        <v/>
      </c>
      <c r="Y1672" s="14" t="str">
        <f t="shared" ca="1" si="456"/>
        <v/>
      </c>
      <c r="Z1672" s="14" t="str">
        <f t="shared" ca="1" si="457"/>
        <v/>
      </c>
      <c r="AA1672" s="14" t="str">
        <f t="shared" ca="1" si="458"/>
        <v/>
      </c>
      <c r="AB1672" s="1">
        <f t="shared" si="443"/>
        <v>68</v>
      </c>
      <c r="AC1672" s="1" t="e">
        <f t="shared" si="444"/>
        <v>#N/A</v>
      </c>
      <c r="AD1672" s="1" t="e">
        <f t="shared" si="445"/>
        <v>#N/A</v>
      </c>
      <c r="AE1672" s="1" t="e">
        <f t="shared" si="446"/>
        <v>#N/A</v>
      </c>
      <c r="AF1672" s="1" t="e">
        <f t="shared" si="447"/>
        <v>#N/A</v>
      </c>
      <c r="AG1672" s="1" t="e">
        <f t="shared" si="448"/>
        <v>#N/A</v>
      </c>
      <c r="AH1672" s="1" t="e">
        <f t="shared" si="449"/>
        <v>#N/A</v>
      </c>
      <c r="AI1672" s="1" t="e">
        <f>TRIM(LEFT(AP1672,FIND(Sheet1!$E$16,AP1672)-1))</f>
        <v>#VALUE!</v>
      </c>
      <c r="AJ1672" s="1" t="e">
        <f>TRIM(LEFT(AQ1672,FIND(Sheet1!$E$16,AQ1672)-1))</f>
        <v>#VALUE!</v>
      </c>
      <c r="AK1672" s="1" t="e">
        <f>TRIM(LEFT(AR1672,FIND(Sheet1!$E$16,AR1672)-1))</f>
        <v>#VALUE!</v>
      </c>
      <c r="AL1672" s="1" t="e">
        <f>TRIM(LEFT(AS1672,FIND(Sheet1!$E$16,AS1672)-1))</f>
        <v>#VALUE!</v>
      </c>
      <c r="AM1672" s="1" t="e">
        <f>TRIM(LEFT(AT1672,FIND(Sheet1!$E$16,AT1672)-1))</f>
        <v>#VALUE!</v>
      </c>
      <c r="AN1672" s="1" t="e">
        <f>TRIM(LEFT(AU1672,FIND(Sheet1!$E$16,AU1672)-1))</f>
        <v>#VALUE!</v>
      </c>
      <c r="AO1672" s="1" t="e">
        <f>TRIM(LEFT(AV1672,FIND(Sheet1!$E$16,AV1672)-1))</f>
        <v>#VALUE!</v>
      </c>
      <c r="AP1672" s="14">
        <v>68</v>
      </c>
      <c r="AX1672" s="1">
        <v>2210251101</v>
      </c>
      <c r="AY1672" s="1" t="s">
        <v>91</v>
      </c>
      <c r="AZ1672" s="1" t="str">
        <f t="shared" si="451"/>
        <v>2210251101受击光效</v>
      </c>
      <c r="BA1672" s="1">
        <f>COUNTIFS($AZ$2:AZ1672,AZ1672,$AZ$2:AZ1672,"&gt;&lt;")</f>
        <v>1</v>
      </c>
    </row>
    <row r="1673" spans="19:53">
      <c r="S1673" s="14" t="str">
        <f t="shared" si="450"/>
        <v>2210251102伤血1</v>
      </c>
      <c r="T1673" s="14" t="str">
        <f ca="1">IF(OFFSET($BB$1,MATCH($S1673,S:S,0)-1,),$BC$1,
_xlfn.TEXTJOIN(Sheet1!$D$16,1,U1673:AA1673))</f>
        <v>ratio=1.16,fixed=100,extCritP=0.3</v>
      </c>
      <c r="U1673" s="14" t="str">
        <f t="shared" ca="1" si="452"/>
        <v>ratio=1.16</v>
      </c>
      <c r="V1673" s="14" t="str">
        <f t="shared" ca="1" si="453"/>
        <v>fixed=100</v>
      </c>
      <c r="W1673" s="14" t="str">
        <f t="shared" ca="1" si="454"/>
        <v>extCritP=0.3</v>
      </c>
      <c r="X1673" s="14" t="str">
        <f t="shared" ca="1" si="455"/>
        <v/>
      </c>
      <c r="Y1673" s="14" t="str">
        <f t="shared" ca="1" si="456"/>
        <v/>
      </c>
      <c r="Z1673" s="14" t="str">
        <f t="shared" ca="1" si="457"/>
        <v/>
      </c>
      <c r="AA1673" s="14" t="str">
        <f t="shared" ca="1" si="458"/>
        <v/>
      </c>
      <c r="AB1673" s="1">
        <f t="shared" si="443"/>
        <v>1.1599999999999999</v>
      </c>
      <c r="AC1673" s="1">
        <f t="shared" si="444"/>
        <v>100</v>
      </c>
      <c r="AD1673" s="1">
        <f t="shared" si="445"/>
        <v>0.3</v>
      </c>
      <c r="AE1673" s="1" t="e">
        <f t="shared" si="446"/>
        <v>#N/A</v>
      </c>
      <c r="AF1673" s="1" t="e">
        <f t="shared" si="447"/>
        <v>#N/A</v>
      </c>
      <c r="AG1673" s="1" t="e">
        <f t="shared" si="448"/>
        <v>#N/A</v>
      </c>
      <c r="AH1673" s="1" t="e">
        <f t="shared" si="449"/>
        <v>#N/A</v>
      </c>
      <c r="AI1673" s="1" t="str">
        <f>TRIM(LEFT(AP1673,FIND(Sheet1!$E$16,AP1673)-1))</f>
        <v>ratio</v>
      </c>
      <c r="AJ1673" s="1" t="str">
        <f>TRIM(LEFT(AQ1673,FIND(Sheet1!$E$16,AQ1673)-1))</f>
        <v>fixed</v>
      </c>
      <c r="AK1673" s="1" t="str">
        <f>TRIM(LEFT(AR1673,FIND(Sheet1!$E$16,AR1673)-1))</f>
        <v>extCritP</v>
      </c>
      <c r="AL1673" s="1" t="e">
        <f>TRIM(LEFT(AS1673,FIND(Sheet1!$E$16,AS1673)-1))</f>
        <v>#VALUE!</v>
      </c>
      <c r="AM1673" s="1" t="e">
        <f>TRIM(LEFT(AT1673,FIND(Sheet1!$E$16,AT1673)-1))</f>
        <v>#VALUE!</v>
      </c>
      <c r="AN1673" s="1" t="e">
        <f>TRIM(LEFT(AU1673,FIND(Sheet1!$E$16,AU1673)-1))</f>
        <v>#VALUE!</v>
      </c>
      <c r="AO1673" s="1" t="e">
        <f>TRIM(LEFT(AV1673,FIND(Sheet1!$E$16,AV1673)-1))</f>
        <v>#VALUE!</v>
      </c>
      <c r="AP1673" s="14" t="s">
        <v>490</v>
      </c>
      <c r="AQ1673" s="14" t="s">
        <v>170</v>
      </c>
      <c r="AR1673" s="14" t="s">
        <v>510</v>
      </c>
      <c r="AX1673" s="1">
        <v>2210251102</v>
      </c>
      <c r="AY1673" s="1" t="s">
        <v>86</v>
      </c>
      <c r="AZ1673" s="1" t="str">
        <f t="shared" si="451"/>
        <v>2210251102伤血</v>
      </c>
      <c r="BA1673" s="1">
        <f>COUNTIFS($AZ$2:AZ1673,AZ1673,$AZ$2:AZ1673,"&gt;&lt;")</f>
        <v>1</v>
      </c>
    </row>
    <row r="1674" spans="19:53">
      <c r="S1674" s="14" t="str">
        <f t="shared" si="450"/>
        <v>2210251102受击光效1</v>
      </c>
      <c r="T1674" s="14" t="str">
        <f ca="1">IF(OFFSET($BB$1,MATCH($S1674,S:S,0)-1,),$BC$1,
_xlfn.TEXTJOIN(Sheet1!$D$16,1,U1674:AA1674))</f>
        <v>68</v>
      </c>
      <c r="U1674" s="14" t="str">
        <f t="shared" ca="1" si="452"/>
        <v>68</v>
      </c>
      <c r="V1674" s="14" t="str">
        <f t="shared" ca="1" si="453"/>
        <v/>
      </c>
      <c r="W1674" s="14" t="str">
        <f t="shared" ca="1" si="454"/>
        <v/>
      </c>
      <c r="X1674" s="14" t="str">
        <f t="shared" ca="1" si="455"/>
        <v/>
      </c>
      <c r="Y1674" s="14" t="str">
        <f t="shared" ca="1" si="456"/>
        <v/>
      </c>
      <c r="Z1674" s="14" t="str">
        <f t="shared" ca="1" si="457"/>
        <v/>
      </c>
      <c r="AA1674" s="14" t="str">
        <f t="shared" ca="1" si="458"/>
        <v/>
      </c>
      <c r="AB1674" s="1">
        <f t="shared" si="443"/>
        <v>68</v>
      </c>
      <c r="AC1674" s="1" t="e">
        <f t="shared" si="444"/>
        <v>#N/A</v>
      </c>
      <c r="AD1674" s="1" t="e">
        <f t="shared" si="445"/>
        <v>#N/A</v>
      </c>
      <c r="AE1674" s="1" t="e">
        <f t="shared" si="446"/>
        <v>#N/A</v>
      </c>
      <c r="AF1674" s="1" t="e">
        <f t="shared" si="447"/>
        <v>#N/A</v>
      </c>
      <c r="AG1674" s="1" t="e">
        <f t="shared" si="448"/>
        <v>#N/A</v>
      </c>
      <c r="AH1674" s="1" t="e">
        <f t="shared" si="449"/>
        <v>#N/A</v>
      </c>
      <c r="AI1674" s="1" t="e">
        <f>TRIM(LEFT(AP1674,FIND(Sheet1!$E$16,AP1674)-1))</f>
        <v>#VALUE!</v>
      </c>
      <c r="AJ1674" s="1" t="e">
        <f>TRIM(LEFT(AQ1674,FIND(Sheet1!$E$16,AQ1674)-1))</f>
        <v>#VALUE!</v>
      </c>
      <c r="AK1674" s="1" t="e">
        <f>TRIM(LEFT(AR1674,FIND(Sheet1!$E$16,AR1674)-1))</f>
        <v>#VALUE!</v>
      </c>
      <c r="AL1674" s="1" t="e">
        <f>TRIM(LEFT(AS1674,FIND(Sheet1!$E$16,AS1674)-1))</f>
        <v>#VALUE!</v>
      </c>
      <c r="AM1674" s="1" t="e">
        <f>TRIM(LEFT(AT1674,FIND(Sheet1!$E$16,AT1674)-1))</f>
        <v>#VALUE!</v>
      </c>
      <c r="AN1674" s="1" t="e">
        <f>TRIM(LEFT(AU1674,FIND(Sheet1!$E$16,AU1674)-1))</f>
        <v>#VALUE!</v>
      </c>
      <c r="AO1674" s="1" t="e">
        <f>TRIM(LEFT(AV1674,FIND(Sheet1!$E$16,AV1674)-1))</f>
        <v>#VALUE!</v>
      </c>
      <c r="AP1674" s="14">
        <v>68</v>
      </c>
      <c r="AX1674" s="1">
        <v>2210251102</v>
      </c>
      <c r="AY1674" s="1" t="s">
        <v>91</v>
      </c>
      <c r="AZ1674" s="1" t="str">
        <f t="shared" si="451"/>
        <v>2210251102受击光效</v>
      </c>
      <c r="BA1674" s="1">
        <f>COUNTIFS($AZ$2:AZ1674,AZ1674,$AZ$2:AZ1674,"&gt;&lt;")</f>
        <v>1</v>
      </c>
    </row>
    <row r="1675" spans="19:53">
      <c r="S1675" s="14" t="str">
        <f t="shared" si="450"/>
        <v>2210251102击退1</v>
      </c>
      <c r="T1675" s="14" t="str">
        <f ca="1">IF(OFFSET($BB$1,MATCH($S1675,S:S,0)-1,),$BC$1,
_xlfn.TEXTJOIN(Sheet1!$D$16,1,U1675:AA1675))</f>
        <v>speed=1000,duration=0.05</v>
      </c>
      <c r="U1675" s="14" t="str">
        <f t="shared" ca="1" si="452"/>
        <v>speed=1000</v>
      </c>
      <c r="V1675" s="14" t="str">
        <f t="shared" ca="1" si="453"/>
        <v>duration=0.05</v>
      </c>
      <c r="W1675" s="14" t="str">
        <f t="shared" ca="1" si="454"/>
        <v/>
      </c>
      <c r="X1675" s="14" t="str">
        <f t="shared" ca="1" si="455"/>
        <v/>
      </c>
      <c r="Y1675" s="14" t="str">
        <f t="shared" ca="1" si="456"/>
        <v/>
      </c>
      <c r="Z1675" s="14" t="str">
        <f t="shared" ca="1" si="457"/>
        <v/>
      </c>
      <c r="AA1675" s="14" t="str">
        <f t="shared" ca="1" si="458"/>
        <v/>
      </c>
      <c r="AB1675" s="1">
        <f t="shared" si="443"/>
        <v>1000</v>
      </c>
      <c r="AC1675" s="1">
        <f t="shared" si="444"/>
        <v>0.05</v>
      </c>
      <c r="AD1675" s="1" t="e">
        <f t="shared" si="445"/>
        <v>#N/A</v>
      </c>
      <c r="AE1675" s="1" t="e">
        <f t="shared" si="446"/>
        <v>#N/A</v>
      </c>
      <c r="AF1675" s="1" t="e">
        <f t="shared" si="447"/>
        <v>#N/A</v>
      </c>
      <c r="AG1675" s="1" t="e">
        <f t="shared" si="448"/>
        <v>#N/A</v>
      </c>
      <c r="AH1675" s="1" t="e">
        <f t="shared" si="449"/>
        <v>#N/A</v>
      </c>
      <c r="AI1675" s="1" t="str">
        <f>TRIM(LEFT(AP1675,FIND(Sheet1!$E$16,AP1675)-1))</f>
        <v>speed</v>
      </c>
      <c r="AJ1675" s="1" t="str">
        <f>TRIM(LEFT(AQ1675,FIND(Sheet1!$E$16,AQ1675)-1))</f>
        <v>duration</v>
      </c>
      <c r="AK1675" s="1" t="e">
        <f>TRIM(LEFT(AR1675,FIND(Sheet1!$E$16,AR1675)-1))</f>
        <v>#VALUE!</v>
      </c>
      <c r="AL1675" s="1" t="e">
        <f>TRIM(LEFT(AS1675,FIND(Sheet1!$E$16,AS1675)-1))</f>
        <v>#VALUE!</v>
      </c>
      <c r="AM1675" s="1" t="e">
        <f>TRIM(LEFT(AT1675,FIND(Sheet1!$E$16,AT1675)-1))</f>
        <v>#VALUE!</v>
      </c>
      <c r="AN1675" s="1" t="e">
        <f>TRIM(LEFT(AU1675,FIND(Sheet1!$E$16,AU1675)-1))</f>
        <v>#VALUE!</v>
      </c>
      <c r="AO1675" s="1" t="e">
        <f>TRIM(LEFT(AV1675,FIND(Sheet1!$E$16,AV1675)-1))</f>
        <v>#VALUE!</v>
      </c>
      <c r="AP1675" s="14" t="s">
        <v>182</v>
      </c>
      <c r="AQ1675" s="14" t="s">
        <v>214</v>
      </c>
      <c r="AX1675" s="1">
        <v>2210251102</v>
      </c>
      <c r="AY1675" s="1" t="s">
        <v>47</v>
      </c>
      <c r="AZ1675" s="1" t="str">
        <f t="shared" si="451"/>
        <v>2210251102击退</v>
      </c>
      <c r="BA1675" s="1">
        <f>COUNTIFS($AZ$2:AZ1675,AZ1675,$AZ$2:AZ1675,"&gt;&lt;")</f>
        <v>1</v>
      </c>
    </row>
    <row r="1676" spans="19:53">
      <c r="S1676" s="14" t="str">
        <f t="shared" si="450"/>
        <v>2210251103伤血1</v>
      </c>
      <c r="T1676" s="14" t="str">
        <f ca="1">IF(OFFSET($BB$1,MATCH($S1676,S:S,0)-1,),$BC$1,
_xlfn.TEXTJOIN(Sheet1!$D$16,1,U1676:AA1676))</f>
        <v>ratio=2.28,fixed=100</v>
      </c>
      <c r="U1676" s="14" t="str">
        <f t="shared" ca="1" si="452"/>
        <v>ratio=2.28</v>
      </c>
      <c r="V1676" s="14" t="str">
        <f t="shared" ca="1" si="453"/>
        <v>fixed=100</v>
      </c>
      <c r="W1676" s="14" t="str">
        <f t="shared" ca="1" si="454"/>
        <v/>
      </c>
      <c r="X1676" s="14" t="str">
        <f t="shared" ca="1" si="455"/>
        <v/>
      </c>
      <c r="Y1676" s="14" t="str">
        <f t="shared" ca="1" si="456"/>
        <v/>
      </c>
      <c r="Z1676" s="14" t="str">
        <f t="shared" ca="1" si="457"/>
        <v/>
      </c>
      <c r="AA1676" s="14" t="str">
        <f t="shared" ca="1" si="458"/>
        <v/>
      </c>
      <c r="AB1676" s="1">
        <f t="shared" si="443"/>
        <v>2.2799999999999998</v>
      </c>
      <c r="AC1676" s="1">
        <f t="shared" si="444"/>
        <v>100</v>
      </c>
      <c r="AD1676" s="1" t="e">
        <f t="shared" si="445"/>
        <v>#N/A</v>
      </c>
      <c r="AE1676" s="1" t="e">
        <f t="shared" si="446"/>
        <v>#N/A</v>
      </c>
      <c r="AF1676" s="1" t="e">
        <f t="shared" si="447"/>
        <v>#N/A</v>
      </c>
      <c r="AG1676" s="1" t="e">
        <f t="shared" si="448"/>
        <v>#N/A</v>
      </c>
      <c r="AH1676" s="1" t="e">
        <f t="shared" si="449"/>
        <v>#N/A</v>
      </c>
      <c r="AI1676" s="1" t="str">
        <f>TRIM(LEFT(AP1676,FIND(Sheet1!$E$16,AP1676)-1))</f>
        <v>ratio</v>
      </c>
      <c r="AJ1676" s="1" t="str">
        <f>TRIM(LEFT(AQ1676,FIND(Sheet1!$E$16,AQ1676)-1))</f>
        <v>fixed</v>
      </c>
      <c r="AK1676" s="1" t="e">
        <f>TRIM(LEFT(AR1676,FIND(Sheet1!$E$16,AR1676)-1))</f>
        <v>#VALUE!</v>
      </c>
      <c r="AL1676" s="1" t="e">
        <f>TRIM(LEFT(AS1676,FIND(Sheet1!$E$16,AS1676)-1))</f>
        <v>#VALUE!</v>
      </c>
      <c r="AM1676" s="1" t="e">
        <f>TRIM(LEFT(AT1676,FIND(Sheet1!$E$16,AT1676)-1))</f>
        <v>#VALUE!</v>
      </c>
      <c r="AN1676" s="1" t="e">
        <f>TRIM(LEFT(AU1676,FIND(Sheet1!$E$16,AU1676)-1))</f>
        <v>#VALUE!</v>
      </c>
      <c r="AO1676" s="1" t="e">
        <f>TRIM(LEFT(AV1676,FIND(Sheet1!$E$16,AV1676)-1))</f>
        <v>#VALUE!</v>
      </c>
      <c r="AP1676" s="14" t="s">
        <v>511</v>
      </c>
      <c r="AQ1676" s="14" t="s">
        <v>170</v>
      </c>
      <c r="AX1676" s="1">
        <v>2210251103</v>
      </c>
      <c r="AY1676" s="1" t="s">
        <v>86</v>
      </c>
      <c r="AZ1676" s="1" t="str">
        <f t="shared" si="451"/>
        <v>2210251103伤血</v>
      </c>
      <c r="BA1676" s="1">
        <f>COUNTIFS($AZ$2:AZ1676,AZ1676,$AZ$2:AZ1676,"&gt;&lt;")</f>
        <v>1</v>
      </c>
    </row>
    <row r="1677" spans="19:53">
      <c r="S1677" s="14" t="str">
        <f t="shared" si="450"/>
        <v>2210251103受击光效1</v>
      </c>
      <c r="T1677" s="14" t="str">
        <f ca="1">IF(OFFSET($BB$1,MATCH($S1677,S:S,0)-1,),$BC$1,
_xlfn.TEXTJOIN(Sheet1!$D$16,1,U1677:AA1677))</f>
        <v>69</v>
      </c>
      <c r="U1677" s="14" t="str">
        <f t="shared" ca="1" si="452"/>
        <v>69</v>
      </c>
      <c r="V1677" s="14" t="str">
        <f t="shared" ca="1" si="453"/>
        <v/>
      </c>
      <c r="W1677" s="14" t="str">
        <f t="shared" ca="1" si="454"/>
        <v/>
      </c>
      <c r="X1677" s="14" t="str">
        <f t="shared" ca="1" si="455"/>
        <v/>
      </c>
      <c r="Y1677" s="14" t="str">
        <f t="shared" ca="1" si="456"/>
        <v/>
      </c>
      <c r="Z1677" s="14" t="str">
        <f t="shared" ca="1" si="457"/>
        <v/>
      </c>
      <c r="AA1677" s="14" t="str">
        <f t="shared" ca="1" si="458"/>
        <v/>
      </c>
      <c r="AB1677" s="1">
        <f t="shared" si="443"/>
        <v>69</v>
      </c>
      <c r="AC1677" s="1" t="e">
        <f t="shared" si="444"/>
        <v>#N/A</v>
      </c>
      <c r="AD1677" s="1" t="e">
        <f t="shared" si="445"/>
        <v>#N/A</v>
      </c>
      <c r="AE1677" s="1" t="e">
        <f t="shared" si="446"/>
        <v>#N/A</v>
      </c>
      <c r="AF1677" s="1" t="e">
        <f t="shared" si="447"/>
        <v>#N/A</v>
      </c>
      <c r="AG1677" s="1" t="e">
        <f t="shared" si="448"/>
        <v>#N/A</v>
      </c>
      <c r="AH1677" s="1" t="e">
        <f t="shared" si="449"/>
        <v>#N/A</v>
      </c>
      <c r="AI1677" s="1" t="e">
        <f>TRIM(LEFT(AP1677,FIND(Sheet1!$E$16,AP1677)-1))</f>
        <v>#VALUE!</v>
      </c>
      <c r="AJ1677" s="1" t="e">
        <f>TRIM(LEFT(AQ1677,FIND(Sheet1!$E$16,AQ1677)-1))</f>
        <v>#VALUE!</v>
      </c>
      <c r="AK1677" s="1" t="e">
        <f>TRIM(LEFT(AR1677,FIND(Sheet1!$E$16,AR1677)-1))</f>
        <v>#VALUE!</v>
      </c>
      <c r="AL1677" s="1" t="e">
        <f>TRIM(LEFT(AS1677,FIND(Sheet1!$E$16,AS1677)-1))</f>
        <v>#VALUE!</v>
      </c>
      <c r="AM1677" s="1" t="e">
        <f>TRIM(LEFT(AT1677,FIND(Sheet1!$E$16,AT1677)-1))</f>
        <v>#VALUE!</v>
      </c>
      <c r="AN1677" s="1" t="e">
        <f>TRIM(LEFT(AU1677,FIND(Sheet1!$E$16,AU1677)-1))</f>
        <v>#VALUE!</v>
      </c>
      <c r="AO1677" s="1" t="e">
        <f>TRIM(LEFT(AV1677,FIND(Sheet1!$E$16,AV1677)-1))</f>
        <v>#VALUE!</v>
      </c>
      <c r="AP1677" s="14">
        <v>69</v>
      </c>
      <c r="AX1677" s="1">
        <v>2210251103</v>
      </c>
      <c r="AY1677" s="1" t="s">
        <v>91</v>
      </c>
      <c r="AZ1677" s="1" t="str">
        <f t="shared" si="451"/>
        <v>2210251103受击光效</v>
      </c>
      <c r="BA1677" s="1">
        <f>COUNTIFS($AZ$2:AZ1677,AZ1677,$AZ$2:AZ1677,"&gt;&lt;")</f>
        <v>1</v>
      </c>
    </row>
    <row r="1678" spans="19:53">
      <c r="S1678" s="14" t="str">
        <f t="shared" si="450"/>
        <v>2210251103加buff1</v>
      </c>
      <c r="T1678" s="14" t="str">
        <f ca="1">IF(OFFSET($BB$1,MATCH($S1678,S:S,0)-1,),$BC$1,
_xlfn.TEXTJOIN(Sheet1!$D$16,1,U1678:AA1678))</f>
        <v>duration=2,effectIds={1000151}</v>
      </c>
      <c r="U1678" s="14" t="str">
        <f t="shared" ca="1" si="452"/>
        <v>duration=2</v>
      </c>
      <c r="V1678" s="14" t="str">
        <f t="shared" ca="1" si="453"/>
        <v>effectIds={1000151}</v>
      </c>
      <c r="W1678" s="14" t="str">
        <f t="shared" ca="1" si="454"/>
        <v/>
      </c>
      <c r="X1678" s="14" t="str">
        <f t="shared" ca="1" si="455"/>
        <v/>
      </c>
      <c r="Y1678" s="14" t="str">
        <f t="shared" ca="1" si="456"/>
        <v/>
      </c>
      <c r="Z1678" s="14" t="str">
        <f t="shared" ca="1" si="457"/>
        <v/>
      </c>
      <c r="AA1678" s="14" t="str">
        <f t="shared" ca="1" si="458"/>
        <v/>
      </c>
      <c r="AB1678" s="1">
        <f t="shared" si="443"/>
        <v>2</v>
      </c>
      <c r="AC1678" s="1" t="e">
        <f t="shared" si="444"/>
        <v>#N/A</v>
      </c>
      <c r="AD1678" s="1" t="e">
        <f t="shared" si="445"/>
        <v>#N/A</v>
      </c>
      <c r="AE1678" s="1" t="e">
        <f t="shared" si="446"/>
        <v>#N/A</v>
      </c>
      <c r="AF1678" s="1" t="e">
        <f t="shared" si="447"/>
        <v>#N/A</v>
      </c>
      <c r="AG1678" s="1" t="e">
        <f t="shared" si="448"/>
        <v>#N/A</v>
      </c>
      <c r="AH1678" s="1" t="e">
        <f t="shared" si="449"/>
        <v>#N/A</v>
      </c>
      <c r="AI1678" s="1" t="str">
        <f>TRIM(LEFT(AP1678,FIND(Sheet1!$E$16,AP1678)-1))</f>
        <v>duration</v>
      </c>
      <c r="AJ1678" s="1" t="str">
        <f>TRIM(LEFT(AQ1678,FIND(Sheet1!$E$16,AQ1678)-1))</f>
        <v>effectIds</v>
      </c>
      <c r="AK1678" s="1" t="e">
        <f>TRIM(LEFT(AR1678,FIND(Sheet1!$E$16,AR1678)-1))</f>
        <v>#VALUE!</v>
      </c>
      <c r="AL1678" s="1" t="e">
        <f>TRIM(LEFT(AS1678,FIND(Sheet1!$E$16,AS1678)-1))</f>
        <v>#VALUE!</v>
      </c>
      <c r="AM1678" s="1" t="e">
        <f>TRIM(LEFT(AT1678,FIND(Sheet1!$E$16,AT1678)-1))</f>
        <v>#VALUE!</v>
      </c>
      <c r="AN1678" s="1" t="e">
        <f>TRIM(LEFT(AU1678,FIND(Sheet1!$E$16,AU1678)-1))</f>
        <v>#VALUE!</v>
      </c>
      <c r="AO1678" s="1" t="e">
        <f>TRIM(LEFT(AV1678,FIND(Sheet1!$E$16,AV1678)-1))</f>
        <v>#VALUE!</v>
      </c>
      <c r="AP1678" s="14" t="s">
        <v>249</v>
      </c>
      <c r="AQ1678" s="14" t="s">
        <v>512</v>
      </c>
      <c r="AX1678" s="1">
        <v>2210251103</v>
      </c>
      <c r="AY1678" s="1" t="s">
        <v>88</v>
      </c>
      <c r="AZ1678" s="1" t="str">
        <f t="shared" si="451"/>
        <v>2210251103加buff</v>
      </c>
      <c r="BA1678" s="1">
        <f>COUNTIFS($AZ$2:AZ1678,AZ1678,$AZ$2:AZ1678,"&gt;&lt;")</f>
        <v>1</v>
      </c>
    </row>
    <row r="1679" spans="19:53">
      <c r="S1679" s="14" t="str">
        <f t="shared" si="450"/>
        <v>2210251104伤血1</v>
      </c>
      <c r="T1679" s="14" t="str">
        <f ca="1">IF(OFFSET($BB$1,MATCH($S1679,S:S,0)-1,),$BC$1,
_xlfn.TEXTJOIN(Sheet1!$D$16,1,U1679:AA1679))</f>
        <v>ratio=0.4,fixed=10</v>
      </c>
      <c r="U1679" s="14" t="str">
        <f t="shared" ca="1" si="452"/>
        <v>ratio=0.4</v>
      </c>
      <c r="V1679" s="14" t="str">
        <f t="shared" ca="1" si="453"/>
        <v>fixed=10</v>
      </c>
      <c r="W1679" s="14" t="str">
        <f t="shared" ca="1" si="454"/>
        <v/>
      </c>
      <c r="X1679" s="14" t="str">
        <f t="shared" ca="1" si="455"/>
        <v/>
      </c>
      <c r="Y1679" s="14" t="str">
        <f t="shared" ca="1" si="456"/>
        <v/>
      </c>
      <c r="Z1679" s="14" t="str">
        <f t="shared" ca="1" si="457"/>
        <v/>
      </c>
      <c r="AA1679" s="14" t="str">
        <f t="shared" ca="1" si="458"/>
        <v/>
      </c>
      <c r="AB1679" s="1">
        <f t="shared" si="443"/>
        <v>0.4</v>
      </c>
      <c r="AC1679" s="1">
        <f t="shared" si="444"/>
        <v>10</v>
      </c>
      <c r="AD1679" s="1" t="e">
        <f t="shared" si="445"/>
        <v>#N/A</v>
      </c>
      <c r="AE1679" s="1" t="e">
        <f t="shared" si="446"/>
        <v>#N/A</v>
      </c>
      <c r="AF1679" s="1" t="e">
        <f t="shared" si="447"/>
        <v>#N/A</v>
      </c>
      <c r="AG1679" s="1" t="e">
        <f t="shared" si="448"/>
        <v>#N/A</v>
      </c>
      <c r="AH1679" s="1" t="e">
        <f t="shared" si="449"/>
        <v>#N/A</v>
      </c>
      <c r="AI1679" s="1" t="str">
        <f>TRIM(LEFT(AP1679,FIND(Sheet1!$E$16,AP1679)-1))</f>
        <v>ratio</v>
      </c>
      <c r="AJ1679" s="1" t="str">
        <f>TRIM(LEFT(AQ1679,FIND(Sheet1!$E$16,AQ1679)-1))</f>
        <v>fixed</v>
      </c>
      <c r="AK1679" s="1" t="e">
        <f>TRIM(LEFT(AR1679,FIND(Sheet1!$E$16,AR1679)-1))</f>
        <v>#VALUE!</v>
      </c>
      <c r="AL1679" s="1" t="e">
        <f>TRIM(LEFT(AS1679,FIND(Sheet1!$E$16,AS1679)-1))</f>
        <v>#VALUE!</v>
      </c>
      <c r="AM1679" s="1" t="e">
        <f>TRIM(LEFT(AT1679,FIND(Sheet1!$E$16,AT1679)-1))</f>
        <v>#VALUE!</v>
      </c>
      <c r="AN1679" s="1" t="e">
        <f>TRIM(LEFT(AU1679,FIND(Sheet1!$E$16,AU1679)-1))</f>
        <v>#VALUE!</v>
      </c>
      <c r="AO1679" s="1" t="e">
        <f>TRIM(LEFT(AV1679,FIND(Sheet1!$E$16,AV1679)-1))</f>
        <v>#VALUE!</v>
      </c>
      <c r="AP1679" s="14" t="s">
        <v>167</v>
      </c>
      <c r="AQ1679" s="14" t="s">
        <v>168</v>
      </c>
      <c r="AX1679" s="1">
        <v>2210251104</v>
      </c>
      <c r="AY1679" s="1" t="s">
        <v>86</v>
      </c>
      <c r="AZ1679" s="1" t="str">
        <f t="shared" si="451"/>
        <v>2210251104伤血</v>
      </c>
      <c r="BA1679" s="1">
        <f>COUNTIFS($AZ$2:AZ1679,AZ1679,$AZ$2:AZ1679,"&gt;&lt;")</f>
        <v>1</v>
      </c>
    </row>
    <row r="1680" spans="19:53">
      <c r="S1680" s="14" t="str">
        <f t="shared" si="450"/>
        <v>2210251104受击光效1</v>
      </c>
      <c r="T1680" s="14" t="str">
        <f ca="1">IF(OFFSET($BB$1,MATCH($S1680,S:S,0)-1,),$BC$1,
_xlfn.TEXTJOIN(Sheet1!$D$16,1,U1680:AA1680))</f>
        <v>68</v>
      </c>
      <c r="U1680" s="14" t="str">
        <f t="shared" ca="1" si="452"/>
        <v>68</v>
      </c>
      <c r="V1680" s="14" t="str">
        <f t="shared" ca="1" si="453"/>
        <v/>
      </c>
      <c r="W1680" s="14" t="str">
        <f t="shared" ca="1" si="454"/>
        <v/>
      </c>
      <c r="X1680" s="14" t="str">
        <f t="shared" ca="1" si="455"/>
        <v/>
      </c>
      <c r="Y1680" s="14" t="str">
        <f t="shared" ca="1" si="456"/>
        <v/>
      </c>
      <c r="Z1680" s="14" t="str">
        <f t="shared" ca="1" si="457"/>
        <v/>
      </c>
      <c r="AA1680" s="14" t="str">
        <f t="shared" ca="1" si="458"/>
        <v/>
      </c>
      <c r="AB1680" s="1">
        <f t="shared" si="443"/>
        <v>68</v>
      </c>
      <c r="AC1680" s="1" t="e">
        <f t="shared" si="444"/>
        <v>#N/A</v>
      </c>
      <c r="AD1680" s="1" t="e">
        <f t="shared" si="445"/>
        <v>#N/A</v>
      </c>
      <c r="AE1680" s="1" t="e">
        <f t="shared" si="446"/>
        <v>#N/A</v>
      </c>
      <c r="AF1680" s="1" t="e">
        <f t="shared" si="447"/>
        <v>#N/A</v>
      </c>
      <c r="AG1680" s="1" t="e">
        <f t="shared" si="448"/>
        <v>#N/A</v>
      </c>
      <c r="AH1680" s="1" t="e">
        <f t="shared" si="449"/>
        <v>#N/A</v>
      </c>
      <c r="AI1680" s="1" t="e">
        <f>TRIM(LEFT(AP1680,FIND(Sheet1!$E$16,AP1680)-1))</f>
        <v>#VALUE!</v>
      </c>
      <c r="AJ1680" s="1" t="e">
        <f>TRIM(LEFT(AQ1680,FIND(Sheet1!$E$16,AQ1680)-1))</f>
        <v>#VALUE!</v>
      </c>
      <c r="AK1680" s="1" t="e">
        <f>TRIM(LEFT(AR1680,FIND(Sheet1!$E$16,AR1680)-1))</f>
        <v>#VALUE!</v>
      </c>
      <c r="AL1680" s="1" t="e">
        <f>TRIM(LEFT(AS1680,FIND(Sheet1!$E$16,AS1680)-1))</f>
        <v>#VALUE!</v>
      </c>
      <c r="AM1680" s="1" t="e">
        <f>TRIM(LEFT(AT1680,FIND(Sheet1!$E$16,AT1680)-1))</f>
        <v>#VALUE!</v>
      </c>
      <c r="AN1680" s="1" t="e">
        <f>TRIM(LEFT(AU1680,FIND(Sheet1!$E$16,AU1680)-1))</f>
        <v>#VALUE!</v>
      </c>
      <c r="AO1680" s="1" t="e">
        <f>TRIM(LEFT(AV1680,FIND(Sheet1!$E$16,AV1680)-1))</f>
        <v>#VALUE!</v>
      </c>
      <c r="AP1680" s="14">
        <v>68</v>
      </c>
      <c r="AX1680" s="1">
        <v>2210251104</v>
      </c>
      <c r="AY1680" s="1" t="s">
        <v>91</v>
      </c>
      <c r="AZ1680" s="1" t="str">
        <f t="shared" si="451"/>
        <v>2210251104受击光效</v>
      </c>
      <c r="BA1680" s="1">
        <f>COUNTIFS($AZ$2:AZ1680,AZ1680,$AZ$2:AZ1680,"&gt;&lt;")</f>
        <v>1</v>
      </c>
    </row>
    <row r="1681" spans="19:53">
      <c r="S1681" s="14" t="str">
        <f t="shared" si="450"/>
        <v>2210251104伤血2</v>
      </c>
      <c r="T1681" s="14" t="str">
        <f ca="1">IF(OFFSET($BB$1,MATCH($S1681,S:S,0)-1,),$BC$1,
_xlfn.TEXTJOIN(Sheet1!$D$16,1,U1681:AA1681))</f>
        <v>ratio=2.45+attackerParams('extreasure2a'),fixed=100</v>
      </c>
      <c r="U1681" s="14" t="str">
        <f t="shared" ca="1" si="452"/>
        <v>ratio=2.45+attackerParams('extreasure2a')</v>
      </c>
      <c r="V1681" s="14" t="str">
        <f t="shared" ca="1" si="453"/>
        <v>fixed=100</v>
      </c>
      <c r="W1681" s="14" t="str">
        <f t="shared" ca="1" si="454"/>
        <v/>
      </c>
      <c r="X1681" s="14" t="str">
        <f t="shared" ca="1" si="455"/>
        <v/>
      </c>
      <c r="Y1681" s="14" t="str">
        <f t="shared" ca="1" si="456"/>
        <v/>
      </c>
      <c r="Z1681" s="14" t="str">
        <f t="shared" ca="1" si="457"/>
        <v/>
      </c>
      <c r="AA1681" s="14" t="str">
        <f t="shared" ca="1" si="458"/>
        <v/>
      </c>
      <c r="AB1681" s="1">
        <f t="shared" si="443"/>
        <v>2.4500000000000002</v>
      </c>
      <c r="AC1681" s="1">
        <f t="shared" si="444"/>
        <v>100</v>
      </c>
      <c r="AD1681" s="1" t="e">
        <f t="shared" si="445"/>
        <v>#N/A</v>
      </c>
      <c r="AE1681" s="1" t="e">
        <f t="shared" si="446"/>
        <v>#N/A</v>
      </c>
      <c r="AF1681" s="1" t="e">
        <f t="shared" si="447"/>
        <v>#N/A</v>
      </c>
      <c r="AG1681" s="1" t="e">
        <f t="shared" si="448"/>
        <v>#N/A</v>
      </c>
      <c r="AH1681" s="1" t="e">
        <f t="shared" si="449"/>
        <v>#N/A</v>
      </c>
      <c r="AI1681" s="1" t="str">
        <f>TRIM(LEFT(AP1681,FIND(Sheet1!$E$16,AP1681)-1))</f>
        <v>ratio</v>
      </c>
      <c r="AJ1681" s="1" t="str">
        <f>TRIM(LEFT(AQ1681,FIND(Sheet1!$E$16,AQ1681)-1))</f>
        <v>fixed</v>
      </c>
      <c r="AK1681" s="1" t="e">
        <f>TRIM(LEFT(AR1681,FIND(Sheet1!$E$16,AR1681)-1))</f>
        <v>#VALUE!</v>
      </c>
      <c r="AL1681" s="1" t="e">
        <f>TRIM(LEFT(AS1681,FIND(Sheet1!$E$16,AS1681)-1))</f>
        <v>#VALUE!</v>
      </c>
      <c r="AM1681" s="1" t="e">
        <f>TRIM(LEFT(AT1681,FIND(Sheet1!$E$16,AT1681)-1))</f>
        <v>#VALUE!</v>
      </c>
      <c r="AN1681" s="1" t="e">
        <f>TRIM(LEFT(AU1681,FIND(Sheet1!$E$16,AU1681)-1))</f>
        <v>#VALUE!</v>
      </c>
      <c r="AO1681" s="1" t="e">
        <f>TRIM(LEFT(AV1681,FIND(Sheet1!$E$16,AV1681)-1))</f>
        <v>#VALUE!</v>
      </c>
      <c r="AP1681" s="14" t="s">
        <v>513</v>
      </c>
      <c r="AQ1681" s="14" t="s">
        <v>170</v>
      </c>
      <c r="AX1681" s="1">
        <v>2210251104</v>
      </c>
      <c r="AY1681" s="1" t="s">
        <v>86</v>
      </c>
      <c r="AZ1681" s="1" t="str">
        <f t="shared" si="451"/>
        <v>2210251104伤血</v>
      </c>
      <c r="BA1681" s="1">
        <f>COUNTIFS($AZ$2:AZ1681,AZ1681,$AZ$2:AZ1681,"&gt;&lt;")</f>
        <v>2</v>
      </c>
    </row>
    <row r="1682" spans="19:53">
      <c r="S1682" s="14" t="str">
        <f t="shared" si="450"/>
        <v>2210251104受击光效2</v>
      </c>
      <c r="T1682" s="14" t="str">
        <f ca="1">IF(OFFSET($BB$1,MATCH($S1682,S:S,0)-1,),$BC$1,
_xlfn.TEXTJOIN(Sheet1!$D$16,1,U1682:AA1682))</f>
        <v>68</v>
      </c>
      <c r="U1682" s="14" t="str">
        <f t="shared" ca="1" si="452"/>
        <v>68</v>
      </c>
      <c r="V1682" s="14" t="str">
        <f t="shared" ca="1" si="453"/>
        <v/>
      </c>
      <c r="W1682" s="14" t="str">
        <f t="shared" ca="1" si="454"/>
        <v/>
      </c>
      <c r="X1682" s="14" t="str">
        <f t="shared" ca="1" si="455"/>
        <v/>
      </c>
      <c r="Y1682" s="14" t="str">
        <f t="shared" ca="1" si="456"/>
        <v/>
      </c>
      <c r="Z1682" s="14" t="str">
        <f t="shared" ca="1" si="457"/>
        <v/>
      </c>
      <c r="AA1682" s="14" t="str">
        <f t="shared" ca="1" si="458"/>
        <v/>
      </c>
      <c r="AB1682" s="1">
        <f t="shared" si="443"/>
        <v>68</v>
      </c>
      <c r="AC1682" s="1" t="e">
        <f t="shared" si="444"/>
        <v>#N/A</v>
      </c>
      <c r="AD1682" s="1" t="e">
        <f t="shared" si="445"/>
        <v>#N/A</v>
      </c>
      <c r="AE1682" s="1" t="e">
        <f t="shared" si="446"/>
        <v>#N/A</v>
      </c>
      <c r="AF1682" s="1" t="e">
        <f t="shared" si="447"/>
        <v>#N/A</v>
      </c>
      <c r="AG1682" s="1" t="e">
        <f t="shared" si="448"/>
        <v>#N/A</v>
      </c>
      <c r="AH1682" s="1" t="e">
        <f t="shared" si="449"/>
        <v>#N/A</v>
      </c>
      <c r="AI1682" s="1" t="e">
        <f>TRIM(LEFT(AP1682,FIND(Sheet1!$E$16,AP1682)-1))</f>
        <v>#VALUE!</v>
      </c>
      <c r="AJ1682" s="1" t="e">
        <f>TRIM(LEFT(AQ1682,FIND(Sheet1!$E$16,AQ1682)-1))</f>
        <v>#VALUE!</v>
      </c>
      <c r="AK1682" s="1" t="e">
        <f>TRIM(LEFT(AR1682,FIND(Sheet1!$E$16,AR1682)-1))</f>
        <v>#VALUE!</v>
      </c>
      <c r="AL1682" s="1" t="e">
        <f>TRIM(LEFT(AS1682,FIND(Sheet1!$E$16,AS1682)-1))</f>
        <v>#VALUE!</v>
      </c>
      <c r="AM1682" s="1" t="e">
        <f>TRIM(LEFT(AT1682,FIND(Sheet1!$E$16,AT1682)-1))</f>
        <v>#VALUE!</v>
      </c>
      <c r="AN1682" s="1" t="e">
        <f>TRIM(LEFT(AU1682,FIND(Sheet1!$E$16,AU1682)-1))</f>
        <v>#VALUE!</v>
      </c>
      <c r="AO1682" s="1" t="e">
        <f>TRIM(LEFT(AV1682,FIND(Sheet1!$E$16,AV1682)-1))</f>
        <v>#VALUE!</v>
      </c>
      <c r="AP1682" s="14">
        <v>68</v>
      </c>
      <c r="AX1682" s="1">
        <v>2210251104</v>
      </c>
      <c r="AY1682" s="1" t="s">
        <v>91</v>
      </c>
      <c r="AZ1682" s="1" t="str">
        <f t="shared" si="451"/>
        <v>2210251104受击光效</v>
      </c>
      <c r="BA1682" s="1">
        <f>COUNTIFS($AZ$2:AZ1682,AZ1682,$AZ$2:AZ1682,"&gt;&lt;")</f>
        <v>2</v>
      </c>
    </row>
    <row r="1683" spans="19:53">
      <c r="S1683" s="14" t="str">
        <f t="shared" si="450"/>
        <v>2210251104伤血3</v>
      </c>
      <c r="T1683" s="14" t="str">
        <f ca="1">IF(OFFSET($BB$1,MATCH($S1683,S:S,0)-1,),$BC$1,
_xlfn.TEXTJOIN(Sheet1!$D$16,1,U1683:AA1683))</f>
        <v>ratio=0.82+attackerParams('extreasure2b'),fixed=100</v>
      </c>
      <c r="U1683" s="14" t="str">
        <f t="shared" ca="1" si="452"/>
        <v>ratio=0.82+attackerParams('extreasure2b')</v>
      </c>
      <c r="V1683" s="14" t="str">
        <f t="shared" ca="1" si="453"/>
        <v>fixed=100</v>
      </c>
      <c r="W1683" s="14" t="str">
        <f t="shared" ca="1" si="454"/>
        <v/>
      </c>
      <c r="X1683" s="14" t="str">
        <f t="shared" ca="1" si="455"/>
        <v/>
      </c>
      <c r="Y1683" s="14" t="str">
        <f t="shared" ca="1" si="456"/>
        <v/>
      </c>
      <c r="Z1683" s="14" t="str">
        <f t="shared" ca="1" si="457"/>
        <v/>
      </c>
      <c r="AA1683" s="14" t="str">
        <f t="shared" ca="1" si="458"/>
        <v/>
      </c>
      <c r="AB1683" s="1">
        <f t="shared" si="443"/>
        <v>0.82</v>
      </c>
      <c r="AC1683" s="1">
        <f t="shared" si="444"/>
        <v>100</v>
      </c>
      <c r="AD1683" s="1" t="e">
        <f t="shared" si="445"/>
        <v>#N/A</v>
      </c>
      <c r="AE1683" s="1" t="e">
        <f t="shared" si="446"/>
        <v>#N/A</v>
      </c>
      <c r="AF1683" s="1" t="e">
        <f t="shared" si="447"/>
        <v>#N/A</v>
      </c>
      <c r="AG1683" s="1" t="e">
        <f t="shared" si="448"/>
        <v>#N/A</v>
      </c>
      <c r="AH1683" s="1" t="e">
        <f t="shared" si="449"/>
        <v>#N/A</v>
      </c>
      <c r="AI1683" s="1" t="str">
        <f>TRIM(LEFT(AP1683,FIND(Sheet1!$E$16,AP1683)-1))</f>
        <v>ratio</v>
      </c>
      <c r="AJ1683" s="1" t="str">
        <f>TRIM(LEFT(AQ1683,FIND(Sheet1!$E$16,AQ1683)-1))</f>
        <v>fixed</v>
      </c>
      <c r="AK1683" s="1" t="e">
        <f>TRIM(LEFT(AR1683,FIND(Sheet1!$E$16,AR1683)-1))</f>
        <v>#VALUE!</v>
      </c>
      <c r="AL1683" s="1" t="e">
        <f>TRIM(LEFT(AS1683,FIND(Sheet1!$E$16,AS1683)-1))</f>
        <v>#VALUE!</v>
      </c>
      <c r="AM1683" s="1" t="e">
        <f>TRIM(LEFT(AT1683,FIND(Sheet1!$E$16,AT1683)-1))</f>
        <v>#VALUE!</v>
      </c>
      <c r="AN1683" s="1" t="e">
        <f>TRIM(LEFT(AU1683,FIND(Sheet1!$E$16,AU1683)-1))</f>
        <v>#VALUE!</v>
      </c>
      <c r="AO1683" s="1" t="e">
        <f>TRIM(LEFT(AV1683,FIND(Sheet1!$E$16,AV1683)-1))</f>
        <v>#VALUE!</v>
      </c>
      <c r="AP1683" s="14" t="s">
        <v>514</v>
      </c>
      <c r="AQ1683" s="14" t="s">
        <v>170</v>
      </c>
      <c r="AX1683" s="1">
        <v>2210251104</v>
      </c>
      <c r="AY1683" s="1" t="s">
        <v>86</v>
      </c>
      <c r="AZ1683" s="1" t="str">
        <f t="shared" si="451"/>
        <v>2210251104伤血</v>
      </c>
      <c r="BA1683" s="1">
        <f>COUNTIFS($AZ$2:AZ1683,AZ1683,$AZ$2:AZ1683,"&gt;&lt;")</f>
        <v>3</v>
      </c>
    </row>
    <row r="1684" spans="19:53">
      <c r="S1684" s="14" t="str">
        <f t="shared" si="450"/>
        <v>2210251104受击光效3</v>
      </c>
      <c r="T1684" s="14" t="str">
        <f ca="1">IF(OFFSET($BB$1,MATCH($S1684,S:S,0)-1,),$BC$1,
_xlfn.TEXTJOIN(Sheet1!$D$16,1,U1684:AA1684))</f>
        <v>68</v>
      </c>
      <c r="U1684" s="14" t="str">
        <f t="shared" ca="1" si="452"/>
        <v>68</v>
      </c>
      <c r="V1684" s="14" t="str">
        <f t="shared" ca="1" si="453"/>
        <v/>
      </c>
      <c r="W1684" s="14" t="str">
        <f t="shared" ca="1" si="454"/>
        <v/>
      </c>
      <c r="X1684" s="14" t="str">
        <f t="shared" ca="1" si="455"/>
        <v/>
      </c>
      <c r="Y1684" s="14" t="str">
        <f t="shared" ca="1" si="456"/>
        <v/>
      </c>
      <c r="Z1684" s="14" t="str">
        <f t="shared" ca="1" si="457"/>
        <v/>
      </c>
      <c r="AA1684" s="14" t="str">
        <f t="shared" ca="1" si="458"/>
        <v/>
      </c>
      <c r="AB1684" s="1">
        <f t="shared" si="443"/>
        <v>68</v>
      </c>
      <c r="AC1684" s="1" t="e">
        <f t="shared" si="444"/>
        <v>#N/A</v>
      </c>
      <c r="AD1684" s="1" t="e">
        <f t="shared" si="445"/>
        <v>#N/A</v>
      </c>
      <c r="AE1684" s="1" t="e">
        <f t="shared" si="446"/>
        <v>#N/A</v>
      </c>
      <c r="AF1684" s="1" t="e">
        <f t="shared" si="447"/>
        <v>#N/A</v>
      </c>
      <c r="AG1684" s="1" t="e">
        <f t="shared" si="448"/>
        <v>#N/A</v>
      </c>
      <c r="AH1684" s="1" t="e">
        <f t="shared" si="449"/>
        <v>#N/A</v>
      </c>
      <c r="AI1684" s="1" t="e">
        <f>TRIM(LEFT(AP1684,FIND(Sheet1!$E$16,AP1684)-1))</f>
        <v>#VALUE!</v>
      </c>
      <c r="AJ1684" s="1" t="e">
        <f>TRIM(LEFT(AQ1684,FIND(Sheet1!$E$16,AQ1684)-1))</f>
        <v>#VALUE!</v>
      </c>
      <c r="AK1684" s="1" t="e">
        <f>TRIM(LEFT(AR1684,FIND(Sheet1!$E$16,AR1684)-1))</f>
        <v>#VALUE!</v>
      </c>
      <c r="AL1684" s="1" t="e">
        <f>TRIM(LEFT(AS1684,FIND(Sheet1!$E$16,AS1684)-1))</f>
        <v>#VALUE!</v>
      </c>
      <c r="AM1684" s="1" t="e">
        <f>TRIM(LEFT(AT1684,FIND(Sheet1!$E$16,AT1684)-1))</f>
        <v>#VALUE!</v>
      </c>
      <c r="AN1684" s="1" t="e">
        <f>TRIM(LEFT(AU1684,FIND(Sheet1!$E$16,AU1684)-1))</f>
        <v>#VALUE!</v>
      </c>
      <c r="AO1684" s="1" t="e">
        <f>TRIM(LEFT(AV1684,FIND(Sheet1!$E$16,AV1684)-1))</f>
        <v>#VALUE!</v>
      </c>
      <c r="AP1684" s="14">
        <v>68</v>
      </c>
      <c r="AX1684" s="1">
        <v>2210251104</v>
      </c>
      <c r="AY1684" s="1" t="s">
        <v>91</v>
      </c>
      <c r="AZ1684" s="1" t="str">
        <f t="shared" si="451"/>
        <v>2210251104受击光效</v>
      </c>
      <c r="BA1684" s="1">
        <f>COUNTIFS($AZ$2:AZ1684,AZ1684,$AZ$2:AZ1684,"&gt;&lt;")</f>
        <v>3</v>
      </c>
    </row>
    <row r="1685" spans="19:53">
      <c r="S1685" s="14" t="str">
        <f t="shared" si="450"/>
        <v>2210251105伤血1</v>
      </c>
      <c r="T1685" s="14" t="str">
        <f ca="1">IF(OFFSET($BB$1,MATCH($S1685,S:S,0)-1,),$BC$1,
_xlfn.TEXTJOIN(Sheet1!$D$16,1,U1685:AA1685))</f>
        <v>ratio=0.4,fixed=10</v>
      </c>
      <c r="U1685" s="14" t="str">
        <f t="shared" ca="1" si="452"/>
        <v>ratio=0.4</v>
      </c>
      <c r="V1685" s="14" t="str">
        <f t="shared" ca="1" si="453"/>
        <v>fixed=10</v>
      </c>
      <c r="W1685" s="14" t="str">
        <f t="shared" ca="1" si="454"/>
        <v/>
      </c>
      <c r="X1685" s="14" t="str">
        <f t="shared" ca="1" si="455"/>
        <v/>
      </c>
      <c r="Y1685" s="14" t="str">
        <f t="shared" ca="1" si="456"/>
        <v/>
      </c>
      <c r="Z1685" s="14" t="str">
        <f t="shared" ca="1" si="457"/>
        <v/>
      </c>
      <c r="AA1685" s="14" t="str">
        <f t="shared" ca="1" si="458"/>
        <v/>
      </c>
      <c r="AB1685" s="1">
        <f t="shared" si="443"/>
        <v>0.4</v>
      </c>
      <c r="AC1685" s="1">
        <f t="shared" si="444"/>
        <v>10</v>
      </c>
      <c r="AD1685" s="1" t="e">
        <f t="shared" si="445"/>
        <v>#N/A</v>
      </c>
      <c r="AE1685" s="1" t="e">
        <f t="shared" si="446"/>
        <v>#N/A</v>
      </c>
      <c r="AF1685" s="1" t="e">
        <f t="shared" si="447"/>
        <v>#N/A</v>
      </c>
      <c r="AG1685" s="1" t="e">
        <f t="shared" si="448"/>
        <v>#N/A</v>
      </c>
      <c r="AH1685" s="1" t="e">
        <f t="shared" si="449"/>
        <v>#N/A</v>
      </c>
      <c r="AI1685" s="1" t="str">
        <f>TRIM(LEFT(AP1685,FIND(Sheet1!$E$16,AP1685)-1))</f>
        <v>ratio</v>
      </c>
      <c r="AJ1685" s="1" t="str">
        <f>TRIM(LEFT(AQ1685,FIND(Sheet1!$E$16,AQ1685)-1))</f>
        <v>fixed</v>
      </c>
      <c r="AK1685" s="1" t="e">
        <f>TRIM(LEFT(AR1685,FIND(Sheet1!$E$16,AR1685)-1))</f>
        <v>#VALUE!</v>
      </c>
      <c r="AL1685" s="1" t="e">
        <f>TRIM(LEFT(AS1685,FIND(Sheet1!$E$16,AS1685)-1))</f>
        <v>#VALUE!</v>
      </c>
      <c r="AM1685" s="1" t="e">
        <f>TRIM(LEFT(AT1685,FIND(Sheet1!$E$16,AT1685)-1))</f>
        <v>#VALUE!</v>
      </c>
      <c r="AN1685" s="1" t="e">
        <f>TRIM(LEFT(AU1685,FIND(Sheet1!$E$16,AU1685)-1))</f>
        <v>#VALUE!</v>
      </c>
      <c r="AO1685" s="1" t="e">
        <f>TRIM(LEFT(AV1685,FIND(Sheet1!$E$16,AV1685)-1))</f>
        <v>#VALUE!</v>
      </c>
      <c r="AP1685" s="14" t="s">
        <v>167</v>
      </c>
      <c r="AQ1685" s="14" t="s">
        <v>168</v>
      </c>
      <c r="AX1685" s="1">
        <v>2210251105</v>
      </c>
      <c r="AY1685" s="1" t="s">
        <v>86</v>
      </c>
      <c r="AZ1685" s="1" t="str">
        <f t="shared" si="451"/>
        <v>2210251105伤血</v>
      </c>
      <c r="BA1685" s="1">
        <f>COUNTIFS($AZ$2:AZ1685,AZ1685,$AZ$2:AZ1685,"&gt;&lt;")</f>
        <v>1</v>
      </c>
    </row>
    <row r="1686" spans="19:53">
      <c r="S1686" s="14" t="str">
        <f t="shared" si="450"/>
        <v>2210251105受击光效1</v>
      </c>
      <c r="T1686" s="14" t="str">
        <f ca="1">IF(OFFSET($BB$1,MATCH($S1686,S:S,0)-1,),$BC$1,
_xlfn.TEXTJOIN(Sheet1!$D$16,1,U1686:AA1686))</f>
        <v>68</v>
      </c>
      <c r="U1686" s="14" t="str">
        <f t="shared" ca="1" si="452"/>
        <v>68</v>
      </c>
      <c r="V1686" s="14" t="str">
        <f t="shared" ca="1" si="453"/>
        <v/>
      </c>
      <c r="W1686" s="14" t="str">
        <f t="shared" ca="1" si="454"/>
        <v/>
      </c>
      <c r="X1686" s="14" t="str">
        <f t="shared" ca="1" si="455"/>
        <v/>
      </c>
      <c r="Y1686" s="14" t="str">
        <f t="shared" ca="1" si="456"/>
        <v/>
      </c>
      <c r="Z1686" s="14" t="str">
        <f t="shared" ca="1" si="457"/>
        <v/>
      </c>
      <c r="AA1686" s="14" t="str">
        <f t="shared" ca="1" si="458"/>
        <v/>
      </c>
      <c r="AB1686" s="1">
        <f t="shared" si="443"/>
        <v>68</v>
      </c>
      <c r="AC1686" s="1" t="e">
        <f t="shared" si="444"/>
        <v>#N/A</v>
      </c>
      <c r="AD1686" s="1" t="e">
        <f t="shared" si="445"/>
        <v>#N/A</v>
      </c>
      <c r="AE1686" s="1" t="e">
        <f t="shared" si="446"/>
        <v>#N/A</v>
      </c>
      <c r="AF1686" s="1" t="e">
        <f t="shared" si="447"/>
        <v>#N/A</v>
      </c>
      <c r="AG1686" s="1" t="e">
        <f t="shared" si="448"/>
        <v>#N/A</v>
      </c>
      <c r="AH1686" s="1" t="e">
        <f t="shared" si="449"/>
        <v>#N/A</v>
      </c>
      <c r="AI1686" s="1" t="e">
        <f>TRIM(LEFT(AP1686,FIND(Sheet1!$E$16,AP1686)-1))</f>
        <v>#VALUE!</v>
      </c>
      <c r="AJ1686" s="1" t="e">
        <f>TRIM(LEFT(AQ1686,FIND(Sheet1!$E$16,AQ1686)-1))</f>
        <v>#VALUE!</v>
      </c>
      <c r="AK1686" s="1" t="e">
        <f>TRIM(LEFT(AR1686,FIND(Sheet1!$E$16,AR1686)-1))</f>
        <v>#VALUE!</v>
      </c>
      <c r="AL1686" s="1" t="e">
        <f>TRIM(LEFT(AS1686,FIND(Sheet1!$E$16,AS1686)-1))</f>
        <v>#VALUE!</v>
      </c>
      <c r="AM1686" s="1" t="e">
        <f>TRIM(LEFT(AT1686,FIND(Sheet1!$E$16,AT1686)-1))</f>
        <v>#VALUE!</v>
      </c>
      <c r="AN1686" s="1" t="e">
        <f>TRIM(LEFT(AU1686,FIND(Sheet1!$E$16,AU1686)-1))</f>
        <v>#VALUE!</v>
      </c>
      <c r="AO1686" s="1" t="e">
        <f>TRIM(LEFT(AV1686,FIND(Sheet1!$E$16,AV1686)-1))</f>
        <v>#VALUE!</v>
      </c>
      <c r="AP1686" s="14">
        <v>68</v>
      </c>
      <c r="AX1686" s="1">
        <v>2210251105</v>
      </c>
      <c r="AY1686" s="1" t="s">
        <v>91</v>
      </c>
      <c r="AZ1686" s="1" t="str">
        <f t="shared" si="451"/>
        <v>2210251105受击光效</v>
      </c>
      <c r="BA1686" s="1">
        <f>COUNTIFS($AZ$2:AZ1686,AZ1686,$AZ$2:AZ1686,"&gt;&lt;")</f>
        <v>1</v>
      </c>
    </row>
    <row r="1687" spans="19:53">
      <c r="S1687" s="14" t="str">
        <f t="shared" si="450"/>
        <v>2210251105伤血2</v>
      </c>
      <c r="T1687" s="14" t="str">
        <f ca="1">IF(OFFSET($BB$1,MATCH($S1687,S:S,0)-1,),$BC$1,
_xlfn.TEXTJOIN(Sheet1!$D$16,1,U1687:AA1687))</f>
        <v>ratio=3.1+attackerParams('extreasure2a'),fixed=100</v>
      </c>
      <c r="U1687" s="14" t="str">
        <f t="shared" ca="1" si="452"/>
        <v>ratio=3.1+attackerParams('extreasure2a')</v>
      </c>
      <c r="V1687" s="14" t="str">
        <f t="shared" ca="1" si="453"/>
        <v>fixed=100</v>
      </c>
      <c r="W1687" s="14" t="str">
        <f t="shared" ca="1" si="454"/>
        <v/>
      </c>
      <c r="X1687" s="14" t="str">
        <f t="shared" ca="1" si="455"/>
        <v/>
      </c>
      <c r="Y1687" s="14" t="str">
        <f t="shared" ca="1" si="456"/>
        <v/>
      </c>
      <c r="Z1687" s="14" t="str">
        <f t="shared" ca="1" si="457"/>
        <v/>
      </c>
      <c r="AA1687" s="14" t="str">
        <f t="shared" ca="1" si="458"/>
        <v/>
      </c>
      <c r="AB1687" s="1">
        <f t="shared" si="443"/>
        <v>3.1</v>
      </c>
      <c r="AC1687" s="1">
        <f t="shared" si="444"/>
        <v>100</v>
      </c>
      <c r="AD1687" s="1" t="e">
        <f t="shared" si="445"/>
        <v>#N/A</v>
      </c>
      <c r="AE1687" s="1" t="e">
        <f t="shared" si="446"/>
        <v>#N/A</v>
      </c>
      <c r="AF1687" s="1" t="e">
        <f t="shared" si="447"/>
        <v>#N/A</v>
      </c>
      <c r="AG1687" s="1" t="e">
        <f t="shared" si="448"/>
        <v>#N/A</v>
      </c>
      <c r="AH1687" s="1" t="e">
        <f t="shared" si="449"/>
        <v>#N/A</v>
      </c>
      <c r="AI1687" s="1" t="str">
        <f>TRIM(LEFT(AP1687,FIND(Sheet1!$E$16,AP1687)-1))</f>
        <v>ratio</v>
      </c>
      <c r="AJ1687" s="1" t="str">
        <f>TRIM(LEFT(AQ1687,FIND(Sheet1!$E$16,AQ1687)-1))</f>
        <v>fixed</v>
      </c>
      <c r="AK1687" s="1" t="e">
        <f>TRIM(LEFT(AR1687,FIND(Sheet1!$E$16,AR1687)-1))</f>
        <v>#VALUE!</v>
      </c>
      <c r="AL1687" s="1" t="e">
        <f>TRIM(LEFT(AS1687,FIND(Sheet1!$E$16,AS1687)-1))</f>
        <v>#VALUE!</v>
      </c>
      <c r="AM1687" s="1" t="e">
        <f>TRIM(LEFT(AT1687,FIND(Sheet1!$E$16,AT1687)-1))</f>
        <v>#VALUE!</v>
      </c>
      <c r="AN1687" s="1" t="e">
        <f>TRIM(LEFT(AU1687,FIND(Sheet1!$E$16,AU1687)-1))</f>
        <v>#VALUE!</v>
      </c>
      <c r="AO1687" s="1" t="e">
        <f>TRIM(LEFT(AV1687,FIND(Sheet1!$E$16,AV1687)-1))</f>
        <v>#VALUE!</v>
      </c>
      <c r="AP1687" s="14" t="s">
        <v>515</v>
      </c>
      <c r="AQ1687" s="14" t="s">
        <v>170</v>
      </c>
      <c r="AX1687" s="1">
        <v>2210251105</v>
      </c>
      <c r="AY1687" s="1" t="s">
        <v>86</v>
      </c>
      <c r="AZ1687" s="1" t="str">
        <f t="shared" si="451"/>
        <v>2210251105伤血</v>
      </c>
      <c r="BA1687" s="1">
        <f>COUNTIFS($AZ$2:AZ1687,AZ1687,$AZ$2:AZ1687,"&gt;&lt;")</f>
        <v>2</v>
      </c>
    </row>
    <row r="1688" spans="19:53">
      <c r="S1688" s="14" t="str">
        <f t="shared" si="450"/>
        <v>2210251105受击光效2</v>
      </c>
      <c r="T1688" s="14" t="str">
        <f ca="1">IF(OFFSET($BB$1,MATCH($S1688,S:S,0)-1,),$BC$1,
_xlfn.TEXTJOIN(Sheet1!$D$16,1,U1688:AA1688))</f>
        <v>68</v>
      </c>
      <c r="U1688" s="14" t="str">
        <f t="shared" ca="1" si="452"/>
        <v>68</v>
      </c>
      <c r="V1688" s="14" t="str">
        <f t="shared" ca="1" si="453"/>
        <v/>
      </c>
      <c r="W1688" s="14" t="str">
        <f t="shared" ca="1" si="454"/>
        <v/>
      </c>
      <c r="X1688" s="14" t="str">
        <f t="shared" ca="1" si="455"/>
        <v/>
      </c>
      <c r="Y1688" s="14" t="str">
        <f t="shared" ca="1" si="456"/>
        <v/>
      </c>
      <c r="Z1688" s="14" t="str">
        <f t="shared" ca="1" si="457"/>
        <v/>
      </c>
      <c r="AA1688" s="14" t="str">
        <f t="shared" ca="1" si="458"/>
        <v/>
      </c>
      <c r="AB1688" s="1">
        <f t="shared" si="443"/>
        <v>68</v>
      </c>
      <c r="AC1688" s="1" t="e">
        <f t="shared" si="444"/>
        <v>#N/A</v>
      </c>
      <c r="AD1688" s="1" t="e">
        <f t="shared" si="445"/>
        <v>#N/A</v>
      </c>
      <c r="AE1688" s="1" t="e">
        <f t="shared" si="446"/>
        <v>#N/A</v>
      </c>
      <c r="AF1688" s="1" t="e">
        <f t="shared" si="447"/>
        <v>#N/A</v>
      </c>
      <c r="AG1688" s="1" t="e">
        <f t="shared" si="448"/>
        <v>#N/A</v>
      </c>
      <c r="AH1688" s="1" t="e">
        <f t="shared" si="449"/>
        <v>#N/A</v>
      </c>
      <c r="AI1688" s="1" t="e">
        <f>TRIM(LEFT(AP1688,FIND(Sheet1!$E$16,AP1688)-1))</f>
        <v>#VALUE!</v>
      </c>
      <c r="AJ1688" s="1" t="e">
        <f>TRIM(LEFT(AQ1688,FIND(Sheet1!$E$16,AQ1688)-1))</f>
        <v>#VALUE!</v>
      </c>
      <c r="AK1688" s="1" t="e">
        <f>TRIM(LEFT(AR1688,FIND(Sheet1!$E$16,AR1688)-1))</f>
        <v>#VALUE!</v>
      </c>
      <c r="AL1688" s="1" t="e">
        <f>TRIM(LEFT(AS1688,FIND(Sheet1!$E$16,AS1688)-1))</f>
        <v>#VALUE!</v>
      </c>
      <c r="AM1688" s="1" t="e">
        <f>TRIM(LEFT(AT1688,FIND(Sheet1!$E$16,AT1688)-1))</f>
        <v>#VALUE!</v>
      </c>
      <c r="AN1688" s="1" t="e">
        <f>TRIM(LEFT(AU1688,FIND(Sheet1!$E$16,AU1688)-1))</f>
        <v>#VALUE!</v>
      </c>
      <c r="AO1688" s="1" t="e">
        <f>TRIM(LEFT(AV1688,FIND(Sheet1!$E$16,AV1688)-1))</f>
        <v>#VALUE!</v>
      </c>
      <c r="AP1688" s="14">
        <v>68</v>
      </c>
      <c r="AX1688" s="1">
        <v>2210251105</v>
      </c>
      <c r="AY1688" s="1" t="s">
        <v>91</v>
      </c>
      <c r="AZ1688" s="1" t="str">
        <f t="shared" si="451"/>
        <v>2210251105受击光效</v>
      </c>
      <c r="BA1688" s="1">
        <f>COUNTIFS($AZ$2:AZ1688,AZ1688,$AZ$2:AZ1688,"&gt;&lt;")</f>
        <v>2</v>
      </c>
    </row>
    <row r="1689" spans="19:53">
      <c r="S1689" s="14" t="str">
        <f t="shared" si="450"/>
        <v>2210251105伤血3</v>
      </c>
      <c r="T1689" s="14" t="str">
        <f ca="1">IF(OFFSET($BB$1,MATCH($S1689,S:S,0)-1,),$BC$1,
_xlfn.TEXTJOIN(Sheet1!$D$16,1,U1689:AA1689))</f>
        <v>ratio=1.04+attackerParams('extreasure2b'),fixed=100</v>
      </c>
      <c r="U1689" s="14" t="str">
        <f t="shared" ca="1" si="452"/>
        <v>ratio=1.04+attackerParams('extreasure2b')</v>
      </c>
      <c r="V1689" s="14" t="str">
        <f t="shared" ca="1" si="453"/>
        <v>fixed=100</v>
      </c>
      <c r="W1689" s="14" t="str">
        <f t="shared" ca="1" si="454"/>
        <v/>
      </c>
      <c r="X1689" s="14" t="str">
        <f t="shared" ca="1" si="455"/>
        <v/>
      </c>
      <c r="Y1689" s="14" t="str">
        <f t="shared" ca="1" si="456"/>
        <v/>
      </c>
      <c r="Z1689" s="14" t="str">
        <f t="shared" ca="1" si="457"/>
        <v/>
      </c>
      <c r="AA1689" s="14" t="str">
        <f t="shared" ca="1" si="458"/>
        <v/>
      </c>
      <c r="AB1689" s="1">
        <f t="shared" ref="AB1689:AB1736" si="459">LOOKUP(9E+307,(--(TRIM(MID(SUBSTITUTE(SUBSTITUTE(SUBSTITUTE(SUBSTITUTE(SUBSTITUTE(AP1689,"=","+"),"*","+"),"/","+"),"-","+"),"+",REPT(" ",99)),ROW($1:$100)*99-98,99)))))</f>
        <v>1.04</v>
      </c>
      <c r="AC1689" s="1">
        <f t="shared" ref="AC1689:AC1736" si="460">LOOKUP(9E+307,(--(TRIM(MID(SUBSTITUTE(SUBSTITUTE(SUBSTITUTE(SUBSTITUTE(SUBSTITUTE(AQ1689,"=","+"),"*","+"),"/","+"),"-","+"),"+",REPT(" ",99)),ROW($1:$100)*99-98,99)))))</f>
        <v>100</v>
      </c>
      <c r="AD1689" s="1" t="e">
        <f t="shared" ref="AD1689:AD1736" si="461">LOOKUP(9E+307,(--(TRIM(MID(SUBSTITUTE(SUBSTITUTE(SUBSTITUTE(SUBSTITUTE(SUBSTITUTE(AR1689,"=","+"),"*","+"),"/","+"),"-","+"),"+",REPT(" ",99)),ROW($1:$100)*99-98,99)))))</f>
        <v>#N/A</v>
      </c>
      <c r="AE1689" s="1" t="e">
        <f t="shared" ref="AE1689:AE1736" si="462">LOOKUP(9E+307,(--(TRIM(MID(SUBSTITUTE(SUBSTITUTE(SUBSTITUTE(SUBSTITUTE(SUBSTITUTE(AS1689,"=","+"),"*","+"),"/","+"),"-","+"),"+",REPT(" ",99)),ROW($1:$100)*99-98,99)))))</f>
        <v>#N/A</v>
      </c>
      <c r="AF1689" s="1" t="e">
        <f t="shared" ref="AF1689:AF1736" si="463">LOOKUP(9E+307,(--(TRIM(MID(SUBSTITUTE(SUBSTITUTE(SUBSTITUTE(SUBSTITUTE(SUBSTITUTE(AT1689,"=","+"),"*","+"),"/","+"),"-","+"),"+",REPT(" ",99)),ROW($1:$100)*99-98,99)))))</f>
        <v>#N/A</v>
      </c>
      <c r="AG1689" s="1" t="e">
        <f t="shared" ref="AG1689:AG1736" si="464">LOOKUP(9E+307,(--(TRIM(MID(SUBSTITUTE(SUBSTITUTE(SUBSTITUTE(SUBSTITUTE(SUBSTITUTE(AU1689,"=","+"),"*","+"),"/","+"),"-","+"),"+",REPT(" ",99)),ROW($1:$100)*99-98,99)))))</f>
        <v>#N/A</v>
      </c>
      <c r="AH1689" s="1" t="e">
        <f t="shared" ref="AH1689:AH1736" si="465">LOOKUP(9E+307,(--(TRIM(MID(SUBSTITUTE(SUBSTITUTE(SUBSTITUTE(SUBSTITUTE(SUBSTITUTE(AV1689,"=","+"),"*","+"),"/","+"),"-","+"),"+",REPT(" ",99)),ROW($1:$100)*99-98,99)))))</f>
        <v>#N/A</v>
      </c>
      <c r="AI1689" s="1" t="str">
        <f>TRIM(LEFT(AP1689,FIND(Sheet1!$E$16,AP1689)-1))</f>
        <v>ratio</v>
      </c>
      <c r="AJ1689" s="1" t="str">
        <f>TRIM(LEFT(AQ1689,FIND(Sheet1!$E$16,AQ1689)-1))</f>
        <v>fixed</v>
      </c>
      <c r="AK1689" s="1" t="e">
        <f>TRIM(LEFT(AR1689,FIND(Sheet1!$E$16,AR1689)-1))</f>
        <v>#VALUE!</v>
      </c>
      <c r="AL1689" s="1" t="e">
        <f>TRIM(LEFT(AS1689,FIND(Sheet1!$E$16,AS1689)-1))</f>
        <v>#VALUE!</v>
      </c>
      <c r="AM1689" s="1" t="e">
        <f>TRIM(LEFT(AT1689,FIND(Sheet1!$E$16,AT1689)-1))</f>
        <v>#VALUE!</v>
      </c>
      <c r="AN1689" s="1" t="e">
        <f>TRIM(LEFT(AU1689,FIND(Sheet1!$E$16,AU1689)-1))</f>
        <v>#VALUE!</v>
      </c>
      <c r="AO1689" s="1" t="e">
        <f>TRIM(LEFT(AV1689,FIND(Sheet1!$E$16,AV1689)-1))</f>
        <v>#VALUE!</v>
      </c>
      <c r="AP1689" s="14" t="s">
        <v>516</v>
      </c>
      <c r="AQ1689" s="14" t="s">
        <v>170</v>
      </c>
      <c r="AX1689" s="1">
        <v>2210251105</v>
      </c>
      <c r="AY1689" s="1" t="s">
        <v>86</v>
      </c>
      <c r="AZ1689" s="1" t="str">
        <f t="shared" si="451"/>
        <v>2210251105伤血</v>
      </c>
      <c r="BA1689" s="1">
        <f>COUNTIFS($AZ$2:AZ1689,AZ1689,$AZ$2:AZ1689,"&gt;&lt;")</f>
        <v>3</v>
      </c>
    </row>
    <row r="1690" spans="19:53">
      <c r="S1690" s="14" t="str">
        <f t="shared" si="450"/>
        <v>2210251105受击光效3</v>
      </c>
      <c r="T1690" s="14" t="str">
        <f ca="1">IF(OFFSET($BB$1,MATCH($S1690,S:S,0)-1,),$BC$1,
_xlfn.TEXTJOIN(Sheet1!$D$16,1,U1690:AA1690))</f>
        <v>68</v>
      </c>
      <c r="U1690" s="14" t="str">
        <f t="shared" ca="1" si="452"/>
        <v>68</v>
      </c>
      <c r="V1690" s="14" t="str">
        <f t="shared" ca="1" si="453"/>
        <v/>
      </c>
      <c r="W1690" s="14" t="str">
        <f t="shared" ca="1" si="454"/>
        <v/>
      </c>
      <c r="X1690" s="14" t="str">
        <f t="shared" ca="1" si="455"/>
        <v/>
      </c>
      <c r="Y1690" s="14" t="str">
        <f t="shared" ca="1" si="456"/>
        <v/>
      </c>
      <c r="Z1690" s="14" t="str">
        <f t="shared" ca="1" si="457"/>
        <v/>
      </c>
      <c r="AA1690" s="14" t="str">
        <f t="shared" ca="1" si="458"/>
        <v/>
      </c>
      <c r="AB1690" s="1">
        <f t="shared" si="459"/>
        <v>68</v>
      </c>
      <c r="AC1690" s="1" t="e">
        <f t="shared" si="460"/>
        <v>#N/A</v>
      </c>
      <c r="AD1690" s="1" t="e">
        <f t="shared" si="461"/>
        <v>#N/A</v>
      </c>
      <c r="AE1690" s="1" t="e">
        <f t="shared" si="462"/>
        <v>#N/A</v>
      </c>
      <c r="AF1690" s="1" t="e">
        <f t="shared" si="463"/>
        <v>#N/A</v>
      </c>
      <c r="AG1690" s="1" t="e">
        <f t="shared" si="464"/>
        <v>#N/A</v>
      </c>
      <c r="AH1690" s="1" t="e">
        <f t="shared" si="465"/>
        <v>#N/A</v>
      </c>
      <c r="AI1690" s="1" t="e">
        <f>TRIM(LEFT(AP1690,FIND(Sheet1!$E$16,AP1690)-1))</f>
        <v>#VALUE!</v>
      </c>
      <c r="AJ1690" s="1" t="e">
        <f>TRIM(LEFT(AQ1690,FIND(Sheet1!$E$16,AQ1690)-1))</f>
        <v>#VALUE!</v>
      </c>
      <c r="AK1690" s="1" t="e">
        <f>TRIM(LEFT(AR1690,FIND(Sheet1!$E$16,AR1690)-1))</f>
        <v>#VALUE!</v>
      </c>
      <c r="AL1690" s="1" t="e">
        <f>TRIM(LEFT(AS1690,FIND(Sheet1!$E$16,AS1690)-1))</f>
        <v>#VALUE!</v>
      </c>
      <c r="AM1690" s="1" t="e">
        <f>TRIM(LEFT(AT1690,FIND(Sheet1!$E$16,AT1690)-1))</f>
        <v>#VALUE!</v>
      </c>
      <c r="AN1690" s="1" t="e">
        <f>TRIM(LEFT(AU1690,FIND(Sheet1!$E$16,AU1690)-1))</f>
        <v>#VALUE!</v>
      </c>
      <c r="AO1690" s="1" t="e">
        <f>TRIM(LEFT(AV1690,FIND(Sheet1!$E$16,AV1690)-1))</f>
        <v>#VALUE!</v>
      </c>
      <c r="AP1690" s="14">
        <v>68</v>
      </c>
      <c r="AX1690" s="1">
        <v>2210251105</v>
      </c>
      <c r="AY1690" s="1" t="s">
        <v>91</v>
      </c>
      <c r="AZ1690" s="1" t="str">
        <f t="shared" si="451"/>
        <v>2210251105受击光效</v>
      </c>
      <c r="BA1690" s="1">
        <f>COUNTIFS($AZ$2:AZ1690,AZ1690,$AZ$2:AZ1690,"&gt;&lt;")</f>
        <v>3</v>
      </c>
    </row>
    <row r="1691" spans="19:53">
      <c r="S1691" s="14" t="str">
        <f t="shared" si="450"/>
        <v>2200351101伤血1</v>
      </c>
      <c r="T1691" s="14" t="str">
        <f ca="1">IF(OFFSET($BB$1,MATCH($S1691,S:S,0)-1,),$BC$1,
_xlfn.TEXTJOIN(Sheet1!$D$16,1,U1691:AA1691))</f>
        <v>ratio=0.4,fixed=10</v>
      </c>
      <c r="U1691" s="14" t="str">
        <f t="shared" ca="1" si="452"/>
        <v>ratio=0.4</v>
      </c>
      <c r="V1691" s="14" t="str">
        <f t="shared" ca="1" si="453"/>
        <v>fixed=10</v>
      </c>
      <c r="W1691" s="14" t="str">
        <f t="shared" ca="1" si="454"/>
        <v/>
      </c>
      <c r="X1691" s="14" t="str">
        <f t="shared" ca="1" si="455"/>
        <v/>
      </c>
      <c r="Y1691" s="14" t="str">
        <f t="shared" ca="1" si="456"/>
        <v/>
      </c>
      <c r="Z1691" s="14" t="str">
        <f t="shared" ca="1" si="457"/>
        <v/>
      </c>
      <c r="AA1691" s="14" t="str">
        <f t="shared" ca="1" si="458"/>
        <v/>
      </c>
      <c r="AB1691" s="1">
        <f t="shared" si="459"/>
        <v>0.4</v>
      </c>
      <c r="AC1691" s="1">
        <f t="shared" si="460"/>
        <v>10</v>
      </c>
      <c r="AD1691" s="1" t="e">
        <f t="shared" si="461"/>
        <v>#N/A</v>
      </c>
      <c r="AE1691" s="1" t="e">
        <f t="shared" si="462"/>
        <v>#N/A</v>
      </c>
      <c r="AF1691" s="1" t="e">
        <f t="shared" si="463"/>
        <v>#N/A</v>
      </c>
      <c r="AG1691" s="1" t="e">
        <f t="shared" si="464"/>
        <v>#N/A</v>
      </c>
      <c r="AH1691" s="1" t="e">
        <f t="shared" si="465"/>
        <v>#N/A</v>
      </c>
      <c r="AI1691" s="1" t="str">
        <f>TRIM(LEFT(AP1691,FIND(Sheet1!$E$16,AP1691)-1))</f>
        <v>ratio</v>
      </c>
      <c r="AJ1691" s="1" t="str">
        <f>TRIM(LEFT(AQ1691,FIND(Sheet1!$E$16,AQ1691)-1))</f>
        <v>fixed</v>
      </c>
      <c r="AK1691" s="1" t="e">
        <f>TRIM(LEFT(AR1691,FIND(Sheet1!$E$16,AR1691)-1))</f>
        <v>#VALUE!</v>
      </c>
      <c r="AL1691" s="1" t="e">
        <f>TRIM(LEFT(AS1691,FIND(Sheet1!$E$16,AS1691)-1))</f>
        <v>#VALUE!</v>
      </c>
      <c r="AM1691" s="1" t="e">
        <f>TRIM(LEFT(AT1691,FIND(Sheet1!$E$16,AT1691)-1))</f>
        <v>#VALUE!</v>
      </c>
      <c r="AN1691" s="1" t="e">
        <f>TRIM(LEFT(AU1691,FIND(Sheet1!$E$16,AU1691)-1))</f>
        <v>#VALUE!</v>
      </c>
      <c r="AO1691" s="1" t="e">
        <f>TRIM(LEFT(AV1691,FIND(Sheet1!$E$16,AV1691)-1))</f>
        <v>#VALUE!</v>
      </c>
      <c r="AP1691" s="14" t="s">
        <v>167</v>
      </c>
      <c r="AQ1691" s="14" t="s">
        <v>168</v>
      </c>
      <c r="AX1691" s="1">
        <v>2200351101</v>
      </c>
      <c r="AY1691" s="1" t="s">
        <v>86</v>
      </c>
      <c r="AZ1691" s="1" t="str">
        <f t="shared" si="451"/>
        <v>2200351101伤血</v>
      </c>
      <c r="BA1691" s="1">
        <f>COUNTIFS($AZ$2:AZ1691,AZ1691,$AZ$2:AZ1691,"&gt;&lt;")</f>
        <v>1</v>
      </c>
    </row>
    <row r="1692" spans="19:53">
      <c r="S1692" s="14" t="str">
        <f t="shared" si="450"/>
        <v>2200351102伤血1</v>
      </c>
      <c r="T1692" s="14" t="str">
        <f ca="1">IF(OFFSET($BB$1,MATCH($S1692,S:S,0)-1,),$BC$1,
_xlfn.TEXTJOIN(Sheet1!$D$16,1,U1692:AA1692))</f>
        <v>ratio=3.2,fixed=100</v>
      </c>
      <c r="U1692" s="14" t="str">
        <f t="shared" ca="1" si="452"/>
        <v>ratio=3.2</v>
      </c>
      <c r="V1692" s="14" t="str">
        <f t="shared" ca="1" si="453"/>
        <v>fixed=100</v>
      </c>
      <c r="W1692" s="14" t="str">
        <f t="shared" ca="1" si="454"/>
        <v/>
      </c>
      <c r="X1692" s="14" t="str">
        <f t="shared" ca="1" si="455"/>
        <v/>
      </c>
      <c r="Y1692" s="14" t="str">
        <f t="shared" ca="1" si="456"/>
        <v/>
      </c>
      <c r="Z1692" s="14" t="str">
        <f t="shared" ca="1" si="457"/>
        <v/>
      </c>
      <c r="AA1692" s="14" t="str">
        <f t="shared" ca="1" si="458"/>
        <v/>
      </c>
      <c r="AB1692" s="1">
        <f t="shared" si="459"/>
        <v>3.2</v>
      </c>
      <c r="AC1692" s="1">
        <f t="shared" si="460"/>
        <v>100</v>
      </c>
      <c r="AD1692" s="1" t="e">
        <f t="shared" si="461"/>
        <v>#N/A</v>
      </c>
      <c r="AE1692" s="1" t="e">
        <f t="shared" si="462"/>
        <v>#N/A</v>
      </c>
      <c r="AF1692" s="1" t="e">
        <f t="shared" si="463"/>
        <v>#N/A</v>
      </c>
      <c r="AG1692" s="1" t="e">
        <f t="shared" si="464"/>
        <v>#N/A</v>
      </c>
      <c r="AH1692" s="1" t="e">
        <f t="shared" si="465"/>
        <v>#N/A</v>
      </c>
      <c r="AI1692" s="1" t="str">
        <f>TRIM(LEFT(AP1692,FIND(Sheet1!$E$16,AP1692)-1))</f>
        <v>ratio</v>
      </c>
      <c r="AJ1692" s="1" t="str">
        <f>TRIM(LEFT(AQ1692,FIND(Sheet1!$E$16,AQ1692)-1))</f>
        <v>fixed</v>
      </c>
      <c r="AK1692" s="1" t="e">
        <f>TRIM(LEFT(AR1692,FIND(Sheet1!$E$16,AR1692)-1))</f>
        <v>#VALUE!</v>
      </c>
      <c r="AL1692" s="1" t="e">
        <f>TRIM(LEFT(AS1692,FIND(Sheet1!$E$16,AS1692)-1))</f>
        <v>#VALUE!</v>
      </c>
      <c r="AM1692" s="1" t="e">
        <f>TRIM(LEFT(AT1692,FIND(Sheet1!$E$16,AT1692)-1))</f>
        <v>#VALUE!</v>
      </c>
      <c r="AN1692" s="1" t="e">
        <f>TRIM(LEFT(AU1692,FIND(Sheet1!$E$16,AU1692)-1))</f>
        <v>#VALUE!</v>
      </c>
      <c r="AO1692" s="1" t="e">
        <f>TRIM(LEFT(AV1692,FIND(Sheet1!$E$16,AV1692)-1))</f>
        <v>#VALUE!</v>
      </c>
      <c r="AP1692" s="14" t="s">
        <v>454</v>
      </c>
      <c r="AQ1692" s="14" t="s">
        <v>170</v>
      </c>
      <c r="AX1692" s="1">
        <v>2200351102</v>
      </c>
      <c r="AY1692" s="1" t="s">
        <v>86</v>
      </c>
      <c r="AZ1692" s="1" t="str">
        <f t="shared" si="451"/>
        <v>2200351102伤血</v>
      </c>
      <c r="BA1692" s="1">
        <f>COUNTIFS($AZ$2:AZ1692,AZ1692,$AZ$2:AZ1692,"&gt;&lt;")</f>
        <v>1</v>
      </c>
    </row>
    <row r="1693" spans="19:53">
      <c r="S1693" s="14" t="str">
        <f t="shared" si="450"/>
        <v>2200351102受击光效1</v>
      </c>
      <c r="T1693" s="14" t="str">
        <f ca="1">IF(OFFSET($BB$1,MATCH($S1693,S:S,0)-1,),$BC$1,
_xlfn.TEXTJOIN(Sheet1!$D$16,1,U1693:AA1693))</f>
        <v>1</v>
      </c>
      <c r="U1693" s="14" t="str">
        <f t="shared" ca="1" si="452"/>
        <v>1</v>
      </c>
      <c r="V1693" s="14" t="str">
        <f t="shared" ca="1" si="453"/>
        <v/>
      </c>
      <c r="W1693" s="14" t="str">
        <f t="shared" ca="1" si="454"/>
        <v/>
      </c>
      <c r="X1693" s="14" t="str">
        <f t="shared" ca="1" si="455"/>
        <v/>
      </c>
      <c r="Y1693" s="14" t="str">
        <f t="shared" ca="1" si="456"/>
        <v/>
      </c>
      <c r="Z1693" s="14" t="str">
        <f t="shared" ca="1" si="457"/>
        <v/>
      </c>
      <c r="AA1693" s="14" t="str">
        <f t="shared" ca="1" si="458"/>
        <v/>
      </c>
      <c r="AB1693" s="1">
        <f t="shared" si="459"/>
        <v>1</v>
      </c>
      <c r="AC1693" s="1" t="e">
        <f t="shared" si="460"/>
        <v>#N/A</v>
      </c>
      <c r="AD1693" s="1" t="e">
        <f t="shared" si="461"/>
        <v>#N/A</v>
      </c>
      <c r="AE1693" s="1" t="e">
        <f t="shared" si="462"/>
        <v>#N/A</v>
      </c>
      <c r="AF1693" s="1" t="e">
        <f t="shared" si="463"/>
        <v>#N/A</v>
      </c>
      <c r="AG1693" s="1" t="e">
        <f t="shared" si="464"/>
        <v>#N/A</v>
      </c>
      <c r="AH1693" s="1" t="e">
        <f t="shared" si="465"/>
        <v>#N/A</v>
      </c>
      <c r="AI1693" s="1" t="e">
        <f>TRIM(LEFT(AP1693,FIND(Sheet1!$E$16,AP1693)-1))</f>
        <v>#VALUE!</v>
      </c>
      <c r="AJ1693" s="1" t="e">
        <f>TRIM(LEFT(AQ1693,FIND(Sheet1!$E$16,AQ1693)-1))</f>
        <v>#VALUE!</v>
      </c>
      <c r="AK1693" s="1" t="e">
        <f>TRIM(LEFT(AR1693,FIND(Sheet1!$E$16,AR1693)-1))</f>
        <v>#VALUE!</v>
      </c>
      <c r="AL1693" s="1" t="e">
        <f>TRIM(LEFT(AS1693,FIND(Sheet1!$E$16,AS1693)-1))</f>
        <v>#VALUE!</v>
      </c>
      <c r="AM1693" s="1" t="e">
        <f>TRIM(LEFT(AT1693,FIND(Sheet1!$E$16,AT1693)-1))</f>
        <v>#VALUE!</v>
      </c>
      <c r="AN1693" s="1" t="e">
        <f>TRIM(LEFT(AU1693,FIND(Sheet1!$E$16,AU1693)-1))</f>
        <v>#VALUE!</v>
      </c>
      <c r="AO1693" s="1" t="e">
        <f>TRIM(LEFT(AV1693,FIND(Sheet1!$E$16,AV1693)-1))</f>
        <v>#VALUE!</v>
      </c>
      <c r="AP1693" s="14">
        <v>1</v>
      </c>
      <c r="AX1693" s="1">
        <v>2200351102</v>
      </c>
      <c r="AY1693" s="1" t="s">
        <v>91</v>
      </c>
      <c r="AZ1693" s="1" t="str">
        <f t="shared" si="451"/>
        <v>2200351102受击光效</v>
      </c>
      <c r="BA1693" s="1">
        <f>COUNTIFS($AZ$2:AZ1693,AZ1693,$AZ$2:AZ1693,"&gt;&lt;")</f>
        <v>1</v>
      </c>
    </row>
    <row r="1694" spans="19:53">
      <c r="S1694" s="14" t="str">
        <f t="shared" si="450"/>
        <v>2200351102加buff1</v>
      </c>
      <c r="T1694" s="14" t="str">
        <f ca="1">IF(OFFSET($BB$1,MATCH($S1694,S:S,0)-1,),$BC$1,
_xlfn.TEXTJOIN(Sheet1!$D$16,1,U1694:AA1694))</f>
        <v>duration=6,effectIds={1000101}</v>
      </c>
      <c r="U1694" s="14" t="str">
        <f t="shared" ca="1" si="452"/>
        <v>duration=6</v>
      </c>
      <c r="V1694" s="14" t="str">
        <f t="shared" ca="1" si="453"/>
        <v>effectIds={1000101}</v>
      </c>
      <c r="W1694" s="14" t="str">
        <f t="shared" ca="1" si="454"/>
        <v/>
      </c>
      <c r="X1694" s="14" t="str">
        <f t="shared" ca="1" si="455"/>
        <v/>
      </c>
      <c r="Y1694" s="14" t="str">
        <f t="shared" ca="1" si="456"/>
        <v/>
      </c>
      <c r="Z1694" s="14" t="str">
        <f t="shared" ca="1" si="457"/>
        <v/>
      </c>
      <c r="AA1694" s="14" t="str">
        <f t="shared" ca="1" si="458"/>
        <v/>
      </c>
      <c r="AB1694" s="1">
        <f t="shared" si="459"/>
        <v>6</v>
      </c>
      <c r="AC1694" s="1" t="e">
        <f t="shared" si="460"/>
        <v>#N/A</v>
      </c>
      <c r="AD1694" s="1" t="e">
        <f t="shared" si="461"/>
        <v>#N/A</v>
      </c>
      <c r="AE1694" s="1" t="e">
        <f t="shared" si="462"/>
        <v>#N/A</v>
      </c>
      <c r="AF1694" s="1" t="e">
        <f t="shared" si="463"/>
        <v>#N/A</v>
      </c>
      <c r="AG1694" s="1" t="e">
        <f t="shared" si="464"/>
        <v>#N/A</v>
      </c>
      <c r="AH1694" s="1" t="e">
        <f t="shared" si="465"/>
        <v>#N/A</v>
      </c>
      <c r="AI1694" s="1" t="str">
        <f>TRIM(LEFT(AP1694,FIND(Sheet1!$E$16,AP1694)-1))</f>
        <v>duration</v>
      </c>
      <c r="AJ1694" s="1" t="str">
        <f>TRIM(LEFT(AQ1694,FIND(Sheet1!$E$16,AQ1694)-1))</f>
        <v>effectIds</v>
      </c>
      <c r="AK1694" s="1" t="e">
        <f>TRIM(LEFT(AR1694,FIND(Sheet1!$E$16,AR1694)-1))</f>
        <v>#VALUE!</v>
      </c>
      <c r="AL1694" s="1" t="e">
        <f>TRIM(LEFT(AS1694,FIND(Sheet1!$E$16,AS1694)-1))</f>
        <v>#VALUE!</v>
      </c>
      <c r="AM1694" s="1" t="e">
        <f>TRIM(LEFT(AT1694,FIND(Sheet1!$E$16,AT1694)-1))</f>
        <v>#VALUE!</v>
      </c>
      <c r="AN1694" s="1" t="e">
        <f>TRIM(LEFT(AU1694,FIND(Sheet1!$E$16,AU1694)-1))</f>
        <v>#VALUE!</v>
      </c>
      <c r="AO1694" s="1" t="e">
        <f>TRIM(LEFT(AV1694,FIND(Sheet1!$E$16,AV1694)-1))</f>
        <v>#VALUE!</v>
      </c>
      <c r="AP1694" s="14" t="s">
        <v>185</v>
      </c>
      <c r="AQ1694" s="14" t="s">
        <v>455</v>
      </c>
      <c r="AX1694" s="1">
        <v>2200351102</v>
      </c>
      <c r="AY1694" s="1" t="s">
        <v>88</v>
      </c>
      <c r="AZ1694" s="1" t="str">
        <f t="shared" si="451"/>
        <v>2200351102加buff</v>
      </c>
      <c r="BA1694" s="1">
        <f>COUNTIFS($AZ$2:AZ1694,AZ1694,$AZ$2:AZ1694,"&gt;&lt;")</f>
        <v>1</v>
      </c>
    </row>
    <row r="1695" spans="19:53">
      <c r="S1695" s="14" t="str">
        <f t="shared" si="450"/>
        <v>2200351103伤血1</v>
      </c>
      <c r="T1695" s="14" t="str">
        <f ca="1">IF(OFFSET($BB$1,MATCH($S1695,S:S,0)-1,),$BC$1,
_xlfn.TEXTJOIN(Sheet1!$D$16,1,U1695:AA1695))</f>
        <v>ratio=1.48,fixed=100</v>
      </c>
      <c r="U1695" s="14" t="str">
        <f t="shared" ca="1" si="452"/>
        <v>ratio=1.48</v>
      </c>
      <c r="V1695" s="14" t="str">
        <f t="shared" ca="1" si="453"/>
        <v>fixed=100</v>
      </c>
      <c r="W1695" s="14" t="str">
        <f t="shared" ca="1" si="454"/>
        <v/>
      </c>
      <c r="X1695" s="14" t="str">
        <f t="shared" ca="1" si="455"/>
        <v/>
      </c>
      <c r="Y1695" s="14" t="str">
        <f t="shared" ca="1" si="456"/>
        <v/>
      </c>
      <c r="Z1695" s="14" t="str">
        <f t="shared" ca="1" si="457"/>
        <v/>
      </c>
      <c r="AA1695" s="14" t="str">
        <f t="shared" ca="1" si="458"/>
        <v/>
      </c>
      <c r="AB1695" s="1">
        <f t="shared" si="459"/>
        <v>1.48</v>
      </c>
      <c r="AC1695" s="1">
        <f t="shared" si="460"/>
        <v>100</v>
      </c>
      <c r="AD1695" s="1" t="e">
        <f t="shared" si="461"/>
        <v>#N/A</v>
      </c>
      <c r="AE1695" s="1" t="e">
        <f t="shared" si="462"/>
        <v>#N/A</v>
      </c>
      <c r="AF1695" s="1" t="e">
        <f t="shared" si="463"/>
        <v>#N/A</v>
      </c>
      <c r="AG1695" s="1" t="e">
        <f t="shared" si="464"/>
        <v>#N/A</v>
      </c>
      <c r="AH1695" s="1" t="e">
        <f t="shared" si="465"/>
        <v>#N/A</v>
      </c>
      <c r="AI1695" s="1" t="str">
        <f>TRIM(LEFT(AP1695,FIND(Sheet1!$E$16,AP1695)-1))</f>
        <v>ratio</v>
      </c>
      <c r="AJ1695" s="1" t="str">
        <f>TRIM(LEFT(AQ1695,FIND(Sheet1!$E$16,AQ1695)-1))</f>
        <v>fixed</v>
      </c>
      <c r="AK1695" s="1" t="e">
        <f>TRIM(LEFT(AR1695,FIND(Sheet1!$E$16,AR1695)-1))</f>
        <v>#VALUE!</v>
      </c>
      <c r="AL1695" s="1" t="e">
        <f>TRIM(LEFT(AS1695,FIND(Sheet1!$E$16,AS1695)-1))</f>
        <v>#VALUE!</v>
      </c>
      <c r="AM1695" s="1" t="e">
        <f>TRIM(LEFT(AT1695,FIND(Sheet1!$E$16,AT1695)-1))</f>
        <v>#VALUE!</v>
      </c>
      <c r="AN1695" s="1" t="e">
        <f>TRIM(LEFT(AU1695,FIND(Sheet1!$E$16,AU1695)-1))</f>
        <v>#VALUE!</v>
      </c>
      <c r="AO1695" s="1" t="e">
        <f>TRIM(LEFT(AV1695,FIND(Sheet1!$E$16,AV1695)-1))</f>
        <v>#VALUE!</v>
      </c>
      <c r="AP1695" s="14" t="s">
        <v>456</v>
      </c>
      <c r="AQ1695" s="14" t="s">
        <v>170</v>
      </c>
      <c r="AX1695" s="1">
        <v>2200351103</v>
      </c>
      <c r="AY1695" s="1" t="s">
        <v>86</v>
      </c>
      <c r="AZ1695" s="1" t="str">
        <f t="shared" si="451"/>
        <v>2200351103伤血</v>
      </c>
      <c r="BA1695" s="1">
        <f>COUNTIFS($AZ$2:AZ1695,AZ1695,$AZ$2:AZ1695,"&gt;&lt;")</f>
        <v>1</v>
      </c>
    </row>
    <row r="1696" spans="19:53">
      <c r="S1696" s="14" t="str">
        <f t="shared" si="450"/>
        <v>2200351103受击光效1</v>
      </c>
      <c r="T1696" s="14" t="str">
        <f ca="1">IF(OFFSET($BB$1,MATCH($S1696,S:S,0)-1,),$BC$1,
_xlfn.TEXTJOIN(Sheet1!$D$16,1,U1696:AA1696))</f>
        <v>1</v>
      </c>
      <c r="U1696" s="14" t="str">
        <f t="shared" ca="1" si="452"/>
        <v>1</v>
      </c>
      <c r="V1696" s="14" t="str">
        <f t="shared" ca="1" si="453"/>
        <v/>
      </c>
      <c r="W1696" s="14" t="str">
        <f t="shared" ca="1" si="454"/>
        <v/>
      </c>
      <c r="X1696" s="14" t="str">
        <f t="shared" ca="1" si="455"/>
        <v/>
      </c>
      <c r="Y1696" s="14" t="str">
        <f t="shared" ca="1" si="456"/>
        <v/>
      </c>
      <c r="Z1696" s="14" t="str">
        <f t="shared" ca="1" si="457"/>
        <v/>
      </c>
      <c r="AA1696" s="14" t="str">
        <f t="shared" ca="1" si="458"/>
        <v/>
      </c>
      <c r="AB1696" s="1">
        <f t="shared" si="459"/>
        <v>1</v>
      </c>
      <c r="AC1696" s="1" t="e">
        <f t="shared" si="460"/>
        <v>#N/A</v>
      </c>
      <c r="AD1696" s="1" t="e">
        <f t="shared" si="461"/>
        <v>#N/A</v>
      </c>
      <c r="AE1696" s="1" t="e">
        <f t="shared" si="462"/>
        <v>#N/A</v>
      </c>
      <c r="AF1696" s="1" t="e">
        <f t="shared" si="463"/>
        <v>#N/A</v>
      </c>
      <c r="AG1696" s="1" t="e">
        <f t="shared" si="464"/>
        <v>#N/A</v>
      </c>
      <c r="AH1696" s="1" t="e">
        <f t="shared" si="465"/>
        <v>#N/A</v>
      </c>
      <c r="AI1696" s="1" t="e">
        <f>TRIM(LEFT(AP1696,FIND(Sheet1!$E$16,AP1696)-1))</f>
        <v>#VALUE!</v>
      </c>
      <c r="AJ1696" s="1" t="e">
        <f>TRIM(LEFT(AQ1696,FIND(Sheet1!$E$16,AQ1696)-1))</f>
        <v>#VALUE!</v>
      </c>
      <c r="AK1696" s="1" t="e">
        <f>TRIM(LEFT(AR1696,FIND(Sheet1!$E$16,AR1696)-1))</f>
        <v>#VALUE!</v>
      </c>
      <c r="AL1696" s="1" t="e">
        <f>TRIM(LEFT(AS1696,FIND(Sheet1!$E$16,AS1696)-1))</f>
        <v>#VALUE!</v>
      </c>
      <c r="AM1696" s="1" t="e">
        <f>TRIM(LEFT(AT1696,FIND(Sheet1!$E$16,AT1696)-1))</f>
        <v>#VALUE!</v>
      </c>
      <c r="AN1696" s="1" t="e">
        <f>TRIM(LEFT(AU1696,FIND(Sheet1!$E$16,AU1696)-1))</f>
        <v>#VALUE!</v>
      </c>
      <c r="AO1696" s="1" t="e">
        <f>TRIM(LEFT(AV1696,FIND(Sheet1!$E$16,AV1696)-1))</f>
        <v>#VALUE!</v>
      </c>
      <c r="AP1696" s="14">
        <v>1</v>
      </c>
      <c r="AX1696" s="1">
        <v>2200351103</v>
      </c>
      <c r="AY1696" s="1" t="s">
        <v>91</v>
      </c>
      <c r="AZ1696" s="1" t="str">
        <f t="shared" si="451"/>
        <v>2200351103受击光效</v>
      </c>
      <c r="BA1696" s="1">
        <f>COUNTIFS($AZ$2:AZ1696,AZ1696,$AZ$2:AZ1696,"&gt;&lt;")</f>
        <v>1</v>
      </c>
    </row>
    <row r="1697" spans="19:53">
      <c r="S1697" s="14" t="str">
        <f t="shared" si="450"/>
        <v>2200351103加buff1</v>
      </c>
      <c r="T1697" s="14" t="str">
        <f ca="1">IF(OFFSET($BB$1,MATCH($S1697,S:S,0)-1,),$BC$1,
_xlfn.TEXTJOIN(Sheet1!$D$16,1,U1697:AA1697))</f>
        <v>duration=2,effectIds={1000102}</v>
      </c>
      <c r="U1697" s="14" t="str">
        <f t="shared" ca="1" si="452"/>
        <v>duration=2</v>
      </c>
      <c r="V1697" s="14" t="str">
        <f t="shared" ca="1" si="453"/>
        <v>effectIds={1000102}</v>
      </c>
      <c r="W1697" s="14" t="str">
        <f t="shared" ca="1" si="454"/>
        <v/>
      </c>
      <c r="X1697" s="14" t="str">
        <f t="shared" ca="1" si="455"/>
        <v/>
      </c>
      <c r="Y1697" s="14" t="str">
        <f t="shared" ca="1" si="456"/>
        <v/>
      </c>
      <c r="Z1697" s="14" t="str">
        <f t="shared" ca="1" si="457"/>
        <v/>
      </c>
      <c r="AA1697" s="14" t="str">
        <f t="shared" ca="1" si="458"/>
        <v/>
      </c>
      <c r="AB1697" s="1">
        <f t="shared" si="459"/>
        <v>2</v>
      </c>
      <c r="AC1697" s="1" t="e">
        <f t="shared" si="460"/>
        <v>#N/A</v>
      </c>
      <c r="AD1697" s="1" t="e">
        <f t="shared" si="461"/>
        <v>#N/A</v>
      </c>
      <c r="AE1697" s="1" t="e">
        <f t="shared" si="462"/>
        <v>#N/A</v>
      </c>
      <c r="AF1697" s="1" t="e">
        <f t="shared" si="463"/>
        <v>#N/A</v>
      </c>
      <c r="AG1697" s="1" t="e">
        <f t="shared" si="464"/>
        <v>#N/A</v>
      </c>
      <c r="AH1697" s="1" t="e">
        <f t="shared" si="465"/>
        <v>#N/A</v>
      </c>
      <c r="AI1697" s="1" t="str">
        <f>TRIM(LEFT(AP1697,FIND(Sheet1!$E$16,AP1697)-1))</f>
        <v>duration</v>
      </c>
      <c r="AJ1697" s="1" t="str">
        <f>TRIM(LEFT(AQ1697,FIND(Sheet1!$E$16,AQ1697)-1))</f>
        <v>effectIds</v>
      </c>
      <c r="AK1697" s="1" t="e">
        <f>TRIM(LEFT(AR1697,FIND(Sheet1!$E$16,AR1697)-1))</f>
        <v>#VALUE!</v>
      </c>
      <c r="AL1697" s="1" t="e">
        <f>TRIM(LEFT(AS1697,FIND(Sheet1!$E$16,AS1697)-1))</f>
        <v>#VALUE!</v>
      </c>
      <c r="AM1697" s="1" t="e">
        <f>TRIM(LEFT(AT1697,FIND(Sheet1!$E$16,AT1697)-1))</f>
        <v>#VALUE!</v>
      </c>
      <c r="AN1697" s="1" t="e">
        <f>TRIM(LEFT(AU1697,FIND(Sheet1!$E$16,AU1697)-1))</f>
        <v>#VALUE!</v>
      </c>
      <c r="AO1697" s="1" t="e">
        <f>TRIM(LEFT(AV1697,FIND(Sheet1!$E$16,AV1697)-1))</f>
        <v>#VALUE!</v>
      </c>
      <c r="AP1697" s="14" t="s">
        <v>249</v>
      </c>
      <c r="AQ1697" s="14" t="s">
        <v>457</v>
      </c>
      <c r="AX1697" s="1">
        <v>2200351103</v>
      </c>
      <c r="AY1697" s="1" t="s">
        <v>88</v>
      </c>
      <c r="AZ1697" s="1" t="str">
        <f t="shared" si="451"/>
        <v>2200351103加buff</v>
      </c>
      <c r="BA1697" s="1">
        <f>COUNTIFS($AZ$2:AZ1697,AZ1697,$AZ$2:AZ1697,"&gt;&lt;")</f>
        <v>1</v>
      </c>
    </row>
    <row r="1698" spans="19:53">
      <c r="S1698" s="14" t="str">
        <f t="shared" si="450"/>
        <v>2200351104击退1</v>
      </c>
      <c r="T1698" s="14" t="str">
        <f ca="1">IF(OFFSET($BB$1,MATCH($S1698,S:S,0)-1,),$BC$1,
_xlfn.TEXTJOIN(Sheet1!$D$16,1,U1698:AA1698))</f>
        <v>speed=3000,duration=0.01</v>
      </c>
      <c r="U1698" s="14" t="str">
        <f t="shared" ca="1" si="452"/>
        <v>speed=3000</v>
      </c>
      <c r="V1698" s="14" t="str">
        <f t="shared" ca="1" si="453"/>
        <v>duration=0.01</v>
      </c>
      <c r="W1698" s="14" t="str">
        <f t="shared" ca="1" si="454"/>
        <v/>
      </c>
      <c r="X1698" s="14" t="str">
        <f t="shared" ca="1" si="455"/>
        <v/>
      </c>
      <c r="Y1698" s="14" t="str">
        <f t="shared" ca="1" si="456"/>
        <v/>
      </c>
      <c r="Z1698" s="14" t="str">
        <f t="shared" ca="1" si="457"/>
        <v/>
      </c>
      <c r="AA1698" s="14" t="str">
        <f t="shared" ca="1" si="458"/>
        <v/>
      </c>
      <c r="AB1698" s="1">
        <f t="shared" si="459"/>
        <v>3000</v>
      </c>
      <c r="AC1698" s="1">
        <f t="shared" si="460"/>
        <v>0.01</v>
      </c>
      <c r="AD1698" s="1" t="e">
        <f t="shared" si="461"/>
        <v>#N/A</v>
      </c>
      <c r="AE1698" s="1" t="e">
        <f t="shared" si="462"/>
        <v>#N/A</v>
      </c>
      <c r="AF1698" s="1" t="e">
        <f t="shared" si="463"/>
        <v>#N/A</v>
      </c>
      <c r="AG1698" s="1" t="e">
        <f t="shared" si="464"/>
        <v>#N/A</v>
      </c>
      <c r="AH1698" s="1" t="e">
        <f t="shared" si="465"/>
        <v>#N/A</v>
      </c>
      <c r="AI1698" s="1" t="str">
        <f>TRIM(LEFT(AP1698,FIND(Sheet1!$E$16,AP1698)-1))</f>
        <v>speed</v>
      </c>
      <c r="AJ1698" s="1" t="str">
        <f>TRIM(LEFT(AQ1698,FIND(Sheet1!$E$16,AQ1698)-1))</f>
        <v>duration</v>
      </c>
      <c r="AK1698" s="1" t="e">
        <f>TRIM(LEFT(AR1698,FIND(Sheet1!$E$16,AR1698)-1))</f>
        <v>#VALUE!</v>
      </c>
      <c r="AL1698" s="1" t="e">
        <f>TRIM(LEFT(AS1698,FIND(Sheet1!$E$16,AS1698)-1))</f>
        <v>#VALUE!</v>
      </c>
      <c r="AM1698" s="1" t="e">
        <f>TRIM(LEFT(AT1698,FIND(Sheet1!$E$16,AT1698)-1))</f>
        <v>#VALUE!</v>
      </c>
      <c r="AN1698" s="1" t="e">
        <f>TRIM(LEFT(AU1698,FIND(Sheet1!$E$16,AU1698)-1))</f>
        <v>#VALUE!</v>
      </c>
      <c r="AO1698" s="1" t="e">
        <f>TRIM(LEFT(AV1698,FIND(Sheet1!$E$16,AV1698)-1))</f>
        <v>#VALUE!</v>
      </c>
      <c r="AP1698" s="14" t="s">
        <v>171</v>
      </c>
      <c r="AQ1698" s="14" t="s">
        <v>333</v>
      </c>
      <c r="AX1698" s="1">
        <v>2200351104</v>
      </c>
      <c r="AY1698" s="1" t="s">
        <v>47</v>
      </c>
      <c r="AZ1698" s="1" t="str">
        <f t="shared" si="451"/>
        <v>2200351104击退</v>
      </c>
      <c r="BA1698" s="1">
        <f>COUNTIFS($AZ$2:AZ1698,AZ1698,$AZ$2:AZ1698,"&gt;&lt;")</f>
        <v>1</v>
      </c>
    </row>
    <row r="1699" spans="19:53">
      <c r="S1699" s="14" t="str">
        <f t="shared" si="450"/>
        <v>2200351104伤血1</v>
      </c>
      <c r="T1699" s="14" t="str">
        <f ca="1">IF(OFFSET($BB$1,MATCH($S1699,S:S,0)-1,),$BC$1,
_xlfn.TEXTJOIN(Sheet1!$D$16,1,U1699:AA1699))</f>
        <v>ratio=0.48+attackerParams('extreasure2')+attackerParams('step10a'),fixed=100,extCritP=0.3+attackerParams('extreasure1')+attackerParams('step10b'),finalAddP=math.min(0.25,sourceSkillBlackboard('hit_unit_count',0)*attackerParams('extreasure3'))</v>
      </c>
      <c r="U1699" s="14" t="str">
        <f t="shared" ca="1" si="452"/>
        <v>ratio=0.48+attackerParams('extreasure2')+attackerParams('step10a')</v>
      </c>
      <c r="V1699" s="14" t="str">
        <f t="shared" ca="1" si="453"/>
        <v>fixed=100</v>
      </c>
      <c r="W1699" s="14" t="str">
        <f t="shared" ca="1" si="454"/>
        <v>extCritP=0.3+attackerParams('extreasure1')+attackerParams('step10b')</v>
      </c>
      <c r="X1699" s="14" t="str">
        <f t="shared" ca="1" si="455"/>
        <v>finalAddP=math.min(0.25</v>
      </c>
      <c r="Y1699" s="14" t="str">
        <f t="shared" ca="1" si="456"/>
        <v>sourceSkillBlackboard('hit_unit_count'</v>
      </c>
      <c r="Z1699" s="14" t="str">
        <f t="shared" ca="1" si="457"/>
        <v>0)*attackerParams('extreasure3'))</v>
      </c>
      <c r="AA1699" s="14" t="str">
        <f t="shared" ca="1" si="458"/>
        <v/>
      </c>
      <c r="AB1699" s="1">
        <f t="shared" si="459"/>
        <v>0.48</v>
      </c>
      <c r="AC1699" s="1">
        <f t="shared" si="460"/>
        <v>100</v>
      </c>
      <c r="AD1699" s="1">
        <f t="shared" si="461"/>
        <v>0.3</v>
      </c>
      <c r="AE1699" s="1" t="e">
        <f t="shared" si="462"/>
        <v>#N/A</v>
      </c>
      <c r="AF1699" s="1" t="e">
        <f t="shared" si="463"/>
        <v>#N/A</v>
      </c>
      <c r="AG1699" s="1" t="e">
        <f t="shared" si="464"/>
        <v>#N/A</v>
      </c>
      <c r="AH1699" s="1" t="e">
        <f t="shared" si="465"/>
        <v>#N/A</v>
      </c>
      <c r="AI1699" s="1" t="str">
        <f>TRIM(LEFT(AP1699,FIND(Sheet1!$E$16,AP1699)-1))</f>
        <v>ratio</v>
      </c>
      <c r="AJ1699" s="1" t="str">
        <f>TRIM(LEFT(AQ1699,FIND(Sheet1!$E$16,AQ1699)-1))</f>
        <v>fixed</v>
      </c>
      <c r="AK1699" s="1" t="str">
        <f>TRIM(LEFT(AR1699,FIND(Sheet1!$E$16,AR1699)-1))</f>
        <v>extCritP</v>
      </c>
      <c r="AL1699" s="1" t="str">
        <f>TRIM(LEFT(AS1699,FIND(Sheet1!$E$16,AS1699)-1))</f>
        <v>finalAddP</v>
      </c>
      <c r="AM1699" s="1" t="e">
        <f>TRIM(LEFT(AT1699,FIND(Sheet1!$E$16,AT1699)-1))</f>
        <v>#VALUE!</v>
      </c>
      <c r="AN1699" s="1" t="e">
        <f>TRIM(LEFT(AU1699,FIND(Sheet1!$E$16,AU1699)-1))</f>
        <v>#VALUE!</v>
      </c>
      <c r="AO1699" s="1" t="e">
        <f>TRIM(LEFT(AV1699,FIND(Sheet1!$E$16,AV1699)-1))</f>
        <v>#VALUE!</v>
      </c>
      <c r="AP1699" s="14" t="s">
        <v>458</v>
      </c>
      <c r="AQ1699" s="14" t="s">
        <v>170</v>
      </c>
      <c r="AR1699" s="14" t="s">
        <v>459</v>
      </c>
      <c r="AS1699" s="14" t="s">
        <v>190</v>
      </c>
      <c r="AT1699" s="14" t="s">
        <v>191</v>
      </c>
      <c r="AU1699" s="14" t="s">
        <v>192</v>
      </c>
      <c r="AX1699" s="1">
        <v>2200351104</v>
      </c>
      <c r="AY1699" s="1" t="s">
        <v>86</v>
      </c>
      <c r="AZ1699" s="1" t="str">
        <f t="shared" si="451"/>
        <v>2200351104伤血</v>
      </c>
      <c r="BA1699" s="1">
        <f>COUNTIFS($AZ$2:AZ1699,AZ1699,$AZ$2:AZ1699,"&gt;&lt;")</f>
        <v>1</v>
      </c>
    </row>
    <row r="1700" spans="19:53">
      <c r="S1700" s="14" t="str">
        <f t="shared" si="450"/>
        <v>2200351104受击光效1</v>
      </c>
      <c r="T1700" s="14" t="str">
        <f ca="1">IF(OFFSET($BB$1,MATCH($S1700,S:S,0)-1,),$BC$1,
_xlfn.TEXTJOIN(Sheet1!$D$16,1,U1700:AA1700))</f>
        <v>1</v>
      </c>
      <c r="U1700" s="14" t="str">
        <f t="shared" ca="1" si="452"/>
        <v>1</v>
      </c>
      <c r="V1700" s="14" t="str">
        <f t="shared" ca="1" si="453"/>
        <v/>
      </c>
      <c r="W1700" s="14" t="str">
        <f t="shared" ca="1" si="454"/>
        <v/>
      </c>
      <c r="X1700" s="14" t="str">
        <f t="shared" ca="1" si="455"/>
        <v/>
      </c>
      <c r="Y1700" s="14" t="str">
        <f t="shared" ca="1" si="456"/>
        <v/>
      </c>
      <c r="Z1700" s="14" t="str">
        <f t="shared" ca="1" si="457"/>
        <v/>
      </c>
      <c r="AA1700" s="14" t="str">
        <f t="shared" ca="1" si="458"/>
        <v/>
      </c>
      <c r="AB1700" s="1">
        <f t="shared" si="459"/>
        <v>1</v>
      </c>
      <c r="AC1700" s="1" t="e">
        <f t="shared" si="460"/>
        <v>#N/A</v>
      </c>
      <c r="AD1700" s="1" t="e">
        <f t="shared" si="461"/>
        <v>#N/A</v>
      </c>
      <c r="AE1700" s="1" t="e">
        <f t="shared" si="462"/>
        <v>#N/A</v>
      </c>
      <c r="AF1700" s="1" t="e">
        <f t="shared" si="463"/>
        <v>#N/A</v>
      </c>
      <c r="AG1700" s="1" t="e">
        <f t="shared" si="464"/>
        <v>#N/A</v>
      </c>
      <c r="AH1700" s="1" t="e">
        <f t="shared" si="465"/>
        <v>#N/A</v>
      </c>
      <c r="AI1700" s="1" t="e">
        <f>TRIM(LEFT(AP1700,FIND(Sheet1!$E$16,AP1700)-1))</f>
        <v>#VALUE!</v>
      </c>
      <c r="AJ1700" s="1" t="e">
        <f>TRIM(LEFT(AQ1700,FIND(Sheet1!$E$16,AQ1700)-1))</f>
        <v>#VALUE!</v>
      </c>
      <c r="AK1700" s="1" t="e">
        <f>TRIM(LEFT(AR1700,FIND(Sheet1!$E$16,AR1700)-1))</f>
        <v>#VALUE!</v>
      </c>
      <c r="AL1700" s="1" t="e">
        <f>TRIM(LEFT(AS1700,FIND(Sheet1!$E$16,AS1700)-1))</f>
        <v>#VALUE!</v>
      </c>
      <c r="AM1700" s="1" t="e">
        <f>TRIM(LEFT(AT1700,FIND(Sheet1!$E$16,AT1700)-1))</f>
        <v>#VALUE!</v>
      </c>
      <c r="AN1700" s="1" t="e">
        <f>TRIM(LEFT(AU1700,FIND(Sheet1!$E$16,AU1700)-1))</f>
        <v>#VALUE!</v>
      </c>
      <c r="AO1700" s="1" t="e">
        <f>TRIM(LEFT(AV1700,FIND(Sheet1!$E$16,AV1700)-1))</f>
        <v>#VALUE!</v>
      </c>
      <c r="AP1700" s="14">
        <v>1</v>
      </c>
      <c r="AX1700" s="1">
        <v>2200351104</v>
      </c>
      <c r="AY1700" s="1" t="s">
        <v>91</v>
      </c>
      <c r="AZ1700" s="1" t="str">
        <f t="shared" si="451"/>
        <v>2200351104受击光效</v>
      </c>
      <c r="BA1700" s="1">
        <f>COUNTIFS($AZ$2:AZ1700,AZ1700,$AZ$2:AZ1700,"&gt;&lt;")</f>
        <v>1</v>
      </c>
    </row>
    <row r="1701" spans="19:53">
      <c r="S1701" s="14" t="str">
        <f t="shared" si="450"/>
        <v>2200351105击退1</v>
      </c>
      <c r="T1701" s="14" t="str">
        <f ca="1">IF(OFFSET($BB$1,MATCH($S1701,S:S,0)-1,),$BC$1,
_xlfn.TEXTJOIN(Sheet1!$D$16,1,U1701:AA1701))</f>
        <v>speed=3000,duration=0.01</v>
      </c>
      <c r="U1701" s="14" t="str">
        <f t="shared" ca="1" si="452"/>
        <v>speed=3000</v>
      </c>
      <c r="V1701" s="14" t="str">
        <f t="shared" ca="1" si="453"/>
        <v>duration=0.01</v>
      </c>
      <c r="W1701" s="14" t="str">
        <f t="shared" ca="1" si="454"/>
        <v/>
      </c>
      <c r="X1701" s="14" t="str">
        <f t="shared" ca="1" si="455"/>
        <v/>
      </c>
      <c r="Y1701" s="14" t="str">
        <f t="shared" ca="1" si="456"/>
        <v/>
      </c>
      <c r="Z1701" s="14" t="str">
        <f t="shared" ca="1" si="457"/>
        <v/>
      </c>
      <c r="AA1701" s="14" t="str">
        <f t="shared" ca="1" si="458"/>
        <v/>
      </c>
      <c r="AB1701" s="1">
        <f t="shared" si="459"/>
        <v>3000</v>
      </c>
      <c r="AC1701" s="1">
        <f t="shared" si="460"/>
        <v>0.01</v>
      </c>
      <c r="AD1701" s="1" t="e">
        <f t="shared" si="461"/>
        <v>#N/A</v>
      </c>
      <c r="AE1701" s="1" t="e">
        <f t="shared" si="462"/>
        <v>#N/A</v>
      </c>
      <c r="AF1701" s="1" t="e">
        <f t="shared" si="463"/>
        <v>#N/A</v>
      </c>
      <c r="AG1701" s="1" t="e">
        <f t="shared" si="464"/>
        <v>#N/A</v>
      </c>
      <c r="AH1701" s="1" t="e">
        <f t="shared" si="465"/>
        <v>#N/A</v>
      </c>
      <c r="AI1701" s="1" t="str">
        <f>TRIM(LEFT(AP1701,FIND(Sheet1!$E$16,AP1701)-1))</f>
        <v>speed</v>
      </c>
      <c r="AJ1701" s="1" t="str">
        <f>TRIM(LEFT(AQ1701,FIND(Sheet1!$E$16,AQ1701)-1))</f>
        <v>duration</v>
      </c>
      <c r="AK1701" s="1" t="e">
        <f>TRIM(LEFT(AR1701,FIND(Sheet1!$E$16,AR1701)-1))</f>
        <v>#VALUE!</v>
      </c>
      <c r="AL1701" s="1" t="e">
        <f>TRIM(LEFT(AS1701,FIND(Sheet1!$E$16,AS1701)-1))</f>
        <v>#VALUE!</v>
      </c>
      <c r="AM1701" s="1" t="e">
        <f>TRIM(LEFT(AT1701,FIND(Sheet1!$E$16,AT1701)-1))</f>
        <v>#VALUE!</v>
      </c>
      <c r="AN1701" s="1" t="e">
        <f>TRIM(LEFT(AU1701,FIND(Sheet1!$E$16,AU1701)-1))</f>
        <v>#VALUE!</v>
      </c>
      <c r="AO1701" s="1" t="e">
        <f>TRIM(LEFT(AV1701,FIND(Sheet1!$E$16,AV1701)-1))</f>
        <v>#VALUE!</v>
      </c>
      <c r="AP1701" s="14" t="s">
        <v>171</v>
      </c>
      <c r="AQ1701" s="14" t="s">
        <v>333</v>
      </c>
      <c r="AX1701" s="1">
        <v>2200351105</v>
      </c>
      <c r="AY1701" s="1" t="s">
        <v>47</v>
      </c>
      <c r="AZ1701" s="1" t="str">
        <f t="shared" si="451"/>
        <v>2200351105击退</v>
      </c>
      <c r="BA1701" s="1">
        <f>COUNTIFS($AZ$2:AZ1701,AZ1701,$AZ$2:AZ1701,"&gt;&lt;")</f>
        <v>1</v>
      </c>
    </row>
    <row r="1702" spans="19:53">
      <c r="S1702" s="14" t="str">
        <f t="shared" si="450"/>
        <v>2200351105伤血1</v>
      </c>
      <c r="T1702" s="14" t="str">
        <f ca="1">IF(OFFSET($BB$1,MATCH($S1702,S:S,0)-1,),$BC$1,
_xlfn.TEXTJOIN(Sheet1!$D$16,1,U1702:AA1702))</f>
        <v>ratio=0.58+attackerParams('extreasure2')+attackerParams('step10a'),fixed=100,extCritP=0.3+attackerParams('extreasure1')+attackerParams('step10b'),finalAddP=math.min(0.25,sourceSkillBlackboard('hit_unit_count',0)*attackerParams('extreasure3'))</v>
      </c>
      <c r="U1702" s="14" t="str">
        <f t="shared" ca="1" si="452"/>
        <v>ratio=0.58+attackerParams('extreasure2')+attackerParams('step10a')</v>
      </c>
      <c r="V1702" s="14" t="str">
        <f t="shared" ca="1" si="453"/>
        <v>fixed=100</v>
      </c>
      <c r="W1702" s="14" t="str">
        <f t="shared" ca="1" si="454"/>
        <v>extCritP=0.3+attackerParams('extreasure1')+attackerParams('step10b')</v>
      </c>
      <c r="X1702" s="14" t="str">
        <f t="shared" ca="1" si="455"/>
        <v>finalAddP=math.min(0.25</v>
      </c>
      <c r="Y1702" s="14" t="str">
        <f t="shared" ca="1" si="456"/>
        <v>sourceSkillBlackboard('hit_unit_count'</v>
      </c>
      <c r="Z1702" s="14" t="str">
        <f t="shared" ca="1" si="457"/>
        <v>0)*attackerParams('extreasure3'))</v>
      </c>
      <c r="AA1702" s="14" t="str">
        <f t="shared" ca="1" si="458"/>
        <v/>
      </c>
      <c r="AB1702" s="1">
        <f t="shared" si="459"/>
        <v>0.57999999999999996</v>
      </c>
      <c r="AC1702" s="1">
        <f t="shared" si="460"/>
        <v>100</v>
      </c>
      <c r="AD1702" s="1">
        <f t="shared" si="461"/>
        <v>0.3</v>
      </c>
      <c r="AE1702" s="1" t="e">
        <f t="shared" si="462"/>
        <v>#N/A</v>
      </c>
      <c r="AF1702" s="1" t="e">
        <f t="shared" si="463"/>
        <v>#N/A</v>
      </c>
      <c r="AG1702" s="1" t="e">
        <f t="shared" si="464"/>
        <v>#N/A</v>
      </c>
      <c r="AH1702" s="1" t="e">
        <f t="shared" si="465"/>
        <v>#N/A</v>
      </c>
      <c r="AI1702" s="1" t="str">
        <f>TRIM(LEFT(AP1702,FIND(Sheet1!$E$16,AP1702)-1))</f>
        <v>ratio</v>
      </c>
      <c r="AJ1702" s="1" t="str">
        <f>TRIM(LEFT(AQ1702,FIND(Sheet1!$E$16,AQ1702)-1))</f>
        <v>fixed</v>
      </c>
      <c r="AK1702" s="1" t="str">
        <f>TRIM(LEFT(AR1702,FIND(Sheet1!$E$16,AR1702)-1))</f>
        <v>extCritP</v>
      </c>
      <c r="AL1702" s="1" t="str">
        <f>TRIM(LEFT(AS1702,FIND(Sheet1!$E$16,AS1702)-1))</f>
        <v>finalAddP</v>
      </c>
      <c r="AM1702" s="1" t="e">
        <f>TRIM(LEFT(AT1702,FIND(Sheet1!$E$16,AT1702)-1))</f>
        <v>#VALUE!</v>
      </c>
      <c r="AN1702" s="1" t="e">
        <f>TRIM(LEFT(AU1702,FIND(Sheet1!$E$16,AU1702)-1))</f>
        <v>#VALUE!</v>
      </c>
      <c r="AO1702" s="1" t="e">
        <f>TRIM(LEFT(AV1702,FIND(Sheet1!$E$16,AV1702)-1))</f>
        <v>#VALUE!</v>
      </c>
      <c r="AP1702" s="14" t="s">
        <v>460</v>
      </c>
      <c r="AQ1702" s="14" t="s">
        <v>170</v>
      </c>
      <c r="AR1702" s="14" t="s">
        <v>459</v>
      </c>
      <c r="AS1702" s="14" t="s">
        <v>190</v>
      </c>
      <c r="AT1702" s="14" t="s">
        <v>191</v>
      </c>
      <c r="AU1702" s="14" t="s">
        <v>192</v>
      </c>
      <c r="AX1702" s="1">
        <v>2200351105</v>
      </c>
      <c r="AY1702" s="1" t="s">
        <v>86</v>
      </c>
      <c r="AZ1702" s="1" t="str">
        <f t="shared" si="451"/>
        <v>2200351105伤血</v>
      </c>
      <c r="BA1702" s="1">
        <f>COUNTIFS($AZ$2:AZ1702,AZ1702,$AZ$2:AZ1702,"&gt;&lt;")</f>
        <v>1</v>
      </c>
    </row>
    <row r="1703" spans="19:53">
      <c r="S1703" s="14" t="str">
        <f t="shared" si="450"/>
        <v>2200351105受击光效1</v>
      </c>
      <c r="T1703" s="14" t="str">
        <f ca="1">IF(OFFSET($BB$1,MATCH($S1703,S:S,0)-1,),$BC$1,
_xlfn.TEXTJOIN(Sheet1!$D$16,1,U1703:AA1703))</f>
        <v>1</v>
      </c>
      <c r="U1703" s="14" t="str">
        <f t="shared" ca="1" si="452"/>
        <v>1</v>
      </c>
      <c r="V1703" s="14" t="str">
        <f t="shared" ca="1" si="453"/>
        <v/>
      </c>
      <c r="W1703" s="14" t="str">
        <f t="shared" ca="1" si="454"/>
        <v/>
      </c>
      <c r="X1703" s="14" t="str">
        <f t="shared" ca="1" si="455"/>
        <v/>
      </c>
      <c r="Y1703" s="14" t="str">
        <f t="shared" ca="1" si="456"/>
        <v/>
      </c>
      <c r="Z1703" s="14" t="str">
        <f t="shared" ca="1" si="457"/>
        <v/>
      </c>
      <c r="AA1703" s="14" t="str">
        <f t="shared" ca="1" si="458"/>
        <v/>
      </c>
      <c r="AB1703" s="1">
        <f t="shared" si="459"/>
        <v>1</v>
      </c>
      <c r="AC1703" s="1" t="e">
        <f t="shared" si="460"/>
        <v>#N/A</v>
      </c>
      <c r="AD1703" s="1" t="e">
        <f t="shared" si="461"/>
        <v>#N/A</v>
      </c>
      <c r="AE1703" s="1" t="e">
        <f t="shared" si="462"/>
        <v>#N/A</v>
      </c>
      <c r="AF1703" s="1" t="e">
        <f t="shared" si="463"/>
        <v>#N/A</v>
      </c>
      <c r="AG1703" s="1" t="e">
        <f t="shared" si="464"/>
        <v>#N/A</v>
      </c>
      <c r="AH1703" s="1" t="e">
        <f t="shared" si="465"/>
        <v>#N/A</v>
      </c>
      <c r="AI1703" s="1" t="e">
        <f>TRIM(LEFT(AP1703,FIND(Sheet1!$E$16,AP1703)-1))</f>
        <v>#VALUE!</v>
      </c>
      <c r="AJ1703" s="1" t="e">
        <f>TRIM(LEFT(AQ1703,FIND(Sheet1!$E$16,AQ1703)-1))</f>
        <v>#VALUE!</v>
      </c>
      <c r="AK1703" s="1" t="e">
        <f>TRIM(LEFT(AR1703,FIND(Sheet1!$E$16,AR1703)-1))</f>
        <v>#VALUE!</v>
      </c>
      <c r="AL1703" s="1" t="e">
        <f>TRIM(LEFT(AS1703,FIND(Sheet1!$E$16,AS1703)-1))</f>
        <v>#VALUE!</v>
      </c>
      <c r="AM1703" s="1" t="e">
        <f>TRIM(LEFT(AT1703,FIND(Sheet1!$E$16,AT1703)-1))</f>
        <v>#VALUE!</v>
      </c>
      <c r="AN1703" s="1" t="e">
        <f>TRIM(LEFT(AU1703,FIND(Sheet1!$E$16,AU1703)-1))</f>
        <v>#VALUE!</v>
      </c>
      <c r="AO1703" s="1" t="e">
        <f>TRIM(LEFT(AV1703,FIND(Sheet1!$E$16,AV1703)-1))</f>
        <v>#VALUE!</v>
      </c>
      <c r="AP1703" s="14">
        <v>1</v>
      </c>
      <c r="AX1703" s="1">
        <v>2200351105</v>
      </c>
      <c r="AY1703" s="1" t="s">
        <v>91</v>
      </c>
      <c r="AZ1703" s="1" t="str">
        <f t="shared" si="451"/>
        <v>2200351105受击光效</v>
      </c>
      <c r="BA1703" s="1">
        <f>COUNTIFS($AZ$2:AZ1703,AZ1703,$AZ$2:AZ1703,"&gt;&lt;")</f>
        <v>1</v>
      </c>
    </row>
    <row r="1704" spans="19:53">
      <c r="S1704" s="14" t="str">
        <f t="shared" si="450"/>
        <v>2210351101伤血1</v>
      </c>
      <c r="T1704" s="14" t="str">
        <f ca="1">IF(OFFSET($BB$1,MATCH($S1704,S:S,0)-1,),$BC$1,
_xlfn.TEXTJOIN(Sheet1!$D$16,1,U1704:AA1704))</f>
        <v>ratio=0.4,fixed=10</v>
      </c>
      <c r="U1704" s="14" t="str">
        <f t="shared" ca="1" si="452"/>
        <v>ratio=0.4</v>
      </c>
      <c r="V1704" s="14" t="str">
        <f t="shared" ca="1" si="453"/>
        <v>fixed=10</v>
      </c>
      <c r="W1704" s="14" t="str">
        <f t="shared" ca="1" si="454"/>
        <v/>
      </c>
      <c r="X1704" s="14" t="str">
        <f t="shared" ca="1" si="455"/>
        <v/>
      </c>
      <c r="Y1704" s="14" t="str">
        <f t="shared" ca="1" si="456"/>
        <v/>
      </c>
      <c r="Z1704" s="14" t="str">
        <f t="shared" ca="1" si="457"/>
        <v/>
      </c>
      <c r="AA1704" s="14" t="str">
        <f t="shared" ca="1" si="458"/>
        <v/>
      </c>
      <c r="AB1704" s="1">
        <f t="shared" si="459"/>
        <v>0.4</v>
      </c>
      <c r="AC1704" s="1">
        <f t="shared" si="460"/>
        <v>10</v>
      </c>
      <c r="AD1704" s="1" t="e">
        <f t="shared" si="461"/>
        <v>#N/A</v>
      </c>
      <c r="AE1704" s="1" t="e">
        <f t="shared" si="462"/>
        <v>#N/A</v>
      </c>
      <c r="AF1704" s="1" t="e">
        <f t="shared" si="463"/>
        <v>#N/A</v>
      </c>
      <c r="AG1704" s="1" t="e">
        <f t="shared" si="464"/>
        <v>#N/A</v>
      </c>
      <c r="AH1704" s="1" t="e">
        <f t="shared" si="465"/>
        <v>#N/A</v>
      </c>
      <c r="AI1704" s="1" t="str">
        <f>TRIM(LEFT(AP1704,FIND(Sheet1!$E$16,AP1704)-1))</f>
        <v>ratio</v>
      </c>
      <c r="AJ1704" s="1" t="str">
        <f>TRIM(LEFT(AQ1704,FIND(Sheet1!$E$16,AQ1704)-1))</f>
        <v>fixed</v>
      </c>
      <c r="AK1704" s="1" t="e">
        <f>TRIM(LEFT(AR1704,FIND(Sheet1!$E$16,AR1704)-1))</f>
        <v>#VALUE!</v>
      </c>
      <c r="AL1704" s="1" t="e">
        <f>TRIM(LEFT(AS1704,FIND(Sheet1!$E$16,AS1704)-1))</f>
        <v>#VALUE!</v>
      </c>
      <c r="AM1704" s="1" t="e">
        <f>TRIM(LEFT(AT1704,FIND(Sheet1!$E$16,AT1704)-1))</f>
        <v>#VALUE!</v>
      </c>
      <c r="AN1704" s="1" t="e">
        <f>TRIM(LEFT(AU1704,FIND(Sheet1!$E$16,AU1704)-1))</f>
        <v>#VALUE!</v>
      </c>
      <c r="AO1704" s="1" t="e">
        <f>TRIM(LEFT(AV1704,FIND(Sheet1!$E$16,AV1704)-1))</f>
        <v>#VALUE!</v>
      </c>
      <c r="AP1704" s="14" t="s">
        <v>167</v>
      </c>
      <c r="AQ1704" s="14" t="s">
        <v>168</v>
      </c>
      <c r="AX1704" s="1">
        <v>2210351101</v>
      </c>
      <c r="AY1704" s="1" t="s">
        <v>86</v>
      </c>
      <c r="AZ1704" s="1" t="str">
        <f t="shared" si="451"/>
        <v>2210351101伤血</v>
      </c>
      <c r="BA1704" s="1">
        <f>COUNTIFS($AZ$2:AZ1704,AZ1704,$AZ$2:AZ1704,"&gt;&lt;")</f>
        <v>1</v>
      </c>
    </row>
    <row r="1705" spans="19:53">
      <c r="S1705" s="14" t="str">
        <f t="shared" si="450"/>
        <v>2210351102伤血1</v>
      </c>
      <c r="T1705" s="14" t="str">
        <f ca="1">IF(OFFSET($BB$1,MATCH($S1705,S:S,0)-1,),$BC$1,
_xlfn.TEXTJOIN(Sheet1!$D$16,1,U1705:AA1705))</f>
        <v>ratio=3.2,fixed=100</v>
      </c>
      <c r="U1705" s="14" t="str">
        <f t="shared" ca="1" si="452"/>
        <v>ratio=3.2</v>
      </c>
      <c r="V1705" s="14" t="str">
        <f t="shared" ca="1" si="453"/>
        <v>fixed=100</v>
      </c>
      <c r="W1705" s="14" t="str">
        <f t="shared" ca="1" si="454"/>
        <v/>
      </c>
      <c r="X1705" s="14" t="str">
        <f t="shared" ca="1" si="455"/>
        <v/>
      </c>
      <c r="Y1705" s="14" t="str">
        <f t="shared" ca="1" si="456"/>
        <v/>
      </c>
      <c r="Z1705" s="14" t="str">
        <f t="shared" ca="1" si="457"/>
        <v/>
      </c>
      <c r="AA1705" s="14" t="str">
        <f t="shared" ca="1" si="458"/>
        <v/>
      </c>
      <c r="AB1705" s="1">
        <f t="shared" si="459"/>
        <v>3.2</v>
      </c>
      <c r="AC1705" s="1">
        <f t="shared" si="460"/>
        <v>100</v>
      </c>
      <c r="AD1705" s="1" t="e">
        <f t="shared" si="461"/>
        <v>#N/A</v>
      </c>
      <c r="AE1705" s="1" t="e">
        <f t="shared" si="462"/>
        <v>#N/A</v>
      </c>
      <c r="AF1705" s="1" t="e">
        <f t="shared" si="463"/>
        <v>#N/A</v>
      </c>
      <c r="AG1705" s="1" t="e">
        <f t="shared" si="464"/>
        <v>#N/A</v>
      </c>
      <c r="AH1705" s="1" t="e">
        <f t="shared" si="465"/>
        <v>#N/A</v>
      </c>
      <c r="AI1705" s="1" t="str">
        <f>TRIM(LEFT(AP1705,FIND(Sheet1!$E$16,AP1705)-1))</f>
        <v>ratio</v>
      </c>
      <c r="AJ1705" s="1" t="str">
        <f>TRIM(LEFT(AQ1705,FIND(Sheet1!$E$16,AQ1705)-1))</f>
        <v>fixed</v>
      </c>
      <c r="AK1705" s="1" t="e">
        <f>TRIM(LEFT(AR1705,FIND(Sheet1!$E$16,AR1705)-1))</f>
        <v>#VALUE!</v>
      </c>
      <c r="AL1705" s="1" t="e">
        <f>TRIM(LEFT(AS1705,FIND(Sheet1!$E$16,AS1705)-1))</f>
        <v>#VALUE!</v>
      </c>
      <c r="AM1705" s="1" t="e">
        <f>TRIM(LEFT(AT1705,FIND(Sheet1!$E$16,AT1705)-1))</f>
        <v>#VALUE!</v>
      </c>
      <c r="AN1705" s="1" t="e">
        <f>TRIM(LEFT(AU1705,FIND(Sheet1!$E$16,AU1705)-1))</f>
        <v>#VALUE!</v>
      </c>
      <c r="AO1705" s="1" t="e">
        <f>TRIM(LEFT(AV1705,FIND(Sheet1!$E$16,AV1705)-1))</f>
        <v>#VALUE!</v>
      </c>
      <c r="AP1705" s="14" t="s">
        <v>454</v>
      </c>
      <c r="AQ1705" s="14" t="s">
        <v>170</v>
      </c>
      <c r="AX1705" s="1">
        <v>2210351102</v>
      </c>
      <c r="AY1705" s="1" t="s">
        <v>86</v>
      </c>
      <c r="AZ1705" s="1" t="str">
        <f t="shared" si="451"/>
        <v>2210351102伤血</v>
      </c>
      <c r="BA1705" s="1">
        <f>COUNTIFS($AZ$2:AZ1705,AZ1705,$AZ$2:AZ1705,"&gt;&lt;")</f>
        <v>1</v>
      </c>
    </row>
    <row r="1706" spans="19:53">
      <c r="S1706" s="14" t="str">
        <f t="shared" si="450"/>
        <v>2210351102受击光效1</v>
      </c>
      <c r="T1706" s="14" t="str">
        <f ca="1">IF(OFFSET($BB$1,MATCH($S1706,S:S,0)-1,),$BC$1,
_xlfn.TEXTJOIN(Sheet1!$D$16,1,U1706:AA1706))</f>
        <v>1</v>
      </c>
      <c r="U1706" s="14" t="str">
        <f t="shared" ca="1" si="452"/>
        <v>1</v>
      </c>
      <c r="V1706" s="14" t="str">
        <f t="shared" ca="1" si="453"/>
        <v/>
      </c>
      <c r="W1706" s="14" t="str">
        <f t="shared" ca="1" si="454"/>
        <v/>
      </c>
      <c r="X1706" s="14" t="str">
        <f t="shared" ca="1" si="455"/>
        <v/>
      </c>
      <c r="Y1706" s="14" t="str">
        <f t="shared" ca="1" si="456"/>
        <v/>
      </c>
      <c r="Z1706" s="14" t="str">
        <f t="shared" ca="1" si="457"/>
        <v/>
      </c>
      <c r="AA1706" s="14" t="str">
        <f t="shared" ca="1" si="458"/>
        <v/>
      </c>
      <c r="AB1706" s="1">
        <f t="shared" si="459"/>
        <v>1</v>
      </c>
      <c r="AC1706" s="1" t="e">
        <f t="shared" si="460"/>
        <v>#N/A</v>
      </c>
      <c r="AD1706" s="1" t="e">
        <f t="shared" si="461"/>
        <v>#N/A</v>
      </c>
      <c r="AE1706" s="1" t="e">
        <f t="shared" si="462"/>
        <v>#N/A</v>
      </c>
      <c r="AF1706" s="1" t="e">
        <f t="shared" si="463"/>
        <v>#N/A</v>
      </c>
      <c r="AG1706" s="1" t="e">
        <f t="shared" si="464"/>
        <v>#N/A</v>
      </c>
      <c r="AH1706" s="1" t="e">
        <f t="shared" si="465"/>
        <v>#N/A</v>
      </c>
      <c r="AI1706" s="1" t="e">
        <f>TRIM(LEFT(AP1706,FIND(Sheet1!$E$16,AP1706)-1))</f>
        <v>#VALUE!</v>
      </c>
      <c r="AJ1706" s="1" t="e">
        <f>TRIM(LEFT(AQ1706,FIND(Sheet1!$E$16,AQ1706)-1))</f>
        <v>#VALUE!</v>
      </c>
      <c r="AK1706" s="1" t="e">
        <f>TRIM(LEFT(AR1706,FIND(Sheet1!$E$16,AR1706)-1))</f>
        <v>#VALUE!</v>
      </c>
      <c r="AL1706" s="1" t="e">
        <f>TRIM(LEFT(AS1706,FIND(Sheet1!$E$16,AS1706)-1))</f>
        <v>#VALUE!</v>
      </c>
      <c r="AM1706" s="1" t="e">
        <f>TRIM(LEFT(AT1706,FIND(Sheet1!$E$16,AT1706)-1))</f>
        <v>#VALUE!</v>
      </c>
      <c r="AN1706" s="1" t="e">
        <f>TRIM(LEFT(AU1706,FIND(Sheet1!$E$16,AU1706)-1))</f>
        <v>#VALUE!</v>
      </c>
      <c r="AO1706" s="1" t="e">
        <f>TRIM(LEFT(AV1706,FIND(Sheet1!$E$16,AV1706)-1))</f>
        <v>#VALUE!</v>
      </c>
      <c r="AP1706" s="14">
        <v>1</v>
      </c>
      <c r="AX1706" s="1">
        <v>2210351102</v>
      </c>
      <c r="AY1706" s="1" t="s">
        <v>91</v>
      </c>
      <c r="AZ1706" s="1" t="str">
        <f t="shared" si="451"/>
        <v>2210351102受击光效</v>
      </c>
      <c r="BA1706" s="1">
        <f>COUNTIFS($AZ$2:AZ1706,AZ1706,$AZ$2:AZ1706,"&gt;&lt;")</f>
        <v>1</v>
      </c>
    </row>
    <row r="1707" spans="19:53">
      <c r="S1707" s="14" t="str">
        <f t="shared" si="450"/>
        <v>2210351102加buff1</v>
      </c>
      <c r="T1707" s="14" t="str">
        <f ca="1">IF(OFFSET($BB$1,MATCH($S1707,S:S,0)-1,),$BC$1,
_xlfn.TEXTJOIN(Sheet1!$D$16,1,U1707:AA1707))</f>
        <v>duration=6,effectIds={1000101}</v>
      </c>
      <c r="U1707" s="14" t="str">
        <f t="shared" ca="1" si="452"/>
        <v>duration=6</v>
      </c>
      <c r="V1707" s="14" t="str">
        <f t="shared" ca="1" si="453"/>
        <v>effectIds={1000101}</v>
      </c>
      <c r="W1707" s="14" t="str">
        <f t="shared" ca="1" si="454"/>
        <v/>
      </c>
      <c r="X1707" s="14" t="str">
        <f t="shared" ca="1" si="455"/>
        <v/>
      </c>
      <c r="Y1707" s="14" t="str">
        <f t="shared" ca="1" si="456"/>
        <v/>
      </c>
      <c r="Z1707" s="14" t="str">
        <f t="shared" ca="1" si="457"/>
        <v/>
      </c>
      <c r="AA1707" s="14" t="str">
        <f t="shared" ca="1" si="458"/>
        <v/>
      </c>
      <c r="AB1707" s="1">
        <f t="shared" si="459"/>
        <v>6</v>
      </c>
      <c r="AC1707" s="1" t="e">
        <f t="shared" si="460"/>
        <v>#N/A</v>
      </c>
      <c r="AD1707" s="1" t="e">
        <f t="shared" si="461"/>
        <v>#N/A</v>
      </c>
      <c r="AE1707" s="1" t="e">
        <f t="shared" si="462"/>
        <v>#N/A</v>
      </c>
      <c r="AF1707" s="1" t="e">
        <f t="shared" si="463"/>
        <v>#N/A</v>
      </c>
      <c r="AG1707" s="1" t="e">
        <f t="shared" si="464"/>
        <v>#N/A</v>
      </c>
      <c r="AH1707" s="1" t="e">
        <f t="shared" si="465"/>
        <v>#N/A</v>
      </c>
      <c r="AI1707" s="1" t="str">
        <f>TRIM(LEFT(AP1707,FIND(Sheet1!$E$16,AP1707)-1))</f>
        <v>duration</v>
      </c>
      <c r="AJ1707" s="1" t="str">
        <f>TRIM(LEFT(AQ1707,FIND(Sheet1!$E$16,AQ1707)-1))</f>
        <v>effectIds</v>
      </c>
      <c r="AK1707" s="1" t="e">
        <f>TRIM(LEFT(AR1707,FIND(Sheet1!$E$16,AR1707)-1))</f>
        <v>#VALUE!</v>
      </c>
      <c r="AL1707" s="1" t="e">
        <f>TRIM(LEFT(AS1707,FIND(Sheet1!$E$16,AS1707)-1))</f>
        <v>#VALUE!</v>
      </c>
      <c r="AM1707" s="1" t="e">
        <f>TRIM(LEFT(AT1707,FIND(Sheet1!$E$16,AT1707)-1))</f>
        <v>#VALUE!</v>
      </c>
      <c r="AN1707" s="1" t="e">
        <f>TRIM(LEFT(AU1707,FIND(Sheet1!$E$16,AU1707)-1))</f>
        <v>#VALUE!</v>
      </c>
      <c r="AO1707" s="1" t="e">
        <f>TRIM(LEFT(AV1707,FIND(Sheet1!$E$16,AV1707)-1))</f>
        <v>#VALUE!</v>
      </c>
      <c r="AP1707" s="14" t="s">
        <v>185</v>
      </c>
      <c r="AQ1707" s="14" t="s">
        <v>455</v>
      </c>
      <c r="AX1707" s="1">
        <v>2210351102</v>
      </c>
      <c r="AY1707" s="1" t="s">
        <v>88</v>
      </c>
      <c r="AZ1707" s="1" t="str">
        <f t="shared" si="451"/>
        <v>2210351102加buff</v>
      </c>
      <c r="BA1707" s="1">
        <f>COUNTIFS($AZ$2:AZ1707,AZ1707,$AZ$2:AZ1707,"&gt;&lt;")</f>
        <v>1</v>
      </c>
    </row>
    <row r="1708" spans="19:53">
      <c r="S1708" s="14" t="str">
        <f t="shared" ref="S1708:S1736" si="466">AZ1708&amp;BA1708</f>
        <v>2210351103伤血1</v>
      </c>
      <c r="T1708" s="14" t="str">
        <f ca="1">IF(OFFSET($BB$1,MATCH($S1708,S:S,0)-1,),$BC$1,
_xlfn.TEXTJOIN(Sheet1!$D$16,1,U1708:AA1708))</f>
        <v>ratio=1.48,fixed=100</v>
      </c>
      <c r="U1708" s="14" t="str">
        <f t="shared" ca="1" si="452"/>
        <v>ratio=1.48</v>
      </c>
      <c r="V1708" s="14" t="str">
        <f t="shared" ca="1" si="453"/>
        <v>fixed=100</v>
      </c>
      <c r="W1708" s="14" t="str">
        <f t="shared" ca="1" si="454"/>
        <v/>
      </c>
      <c r="X1708" s="14" t="str">
        <f t="shared" ca="1" si="455"/>
        <v/>
      </c>
      <c r="Y1708" s="14" t="str">
        <f t="shared" ca="1" si="456"/>
        <v/>
      </c>
      <c r="Z1708" s="14" t="str">
        <f t="shared" ca="1" si="457"/>
        <v/>
      </c>
      <c r="AA1708" s="14" t="str">
        <f t="shared" ca="1" si="458"/>
        <v/>
      </c>
      <c r="AB1708" s="1">
        <f t="shared" si="459"/>
        <v>1.48</v>
      </c>
      <c r="AC1708" s="1">
        <f t="shared" si="460"/>
        <v>100</v>
      </c>
      <c r="AD1708" s="1" t="e">
        <f t="shared" si="461"/>
        <v>#N/A</v>
      </c>
      <c r="AE1708" s="1" t="e">
        <f t="shared" si="462"/>
        <v>#N/A</v>
      </c>
      <c r="AF1708" s="1" t="e">
        <f t="shared" si="463"/>
        <v>#N/A</v>
      </c>
      <c r="AG1708" s="1" t="e">
        <f t="shared" si="464"/>
        <v>#N/A</v>
      </c>
      <c r="AH1708" s="1" t="e">
        <f t="shared" si="465"/>
        <v>#N/A</v>
      </c>
      <c r="AI1708" s="1" t="str">
        <f>TRIM(LEFT(AP1708,FIND(Sheet1!$E$16,AP1708)-1))</f>
        <v>ratio</v>
      </c>
      <c r="AJ1708" s="1" t="str">
        <f>TRIM(LEFT(AQ1708,FIND(Sheet1!$E$16,AQ1708)-1))</f>
        <v>fixed</v>
      </c>
      <c r="AK1708" s="1" t="e">
        <f>TRIM(LEFT(AR1708,FIND(Sheet1!$E$16,AR1708)-1))</f>
        <v>#VALUE!</v>
      </c>
      <c r="AL1708" s="1" t="e">
        <f>TRIM(LEFT(AS1708,FIND(Sheet1!$E$16,AS1708)-1))</f>
        <v>#VALUE!</v>
      </c>
      <c r="AM1708" s="1" t="e">
        <f>TRIM(LEFT(AT1708,FIND(Sheet1!$E$16,AT1708)-1))</f>
        <v>#VALUE!</v>
      </c>
      <c r="AN1708" s="1" t="e">
        <f>TRIM(LEFT(AU1708,FIND(Sheet1!$E$16,AU1708)-1))</f>
        <v>#VALUE!</v>
      </c>
      <c r="AO1708" s="1" t="e">
        <f>TRIM(LEFT(AV1708,FIND(Sheet1!$E$16,AV1708)-1))</f>
        <v>#VALUE!</v>
      </c>
      <c r="AP1708" s="14" t="s">
        <v>456</v>
      </c>
      <c r="AQ1708" s="14" t="s">
        <v>170</v>
      </c>
      <c r="AX1708" s="1">
        <v>2210351103</v>
      </c>
      <c r="AY1708" s="1" t="s">
        <v>86</v>
      </c>
      <c r="AZ1708" s="1" t="str">
        <f t="shared" ref="AZ1708:AZ1734" si="467">AX1708&amp;AY1708</f>
        <v>2210351103伤血</v>
      </c>
      <c r="BA1708" s="1">
        <f>COUNTIFS($AZ$2:AZ1708,AZ1708,$AZ$2:AZ1708,"&gt;&lt;")</f>
        <v>1</v>
      </c>
    </row>
    <row r="1709" spans="19:53">
      <c r="S1709" s="14" t="str">
        <f t="shared" si="466"/>
        <v>2210351103受击光效1</v>
      </c>
      <c r="T1709" s="14" t="str">
        <f ca="1">IF(OFFSET($BB$1,MATCH($S1709,S:S,0)-1,),$BC$1,
_xlfn.TEXTJOIN(Sheet1!$D$16,1,U1709:AA1709))</f>
        <v>1</v>
      </c>
      <c r="U1709" s="14" t="str">
        <f t="shared" ca="1" si="452"/>
        <v>1</v>
      </c>
      <c r="V1709" s="14" t="str">
        <f t="shared" ca="1" si="453"/>
        <v/>
      </c>
      <c r="W1709" s="14" t="str">
        <f t="shared" ca="1" si="454"/>
        <v/>
      </c>
      <c r="X1709" s="14" t="str">
        <f t="shared" ca="1" si="455"/>
        <v/>
      </c>
      <c r="Y1709" s="14" t="str">
        <f t="shared" ca="1" si="456"/>
        <v/>
      </c>
      <c r="Z1709" s="14" t="str">
        <f t="shared" ca="1" si="457"/>
        <v/>
      </c>
      <c r="AA1709" s="14" t="str">
        <f t="shared" ca="1" si="458"/>
        <v/>
      </c>
      <c r="AB1709" s="1">
        <f t="shared" si="459"/>
        <v>1</v>
      </c>
      <c r="AC1709" s="1" t="e">
        <f t="shared" si="460"/>
        <v>#N/A</v>
      </c>
      <c r="AD1709" s="1" t="e">
        <f t="shared" si="461"/>
        <v>#N/A</v>
      </c>
      <c r="AE1709" s="1" t="e">
        <f t="shared" si="462"/>
        <v>#N/A</v>
      </c>
      <c r="AF1709" s="1" t="e">
        <f t="shared" si="463"/>
        <v>#N/A</v>
      </c>
      <c r="AG1709" s="1" t="e">
        <f t="shared" si="464"/>
        <v>#N/A</v>
      </c>
      <c r="AH1709" s="1" t="e">
        <f t="shared" si="465"/>
        <v>#N/A</v>
      </c>
      <c r="AI1709" s="1" t="e">
        <f>TRIM(LEFT(AP1709,FIND(Sheet1!$E$16,AP1709)-1))</f>
        <v>#VALUE!</v>
      </c>
      <c r="AJ1709" s="1" t="e">
        <f>TRIM(LEFT(AQ1709,FIND(Sheet1!$E$16,AQ1709)-1))</f>
        <v>#VALUE!</v>
      </c>
      <c r="AK1709" s="1" t="e">
        <f>TRIM(LEFT(AR1709,FIND(Sheet1!$E$16,AR1709)-1))</f>
        <v>#VALUE!</v>
      </c>
      <c r="AL1709" s="1" t="e">
        <f>TRIM(LEFT(AS1709,FIND(Sheet1!$E$16,AS1709)-1))</f>
        <v>#VALUE!</v>
      </c>
      <c r="AM1709" s="1" t="e">
        <f>TRIM(LEFT(AT1709,FIND(Sheet1!$E$16,AT1709)-1))</f>
        <v>#VALUE!</v>
      </c>
      <c r="AN1709" s="1" t="e">
        <f>TRIM(LEFT(AU1709,FIND(Sheet1!$E$16,AU1709)-1))</f>
        <v>#VALUE!</v>
      </c>
      <c r="AO1709" s="1" t="e">
        <f>TRIM(LEFT(AV1709,FIND(Sheet1!$E$16,AV1709)-1))</f>
        <v>#VALUE!</v>
      </c>
      <c r="AP1709" s="14">
        <v>1</v>
      </c>
      <c r="AX1709" s="1">
        <v>2210351103</v>
      </c>
      <c r="AY1709" s="1" t="s">
        <v>91</v>
      </c>
      <c r="AZ1709" s="1" t="str">
        <f t="shared" si="467"/>
        <v>2210351103受击光效</v>
      </c>
      <c r="BA1709" s="1">
        <f>COUNTIFS($AZ$2:AZ1709,AZ1709,$AZ$2:AZ1709,"&gt;&lt;")</f>
        <v>1</v>
      </c>
    </row>
    <row r="1710" spans="19:53">
      <c r="S1710" s="14" t="str">
        <f t="shared" si="466"/>
        <v>2210351103加buff1</v>
      </c>
      <c r="T1710" s="14" t="str">
        <f ca="1">IF(OFFSET($BB$1,MATCH($S1710,S:S,0)-1,),$BC$1,
_xlfn.TEXTJOIN(Sheet1!$D$16,1,U1710:AA1710))</f>
        <v>duration=2,effectIds={1000102}</v>
      </c>
      <c r="U1710" s="14" t="str">
        <f t="shared" ca="1" si="452"/>
        <v>duration=2</v>
      </c>
      <c r="V1710" s="14" t="str">
        <f t="shared" ca="1" si="453"/>
        <v>effectIds={1000102}</v>
      </c>
      <c r="W1710" s="14" t="str">
        <f t="shared" ca="1" si="454"/>
        <v/>
      </c>
      <c r="X1710" s="14" t="str">
        <f t="shared" ca="1" si="455"/>
        <v/>
      </c>
      <c r="Y1710" s="14" t="str">
        <f t="shared" ca="1" si="456"/>
        <v/>
      </c>
      <c r="Z1710" s="14" t="str">
        <f t="shared" ca="1" si="457"/>
        <v/>
      </c>
      <c r="AA1710" s="14" t="str">
        <f t="shared" ca="1" si="458"/>
        <v/>
      </c>
      <c r="AB1710" s="1">
        <f t="shared" si="459"/>
        <v>2</v>
      </c>
      <c r="AC1710" s="1" t="e">
        <f t="shared" si="460"/>
        <v>#N/A</v>
      </c>
      <c r="AD1710" s="1" t="e">
        <f t="shared" si="461"/>
        <v>#N/A</v>
      </c>
      <c r="AE1710" s="1" t="e">
        <f t="shared" si="462"/>
        <v>#N/A</v>
      </c>
      <c r="AF1710" s="1" t="e">
        <f t="shared" si="463"/>
        <v>#N/A</v>
      </c>
      <c r="AG1710" s="1" t="e">
        <f t="shared" si="464"/>
        <v>#N/A</v>
      </c>
      <c r="AH1710" s="1" t="e">
        <f t="shared" si="465"/>
        <v>#N/A</v>
      </c>
      <c r="AI1710" s="1" t="str">
        <f>TRIM(LEFT(AP1710,FIND(Sheet1!$E$16,AP1710)-1))</f>
        <v>duration</v>
      </c>
      <c r="AJ1710" s="1" t="str">
        <f>TRIM(LEFT(AQ1710,FIND(Sheet1!$E$16,AQ1710)-1))</f>
        <v>effectIds</v>
      </c>
      <c r="AK1710" s="1" t="e">
        <f>TRIM(LEFT(AR1710,FIND(Sheet1!$E$16,AR1710)-1))</f>
        <v>#VALUE!</v>
      </c>
      <c r="AL1710" s="1" t="e">
        <f>TRIM(LEFT(AS1710,FIND(Sheet1!$E$16,AS1710)-1))</f>
        <v>#VALUE!</v>
      </c>
      <c r="AM1710" s="1" t="e">
        <f>TRIM(LEFT(AT1710,FIND(Sheet1!$E$16,AT1710)-1))</f>
        <v>#VALUE!</v>
      </c>
      <c r="AN1710" s="1" t="e">
        <f>TRIM(LEFT(AU1710,FIND(Sheet1!$E$16,AU1710)-1))</f>
        <v>#VALUE!</v>
      </c>
      <c r="AO1710" s="1" t="e">
        <f>TRIM(LEFT(AV1710,FIND(Sheet1!$E$16,AV1710)-1))</f>
        <v>#VALUE!</v>
      </c>
      <c r="AP1710" s="14" t="s">
        <v>249</v>
      </c>
      <c r="AQ1710" s="14" t="s">
        <v>457</v>
      </c>
      <c r="AX1710" s="1">
        <v>2210351103</v>
      </c>
      <c r="AY1710" s="1" t="s">
        <v>88</v>
      </c>
      <c r="AZ1710" s="1" t="str">
        <f t="shared" si="467"/>
        <v>2210351103加buff</v>
      </c>
      <c r="BA1710" s="1">
        <f>COUNTIFS($AZ$2:AZ1710,AZ1710,$AZ$2:AZ1710,"&gt;&lt;")</f>
        <v>1</v>
      </c>
    </row>
    <row r="1711" spans="19:53">
      <c r="S1711" s="14" t="str">
        <f t="shared" si="466"/>
        <v>2210351104击退1</v>
      </c>
      <c r="T1711" s="14" t="str">
        <f ca="1">IF(OFFSET($BB$1,MATCH($S1711,S:S,0)-1,),$BC$1,
_xlfn.TEXTJOIN(Sheet1!$D$16,1,U1711:AA1711))</f>
        <v>speed=3000,duration=0.01</v>
      </c>
      <c r="U1711" s="14" t="str">
        <f t="shared" ca="1" si="452"/>
        <v>speed=3000</v>
      </c>
      <c r="V1711" s="14" t="str">
        <f t="shared" ca="1" si="453"/>
        <v>duration=0.01</v>
      </c>
      <c r="W1711" s="14" t="str">
        <f t="shared" ca="1" si="454"/>
        <v/>
      </c>
      <c r="X1711" s="14" t="str">
        <f t="shared" ca="1" si="455"/>
        <v/>
      </c>
      <c r="Y1711" s="14" t="str">
        <f t="shared" ca="1" si="456"/>
        <v/>
      </c>
      <c r="Z1711" s="14" t="str">
        <f t="shared" ca="1" si="457"/>
        <v/>
      </c>
      <c r="AA1711" s="14" t="str">
        <f t="shared" ca="1" si="458"/>
        <v/>
      </c>
      <c r="AB1711" s="1">
        <f t="shared" si="459"/>
        <v>3000</v>
      </c>
      <c r="AC1711" s="1">
        <f t="shared" si="460"/>
        <v>0.01</v>
      </c>
      <c r="AD1711" s="1" t="e">
        <f t="shared" si="461"/>
        <v>#N/A</v>
      </c>
      <c r="AE1711" s="1" t="e">
        <f t="shared" si="462"/>
        <v>#N/A</v>
      </c>
      <c r="AF1711" s="1" t="e">
        <f t="shared" si="463"/>
        <v>#N/A</v>
      </c>
      <c r="AG1711" s="1" t="e">
        <f t="shared" si="464"/>
        <v>#N/A</v>
      </c>
      <c r="AH1711" s="1" t="e">
        <f t="shared" si="465"/>
        <v>#N/A</v>
      </c>
      <c r="AI1711" s="1" t="str">
        <f>TRIM(LEFT(AP1711,FIND(Sheet1!$E$16,AP1711)-1))</f>
        <v>speed</v>
      </c>
      <c r="AJ1711" s="1" t="str">
        <f>TRIM(LEFT(AQ1711,FIND(Sheet1!$E$16,AQ1711)-1))</f>
        <v>duration</v>
      </c>
      <c r="AK1711" s="1" t="e">
        <f>TRIM(LEFT(AR1711,FIND(Sheet1!$E$16,AR1711)-1))</f>
        <v>#VALUE!</v>
      </c>
      <c r="AL1711" s="1" t="e">
        <f>TRIM(LEFT(AS1711,FIND(Sheet1!$E$16,AS1711)-1))</f>
        <v>#VALUE!</v>
      </c>
      <c r="AM1711" s="1" t="e">
        <f>TRIM(LEFT(AT1711,FIND(Sheet1!$E$16,AT1711)-1))</f>
        <v>#VALUE!</v>
      </c>
      <c r="AN1711" s="1" t="e">
        <f>TRIM(LEFT(AU1711,FIND(Sheet1!$E$16,AU1711)-1))</f>
        <v>#VALUE!</v>
      </c>
      <c r="AO1711" s="1" t="e">
        <f>TRIM(LEFT(AV1711,FIND(Sheet1!$E$16,AV1711)-1))</f>
        <v>#VALUE!</v>
      </c>
      <c r="AP1711" s="14" t="s">
        <v>171</v>
      </c>
      <c r="AQ1711" s="14" t="s">
        <v>333</v>
      </c>
      <c r="AX1711" s="1">
        <v>2210351104</v>
      </c>
      <c r="AY1711" s="1" t="s">
        <v>47</v>
      </c>
      <c r="AZ1711" s="1" t="str">
        <f t="shared" si="467"/>
        <v>2210351104击退</v>
      </c>
      <c r="BA1711" s="1">
        <f>COUNTIFS($AZ$2:AZ1711,AZ1711,$AZ$2:AZ1711,"&gt;&lt;")</f>
        <v>1</v>
      </c>
    </row>
    <row r="1712" spans="19:53">
      <c r="S1712" s="14" t="str">
        <f t="shared" si="466"/>
        <v>2210351104伤血1</v>
      </c>
      <c r="T1712" s="14" t="str">
        <f ca="1">IF(OFFSET($BB$1,MATCH($S1712,S:S,0)-1,),$BC$1,
_xlfn.TEXTJOIN(Sheet1!$D$16,1,U1712:AA1712))</f>
        <v>ratio=0.48+attackerParams('extreasure2')+attackerParams('step10a'),fixed=100,extCritP=0.3+attackerParams('extreasure1')+attackerParams('step10b'),finalAddP=math.min(0.25,sourceSkillBlackboard('hit_unit_count',0)*attackerParams('extreasure3'))</v>
      </c>
      <c r="U1712" s="14" t="str">
        <f t="shared" ca="1" si="452"/>
        <v>ratio=0.48+attackerParams('extreasure2')+attackerParams('step10a')</v>
      </c>
      <c r="V1712" s="14" t="str">
        <f t="shared" ca="1" si="453"/>
        <v>fixed=100</v>
      </c>
      <c r="W1712" s="14" t="str">
        <f t="shared" ca="1" si="454"/>
        <v>extCritP=0.3+attackerParams('extreasure1')+attackerParams('step10b')</v>
      </c>
      <c r="X1712" s="14" t="str">
        <f t="shared" ca="1" si="455"/>
        <v>finalAddP=math.min(0.25</v>
      </c>
      <c r="Y1712" s="14" t="str">
        <f t="shared" ca="1" si="456"/>
        <v>sourceSkillBlackboard('hit_unit_count'</v>
      </c>
      <c r="Z1712" s="14" t="str">
        <f t="shared" ca="1" si="457"/>
        <v>0)*attackerParams('extreasure3'))</v>
      </c>
      <c r="AA1712" s="14" t="str">
        <f t="shared" ca="1" si="458"/>
        <v/>
      </c>
      <c r="AB1712" s="1">
        <f t="shared" si="459"/>
        <v>0.48</v>
      </c>
      <c r="AC1712" s="1">
        <f t="shared" si="460"/>
        <v>100</v>
      </c>
      <c r="AD1712" s="1">
        <f t="shared" si="461"/>
        <v>0.3</v>
      </c>
      <c r="AE1712" s="1" t="e">
        <f t="shared" si="462"/>
        <v>#N/A</v>
      </c>
      <c r="AF1712" s="1" t="e">
        <f t="shared" si="463"/>
        <v>#N/A</v>
      </c>
      <c r="AG1712" s="1" t="e">
        <f t="shared" si="464"/>
        <v>#N/A</v>
      </c>
      <c r="AH1712" s="1" t="e">
        <f t="shared" si="465"/>
        <v>#N/A</v>
      </c>
      <c r="AI1712" s="1" t="str">
        <f>TRIM(LEFT(AP1712,FIND(Sheet1!$E$16,AP1712)-1))</f>
        <v>ratio</v>
      </c>
      <c r="AJ1712" s="1" t="str">
        <f>TRIM(LEFT(AQ1712,FIND(Sheet1!$E$16,AQ1712)-1))</f>
        <v>fixed</v>
      </c>
      <c r="AK1712" s="1" t="str">
        <f>TRIM(LEFT(AR1712,FIND(Sheet1!$E$16,AR1712)-1))</f>
        <v>extCritP</v>
      </c>
      <c r="AL1712" s="1" t="str">
        <f>TRIM(LEFT(AS1712,FIND(Sheet1!$E$16,AS1712)-1))</f>
        <v>finalAddP</v>
      </c>
      <c r="AM1712" s="1" t="e">
        <f>TRIM(LEFT(AT1712,FIND(Sheet1!$E$16,AT1712)-1))</f>
        <v>#VALUE!</v>
      </c>
      <c r="AN1712" s="1" t="e">
        <f>TRIM(LEFT(AU1712,FIND(Sheet1!$E$16,AU1712)-1))</f>
        <v>#VALUE!</v>
      </c>
      <c r="AO1712" s="1" t="e">
        <f>TRIM(LEFT(AV1712,FIND(Sheet1!$E$16,AV1712)-1))</f>
        <v>#VALUE!</v>
      </c>
      <c r="AP1712" s="14" t="s">
        <v>458</v>
      </c>
      <c r="AQ1712" s="14" t="s">
        <v>170</v>
      </c>
      <c r="AR1712" s="14" t="s">
        <v>459</v>
      </c>
      <c r="AS1712" s="14" t="s">
        <v>190</v>
      </c>
      <c r="AT1712" s="14" t="s">
        <v>191</v>
      </c>
      <c r="AU1712" s="14" t="s">
        <v>192</v>
      </c>
      <c r="AX1712" s="1">
        <v>2210351104</v>
      </c>
      <c r="AY1712" s="1" t="s">
        <v>86</v>
      </c>
      <c r="AZ1712" s="1" t="str">
        <f t="shared" si="467"/>
        <v>2210351104伤血</v>
      </c>
      <c r="BA1712" s="1">
        <f>COUNTIFS($AZ$2:AZ1712,AZ1712,$AZ$2:AZ1712,"&gt;&lt;")</f>
        <v>1</v>
      </c>
    </row>
    <row r="1713" spans="19:53">
      <c r="S1713" s="14" t="str">
        <f t="shared" si="466"/>
        <v>2210351104受击光效1</v>
      </c>
      <c r="T1713" s="14" t="str">
        <f ca="1">IF(OFFSET($BB$1,MATCH($S1713,S:S,0)-1,),$BC$1,
_xlfn.TEXTJOIN(Sheet1!$D$16,1,U1713:AA1713))</f>
        <v>1</v>
      </c>
      <c r="U1713" s="14" t="str">
        <f t="shared" ca="1" si="452"/>
        <v>1</v>
      </c>
      <c r="V1713" s="14" t="str">
        <f t="shared" ca="1" si="453"/>
        <v/>
      </c>
      <c r="W1713" s="14" t="str">
        <f t="shared" ca="1" si="454"/>
        <v/>
      </c>
      <c r="X1713" s="14" t="str">
        <f t="shared" ca="1" si="455"/>
        <v/>
      </c>
      <c r="Y1713" s="14" t="str">
        <f t="shared" ca="1" si="456"/>
        <v/>
      </c>
      <c r="Z1713" s="14" t="str">
        <f t="shared" ca="1" si="457"/>
        <v/>
      </c>
      <c r="AA1713" s="14" t="str">
        <f t="shared" ca="1" si="458"/>
        <v/>
      </c>
      <c r="AB1713" s="1">
        <f t="shared" si="459"/>
        <v>1</v>
      </c>
      <c r="AC1713" s="1" t="e">
        <f t="shared" si="460"/>
        <v>#N/A</v>
      </c>
      <c r="AD1713" s="1" t="e">
        <f t="shared" si="461"/>
        <v>#N/A</v>
      </c>
      <c r="AE1713" s="1" t="e">
        <f t="shared" si="462"/>
        <v>#N/A</v>
      </c>
      <c r="AF1713" s="1" t="e">
        <f t="shared" si="463"/>
        <v>#N/A</v>
      </c>
      <c r="AG1713" s="1" t="e">
        <f t="shared" si="464"/>
        <v>#N/A</v>
      </c>
      <c r="AH1713" s="1" t="e">
        <f t="shared" si="465"/>
        <v>#N/A</v>
      </c>
      <c r="AI1713" s="1" t="e">
        <f>TRIM(LEFT(AP1713,FIND(Sheet1!$E$16,AP1713)-1))</f>
        <v>#VALUE!</v>
      </c>
      <c r="AJ1713" s="1" t="e">
        <f>TRIM(LEFT(AQ1713,FIND(Sheet1!$E$16,AQ1713)-1))</f>
        <v>#VALUE!</v>
      </c>
      <c r="AK1713" s="1" t="e">
        <f>TRIM(LEFT(AR1713,FIND(Sheet1!$E$16,AR1713)-1))</f>
        <v>#VALUE!</v>
      </c>
      <c r="AL1713" s="1" t="e">
        <f>TRIM(LEFT(AS1713,FIND(Sheet1!$E$16,AS1713)-1))</f>
        <v>#VALUE!</v>
      </c>
      <c r="AM1713" s="1" t="e">
        <f>TRIM(LEFT(AT1713,FIND(Sheet1!$E$16,AT1713)-1))</f>
        <v>#VALUE!</v>
      </c>
      <c r="AN1713" s="1" t="e">
        <f>TRIM(LEFT(AU1713,FIND(Sheet1!$E$16,AU1713)-1))</f>
        <v>#VALUE!</v>
      </c>
      <c r="AO1713" s="1" t="e">
        <f>TRIM(LEFT(AV1713,FIND(Sheet1!$E$16,AV1713)-1))</f>
        <v>#VALUE!</v>
      </c>
      <c r="AP1713" s="14">
        <v>1</v>
      </c>
      <c r="AX1713" s="1">
        <v>2210351104</v>
      </c>
      <c r="AY1713" s="1" t="s">
        <v>91</v>
      </c>
      <c r="AZ1713" s="1" t="str">
        <f t="shared" si="467"/>
        <v>2210351104受击光效</v>
      </c>
      <c r="BA1713" s="1">
        <f>COUNTIFS($AZ$2:AZ1713,AZ1713,$AZ$2:AZ1713,"&gt;&lt;")</f>
        <v>1</v>
      </c>
    </row>
    <row r="1714" spans="19:53">
      <c r="S1714" s="14" t="str">
        <f t="shared" si="466"/>
        <v>2210351105击退1</v>
      </c>
      <c r="T1714" s="14" t="str">
        <f ca="1">IF(OFFSET($BB$1,MATCH($S1714,S:S,0)-1,),$BC$1,
_xlfn.TEXTJOIN(Sheet1!$D$16,1,U1714:AA1714))</f>
        <v>speed=3000,duration=0.01</v>
      </c>
      <c r="U1714" s="14" t="str">
        <f t="shared" ca="1" si="452"/>
        <v>speed=3000</v>
      </c>
      <c r="V1714" s="14" t="str">
        <f t="shared" ca="1" si="453"/>
        <v>duration=0.01</v>
      </c>
      <c r="W1714" s="14" t="str">
        <f t="shared" ca="1" si="454"/>
        <v/>
      </c>
      <c r="X1714" s="14" t="str">
        <f t="shared" ca="1" si="455"/>
        <v/>
      </c>
      <c r="Y1714" s="14" t="str">
        <f t="shared" ca="1" si="456"/>
        <v/>
      </c>
      <c r="Z1714" s="14" t="str">
        <f t="shared" ca="1" si="457"/>
        <v/>
      </c>
      <c r="AA1714" s="14" t="str">
        <f t="shared" ca="1" si="458"/>
        <v/>
      </c>
      <c r="AB1714" s="1">
        <f t="shared" si="459"/>
        <v>3000</v>
      </c>
      <c r="AC1714" s="1">
        <f t="shared" si="460"/>
        <v>0.01</v>
      </c>
      <c r="AD1714" s="1" t="e">
        <f t="shared" si="461"/>
        <v>#N/A</v>
      </c>
      <c r="AE1714" s="1" t="e">
        <f t="shared" si="462"/>
        <v>#N/A</v>
      </c>
      <c r="AF1714" s="1" t="e">
        <f t="shared" si="463"/>
        <v>#N/A</v>
      </c>
      <c r="AG1714" s="1" t="e">
        <f t="shared" si="464"/>
        <v>#N/A</v>
      </c>
      <c r="AH1714" s="1" t="e">
        <f t="shared" si="465"/>
        <v>#N/A</v>
      </c>
      <c r="AI1714" s="1" t="str">
        <f>TRIM(LEFT(AP1714,FIND(Sheet1!$E$16,AP1714)-1))</f>
        <v>speed</v>
      </c>
      <c r="AJ1714" s="1" t="str">
        <f>TRIM(LEFT(AQ1714,FIND(Sheet1!$E$16,AQ1714)-1))</f>
        <v>duration</v>
      </c>
      <c r="AK1714" s="1" t="e">
        <f>TRIM(LEFT(AR1714,FIND(Sheet1!$E$16,AR1714)-1))</f>
        <v>#VALUE!</v>
      </c>
      <c r="AL1714" s="1" t="e">
        <f>TRIM(LEFT(AS1714,FIND(Sheet1!$E$16,AS1714)-1))</f>
        <v>#VALUE!</v>
      </c>
      <c r="AM1714" s="1" t="e">
        <f>TRIM(LEFT(AT1714,FIND(Sheet1!$E$16,AT1714)-1))</f>
        <v>#VALUE!</v>
      </c>
      <c r="AN1714" s="1" t="e">
        <f>TRIM(LEFT(AU1714,FIND(Sheet1!$E$16,AU1714)-1))</f>
        <v>#VALUE!</v>
      </c>
      <c r="AO1714" s="1" t="e">
        <f>TRIM(LEFT(AV1714,FIND(Sheet1!$E$16,AV1714)-1))</f>
        <v>#VALUE!</v>
      </c>
      <c r="AP1714" s="14" t="s">
        <v>171</v>
      </c>
      <c r="AQ1714" s="14" t="s">
        <v>333</v>
      </c>
      <c r="AX1714" s="1">
        <v>2210351105</v>
      </c>
      <c r="AY1714" s="1" t="s">
        <v>47</v>
      </c>
      <c r="AZ1714" s="1" t="str">
        <f t="shared" si="467"/>
        <v>2210351105击退</v>
      </c>
      <c r="BA1714" s="1">
        <f>COUNTIFS($AZ$2:AZ1714,AZ1714,$AZ$2:AZ1714,"&gt;&lt;")</f>
        <v>1</v>
      </c>
    </row>
    <row r="1715" spans="19:53">
      <c r="S1715" s="14" t="str">
        <f t="shared" si="466"/>
        <v>2210351105伤血1</v>
      </c>
      <c r="T1715" s="14" t="str">
        <f ca="1">IF(OFFSET($BB$1,MATCH($S1715,S:S,0)-1,),$BC$1,
_xlfn.TEXTJOIN(Sheet1!$D$16,1,U1715:AA1715))</f>
        <v>ratio=0.58+attackerParams('extreasure2')+attackerParams('step10a'),fixed=100,extCritP=0.3+attackerParams('extreasure1')+attackerParams('step10b'),finalAddP=math.min(0.25,sourceSkillBlackboard('hit_unit_count',0)*attackerParams('extreasure3'))</v>
      </c>
      <c r="U1715" s="14" t="str">
        <f t="shared" ca="1" si="452"/>
        <v>ratio=0.58+attackerParams('extreasure2')+attackerParams('step10a')</v>
      </c>
      <c r="V1715" s="14" t="str">
        <f t="shared" ca="1" si="453"/>
        <v>fixed=100</v>
      </c>
      <c r="W1715" s="14" t="str">
        <f t="shared" ca="1" si="454"/>
        <v>extCritP=0.3+attackerParams('extreasure1')+attackerParams('step10b')</v>
      </c>
      <c r="X1715" s="14" t="str">
        <f t="shared" ca="1" si="455"/>
        <v>finalAddP=math.min(0.25</v>
      </c>
      <c r="Y1715" s="14" t="str">
        <f t="shared" ca="1" si="456"/>
        <v>sourceSkillBlackboard('hit_unit_count'</v>
      </c>
      <c r="Z1715" s="14" t="str">
        <f t="shared" ca="1" si="457"/>
        <v>0)*attackerParams('extreasure3'))</v>
      </c>
      <c r="AA1715" s="14" t="str">
        <f t="shared" ca="1" si="458"/>
        <v/>
      </c>
      <c r="AB1715" s="1">
        <f t="shared" si="459"/>
        <v>0.57999999999999996</v>
      </c>
      <c r="AC1715" s="1">
        <f t="shared" si="460"/>
        <v>100</v>
      </c>
      <c r="AD1715" s="1">
        <f t="shared" si="461"/>
        <v>0.3</v>
      </c>
      <c r="AE1715" s="1" t="e">
        <f t="shared" si="462"/>
        <v>#N/A</v>
      </c>
      <c r="AF1715" s="1" t="e">
        <f t="shared" si="463"/>
        <v>#N/A</v>
      </c>
      <c r="AG1715" s="1" t="e">
        <f t="shared" si="464"/>
        <v>#N/A</v>
      </c>
      <c r="AH1715" s="1" t="e">
        <f t="shared" si="465"/>
        <v>#N/A</v>
      </c>
      <c r="AI1715" s="1" t="str">
        <f>TRIM(LEFT(AP1715,FIND(Sheet1!$E$16,AP1715)-1))</f>
        <v>ratio</v>
      </c>
      <c r="AJ1715" s="1" t="str">
        <f>TRIM(LEFT(AQ1715,FIND(Sheet1!$E$16,AQ1715)-1))</f>
        <v>fixed</v>
      </c>
      <c r="AK1715" s="1" t="str">
        <f>TRIM(LEFT(AR1715,FIND(Sheet1!$E$16,AR1715)-1))</f>
        <v>extCritP</v>
      </c>
      <c r="AL1715" s="1" t="str">
        <f>TRIM(LEFT(AS1715,FIND(Sheet1!$E$16,AS1715)-1))</f>
        <v>finalAddP</v>
      </c>
      <c r="AM1715" s="1" t="e">
        <f>TRIM(LEFT(AT1715,FIND(Sheet1!$E$16,AT1715)-1))</f>
        <v>#VALUE!</v>
      </c>
      <c r="AN1715" s="1" t="e">
        <f>TRIM(LEFT(AU1715,FIND(Sheet1!$E$16,AU1715)-1))</f>
        <v>#VALUE!</v>
      </c>
      <c r="AO1715" s="1" t="e">
        <f>TRIM(LEFT(AV1715,FIND(Sheet1!$E$16,AV1715)-1))</f>
        <v>#VALUE!</v>
      </c>
      <c r="AP1715" s="14" t="s">
        <v>460</v>
      </c>
      <c r="AQ1715" s="14" t="s">
        <v>170</v>
      </c>
      <c r="AR1715" s="14" t="s">
        <v>459</v>
      </c>
      <c r="AS1715" s="14" t="s">
        <v>190</v>
      </c>
      <c r="AT1715" s="14" t="s">
        <v>191</v>
      </c>
      <c r="AU1715" s="14" t="s">
        <v>192</v>
      </c>
      <c r="AX1715" s="1">
        <v>2210351105</v>
      </c>
      <c r="AY1715" s="1" t="s">
        <v>86</v>
      </c>
      <c r="AZ1715" s="1" t="str">
        <f t="shared" si="467"/>
        <v>2210351105伤血</v>
      </c>
      <c r="BA1715" s="1">
        <f>COUNTIFS($AZ$2:AZ1715,AZ1715,$AZ$2:AZ1715,"&gt;&lt;")</f>
        <v>1</v>
      </c>
    </row>
    <row r="1716" spans="19:53">
      <c r="S1716" s="14" t="str">
        <f t="shared" si="466"/>
        <v>2210351105受击光效1</v>
      </c>
      <c r="T1716" s="14" t="str">
        <f ca="1">IF(OFFSET($BB$1,MATCH($S1716,S:S,0)-1,),$BC$1,
_xlfn.TEXTJOIN(Sheet1!$D$16,1,U1716:AA1716))</f>
        <v>1</v>
      </c>
      <c r="U1716" s="14" t="str">
        <f t="shared" ca="1" si="452"/>
        <v>1</v>
      </c>
      <c r="V1716" s="14" t="str">
        <f t="shared" ca="1" si="453"/>
        <v/>
      </c>
      <c r="W1716" s="14" t="str">
        <f t="shared" ca="1" si="454"/>
        <v/>
      </c>
      <c r="X1716" s="14" t="str">
        <f t="shared" ca="1" si="455"/>
        <v/>
      </c>
      <c r="Y1716" s="14" t="str">
        <f t="shared" ca="1" si="456"/>
        <v/>
      </c>
      <c r="Z1716" s="14" t="str">
        <f t="shared" ca="1" si="457"/>
        <v/>
      </c>
      <c r="AA1716" s="14" t="str">
        <f t="shared" ca="1" si="458"/>
        <v/>
      </c>
      <c r="AB1716" s="1">
        <f t="shared" si="459"/>
        <v>1</v>
      </c>
      <c r="AC1716" s="1" t="e">
        <f t="shared" si="460"/>
        <v>#N/A</v>
      </c>
      <c r="AD1716" s="1" t="e">
        <f t="shared" si="461"/>
        <v>#N/A</v>
      </c>
      <c r="AE1716" s="1" t="e">
        <f t="shared" si="462"/>
        <v>#N/A</v>
      </c>
      <c r="AF1716" s="1" t="e">
        <f t="shared" si="463"/>
        <v>#N/A</v>
      </c>
      <c r="AG1716" s="1" t="e">
        <f t="shared" si="464"/>
        <v>#N/A</v>
      </c>
      <c r="AH1716" s="1" t="e">
        <f t="shared" si="465"/>
        <v>#N/A</v>
      </c>
      <c r="AI1716" s="1" t="e">
        <f>TRIM(LEFT(AP1716,FIND(Sheet1!$E$16,AP1716)-1))</f>
        <v>#VALUE!</v>
      </c>
      <c r="AJ1716" s="1" t="e">
        <f>TRIM(LEFT(AQ1716,FIND(Sheet1!$E$16,AQ1716)-1))</f>
        <v>#VALUE!</v>
      </c>
      <c r="AK1716" s="1" t="e">
        <f>TRIM(LEFT(AR1716,FIND(Sheet1!$E$16,AR1716)-1))</f>
        <v>#VALUE!</v>
      </c>
      <c r="AL1716" s="1" t="e">
        <f>TRIM(LEFT(AS1716,FIND(Sheet1!$E$16,AS1716)-1))</f>
        <v>#VALUE!</v>
      </c>
      <c r="AM1716" s="1" t="e">
        <f>TRIM(LEFT(AT1716,FIND(Sheet1!$E$16,AT1716)-1))</f>
        <v>#VALUE!</v>
      </c>
      <c r="AN1716" s="1" t="e">
        <f>TRIM(LEFT(AU1716,FIND(Sheet1!$E$16,AU1716)-1))</f>
        <v>#VALUE!</v>
      </c>
      <c r="AO1716" s="1" t="e">
        <f>TRIM(LEFT(AV1716,FIND(Sheet1!$E$16,AV1716)-1))</f>
        <v>#VALUE!</v>
      </c>
      <c r="AP1716" s="14">
        <v>1</v>
      </c>
      <c r="AX1716" s="1">
        <v>2210351105</v>
      </c>
      <c r="AY1716" s="1" t="s">
        <v>91</v>
      </c>
      <c r="AZ1716" s="1" t="str">
        <f t="shared" si="467"/>
        <v>2210351105受击光效</v>
      </c>
      <c r="BA1716" s="1">
        <f>COUNTIFS($AZ$2:AZ1716,AZ1716,$AZ$2:AZ1716,"&gt;&lt;")</f>
        <v>1</v>
      </c>
    </row>
    <row r="1717" spans="19:53">
      <c r="S1717" s="14" t="str">
        <f t="shared" si="466"/>
        <v>2200451101伤血1</v>
      </c>
      <c r="T1717" s="14" t="str">
        <f ca="1">IF(OFFSET($BB$1,MATCH($S1717,S:S,0)-1,),$BC$1,
_xlfn.TEXTJOIN(Sheet1!$D$16,1,U1717:AA1717))</f>
        <v>ratio=0.4,fixed=10</v>
      </c>
      <c r="U1717" s="14" t="str">
        <f t="shared" ca="1" si="452"/>
        <v>ratio=0.4</v>
      </c>
      <c r="V1717" s="14" t="str">
        <f t="shared" ca="1" si="453"/>
        <v>fixed=10</v>
      </c>
      <c r="W1717" s="14" t="str">
        <f t="shared" ca="1" si="454"/>
        <v/>
      </c>
      <c r="X1717" s="14" t="str">
        <f t="shared" ca="1" si="455"/>
        <v/>
      </c>
      <c r="Y1717" s="14" t="str">
        <f t="shared" ca="1" si="456"/>
        <v/>
      </c>
      <c r="Z1717" s="14" t="str">
        <f t="shared" ca="1" si="457"/>
        <v/>
      </c>
      <c r="AA1717" s="14" t="str">
        <f t="shared" ca="1" si="458"/>
        <v/>
      </c>
      <c r="AB1717" s="1">
        <f t="shared" si="459"/>
        <v>0.4</v>
      </c>
      <c r="AC1717" s="1">
        <f t="shared" si="460"/>
        <v>10</v>
      </c>
      <c r="AD1717" s="1" t="e">
        <f t="shared" si="461"/>
        <v>#N/A</v>
      </c>
      <c r="AE1717" s="1" t="e">
        <f t="shared" si="462"/>
        <v>#N/A</v>
      </c>
      <c r="AF1717" s="1" t="e">
        <f t="shared" si="463"/>
        <v>#N/A</v>
      </c>
      <c r="AG1717" s="1" t="e">
        <f t="shared" si="464"/>
        <v>#N/A</v>
      </c>
      <c r="AH1717" s="1" t="e">
        <f t="shared" si="465"/>
        <v>#N/A</v>
      </c>
      <c r="AI1717" s="1" t="str">
        <f>TRIM(LEFT(AP1717,FIND(Sheet1!$E$16,AP1717)-1))</f>
        <v>ratio</v>
      </c>
      <c r="AJ1717" s="1" t="str">
        <f>TRIM(LEFT(AQ1717,FIND(Sheet1!$E$16,AQ1717)-1))</f>
        <v>fixed</v>
      </c>
      <c r="AK1717" s="1" t="e">
        <f>TRIM(LEFT(AR1717,FIND(Sheet1!$E$16,AR1717)-1))</f>
        <v>#VALUE!</v>
      </c>
      <c r="AL1717" s="1" t="e">
        <f>TRIM(LEFT(AS1717,FIND(Sheet1!$E$16,AS1717)-1))</f>
        <v>#VALUE!</v>
      </c>
      <c r="AM1717" s="1" t="e">
        <f>TRIM(LEFT(AT1717,FIND(Sheet1!$E$16,AT1717)-1))</f>
        <v>#VALUE!</v>
      </c>
      <c r="AN1717" s="1" t="e">
        <f>TRIM(LEFT(AU1717,FIND(Sheet1!$E$16,AU1717)-1))</f>
        <v>#VALUE!</v>
      </c>
      <c r="AO1717" s="1" t="e">
        <f>TRIM(LEFT(AV1717,FIND(Sheet1!$E$16,AV1717)-1))</f>
        <v>#VALUE!</v>
      </c>
      <c r="AP1717" s="14" t="s">
        <v>167</v>
      </c>
      <c r="AQ1717" s="14" t="s">
        <v>168</v>
      </c>
      <c r="AX1717" s="1">
        <v>2200451101</v>
      </c>
      <c r="AY1717" s="1" t="s">
        <v>86</v>
      </c>
      <c r="AZ1717" s="1" t="str">
        <f t="shared" si="467"/>
        <v>2200451101伤血</v>
      </c>
      <c r="BA1717" s="1">
        <f>COUNTIFS($AZ$2:AZ1717,AZ1717,$AZ$2:AZ1717,"&gt;&lt;")</f>
        <v>1</v>
      </c>
    </row>
    <row r="1718" spans="19:53">
      <c r="S1718" s="14" t="str">
        <f t="shared" si="466"/>
        <v>2200451102伤血1</v>
      </c>
      <c r="T1718" s="14" t="str">
        <f ca="1">IF(OFFSET($BB$1,MATCH($S1718,S:S,0)-1,),$BC$1,
_xlfn.TEXTJOIN(Sheet1!$D$16,1,U1718:AA1718))</f>
        <v>ratio=1.92,fixed=100</v>
      </c>
      <c r="U1718" s="14" t="str">
        <f t="shared" ca="1" si="452"/>
        <v>ratio=1.92</v>
      </c>
      <c r="V1718" s="14" t="str">
        <f t="shared" ca="1" si="453"/>
        <v>fixed=100</v>
      </c>
      <c r="W1718" s="14" t="str">
        <f t="shared" ca="1" si="454"/>
        <v/>
      </c>
      <c r="X1718" s="14" t="str">
        <f t="shared" ca="1" si="455"/>
        <v/>
      </c>
      <c r="Y1718" s="14" t="str">
        <f t="shared" ca="1" si="456"/>
        <v/>
      </c>
      <c r="Z1718" s="14" t="str">
        <f t="shared" ca="1" si="457"/>
        <v/>
      </c>
      <c r="AA1718" s="14" t="str">
        <f t="shared" ca="1" si="458"/>
        <v/>
      </c>
      <c r="AB1718" s="1">
        <f t="shared" si="459"/>
        <v>1.92</v>
      </c>
      <c r="AC1718" s="1">
        <f t="shared" si="460"/>
        <v>100</v>
      </c>
      <c r="AD1718" s="1" t="e">
        <f t="shared" si="461"/>
        <v>#N/A</v>
      </c>
      <c r="AE1718" s="1" t="e">
        <f t="shared" si="462"/>
        <v>#N/A</v>
      </c>
      <c r="AF1718" s="1" t="e">
        <f t="shared" si="463"/>
        <v>#N/A</v>
      </c>
      <c r="AG1718" s="1" t="e">
        <f t="shared" si="464"/>
        <v>#N/A</v>
      </c>
      <c r="AH1718" s="1" t="e">
        <f t="shared" si="465"/>
        <v>#N/A</v>
      </c>
      <c r="AI1718" s="1" t="str">
        <f>TRIM(LEFT(AP1718,FIND(Sheet1!$E$16,AP1718)-1))</f>
        <v>ratio</v>
      </c>
      <c r="AJ1718" s="1" t="str">
        <f>TRIM(LEFT(AQ1718,FIND(Sheet1!$E$16,AQ1718)-1))</f>
        <v>fixed</v>
      </c>
      <c r="AK1718" s="1" t="e">
        <f>TRIM(LEFT(AR1718,FIND(Sheet1!$E$16,AR1718)-1))</f>
        <v>#VALUE!</v>
      </c>
      <c r="AL1718" s="1" t="e">
        <f>TRIM(LEFT(AS1718,FIND(Sheet1!$E$16,AS1718)-1))</f>
        <v>#VALUE!</v>
      </c>
      <c r="AM1718" s="1" t="e">
        <f>TRIM(LEFT(AT1718,FIND(Sheet1!$E$16,AT1718)-1))</f>
        <v>#VALUE!</v>
      </c>
      <c r="AN1718" s="1" t="e">
        <f>TRIM(LEFT(AU1718,FIND(Sheet1!$E$16,AU1718)-1))</f>
        <v>#VALUE!</v>
      </c>
      <c r="AO1718" s="1" t="e">
        <f>TRIM(LEFT(AV1718,FIND(Sheet1!$E$16,AV1718)-1))</f>
        <v>#VALUE!</v>
      </c>
      <c r="AP1718" s="14" t="s">
        <v>461</v>
      </c>
      <c r="AQ1718" s="14" t="s">
        <v>170</v>
      </c>
      <c r="AX1718" s="1">
        <v>2200451102</v>
      </c>
      <c r="AY1718" s="1" t="s">
        <v>86</v>
      </c>
      <c r="AZ1718" s="1" t="str">
        <f t="shared" si="467"/>
        <v>2200451102伤血</v>
      </c>
      <c r="BA1718" s="1">
        <f>COUNTIFS($AZ$2:AZ1718,AZ1718,$AZ$2:AZ1718,"&gt;&lt;")</f>
        <v>1</v>
      </c>
    </row>
    <row r="1719" spans="19:53">
      <c r="S1719" s="14" t="str">
        <f t="shared" si="466"/>
        <v>2200451102加buff1</v>
      </c>
      <c r="T1719" s="14" t="str">
        <f ca="1">IF(OFFSET($BB$1,MATCH($S1719,S:S,0)-1,),$BC$1,
_xlfn.TEXTJOIN(Sheet1!$D$16,1,U1719:AA1719))</f>
        <v>duration=2,effectIds={1000103}</v>
      </c>
      <c r="U1719" s="14" t="str">
        <f t="shared" ca="1" si="452"/>
        <v>duration=2</v>
      </c>
      <c r="V1719" s="14" t="str">
        <f t="shared" ca="1" si="453"/>
        <v>effectIds={1000103}</v>
      </c>
      <c r="W1719" s="14" t="str">
        <f t="shared" ca="1" si="454"/>
        <v/>
      </c>
      <c r="X1719" s="14" t="str">
        <f t="shared" ca="1" si="455"/>
        <v/>
      </c>
      <c r="Y1719" s="14" t="str">
        <f t="shared" ca="1" si="456"/>
        <v/>
      </c>
      <c r="Z1719" s="14" t="str">
        <f t="shared" ca="1" si="457"/>
        <v/>
      </c>
      <c r="AA1719" s="14" t="str">
        <f t="shared" ca="1" si="458"/>
        <v/>
      </c>
      <c r="AB1719" s="1">
        <f t="shared" si="459"/>
        <v>2</v>
      </c>
      <c r="AC1719" s="1" t="e">
        <f t="shared" si="460"/>
        <v>#N/A</v>
      </c>
      <c r="AD1719" s="1" t="e">
        <f t="shared" si="461"/>
        <v>#N/A</v>
      </c>
      <c r="AE1719" s="1" t="e">
        <f t="shared" si="462"/>
        <v>#N/A</v>
      </c>
      <c r="AF1719" s="1" t="e">
        <f t="shared" si="463"/>
        <v>#N/A</v>
      </c>
      <c r="AG1719" s="1" t="e">
        <f t="shared" si="464"/>
        <v>#N/A</v>
      </c>
      <c r="AH1719" s="1" t="e">
        <f t="shared" si="465"/>
        <v>#N/A</v>
      </c>
      <c r="AI1719" s="1" t="str">
        <f>TRIM(LEFT(AP1719,FIND(Sheet1!$E$16,AP1719)-1))</f>
        <v>duration</v>
      </c>
      <c r="AJ1719" s="1" t="str">
        <f>TRIM(LEFT(AQ1719,FIND(Sheet1!$E$16,AQ1719)-1))</f>
        <v>effectIds</v>
      </c>
      <c r="AK1719" s="1" t="e">
        <f>TRIM(LEFT(AR1719,FIND(Sheet1!$E$16,AR1719)-1))</f>
        <v>#VALUE!</v>
      </c>
      <c r="AL1719" s="1" t="e">
        <f>TRIM(LEFT(AS1719,FIND(Sheet1!$E$16,AS1719)-1))</f>
        <v>#VALUE!</v>
      </c>
      <c r="AM1719" s="1" t="e">
        <f>TRIM(LEFT(AT1719,FIND(Sheet1!$E$16,AT1719)-1))</f>
        <v>#VALUE!</v>
      </c>
      <c r="AN1719" s="1" t="e">
        <f>TRIM(LEFT(AU1719,FIND(Sheet1!$E$16,AU1719)-1))</f>
        <v>#VALUE!</v>
      </c>
      <c r="AO1719" s="1" t="e">
        <f>TRIM(LEFT(AV1719,FIND(Sheet1!$E$16,AV1719)-1))</f>
        <v>#VALUE!</v>
      </c>
      <c r="AP1719" s="14" t="s">
        <v>249</v>
      </c>
      <c r="AQ1719" s="14" t="s">
        <v>462</v>
      </c>
      <c r="AX1719" s="1">
        <v>2200451102</v>
      </c>
      <c r="AY1719" s="1" t="s">
        <v>88</v>
      </c>
      <c r="AZ1719" s="1" t="str">
        <f t="shared" si="467"/>
        <v>2200451102加buff</v>
      </c>
      <c r="BA1719" s="1">
        <f>COUNTIFS($AZ$2:AZ1719,AZ1719,$AZ$2:AZ1719,"&gt;&lt;")</f>
        <v>1</v>
      </c>
    </row>
    <row r="1720" spans="19:53">
      <c r="S1720" s="14" t="str">
        <f t="shared" si="466"/>
        <v>2200451102击退1</v>
      </c>
      <c r="T1720" s="14" t="str">
        <f ca="1">IF(OFFSET($BB$1,MATCH($S1720,S:S,0)-1,),$BC$1,
_xlfn.TEXTJOIN(Sheet1!$D$16,1,U1720:AA1720))</f>
        <v>speed=1000,duration=0.1</v>
      </c>
      <c r="U1720" s="14" t="str">
        <f t="shared" ca="1" si="452"/>
        <v>speed=1000</v>
      </c>
      <c r="V1720" s="14" t="str">
        <f t="shared" ca="1" si="453"/>
        <v>duration=0.1</v>
      </c>
      <c r="W1720" s="14" t="str">
        <f t="shared" ca="1" si="454"/>
        <v/>
      </c>
      <c r="X1720" s="14" t="str">
        <f t="shared" ca="1" si="455"/>
        <v/>
      </c>
      <c r="Y1720" s="14" t="str">
        <f t="shared" ca="1" si="456"/>
        <v/>
      </c>
      <c r="Z1720" s="14" t="str">
        <f t="shared" ca="1" si="457"/>
        <v/>
      </c>
      <c r="AA1720" s="14" t="str">
        <f t="shared" ca="1" si="458"/>
        <v/>
      </c>
      <c r="AB1720" s="1">
        <f t="shared" si="459"/>
        <v>1000</v>
      </c>
      <c r="AC1720" s="1">
        <f t="shared" si="460"/>
        <v>0.1</v>
      </c>
      <c r="AD1720" s="1" t="e">
        <f t="shared" si="461"/>
        <v>#N/A</v>
      </c>
      <c r="AE1720" s="1" t="e">
        <f t="shared" si="462"/>
        <v>#N/A</v>
      </c>
      <c r="AF1720" s="1" t="e">
        <f t="shared" si="463"/>
        <v>#N/A</v>
      </c>
      <c r="AG1720" s="1" t="e">
        <f t="shared" si="464"/>
        <v>#N/A</v>
      </c>
      <c r="AH1720" s="1" t="e">
        <f t="shared" si="465"/>
        <v>#N/A</v>
      </c>
      <c r="AI1720" s="1" t="str">
        <f>TRIM(LEFT(AP1720,FIND(Sheet1!$E$16,AP1720)-1))</f>
        <v>speed</v>
      </c>
      <c r="AJ1720" s="1" t="str">
        <f>TRIM(LEFT(AQ1720,FIND(Sheet1!$E$16,AQ1720)-1))</f>
        <v>duration</v>
      </c>
      <c r="AK1720" s="1" t="e">
        <f>TRIM(LEFT(AR1720,FIND(Sheet1!$E$16,AR1720)-1))</f>
        <v>#VALUE!</v>
      </c>
      <c r="AL1720" s="1" t="e">
        <f>TRIM(LEFT(AS1720,FIND(Sheet1!$E$16,AS1720)-1))</f>
        <v>#VALUE!</v>
      </c>
      <c r="AM1720" s="1" t="e">
        <f>TRIM(LEFT(AT1720,FIND(Sheet1!$E$16,AT1720)-1))</f>
        <v>#VALUE!</v>
      </c>
      <c r="AN1720" s="1" t="e">
        <f>TRIM(LEFT(AU1720,FIND(Sheet1!$E$16,AU1720)-1))</f>
        <v>#VALUE!</v>
      </c>
      <c r="AO1720" s="1" t="e">
        <f>TRIM(LEFT(AV1720,FIND(Sheet1!$E$16,AV1720)-1))</f>
        <v>#VALUE!</v>
      </c>
      <c r="AP1720" s="14" t="s">
        <v>182</v>
      </c>
      <c r="AQ1720" s="14" t="s">
        <v>183</v>
      </c>
      <c r="AX1720" s="1">
        <v>2200451102</v>
      </c>
      <c r="AY1720" s="1" t="s">
        <v>47</v>
      </c>
      <c r="AZ1720" s="1" t="str">
        <f t="shared" si="467"/>
        <v>2200451102击退</v>
      </c>
      <c r="BA1720" s="1">
        <f>COUNTIFS($AZ$2:AZ1720,AZ1720,$AZ$2:AZ1720,"&gt;&lt;")</f>
        <v>1</v>
      </c>
    </row>
    <row r="1721" spans="19:53">
      <c r="S1721" s="14" t="str">
        <f t="shared" si="466"/>
        <v>2200451103伤血1</v>
      </c>
      <c r="T1721" s="14" t="str">
        <f ca="1">IF(OFFSET($BB$1,MATCH($S1721,S:S,0)-1,),$BC$1,
_xlfn.TEXTJOIN(Sheet1!$D$16,1,U1721:AA1721))</f>
        <v>ratio=1.54,fixed=100</v>
      </c>
      <c r="U1721" s="14" t="str">
        <f t="shared" ca="1" si="452"/>
        <v>ratio=1.54</v>
      </c>
      <c r="V1721" s="14" t="str">
        <f t="shared" ca="1" si="453"/>
        <v>fixed=100</v>
      </c>
      <c r="W1721" s="14" t="str">
        <f t="shared" ca="1" si="454"/>
        <v/>
      </c>
      <c r="X1721" s="14" t="str">
        <f t="shared" ca="1" si="455"/>
        <v/>
      </c>
      <c r="Y1721" s="14" t="str">
        <f t="shared" ca="1" si="456"/>
        <v/>
      </c>
      <c r="Z1721" s="14" t="str">
        <f t="shared" ca="1" si="457"/>
        <v/>
      </c>
      <c r="AA1721" s="14" t="str">
        <f t="shared" ca="1" si="458"/>
        <v/>
      </c>
      <c r="AB1721" s="1">
        <f t="shared" si="459"/>
        <v>1.54</v>
      </c>
      <c r="AC1721" s="1">
        <f t="shared" si="460"/>
        <v>100</v>
      </c>
      <c r="AD1721" s="1" t="e">
        <f t="shared" si="461"/>
        <v>#N/A</v>
      </c>
      <c r="AE1721" s="1" t="e">
        <f t="shared" si="462"/>
        <v>#N/A</v>
      </c>
      <c r="AF1721" s="1" t="e">
        <f t="shared" si="463"/>
        <v>#N/A</v>
      </c>
      <c r="AG1721" s="1" t="e">
        <f t="shared" si="464"/>
        <v>#N/A</v>
      </c>
      <c r="AH1721" s="1" t="e">
        <f t="shared" si="465"/>
        <v>#N/A</v>
      </c>
      <c r="AI1721" s="1" t="str">
        <f>TRIM(LEFT(AP1721,FIND(Sheet1!$E$16,AP1721)-1))</f>
        <v>ratio</v>
      </c>
      <c r="AJ1721" s="1" t="str">
        <f>TRIM(LEFT(AQ1721,FIND(Sheet1!$E$16,AQ1721)-1))</f>
        <v>fixed</v>
      </c>
      <c r="AK1721" s="1" t="e">
        <f>TRIM(LEFT(AR1721,FIND(Sheet1!$E$16,AR1721)-1))</f>
        <v>#VALUE!</v>
      </c>
      <c r="AL1721" s="1" t="e">
        <f>TRIM(LEFT(AS1721,FIND(Sheet1!$E$16,AS1721)-1))</f>
        <v>#VALUE!</v>
      </c>
      <c r="AM1721" s="1" t="e">
        <f>TRIM(LEFT(AT1721,FIND(Sheet1!$E$16,AT1721)-1))</f>
        <v>#VALUE!</v>
      </c>
      <c r="AN1721" s="1" t="e">
        <f>TRIM(LEFT(AU1721,FIND(Sheet1!$E$16,AU1721)-1))</f>
        <v>#VALUE!</v>
      </c>
      <c r="AO1721" s="1" t="e">
        <f>TRIM(LEFT(AV1721,FIND(Sheet1!$E$16,AV1721)-1))</f>
        <v>#VALUE!</v>
      </c>
      <c r="AP1721" s="14" t="s">
        <v>463</v>
      </c>
      <c r="AQ1721" s="14" t="s">
        <v>170</v>
      </c>
      <c r="AX1721" s="1">
        <v>2200451103</v>
      </c>
      <c r="AY1721" s="1" t="s">
        <v>86</v>
      </c>
      <c r="AZ1721" s="1" t="str">
        <f t="shared" si="467"/>
        <v>2200451103伤血</v>
      </c>
      <c r="BA1721" s="1">
        <f>COUNTIFS($AZ$2:AZ1721,AZ1721,$AZ$2:AZ1721,"&gt;&lt;")</f>
        <v>1</v>
      </c>
    </row>
    <row r="1722" spans="19:53">
      <c r="S1722" s="14" t="str">
        <f t="shared" si="466"/>
        <v>2200451103加buff1</v>
      </c>
      <c r="T1722" s="14" t="str">
        <f ca="1">IF(OFFSET($BB$1,MATCH($S1722,S:S,0)-1,),$BC$1,
_xlfn.TEXTJOIN(Sheet1!$D$16,1,U1722:AA1722))</f>
        <v>duration=9,effectIds={1000150}</v>
      </c>
      <c r="U1722" s="14" t="str">
        <f t="shared" ca="1" si="452"/>
        <v>duration=9</v>
      </c>
      <c r="V1722" s="14" t="str">
        <f t="shared" ca="1" si="453"/>
        <v>effectIds={1000150}</v>
      </c>
      <c r="W1722" s="14" t="str">
        <f t="shared" ca="1" si="454"/>
        <v/>
      </c>
      <c r="X1722" s="14" t="str">
        <f t="shared" ca="1" si="455"/>
        <v/>
      </c>
      <c r="Y1722" s="14" t="str">
        <f t="shared" ca="1" si="456"/>
        <v/>
      </c>
      <c r="Z1722" s="14" t="str">
        <f t="shared" ca="1" si="457"/>
        <v/>
      </c>
      <c r="AA1722" s="14" t="str">
        <f t="shared" ca="1" si="458"/>
        <v/>
      </c>
      <c r="AB1722" s="1">
        <f t="shared" si="459"/>
        <v>9</v>
      </c>
      <c r="AC1722" s="1" t="e">
        <f t="shared" si="460"/>
        <v>#N/A</v>
      </c>
      <c r="AD1722" s="1" t="e">
        <f t="shared" si="461"/>
        <v>#N/A</v>
      </c>
      <c r="AE1722" s="1" t="e">
        <f t="shared" si="462"/>
        <v>#N/A</v>
      </c>
      <c r="AF1722" s="1" t="e">
        <f t="shared" si="463"/>
        <v>#N/A</v>
      </c>
      <c r="AG1722" s="1" t="e">
        <f t="shared" si="464"/>
        <v>#N/A</v>
      </c>
      <c r="AH1722" s="1" t="e">
        <f t="shared" si="465"/>
        <v>#N/A</v>
      </c>
      <c r="AI1722" s="1" t="str">
        <f>TRIM(LEFT(AP1722,FIND(Sheet1!$E$16,AP1722)-1))</f>
        <v>duration</v>
      </c>
      <c r="AJ1722" s="1" t="str">
        <f>TRIM(LEFT(AQ1722,FIND(Sheet1!$E$16,AQ1722)-1))</f>
        <v>effectIds</v>
      </c>
      <c r="AK1722" s="1" t="e">
        <f>TRIM(LEFT(AR1722,FIND(Sheet1!$E$16,AR1722)-1))</f>
        <v>#VALUE!</v>
      </c>
      <c r="AL1722" s="1" t="e">
        <f>TRIM(LEFT(AS1722,FIND(Sheet1!$E$16,AS1722)-1))</f>
        <v>#VALUE!</v>
      </c>
      <c r="AM1722" s="1" t="e">
        <f>TRIM(LEFT(AT1722,FIND(Sheet1!$E$16,AT1722)-1))</f>
        <v>#VALUE!</v>
      </c>
      <c r="AN1722" s="1" t="e">
        <f>TRIM(LEFT(AU1722,FIND(Sheet1!$E$16,AU1722)-1))</f>
        <v>#VALUE!</v>
      </c>
      <c r="AO1722" s="1" t="e">
        <f>TRIM(LEFT(AV1722,FIND(Sheet1!$E$16,AV1722)-1))</f>
        <v>#VALUE!</v>
      </c>
      <c r="AP1722" s="14" t="s">
        <v>175</v>
      </c>
      <c r="AQ1722" s="14" t="s">
        <v>464</v>
      </c>
      <c r="AX1722" s="1">
        <v>2200451103</v>
      </c>
      <c r="AY1722" s="1" t="s">
        <v>88</v>
      </c>
      <c r="AZ1722" s="1" t="str">
        <f t="shared" si="467"/>
        <v>2200451103加buff</v>
      </c>
      <c r="BA1722" s="1">
        <f>COUNTIFS($AZ$2:AZ1722,AZ1722,$AZ$2:AZ1722,"&gt;&lt;")</f>
        <v>1</v>
      </c>
    </row>
    <row r="1723" spans="19:53">
      <c r="S1723" s="14" t="str">
        <f t="shared" si="466"/>
        <v>2200451103击退1</v>
      </c>
      <c r="T1723" s="14" t="str">
        <f ca="1">IF(OFFSET($BB$1,MATCH($S1723,S:S,0)-1,),$BC$1,
_xlfn.TEXTJOIN(Sheet1!$D$16,1,U1723:AA1723))</f>
        <v>speed=1000,duration=0.1</v>
      </c>
      <c r="U1723" s="14" t="str">
        <f t="shared" ca="1" si="452"/>
        <v>speed=1000</v>
      </c>
      <c r="V1723" s="14" t="str">
        <f t="shared" ca="1" si="453"/>
        <v>duration=0.1</v>
      </c>
      <c r="W1723" s="14" t="str">
        <f t="shared" ca="1" si="454"/>
        <v/>
      </c>
      <c r="X1723" s="14" t="str">
        <f t="shared" ca="1" si="455"/>
        <v/>
      </c>
      <c r="Y1723" s="14" t="str">
        <f t="shared" ca="1" si="456"/>
        <v/>
      </c>
      <c r="Z1723" s="14" t="str">
        <f t="shared" ca="1" si="457"/>
        <v/>
      </c>
      <c r="AA1723" s="14" t="str">
        <f t="shared" ca="1" si="458"/>
        <v/>
      </c>
      <c r="AB1723" s="1">
        <f t="shared" si="459"/>
        <v>1000</v>
      </c>
      <c r="AC1723" s="1">
        <f t="shared" si="460"/>
        <v>0.1</v>
      </c>
      <c r="AD1723" s="1" t="e">
        <f t="shared" si="461"/>
        <v>#N/A</v>
      </c>
      <c r="AE1723" s="1" t="e">
        <f t="shared" si="462"/>
        <v>#N/A</v>
      </c>
      <c r="AF1723" s="1" t="e">
        <f t="shared" si="463"/>
        <v>#N/A</v>
      </c>
      <c r="AG1723" s="1" t="e">
        <f t="shared" si="464"/>
        <v>#N/A</v>
      </c>
      <c r="AH1723" s="1" t="e">
        <f t="shared" si="465"/>
        <v>#N/A</v>
      </c>
      <c r="AI1723" s="1" t="str">
        <f>TRIM(LEFT(AP1723,FIND(Sheet1!$E$16,AP1723)-1))</f>
        <v>speed</v>
      </c>
      <c r="AJ1723" s="1" t="str">
        <f>TRIM(LEFT(AQ1723,FIND(Sheet1!$E$16,AQ1723)-1))</f>
        <v>duration</v>
      </c>
      <c r="AK1723" s="1" t="e">
        <f>TRIM(LEFT(AR1723,FIND(Sheet1!$E$16,AR1723)-1))</f>
        <v>#VALUE!</v>
      </c>
      <c r="AL1723" s="1" t="e">
        <f>TRIM(LEFT(AS1723,FIND(Sheet1!$E$16,AS1723)-1))</f>
        <v>#VALUE!</v>
      </c>
      <c r="AM1723" s="1" t="e">
        <f>TRIM(LEFT(AT1723,FIND(Sheet1!$E$16,AT1723)-1))</f>
        <v>#VALUE!</v>
      </c>
      <c r="AN1723" s="1" t="e">
        <f>TRIM(LEFT(AU1723,FIND(Sheet1!$E$16,AU1723)-1))</f>
        <v>#VALUE!</v>
      </c>
      <c r="AO1723" s="1" t="e">
        <f>TRIM(LEFT(AV1723,FIND(Sheet1!$E$16,AV1723)-1))</f>
        <v>#VALUE!</v>
      </c>
      <c r="AP1723" s="14" t="s">
        <v>182</v>
      </c>
      <c r="AQ1723" s="14" t="s">
        <v>183</v>
      </c>
      <c r="AX1723" s="1">
        <v>2200451103</v>
      </c>
      <c r="AY1723" s="1" t="s">
        <v>47</v>
      </c>
      <c r="AZ1723" s="1" t="str">
        <f t="shared" si="467"/>
        <v>2200451103击退</v>
      </c>
      <c r="BA1723" s="1">
        <f>COUNTIFS($AZ$2:AZ1723,AZ1723,$AZ$2:AZ1723,"&gt;&lt;")</f>
        <v>1</v>
      </c>
    </row>
    <row r="1724" spans="19:53">
      <c r="S1724" s="14" t="str">
        <f t="shared" si="466"/>
        <v>2200451104伤血1</v>
      </c>
      <c r="T1724" s="14" t="str">
        <f ca="1">IF(OFFSET($BB$1,MATCH($S1724,S:S,0)-1,),$BC$1,
_xlfn.TEXTJOIN(Sheet1!$D$16,1,U1724:AA1724))</f>
        <v>ratio=3.8+attackerParams('extreasure2')+attackerParams('step10a'),fixed=100,extCritP=0.3+attackerParams('extreasure1b')+attackerParams('step10c'),extHitP=0.2+attackerParams('extreasure1a')+attackerParams('step10b'),finalAddP=defenderCurHp()/defenderProperty('生命上限') &lt; 0.5 and attackerParams('extreasure3') or 0</v>
      </c>
      <c r="U1724" s="14" t="str">
        <f t="shared" ca="1" si="452"/>
        <v>ratio=3.8+attackerParams('extreasure2')+attackerParams('step10a')</v>
      </c>
      <c r="V1724" s="14" t="str">
        <f t="shared" ca="1" si="453"/>
        <v>fixed=100</v>
      </c>
      <c r="W1724" s="14" t="str">
        <f t="shared" ca="1" si="454"/>
        <v>extCritP=0.3+attackerParams('extreasure1b')+attackerParams('step10c')</v>
      </c>
      <c r="X1724" s="14" t="str">
        <f t="shared" ca="1" si="455"/>
        <v>extHitP=0.2+attackerParams('extreasure1a')+attackerParams('step10b')</v>
      </c>
      <c r="Y1724" s="14" t="str">
        <f t="shared" ca="1" si="456"/>
        <v>finalAddP=defenderCurHp()/defenderProperty('生命上限') &lt; 0.5 and attackerParams('extreasure3') or 0</v>
      </c>
      <c r="Z1724" s="14" t="str">
        <f t="shared" ca="1" si="457"/>
        <v/>
      </c>
      <c r="AA1724" s="14" t="str">
        <f t="shared" ca="1" si="458"/>
        <v/>
      </c>
      <c r="AB1724" s="1">
        <f t="shared" si="459"/>
        <v>3.8</v>
      </c>
      <c r="AC1724" s="1">
        <f t="shared" si="460"/>
        <v>100</v>
      </c>
      <c r="AD1724" s="1">
        <f t="shared" si="461"/>
        <v>0.3</v>
      </c>
      <c r="AE1724" s="1">
        <f t="shared" si="462"/>
        <v>0.2</v>
      </c>
      <c r="AF1724" s="1" t="e">
        <f t="shared" si="463"/>
        <v>#N/A</v>
      </c>
      <c r="AG1724" s="1" t="e">
        <f t="shared" si="464"/>
        <v>#N/A</v>
      </c>
      <c r="AH1724" s="1" t="e">
        <f t="shared" si="465"/>
        <v>#N/A</v>
      </c>
      <c r="AI1724" s="1" t="str">
        <f>TRIM(LEFT(AP1724,FIND(Sheet1!$E$16,AP1724)-1))</f>
        <v>ratio</v>
      </c>
      <c r="AJ1724" s="1" t="str">
        <f>TRIM(LEFT(AQ1724,FIND(Sheet1!$E$16,AQ1724)-1))</f>
        <v>fixed</v>
      </c>
      <c r="AK1724" s="1" t="str">
        <f>TRIM(LEFT(AR1724,FIND(Sheet1!$E$16,AR1724)-1))</f>
        <v>extCritP</v>
      </c>
      <c r="AL1724" s="1" t="str">
        <f>TRIM(LEFT(AS1724,FIND(Sheet1!$E$16,AS1724)-1))</f>
        <v>extHitP</v>
      </c>
      <c r="AM1724" s="1" t="str">
        <f>TRIM(LEFT(AT1724,FIND(Sheet1!$E$16,AT1724)-1))</f>
        <v>finalAddP</v>
      </c>
      <c r="AN1724" s="1" t="e">
        <f>TRIM(LEFT(AU1724,FIND(Sheet1!$E$16,AU1724)-1))</f>
        <v>#VALUE!</v>
      </c>
      <c r="AO1724" s="1" t="e">
        <f>TRIM(LEFT(AV1724,FIND(Sheet1!$E$16,AV1724)-1))</f>
        <v>#VALUE!</v>
      </c>
      <c r="AP1724" s="14" t="s">
        <v>465</v>
      </c>
      <c r="AQ1724" s="14" t="s">
        <v>170</v>
      </c>
      <c r="AR1724" s="14" t="s">
        <v>466</v>
      </c>
      <c r="AS1724" s="14" t="s">
        <v>467</v>
      </c>
      <c r="AT1724" s="14" t="s">
        <v>468</v>
      </c>
      <c r="AX1724" s="1">
        <v>2200451104</v>
      </c>
      <c r="AY1724" s="1" t="s">
        <v>86</v>
      </c>
      <c r="AZ1724" s="1" t="str">
        <f t="shared" si="467"/>
        <v>2200451104伤血</v>
      </c>
      <c r="BA1724" s="1">
        <f>COUNTIFS($AZ$2:AZ1724,AZ1724,$AZ$2:AZ1724,"&gt;&lt;")</f>
        <v>1</v>
      </c>
    </row>
    <row r="1725" spans="19:53">
      <c r="S1725" s="14" t="str">
        <f t="shared" si="466"/>
        <v>2200451105伤血1</v>
      </c>
      <c r="T1725" s="14" t="str">
        <f ca="1">IF(OFFSET($BB$1,MATCH($S1725,S:S,0)-1,),$BC$1,
_xlfn.TEXTJOIN(Sheet1!$D$16,1,U1725:AA1725))</f>
        <v>ratio=4.7+attackerParams('extreasure2')+attackerParams('step10a'),fixed=100,extCritP=0.3+attackerParams('extreasure1b')+attackerParams('step10c'),extHitP=0.2+attackerParams('extreasure1a')+attackerParams('step10b'),finalAddP=defenderCurHp()/defenderProperty('生命上限') &lt; 0.5 and attackerParams('extreasure3') or 0</v>
      </c>
      <c r="U1725" s="14" t="str">
        <f t="shared" ca="1" si="452"/>
        <v>ratio=4.7+attackerParams('extreasure2')+attackerParams('step10a')</v>
      </c>
      <c r="V1725" s="14" t="str">
        <f t="shared" ca="1" si="453"/>
        <v>fixed=100</v>
      </c>
      <c r="W1725" s="14" t="str">
        <f t="shared" ca="1" si="454"/>
        <v>extCritP=0.3+attackerParams('extreasure1b')+attackerParams('step10c')</v>
      </c>
      <c r="X1725" s="14" t="str">
        <f t="shared" ca="1" si="455"/>
        <v>extHitP=0.2+attackerParams('extreasure1a')+attackerParams('step10b')</v>
      </c>
      <c r="Y1725" s="14" t="str">
        <f t="shared" ca="1" si="456"/>
        <v>finalAddP=defenderCurHp()/defenderProperty('生命上限') &lt; 0.5 and attackerParams('extreasure3') or 0</v>
      </c>
      <c r="Z1725" s="14" t="str">
        <f t="shared" ca="1" si="457"/>
        <v/>
      </c>
      <c r="AA1725" s="14" t="str">
        <f t="shared" ca="1" si="458"/>
        <v/>
      </c>
      <c r="AB1725" s="1">
        <f t="shared" si="459"/>
        <v>4.7</v>
      </c>
      <c r="AC1725" s="1">
        <f t="shared" si="460"/>
        <v>100</v>
      </c>
      <c r="AD1725" s="1">
        <f t="shared" si="461"/>
        <v>0.3</v>
      </c>
      <c r="AE1725" s="1">
        <f t="shared" si="462"/>
        <v>0.2</v>
      </c>
      <c r="AF1725" s="1" t="e">
        <f t="shared" si="463"/>
        <v>#N/A</v>
      </c>
      <c r="AG1725" s="1" t="e">
        <f t="shared" si="464"/>
        <v>#N/A</v>
      </c>
      <c r="AH1725" s="1" t="e">
        <f t="shared" si="465"/>
        <v>#N/A</v>
      </c>
      <c r="AI1725" s="1" t="str">
        <f>TRIM(LEFT(AP1725,FIND(Sheet1!$E$16,AP1725)-1))</f>
        <v>ratio</v>
      </c>
      <c r="AJ1725" s="1" t="str">
        <f>TRIM(LEFT(AQ1725,FIND(Sheet1!$E$16,AQ1725)-1))</f>
        <v>fixed</v>
      </c>
      <c r="AK1725" s="1" t="str">
        <f>TRIM(LEFT(AR1725,FIND(Sheet1!$E$16,AR1725)-1))</f>
        <v>extCritP</v>
      </c>
      <c r="AL1725" s="1" t="str">
        <f>TRIM(LEFT(AS1725,FIND(Sheet1!$E$16,AS1725)-1))</f>
        <v>extHitP</v>
      </c>
      <c r="AM1725" s="1" t="str">
        <f>TRIM(LEFT(AT1725,FIND(Sheet1!$E$16,AT1725)-1))</f>
        <v>finalAddP</v>
      </c>
      <c r="AN1725" s="1" t="e">
        <f>TRIM(LEFT(AU1725,FIND(Sheet1!$E$16,AU1725)-1))</f>
        <v>#VALUE!</v>
      </c>
      <c r="AO1725" s="1" t="e">
        <f>TRIM(LEFT(AV1725,FIND(Sheet1!$E$16,AV1725)-1))</f>
        <v>#VALUE!</v>
      </c>
      <c r="AP1725" s="14" t="s">
        <v>469</v>
      </c>
      <c r="AQ1725" s="14" t="s">
        <v>170</v>
      </c>
      <c r="AR1725" s="14" t="s">
        <v>466</v>
      </c>
      <c r="AS1725" s="14" t="s">
        <v>467</v>
      </c>
      <c r="AT1725" s="14" t="s">
        <v>468</v>
      </c>
      <c r="AX1725" s="1">
        <v>2200451105</v>
      </c>
      <c r="AY1725" s="1" t="s">
        <v>86</v>
      </c>
      <c r="AZ1725" s="1" t="str">
        <f t="shared" si="467"/>
        <v>2200451105伤血</v>
      </c>
      <c r="BA1725" s="1">
        <f>COUNTIFS($AZ$2:AZ1725,AZ1725,$AZ$2:AZ1725,"&gt;&lt;")</f>
        <v>1</v>
      </c>
    </row>
    <row r="1726" spans="19:53">
      <c r="S1726" s="14" t="str">
        <f t="shared" si="466"/>
        <v>2210451101伤血1</v>
      </c>
      <c r="T1726" s="14" t="str">
        <f ca="1">IF(OFFSET($BB$1,MATCH($S1726,S:S,0)-1,),$BC$1,
_xlfn.TEXTJOIN(Sheet1!$D$16,1,U1726:AA1726))</f>
        <v>ratio=0.4,fixed=10</v>
      </c>
      <c r="U1726" s="14" t="str">
        <f t="shared" ca="1" si="452"/>
        <v>ratio=0.4</v>
      </c>
      <c r="V1726" s="14" t="str">
        <f t="shared" ca="1" si="453"/>
        <v>fixed=10</v>
      </c>
      <c r="W1726" s="14" t="str">
        <f t="shared" ca="1" si="454"/>
        <v/>
      </c>
      <c r="X1726" s="14" t="str">
        <f t="shared" ca="1" si="455"/>
        <v/>
      </c>
      <c r="Y1726" s="14" t="str">
        <f t="shared" ca="1" si="456"/>
        <v/>
      </c>
      <c r="Z1726" s="14" t="str">
        <f t="shared" ca="1" si="457"/>
        <v/>
      </c>
      <c r="AA1726" s="14" t="str">
        <f t="shared" ca="1" si="458"/>
        <v/>
      </c>
      <c r="AB1726" s="1">
        <f t="shared" si="459"/>
        <v>0.4</v>
      </c>
      <c r="AC1726" s="1">
        <f t="shared" si="460"/>
        <v>10</v>
      </c>
      <c r="AD1726" s="1" t="e">
        <f t="shared" si="461"/>
        <v>#N/A</v>
      </c>
      <c r="AE1726" s="1" t="e">
        <f t="shared" si="462"/>
        <v>#N/A</v>
      </c>
      <c r="AF1726" s="1" t="e">
        <f t="shared" si="463"/>
        <v>#N/A</v>
      </c>
      <c r="AG1726" s="1" t="e">
        <f t="shared" si="464"/>
        <v>#N/A</v>
      </c>
      <c r="AH1726" s="1" t="e">
        <f t="shared" si="465"/>
        <v>#N/A</v>
      </c>
      <c r="AI1726" s="1" t="str">
        <f>TRIM(LEFT(AP1726,FIND(Sheet1!$E$16,AP1726)-1))</f>
        <v>ratio</v>
      </c>
      <c r="AJ1726" s="1" t="str">
        <f>TRIM(LEFT(AQ1726,FIND(Sheet1!$E$16,AQ1726)-1))</f>
        <v>fixed</v>
      </c>
      <c r="AK1726" s="1" t="e">
        <f>TRIM(LEFT(AR1726,FIND(Sheet1!$E$16,AR1726)-1))</f>
        <v>#VALUE!</v>
      </c>
      <c r="AL1726" s="1" t="e">
        <f>TRIM(LEFT(AS1726,FIND(Sheet1!$E$16,AS1726)-1))</f>
        <v>#VALUE!</v>
      </c>
      <c r="AM1726" s="1" t="e">
        <f>TRIM(LEFT(AT1726,FIND(Sheet1!$E$16,AT1726)-1))</f>
        <v>#VALUE!</v>
      </c>
      <c r="AN1726" s="1" t="e">
        <f>TRIM(LEFT(AU1726,FIND(Sheet1!$E$16,AU1726)-1))</f>
        <v>#VALUE!</v>
      </c>
      <c r="AO1726" s="1" t="e">
        <f>TRIM(LEFT(AV1726,FIND(Sheet1!$E$16,AV1726)-1))</f>
        <v>#VALUE!</v>
      </c>
      <c r="AP1726" s="14" t="s">
        <v>167</v>
      </c>
      <c r="AQ1726" s="14" t="s">
        <v>168</v>
      </c>
      <c r="AX1726" s="1">
        <v>2210451101</v>
      </c>
      <c r="AY1726" s="1" t="s">
        <v>86</v>
      </c>
      <c r="AZ1726" s="1" t="str">
        <f t="shared" si="467"/>
        <v>2210451101伤血</v>
      </c>
      <c r="BA1726" s="1">
        <f>COUNTIFS($AZ$2:AZ1726,AZ1726,$AZ$2:AZ1726,"&gt;&lt;")</f>
        <v>1</v>
      </c>
    </row>
    <row r="1727" spans="19:53">
      <c r="S1727" s="14" t="str">
        <f t="shared" si="466"/>
        <v>2210451102伤血1</v>
      </c>
      <c r="T1727" s="14" t="str">
        <f ca="1">IF(OFFSET($BB$1,MATCH($S1727,S:S,0)-1,),$BC$1,
_xlfn.TEXTJOIN(Sheet1!$D$16,1,U1727:AA1727))</f>
        <v>ratio=1.92,fixed=100</v>
      </c>
      <c r="U1727" s="14" t="str">
        <f t="shared" ca="1" si="452"/>
        <v>ratio=1.92</v>
      </c>
      <c r="V1727" s="14" t="str">
        <f t="shared" ca="1" si="453"/>
        <v>fixed=100</v>
      </c>
      <c r="W1727" s="14" t="str">
        <f t="shared" ca="1" si="454"/>
        <v/>
      </c>
      <c r="X1727" s="14" t="str">
        <f t="shared" ca="1" si="455"/>
        <v/>
      </c>
      <c r="Y1727" s="14" t="str">
        <f t="shared" ca="1" si="456"/>
        <v/>
      </c>
      <c r="Z1727" s="14" t="str">
        <f t="shared" ca="1" si="457"/>
        <v/>
      </c>
      <c r="AA1727" s="14" t="str">
        <f t="shared" ca="1" si="458"/>
        <v/>
      </c>
      <c r="AB1727" s="1">
        <f t="shared" si="459"/>
        <v>1.92</v>
      </c>
      <c r="AC1727" s="1">
        <f t="shared" si="460"/>
        <v>100</v>
      </c>
      <c r="AD1727" s="1" t="e">
        <f t="shared" si="461"/>
        <v>#N/A</v>
      </c>
      <c r="AE1727" s="1" t="e">
        <f t="shared" si="462"/>
        <v>#N/A</v>
      </c>
      <c r="AF1727" s="1" t="e">
        <f t="shared" si="463"/>
        <v>#N/A</v>
      </c>
      <c r="AG1727" s="1" t="e">
        <f t="shared" si="464"/>
        <v>#N/A</v>
      </c>
      <c r="AH1727" s="1" t="e">
        <f t="shared" si="465"/>
        <v>#N/A</v>
      </c>
      <c r="AI1727" s="1" t="str">
        <f>TRIM(LEFT(AP1727,FIND(Sheet1!$E$16,AP1727)-1))</f>
        <v>ratio</v>
      </c>
      <c r="AJ1727" s="1" t="str">
        <f>TRIM(LEFT(AQ1727,FIND(Sheet1!$E$16,AQ1727)-1))</f>
        <v>fixed</v>
      </c>
      <c r="AK1727" s="1" t="e">
        <f>TRIM(LEFT(AR1727,FIND(Sheet1!$E$16,AR1727)-1))</f>
        <v>#VALUE!</v>
      </c>
      <c r="AL1727" s="1" t="e">
        <f>TRIM(LEFT(AS1727,FIND(Sheet1!$E$16,AS1727)-1))</f>
        <v>#VALUE!</v>
      </c>
      <c r="AM1727" s="1" t="e">
        <f>TRIM(LEFT(AT1727,FIND(Sheet1!$E$16,AT1727)-1))</f>
        <v>#VALUE!</v>
      </c>
      <c r="AN1727" s="1" t="e">
        <f>TRIM(LEFT(AU1727,FIND(Sheet1!$E$16,AU1727)-1))</f>
        <v>#VALUE!</v>
      </c>
      <c r="AO1727" s="1" t="e">
        <f>TRIM(LEFT(AV1727,FIND(Sheet1!$E$16,AV1727)-1))</f>
        <v>#VALUE!</v>
      </c>
      <c r="AP1727" s="14" t="s">
        <v>461</v>
      </c>
      <c r="AQ1727" s="14" t="s">
        <v>170</v>
      </c>
      <c r="AX1727" s="1">
        <v>2210451102</v>
      </c>
      <c r="AY1727" s="1" t="s">
        <v>86</v>
      </c>
      <c r="AZ1727" s="1" t="str">
        <f t="shared" si="467"/>
        <v>2210451102伤血</v>
      </c>
      <c r="BA1727" s="1">
        <f>COUNTIFS($AZ$2:AZ1727,AZ1727,$AZ$2:AZ1727,"&gt;&lt;")</f>
        <v>1</v>
      </c>
    </row>
    <row r="1728" spans="19:53">
      <c r="S1728" s="14" t="str">
        <f t="shared" si="466"/>
        <v>2210451102加buff1</v>
      </c>
      <c r="T1728" s="14" t="str">
        <f ca="1">IF(OFFSET($BB$1,MATCH($S1728,S:S,0)-1,),$BC$1,
_xlfn.TEXTJOIN(Sheet1!$D$16,1,U1728:AA1728))</f>
        <v>duration=2,effectIds={1000103}</v>
      </c>
      <c r="U1728" s="14" t="str">
        <f t="shared" ca="1" si="452"/>
        <v>duration=2</v>
      </c>
      <c r="V1728" s="14" t="str">
        <f t="shared" ca="1" si="453"/>
        <v>effectIds={1000103}</v>
      </c>
      <c r="W1728" s="14" t="str">
        <f t="shared" ca="1" si="454"/>
        <v/>
      </c>
      <c r="X1728" s="14" t="str">
        <f t="shared" ca="1" si="455"/>
        <v/>
      </c>
      <c r="Y1728" s="14" t="str">
        <f t="shared" ca="1" si="456"/>
        <v/>
      </c>
      <c r="Z1728" s="14" t="str">
        <f t="shared" ca="1" si="457"/>
        <v/>
      </c>
      <c r="AA1728" s="14" t="str">
        <f t="shared" ca="1" si="458"/>
        <v/>
      </c>
      <c r="AB1728" s="1">
        <f t="shared" si="459"/>
        <v>2</v>
      </c>
      <c r="AC1728" s="1" t="e">
        <f t="shared" si="460"/>
        <v>#N/A</v>
      </c>
      <c r="AD1728" s="1" t="e">
        <f t="shared" si="461"/>
        <v>#N/A</v>
      </c>
      <c r="AE1728" s="1" t="e">
        <f t="shared" si="462"/>
        <v>#N/A</v>
      </c>
      <c r="AF1728" s="1" t="e">
        <f t="shared" si="463"/>
        <v>#N/A</v>
      </c>
      <c r="AG1728" s="1" t="e">
        <f t="shared" si="464"/>
        <v>#N/A</v>
      </c>
      <c r="AH1728" s="1" t="e">
        <f t="shared" si="465"/>
        <v>#N/A</v>
      </c>
      <c r="AI1728" s="1" t="str">
        <f>TRIM(LEFT(AP1728,FIND(Sheet1!$E$16,AP1728)-1))</f>
        <v>duration</v>
      </c>
      <c r="AJ1728" s="1" t="str">
        <f>TRIM(LEFT(AQ1728,FIND(Sheet1!$E$16,AQ1728)-1))</f>
        <v>effectIds</v>
      </c>
      <c r="AK1728" s="1" t="e">
        <f>TRIM(LEFT(AR1728,FIND(Sheet1!$E$16,AR1728)-1))</f>
        <v>#VALUE!</v>
      </c>
      <c r="AL1728" s="1" t="e">
        <f>TRIM(LEFT(AS1728,FIND(Sheet1!$E$16,AS1728)-1))</f>
        <v>#VALUE!</v>
      </c>
      <c r="AM1728" s="1" t="e">
        <f>TRIM(LEFT(AT1728,FIND(Sheet1!$E$16,AT1728)-1))</f>
        <v>#VALUE!</v>
      </c>
      <c r="AN1728" s="1" t="e">
        <f>TRIM(LEFT(AU1728,FIND(Sheet1!$E$16,AU1728)-1))</f>
        <v>#VALUE!</v>
      </c>
      <c r="AO1728" s="1" t="e">
        <f>TRIM(LEFT(AV1728,FIND(Sheet1!$E$16,AV1728)-1))</f>
        <v>#VALUE!</v>
      </c>
      <c r="AP1728" s="14" t="s">
        <v>249</v>
      </c>
      <c r="AQ1728" s="14" t="s">
        <v>462</v>
      </c>
      <c r="AX1728" s="1">
        <v>2210451102</v>
      </c>
      <c r="AY1728" s="1" t="s">
        <v>88</v>
      </c>
      <c r="AZ1728" s="1" t="str">
        <f t="shared" si="467"/>
        <v>2210451102加buff</v>
      </c>
      <c r="BA1728" s="1">
        <f>COUNTIFS($AZ$2:AZ1728,AZ1728,$AZ$2:AZ1728,"&gt;&lt;")</f>
        <v>1</v>
      </c>
    </row>
    <row r="1729" spans="19:53">
      <c r="S1729" s="14" t="str">
        <f t="shared" si="466"/>
        <v>2210451102击退1</v>
      </c>
      <c r="T1729" s="14" t="str">
        <f ca="1">IF(OFFSET($BB$1,MATCH($S1729,S:S,0)-1,),$BC$1,
_xlfn.TEXTJOIN(Sheet1!$D$16,1,U1729:AA1729))</f>
        <v>speed=1000,duration=0.1</v>
      </c>
      <c r="U1729" s="14" t="str">
        <f t="shared" ca="1" si="452"/>
        <v>speed=1000</v>
      </c>
      <c r="V1729" s="14" t="str">
        <f t="shared" ca="1" si="453"/>
        <v>duration=0.1</v>
      </c>
      <c r="W1729" s="14" t="str">
        <f t="shared" ca="1" si="454"/>
        <v/>
      </c>
      <c r="X1729" s="14" t="str">
        <f t="shared" ca="1" si="455"/>
        <v/>
      </c>
      <c r="Y1729" s="14" t="str">
        <f t="shared" ca="1" si="456"/>
        <v/>
      </c>
      <c r="Z1729" s="14" t="str">
        <f t="shared" ca="1" si="457"/>
        <v/>
      </c>
      <c r="AA1729" s="14" t="str">
        <f t="shared" ca="1" si="458"/>
        <v/>
      </c>
      <c r="AB1729" s="1">
        <f t="shared" si="459"/>
        <v>1000</v>
      </c>
      <c r="AC1729" s="1">
        <f t="shared" si="460"/>
        <v>0.1</v>
      </c>
      <c r="AD1729" s="1" t="e">
        <f t="shared" si="461"/>
        <v>#N/A</v>
      </c>
      <c r="AE1729" s="1" t="e">
        <f t="shared" si="462"/>
        <v>#N/A</v>
      </c>
      <c r="AF1729" s="1" t="e">
        <f t="shared" si="463"/>
        <v>#N/A</v>
      </c>
      <c r="AG1729" s="1" t="e">
        <f t="shared" si="464"/>
        <v>#N/A</v>
      </c>
      <c r="AH1729" s="1" t="e">
        <f t="shared" si="465"/>
        <v>#N/A</v>
      </c>
      <c r="AI1729" s="1" t="str">
        <f>TRIM(LEFT(AP1729,FIND(Sheet1!$E$16,AP1729)-1))</f>
        <v>speed</v>
      </c>
      <c r="AJ1729" s="1" t="str">
        <f>TRIM(LEFT(AQ1729,FIND(Sheet1!$E$16,AQ1729)-1))</f>
        <v>duration</v>
      </c>
      <c r="AK1729" s="1" t="e">
        <f>TRIM(LEFT(AR1729,FIND(Sheet1!$E$16,AR1729)-1))</f>
        <v>#VALUE!</v>
      </c>
      <c r="AL1729" s="1" t="e">
        <f>TRIM(LEFT(AS1729,FIND(Sheet1!$E$16,AS1729)-1))</f>
        <v>#VALUE!</v>
      </c>
      <c r="AM1729" s="1" t="e">
        <f>TRIM(LEFT(AT1729,FIND(Sheet1!$E$16,AT1729)-1))</f>
        <v>#VALUE!</v>
      </c>
      <c r="AN1729" s="1" t="e">
        <f>TRIM(LEFT(AU1729,FIND(Sheet1!$E$16,AU1729)-1))</f>
        <v>#VALUE!</v>
      </c>
      <c r="AO1729" s="1" t="e">
        <f>TRIM(LEFT(AV1729,FIND(Sheet1!$E$16,AV1729)-1))</f>
        <v>#VALUE!</v>
      </c>
      <c r="AP1729" s="14" t="s">
        <v>182</v>
      </c>
      <c r="AQ1729" s="14" t="s">
        <v>183</v>
      </c>
      <c r="AX1729" s="1">
        <v>2210451102</v>
      </c>
      <c r="AY1729" s="1" t="s">
        <v>47</v>
      </c>
      <c r="AZ1729" s="1" t="str">
        <f t="shared" si="467"/>
        <v>2210451102击退</v>
      </c>
      <c r="BA1729" s="1">
        <f>COUNTIFS($AZ$2:AZ1729,AZ1729,$AZ$2:AZ1729,"&gt;&lt;")</f>
        <v>1</v>
      </c>
    </row>
    <row r="1730" spans="19:53">
      <c r="S1730" s="14" t="str">
        <f t="shared" si="466"/>
        <v>2210451103伤血1</v>
      </c>
      <c r="T1730" s="14" t="str">
        <f ca="1">IF(OFFSET($BB$1,MATCH($S1730,S:S,0)-1,),$BC$1,
_xlfn.TEXTJOIN(Sheet1!$D$16,1,U1730:AA1730))</f>
        <v>ratio=1.54,fixed=100</v>
      </c>
      <c r="U1730" s="14" t="str">
        <f t="shared" ref="U1730:U1742" ca="1" si="468">IFERROR(SUBSTITUTE(AP1730,AB1730,INDEX(OFFSET($H$1:$Q$1,MATCH($S1730,$F:$F,0)-1,0),MATCH(AI1730,$H$1:$Q$1,0))),AP1730&amp;"")</f>
        <v>ratio=1.54</v>
      </c>
      <c r="V1730" s="14" t="str">
        <f t="shared" ref="V1730:V1742" ca="1" si="469">IFERROR(SUBSTITUTE(AQ1730,AC1730,INDEX(OFFSET($H$1:$Q$1,MATCH($S1730,$F:$F,0)-1,0),MATCH(AJ1730,$H$1:$Q$1,0))),AQ1730&amp;"")</f>
        <v>fixed=100</v>
      </c>
      <c r="W1730" s="14" t="str">
        <f t="shared" ref="W1730:W1742" ca="1" si="470">IFERROR(SUBSTITUTE(AR1730,AD1730,INDEX(OFFSET($H$1:$Q$1,MATCH($S1730,$F:$F,0)-1,0),MATCH(AK1730,$H$1:$Q$1,0))),AR1730&amp;"")</f>
        <v/>
      </c>
      <c r="X1730" s="14" t="str">
        <f t="shared" ref="X1730:X1742" ca="1" si="471">IFERROR(SUBSTITUTE(AS1730,AE1730,INDEX(OFFSET($H$1:$Q$1,MATCH($S1730,$F:$F,0)-1,0),MATCH(AL1730,$H$1:$Q$1,0))),AS1730&amp;"")</f>
        <v/>
      </c>
      <c r="Y1730" s="14" t="str">
        <f t="shared" ref="Y1730:Y1742" ca="1" si="472">IFERROR(SUBSTITUTE(AT1730,AF1730,INDEX(OFFSET($H$1:$Q$1,MATCH($S1730,$F:$F,0)-1,0),MATCH(AM1730,$H$1:$Q$1,0))),AT1730&amp;"")</f>
        <v/>
      </c>
      <c r="Z1730" s="14" t="str">
        <f t="shared" ref="Z1730:Z1742" ca="1" si="473">IFERROR(SUBSTITUTE(AU1730,AG1730,INDEX(OFFSET($H$1:$Q$1,MATCH($S1730,$F:$F,0)-1,0),MATCH(AN1730,$H$1:$Q$1,0))),AU1730&amp;"")</f>
        <v/>
      </c>
      <c r="AA1730" s="14" t="str">
        <f t="shared" ref="AA1730:AA1742" ca="1" si="474">IFERROR(SUBSTITUTE(AV1730,AH1730,INDEX(OFFSET($H$1:$Q$1,MATCH($S1730,$F:$F,0)-1,0),MATCH(AO1730,$H$1:$Q$1,0))),AV1730&amp;"")</f>
        <v/>
      </c>
      <c r="AB1730" s="1">
        <f t="shared" si="459"/>
        <v>1.54</v>
      </c>
      <c r="AC1730" s="1">
        <f t="shared" si="460"/>
        <v>100</v>
      </c>
      <c r="AD1730" s="1" t="e">
        <f t="shared" si="461"/>
        <v>#N/A</v>
      </c>
      <c r="AE1730" s="1" t="e">
        <f t="shared" si="462"/>
        <v>#N/A</v>
      </c>
      <c r="AF1730" s="1" t="e">
        <f t="shared" si="463"/>
        <v>#N/A</v>
      </c>
      <c r="AG1730" s="1" t="e">
        <f t="shared" si="464"/>
        <v>#N/A</v>
      </c>
      <c r="AH1730" s="1" t="e">
        <f t="shared" si="465"/>
        <v>#N/A</v>
      </c>
      <c r="AI1730" s="1" t="str">
        <f>TRIM(LEFT(AP1730,FIND(Sheet1!$E$16,AP1730)-1))</f>
        <v>ratio</v>
      </c>
      <c r="AJ1730" s="1" t="str">
        <f>TRIM(LEFT(AQ1730,FIND(Sheet1!$E$16,AQ1730)-1))</f>
        <v>fixed</v>
      </c>
      <c r="AK1730" s="1" t="e">
        <f>TRIM(LEFT(AR1730,FIND(Sheet1!$E$16,AR1730)-1))</f>
        <v>#VALUE!</v>
      </c>
      <c r="AL1730" s="1" t="e">
        <f>TRIM(LEFT(AS1730,FIND(Sheet1!$E$16,AS1730)-1))</f>
        <v>#VALUE!</v>
      </c>
      <c r="AM1730" s="1" t="e">
        <f>TRIM(LEFT(AT1730,FIND(Sheet1!$E$16,AT1730)-1))</f>
        <v>#VALUE!</v>
      </c>
      <c r="AN1730" s="1" t="e">
        <f>TRIM(LEFT(AU1730,FIND(Sheet1!$E$16,AU1730)-1))</f>
        <v>#VALUE!</v>
      </c>
      <c r="AO1730" s="1" t="e">
        <f>TRIM(LEFT(AV1730,FIND(Sheet1!$E$16,AV1730)-1))</f>
        <v>#VALUE!</v>
      </c>
      <c r="AP1730" s="14" t="s">
        <v>463</v>
      </c>
      <c r="AQ1730" s="14" t="s">
        <v>170</v>
      </c>
      <c r="AX1730" s="1">
        <v>2210451103</v>
      </c>
      <c r="AY1730" s="1" t="s">
        <v>86</v>
      </c>
      <c r="AZ1730" s="1" t="str">
        <f t="shared" si="467"/>
        <v>2210451103伤血</v>
      </c>
      <c r="BA1730" s="1">
        <f>COUNTIFS($AZ$2:AZ1730,AZ1730,$AZ$2:AZ1730,"&gt;&lt;")</f>
        <v>1</v>
      </c>
    </row>
    <row r="1731" spans="19:53">
      <c r="S1731" s="14" t="str">
        <f t="shared" si="466"/>
        <v>2210451103加buff1</v>
      </c>
      <c r="T1731" s="14" t="str">
        <f ca="1">IF(OFFSET($BB$1,MATCH($S1731,S:S,0)-1,),$BC$1,
_xlfn.TEXTJOIN(Sheet1!$D$16,1,U1731:AA1731))</f>
        <v>duration=9,effectIds={1000150}</v>
      </c>
      <c r="U1731" s="14" t="str">
        <f t="shared" ca="1" si="468"/>
        <v>duration=9</v>
      </c>
      <c r="V1731" s="14" t="str">
        <f t="shared" ca="1" si="469"/>
        <v>effectIds={1000150}</v>
      </c>
      <c r="W1731" s="14" t="str">
        <f t="shared" ca="1" si="470"/>
        <v/>
      </c>
      <c r="X1731" s="14" t="str">
        <f t="shared" ca="1" si="471"/>
        <v/>
      </c>
      <c r="Y1731" s="14" t="str">
        <f t="shared" ca="1" si="472"/>
        <v/>
      </c>
      <c r="Z1731" s="14" t="str">
        <f t="shared" ca="1" si="473"/>
        <v/>
      </c>
      <c r="AA1731" s="14" t="str">
        <f t="shared" ca="1" si="474"/>
        <v/>
      </c>
      <c r="AB1731" s="1">
        <f t="shared" si="459"/>
        <v>9</v>
      </c>
      <c r="AC1731" s="1" t="e">
        <f t="shared" si="460"/>
        <v>#N/A</v>
      </c>
      <c r="AD1731" s="1" t="e">
        <f t="shared" si="461"/>
        <v>#N/A</v>
      </c>
      <c r="AE1731" s="1" t="e">
        <f t="shared" si="462"/>
        <v>#N/A</v>
      </c>
      <c r="AF1731" s="1" t="e">
        <f t="shared" si="463"/>
        <v>#N/A</v>
      </c>
      <c r="AG1731" s="1" t="e">
        <f t="shared" si="464"/>
        <v>#N/A</v>
      </c>
      <c r="AH1731" s="1" t="e">
        <f t="shared" si="465"/>
        <v>#N/A</v>
      </c>
      <c r="AI1731" s="1" t="str">
        <f>TRIM(LEFT(AP1731,FIND(Sheet1!$E$16,AP1731)-1))</f>
        <v>duration</v>
      </c>
      <c r="AJ1731" s="1" t="str">
        <f>TRIM(LEFT(AQ1731,FIND(Sheet1!$E$16,AQ1731)-1))</f>
        <v>effectIds</v>
      </c>
      <c r="AK1731" s="1" t="e">
        <f>TRIM(LEFT(AR1731,FIND(Sheet1!$E$16,AR1731)-1))</f>
        <v>#VALUE!</v>
      </c>
      <c r="AL1731" s="1" t="e">
        <f>TRIM(LEFT(AS1731,FIND(Sheet1!$E$16,AS1731)-1))</f>
        <v>#VALUE!</v>
      </c>
      <c r="AM1731" s="1" t="e">
        <f>TRIM(LEFT(AT1731,FIND(Sheet1!$E$16,AT1731)-1))</f>
        <v>#VALUE!</v>
      </c>
      <c r="AN1731" s="1" t="e">
        <f>TRIM(LEFT(AU1731,FIND(Sheet1!$E$16,AU1731)-1))</f>
        <v>#VALUE!</v>
      </c>
      <c r="AO1731" s="1" t="e">
        <f>TRIM(LEFT(AV1731,FIND(Sheet1!$E$16,AV1731)-1))</f>
        <v>#VALUE!</v>
      </c>
      <c r="AP1731" s="14" t="s">
        <v>175</v>
      </c>
      <c r="AQ1731" s="14" t="s">
        <v>464</v>
      </c>
      <c r="AX1731" s="1">
        <v>2210451103</v>
      </c>
      <c r="AY1731" s="1" t="s">
        <v>88</v>
      </c>
      <c r="AZ1731" s="1" t="str">
        <f t="shared" si="467"/>
        <v>2210451103加buff</v>
      </c>
      <c r="BA1731" s="1">
        <f>COUNTIFS($AZ$2:AZ1731,AZ1731,$AZ$2:AZ1731,"&gt;&lt;")</f>
        <v>1</v>
      </c>
    </row>
    <row r="1732" spans="19:53">
      <c r="S1732" s="14" t="str">
        <f t="shared" si="466"/>
        <v>2210451103击退1</v>
      </c>
      <c r="T1732" s="14" t="str">
        <f ca="1">IF(OFFSET($BB$1,MATCH($S1732,S:S,0)-1,),$BC$1,
_xlfn.TEXTJOIN(Sheet1!$D$16,1,U1732:AA1732))</f>
        <v>speed=1000,duration=0.1</v>
      </c>
      <c r="U1732" s="14" t="str">
        <f t="shared" ca="1" si="468"/>
        <v>speed=1000</v>
      </c>
      <c r="V1732" s="14" t="str">
        <f t="shared" ca="1" si="469"/>
        <v>duration=0.1</v>
      </c>
      <c r="W1732" s="14" t="str">
        <f t="shared" ca="1" si="470"/>
        <v/>
      </c>
      <c r="X1732" s="14" t="str">
        <f t="shared" ca="1" si="471"/>
        <v/>
      </c>
      <c r="Y1732" s="14" t="str">
        <f t="shared" ca="1" si="472"/>
        <v/>
      </c>
      <c r="Z1732" s="14" t="str">
        <f t="shared" ca="1" si="473"/>
        <v/>
      </c>
      <c r="AA1732" s="14" t="str">
        <f t="shared" ca="1" si="474"/>
        <v/>
      </c>
      <c r="AB1732" s="1">
        <f t="shared" si="459"/>
        <v>1000</v>
      </c>
      <c r="AC1732" s="1">
        <f t="shared" si="460"/>
        <v>0.1</v>
      </c>
      <c r="AD1732" s="1" t="e">
        <f t="shared" si="461"/>
        <v>#N/A</v>
      </c>
      <c r="AE1732" s="1" t="e">
        <f t="shared" si="462"/>
        <v>#N/A</v>
      </c>
      <c r="AF1732" s="1" t="e">
        <f t="shared" si="463"/>
        <v>#N/A</v>
      </c>
      <c r="AG1732" s="1" t="e">
        <f t="shared" si="464"/>
        <v>#N/A</v>
      </c>
      <c r="AH1732" s="1" t="e">
        <f t="shared" si="465"/>
        <v>#N/A</v>
      </c>
      <c r="AI1732" s="1" t="str">
        <f>TRIM(LEFT(AP1732,FIND(Sheet1!$E$16,AP1732)-1))</f>
        <v>speed</v>
      </c>
      <c r="AJ1732" s="1" t="str">
        <f>TRIM(LEFT(AQ1732,FIND(Sheet1!$E$16,AQ1732)-1))</f>
        <v>duration</v>
      </c>
      <c r="AK1732" s="1" t="e">
        <f>TRIM(LEFT(AR1732,FIND(Sheet1!$E$16,AR1732)-1))</f>
        <v>#VALUE!</v>
      </c>
      <c r="AL1732" s="1" t="e">
        <f>TRIM(LEFT(AS1732,FIND(Sheet1!$E$16,AS1732)-1))</f>
        <v>#VALUE!</v>
      </c>
      <c r="AM1732" s="1" t="e">
        <f>TRIM(LEFT(AT1732,FIND(Sheet1!$E$16,AT1732)-1))</f>
        <v>#VALUE!</v>
      </c>
      <c r="AN1732" s="1" t="e">
        <f>TRIM(LEFT(AU1732,FIND(Sheet1!$E$16,AU1732)-1))</f>
        <v>#VALUE!</v>
      </c>
      <c r="AO1732" s="1" t="e">
        <f>TRIM(LEFT(AV1732,FIND(Sheet1!$E$16,AV1732)-1))</f>
        <v>#VALUE!</v>
      </c>
      <c r="AP1732" s="14" t="s">
        <v>182</v>
      </c>
      <c r="AQ1732" s="14" t="s">
        <v>183</v>
      </c>
      <c r="AX1732" s="1">
        <v>2210451103</v>
      </c>
      <c r="AY1732" s="1" t="s">
        <v>47</v>
      </c>
      <c r="AZ1732" s="1" t="str">
        <f t="shared" si="467"/>
        <v>2210451103击退</v>
      </c>
      <c r="BA1732" s="1">
        <f>COUNTIFS($AZ$2:AZ1732,AZ1732,$AZ$2:AZ1732,"&gt;&lt;")</f>
        <v>1</v>
      </c>
    </row>
    <row r="1733" spans="19:53">
      <c r="S1733" s="14" t="str">
        <f t="shared" si="466"/>
        <v>2210451104伤血1</v>
      </c>
      <c r="T1733" s="14" t="str">
        <f ca="1">IF(OFFSET($BB$1,MATCH($S1733,S:S,0)-1,),$BC$1,
_xlfn.TEXTJOIN(Sheet1!$D$16,1,U1733:AA1733))</f>
        <v>ratio=3.8+attackerParams('extreasure2')+attackerParams('step10a'),fixed=100,extCritP=0.3+attackerParams('extreasure1b')+attackerParams('step10c'),extHitP=0.2+attackerParams('extreasure1a')+attackerParams('step10b'),finalAddP=defenderCurHp()/defenderProperty('生命上限') &lt; 0.5 and attackerParams('extreasure3') or 0</v>
      </c>
      <c r="U1733" s="14" t="str">
        <f t="shared" ca="1" si="468"/>
        <v>ratio=3.8+attackerParams('extreasure2')+attackerParams('step10a')</v>
      </c>
      <c r="V1733" s="14" t="str">
        <f t="shared" ca="1" si="469"/>
        <v>fixed=100</v>
      </c>
      <c r="W1733" s="14" t="str">
        <f t="shared" ca="1" si="470"/>
        <v>extCritP=0.3+attackerParams('extreasure1b')+attackerParams('step10c')</v>
      </c>
      <c r="X1733" s="14" t="str">
        <f t="shared" ca="1" si="471"/>
        <v>extHitP=0.2+attackerParams('extreasure1a')+attackerParams('step10b')</v>
      </c>
      <c r="Y1733" s="14" t="str">
        <f t="shared" ca="1" si="472"/>
        <v>finalAddP=defenderCurHp()/defenderProperty('生命上限') &lt; 0.5 and attackerParams('extreasure3') or 0</v>
      </c>
      <c r="Z1733" s="14" t="str">
        <f t="shared" ca="1" si="473"/>
        <v/>
      </c>
      <c r="AA1733" s="14" t="str">
        <f t="shared" ca="1" si="474"/>
        <v/>
      </c>
      <c r="AB1733" s="1">
        <f t="shared" si="459"/>
        <v>3.8</v>
      </c>
      <c r="AC1733" s="1">
        <f t="shared" si="460"/>
        <v>100</v>
      </c>
      <c r="AD1733" s="1">
        <f t="shared" si="461"/>
        <v>0.3</v>
      </c>
      <c r="AE1733" s="1">
        <f t="shared" si="462"/>
        <v>0.2</v>
      </c>
      <c r="AF1733" s="1" t="e">
        <f t="shared" si="463"/>
        <v>#N/A</v>
      </c>
      <c r="AG1733" s="1" t="e">
        <f t="shared" si="464"/>
        <v>#N/A</v>
      </c>
      <c r="AH1733" s="1" t="e">
        <f t="shared" si="465"/>
        <v>#N/A</v>
      </c>
      <c r="AI1733" s="1" t="str">
        <f>TRIM(LEFT(AP1733,FIND(Sheet1!$E$16,AP1733)-1))</f>
        <v>ratio</v>
      </c>
      <c r="AJ1733" s="1" t="str">
        <f>TRIM(LEFT(AQ1733,FIND(Sheet1!$E$16,AQ1733)-1))</f>
        <v>fixed</v>
      </c>
      <c r="AK1733" s="1" t="str">
        <f>TRIM(LEFT(AR1733,FIND(Sheet1!$E$16,AR1733)-1))</f>
        <v>extCritP</v>
      </c>
      <c r="AL1733" s="1" t="str">
        <f>TRIM(LEFT(AS1733,FIND(Sheet1!$E$16,AS1733)-1))</f>
        <v>extHitP</v>
      </c>
      <c r="AM1733" s="1" t="str">
        <f>TRIM(LEFT(AT1733,FIND(Sheet1!$E$16,AT1733)-1))</f>
        <v>finalAddP</v>
      </c>
      <c r="AN1733" s="1" t="e">
        <f>TRIM(LEFT(AU1733,FIND(Sheet1!$E$16,AU1733)-1))</f>
        <v>#VALUE!</v>
      </c>
      <c r="AO1733" s="1" t="e">
        <f>TRIM(LEFT(AV1733,FIND(Sheet1!$E$16,AV1733)-1))</f>
        <v>#VALUE!</v>
      </c>
      <c r="AP1733" s="14" t="s">
        <v>465</v>
      </c>
      <c r="AQ1733" s="14" t="s">
        <v>170</v>
      </c>
      <c r="AR1733" s="14" t="s">
        <v>466</v>
      </c>
      <c r="AS1733" s="14" t="s">
        <v>467</v>
      </c>
      <c r="AT1733" s="14" t="s">
        <v>468</v>
      </c>
      <c r="AX1733" s="1">
        <v>2210451104</v>
      </c>
      <c r="AY1733" s="1" t="s">
        <v>86</v>
      </c>
      <c r="AZ1733" s="1" t="str">
        <f t="shared" si="467"/>
        <v>2210451104伤血</v>
      </c>
      <c r="BA1733" s="1">
        <f>COUNTIFS($AZ$2:AZ1733,AZ1733,$AZ$2:AZ1733,"&gt;&lt;")</f>
        <v>1</v>
      </c>
    </row>
    <row r="1734" spans="19:53">
      <c r="S1734" s="14" t="str">
        <f t="shared" si="466"/>
        <v>2210451105伤血1</v>
      </c>
      <c r="T1734" s="14" t="str">
        <f ca="1">IF(OFFSET($BB$1,MATCH($S1734,S:S,0)-1,),$BC$1,
_xlfn.TEXTJOIN(Sheet1!$D$16,1,U1734:AA1734))</f>
        <v>ratio=4.7+attackerParams('extreasure2')+attackerParams('step10a'),fixed=100,extCritP=0.3+attackerParams('extreasure1b')+attackerParams('step10c'),extHitP=0.2+attackerParams('extreasure1a')+attackerParams('step10b'),finalAddP=defenderCurHp()/defenderProperty('生命上限') &lt; 0.5 and attackerParams('extreasure3') or 0</v>
      </c>
      <c r="U1734" s="14" t="str">
        <f t="shared" ca="1" si="468"/>
        <v>ratio=4.7+attackerParams('extreasure2')+attackerParams('step10a')</v>
      </c>
      <c r="V1734" s="14" t="str">
        <f t="shared" ca="1" si="469"/>
        <v>fixed=100</v>
      </c>
      <c r="W1734" s="14" t="str">
        <f t="shared" ca="1" si="470"/>
        <v>extCritP=0.3+attackerParams('extreasure1b')+attackerParams('step10c')</v>
      </c>
      <c r="X1734" s="14" t="str">
        <f t="shared" ca="1" si="471"/>
        <v>extHitP=0.2+attackerParams('extreasure1a')+attackerParams('step10b')</v>
      </c>
      <c r="Y1734" s="14" t="str">
        <f t="shared" ca="1" si="472"/>
        <v>finalAddP=defenderCurHp()/defenderProperty('生命上限') &lt; 0.5 and attackerParams('extreasure3') or 0</v>
      </c>
      <c r="Z1734" s="14" t="str">
        <f t="shared" ca="1" si="473"/>
        <v/>
      </c>
      <c r="AA1734" s="14" t="str">
        <f t="shared" ca="1" si="474"/>
        <v/>
      </c>
      <c r="AB1734" s="1">
        <f t="shared" si="459"/>
        <v>4.7</v>
      </c>
      <c r="AC1734" s="1">
        <f t="shared" si="460"/>
        <v>100</v>
      </c>
      <c r="AD1734" s="1">
        <f t="shared" si="461"/>
        <v>0.3</v>
      </c>
      <c r="AE1734" s="1">
        <f t="shared" si="462"/>
        <v>0.2</v>
      </c>
      <c r="AF1734" s="1" t="e">
        <f t="shared" si="463"/>
        <v>#N/A</v>
      </c>
      <c r="AG1734" s="1" t="e">
        <f t="shared" si="464"/>
        <v>#N/A</v>
      </c>
      <c r="AH1734" s="1" t="e">
        <f t="shared" si="465"/>
        <v>#N/A</v>
      </c>
      <c r="AI1734" s="1" t="str">
        <f>TRIM(LEFT(AP1734,FIND(Sheet1!$E$16,AP1734)-1))</f>
        <v>ratio</v>
      </c>
      <c r="AJ1734" s="1" t="str">
        <f>TRIM(LEFT(AQ1734,FIND(Sheet1!$E$16,AQ1734)-1))</f>
        <v>fixed</v>
      </c>
      <c r="AK1734" s="1" t="str">
        <f>TRIM(LEFT(AR1734,FIND(Sheet1!$E$16,AR1734)-1))</f>
        <v>extCritP</v>
      </c>
      <c r="AL1734" s="1" t="str">
        <f>TRIM(LEFT(AS1734,FIND(Sheet1!$E$16,AS1734)-1))</f>
        <v>extHitP</v>
      </c>
      <c r="AM1734" s="1" t="str">
        <f>TRIM(LEFT(AT1734,FIND(Sheet1!$E$16,AT1734)-1))</f>
        <v>finalAddP</v>
      </c>
      <c r="AN1734" s="1" t="e">
        <f>TRIM(LEFT(AU1734,FIND(Sheet1!$E$16,AU1734)-1))</f>
        <v>#VALUE!</v>
      </c>
      <c r="AO1734" s="1" t="e">
        <f>TRIM(LEFT(AV1734,FIND(Sheet1!$E$16,AV1734)-1))</f>
        <v>#VALUE!</v>
      </c>
      <c r="AP1734" s="14" t="s">
        <v>469</v>
      </c>
      <c r="AQ1734" s="14" t="s">
        <v>170</v>
      </c>
      <c r="AR1734" s="14" t="s">
        <v>466</v>
      </c>
      <c r="AS1734" s="14" t="s">
        <v>467</v>
      </c>
      <c r="AT1734" s="14" t="s">
        <v>468</v>
      </c>
      <c r="AX1734" s="1">
        <v>2210451105</v>
      </c>
      <c r="AY1734" s="1" t="s">
        <v>86</v>
      </c>
      <c r="AZ1734" s="1" t="str">
        <f t="shared" si="467"/>
        <v>2210451105伤血</v>
      </c>
      <c r="BA1734" s="1">
        <f>COUNTIFS($AZ$2:AZ1734,AZ1734,$AZ$2:AZ1734,"&gt;&lt;")</f>
        <v>1</v>
      </c>
    </row>
    <row r="1735" spans="19:53">
      <c r="S1735" s="14" t="str">
        <f t="shared" si="466"/>
        <v>9100059301真实伤害1</v>
      </c>
      <c r="T1735" s="14" t="str">
        <f ca="1">IF(OFFSET($BB$1,MATCH($S1735,S:S,0)-1,),$BC$1,
_xlfn.TEXTJOIN(Sheet1!$D$16,1,U1735:AA1735))</f>
        <v>damage=defenderCurHp()</v>
      </c>
      <c r="U1735" s="14" t="str">
        <f t="shared" ca="1" si="468"/>
        <v>damage=defenderCurHp()</v>
      </c>
      <c r="V1735" s="14" t="str">
        <f t="shared" ca="1" si="469"/>
        <v/>
      </c>
      <c r="W1735" s="14" t="str">
        <f t="shared" ca="1" si="470"/>
        <v/>
      </c>
      <c r="X1735" s="14" t="str">
        <f t="shared" ca="1" si="471"/>
        <v/>
      </c>
      <c r="Y1735" s="14" t="str">
        <f t="shared" ca="1" si="472"/>
        <v/>
      </c>
      <c r="Z1735" s="14" t="str">
        <f t="shared" ca="1" si="473"/>
        <v/>
      </c>
      <c r="AA1735" s="14" t="str">
        <f t="shared" ca="1" si="474"/>
        <v/>
      </c>
      <c r="AB1735" s="1" t="e">
        <f t="shared" si="459"/>
        <v>#N/A</v>
      </c>
      <c r="AC1735" s="1" t="e">
        <f t="shared" si="460"/>
        <v>#N/A</v>
      </c>
      <c r="AD1735" s="1" t="e">
        <f t="shared" si="461"/>
        <v>#N/A</v>
      </c>
      <c r="AE1735" s="1" t="e">
        <f t="shared" si="462"/>
        <v>#N/A</v>
      </c>
      <c r="AF1735" s="1" t="e">
        <f t="shared" si="463"/>
        <v>#N/A</v>
      </c>
      <c r="AG1735" s="1" t="e">
        <f t="shared" si="464"/>
        <v>#N/A</v>
      </c>
      <c r="AH1735" s="1" t="e">
        <f t="shared" si="465"/>
        <v>#N/A</v>
      </c>
      <c r="AI1735" s="1" t="str">
        <f>TRIM(LEFT(AP1735,FIND(Sheet1!$E$16,AP1735)-1))</f>
        <v>damage</v>
      </c>
      <c r="AJ1735" s="1" t="e">
        <f>TRIM(LEFT(AQ1735,FIND(Sheet1!$E$16,AQ1735)-1))</f>
        <v>#VALUE!</v>
      </c>
      <c r="AK1735" s="1" t="e">
        <f>TRIM(LEFT(AR1735,FIND(Sheet1!$E$16,AR1735)-1))</f>
        <v>#VALUE!</v>
      </c>
      <c r="AL1735" s="1" t="e">
        <f>TRIM(LEFT(AS1735,FIND(Sheet1!$E$16,AS1735)-1))</f>
        <v>#VALUE!</v>
      </c>
      <c r="AM1735" s="1" t="e">
        <f>TRIM(LEFT(AT1735,FIND(Sheet1!$E$16,AT1735)-1))</f>
        <v>#VALUE!</v>
      </c>
      <c r="AN1735" s="1" t="e">
        <f>TRIM(LEFT(AU1735,FIND(Sheet1!$E$16,AU1735)-1))</f>
        <v>#VALUE!</v>
      </c>
      <c r="AO1735" s="1" t="e">
        <f>TRIM(LEFT(AV1735,FIND(Sheet1!$E$16,AV1735)-1))</f>
        <v>#VALUE!</v>
      </c>
      <c r="AP1735" s="14" t="s">
        <v>904</v>
      </c>
      <c r="AW1735" s="1" t="s">
        <v>900</v>
      </c>
      <c r="AX1735" s="32">
        <v>9100059301</v>
      </c>
      <c r="AY1735" s="1" t="s">
        <v>898</v>
      </c>
      <c r="AZ1735" s="1" t="str">
        <f t="shared" ref="AZ1735:AZ1762" si="475">AX1735&amp;AY1735</f>
        <v>9100059301真实伤害</v>
      </c>
      <c r="BA1735" s="1">
        <f>COUNTIFS($AZ$2:AZ1735,AZ1735,$AZ$2:AZ1735,"&gt;&lt;")</f>
        <v>1</v>
      </c>
    </row>
    <row r="1736" spans="19:53">
      <c r="S1736" s="14" t="str">
        <f t="shared" si="466"/>
        <v>9100059801加buff1</v>
      </c>
      <c r="T1736" s="14" t="str">
        <f ca="1">IF(OFFSET($BB$1,MATCH($S1736,S:S,0)-1,),$BC$1,
_xlfn.TEXTJOIN(Sheet1!$D$16,1,U1736:AA1736))</f>
        <v>duration=6,effectIds={1000599}</v>
      </c>
      <c r="U1736" s="14" t="str">
        <f t="shared" ca="1" si="468"/>
        <v>duration=6</v>
      </c>
      <c r="V1736" s="14" t="str">
        <f t="shared" ca="1" si="469"/>
        <v>effectIds={1000599}</v>
      </c>
      <c r="W1736" s="14" t="str">
        <f t="shared" ca="1" si="470"/>
        <v/>
      </c>
      <c r="X1736" s="14" t="str">
        <f t="shared" ca="1" si="471"/>
        <v/>
      </c>
      <c r="Y1736" s="14" t="str">
        <f t="shared" ca="1" si="472"/>
        <v/>
      </c>
      <c r="Z1736" s="14" t="str">
        <f t="shared" ca="1" si="473"/>
        <v/>
      </c>
      <c r="AA1736" s="14" t="str">
        <f t="shared" ca="1" si="474"/>
        <v/>
      </c>
      <c r="AB1736" s="1">
        <f t="shared" si="459"/>
        <v>6</v>
      </c>
      <c r="AC1736" s="1" t="e">
        <f t="shared" si="460"/>
        <v>#N/A</v>
      </c>
      <c r="AD1736" s="1" t="e">
        <f t="shared" si="461"/>
        <v>#N/A</v>
      </c>
      <c r="AE1736" s="1" t="e">
        <f t="shared" si="462"/>
        <v>#N/A</v>
      </c>
      <c r="AF1736" s="1" t="e">
        <f t="shared" si="463"/>
        <v>#N/A</v>
      </c>
      <c r="AG1736" s="1" t="e">
        <f t="shared" si="464"/>
        <v>#N/A</v>
      </c>
      <c r="AH1736" s="1" t="e">
        <f t="shared" si="465"/>
        <v>#N/A</v>
      </c>
      <c r="AI1736" s="1" t="str">
        <f>TRIM(LEFT(AP1736,FIND(Sheet1!$E$16,AP1736)-1))</f>
        <v>duration</v>
      </c>
      <c r="AJ1736" s="1" t="str">
        <f>TRIM(LEFT(AQ1736,FIND(Sheet1!$E$16,AQ1736)-1))</f>
        <v>effectIds</v>
      </c>
      <c r="AK1736" s="1" t="e">
        <f>TRIM(LEFT(AR1736,FIND(Sheet1!$E$16,AR1736)-1))</f>
        <v>#VALUE!</v>
      </c>
      <c r="AL1736" s="1" t="e">
        <f>TRIM(LEFT(AS1736,FIND(Sheet1!$E$16,AS1736)-1))</f>
        <v>#VALUE!</v>
      </c>
      <c r="AM1736" s="1" t="e">
        <f>TRIM(LEFT(AT1736,FIND(Sheet1!$E$16,AT1736)-1))</f>
        <v>#VALUE!</v>
      </c>
      <c r="AN1736" s="1" t="e">
        <f>TRIM(LEFT(AU1736,FIND(Sheet1!$E$16,AU1736)-1))</f>
        <v>#VALUE!</v>
      </c>
      <c r="AO1736" s="1" t="e">
        <f>TRIM(LEFT(AV1736,FIND(Sheet1!$E$16,AV1736)-1))</f>
        <v>#VALUE!</v>
      </c>
      <c r="AP1736" s="14" t="s">
        <v>185</v>
      </c>
      <c r="AQ1736" s="14" t="s">
        <v>910</v>
      </c>
      <c r="AX1736" s="1">
        <v>9100059801</v>
      </c>
      <c r="AY1736" s="1" t="s">
        <v>88</v>
      </c>
      <c r="AZ1736" s="1" t="str">
        <f t="shared" si="475"/>
        <v>9100059801加buff</v>
      </c>
      <c r="BA1736" s="1">
        <f>COUNTIFS($AZ$2:AZ1736,AZ1736,$AZ$2:AZ1736,"&gt;&lt;")</f>
        <v>1</v>
      </c>
    </row>
    <row r="1737" spans="19:53">
      <c r="S1737" s="14" t="str">
        <f t="shared" ref="S1737:S1741" si="476">AZ1737&amp;BA1737</f>
        <v>320101701恢复血量1</v>
      </c>
      <c r="T1737" s="14" t="str">
        <f ca="1">IF(OFFSET($BB$1,MATCH($S1737,S:S,0)-1,),$BC$1,
_xlfn.TEXTJOIN(Sheet1!$D$16,1,U1737:AA1737))</f>
        <v>fixed=100, ratio=0.6</v>
      </c>
      <c r="U1737" s="14" t="str">
        <f t="shared" ca="1" si="468"/>
        <v>fixed=100</v>
      </c>
      <c r="V1737" s="14" t="str">
        <f t="shared" ca="1" si="469"/>
        <v xml:space="preserve"> ratio=0.6</v>
      </c>
      <c r="W1737" s="14" t="str">
        <f t="shared" ca="1" si="470"/>
        <v/>
      </c>
      <c r="X1737" s="14" t="str">
        <f t="shared" ca="1" si="471"/>
        <v/>
      </c>
      <c r="Y1737" s="14" t="str">
        <f t="shared" ca="1" si="472"/>
        <v/>
      </c>
      <c r="Z1737" s="14" t="str">
        <f t="shared" ca="1" si="473"/>
        <v/>
      </c>
      <c r="AA1737" s="14" t="str">
        <f t="shared" ca="1" si="474"/>
        <v/>
      </c>
      <c r="AB1737" s="1">
        <f t="shared" ref="AB1737:AB1742" si="477">LOOKUP(9E+307,(--(TRIM(MID(SUBSTITUTE(SUBSTITUTE(SUBSTITUTE(SUBSTITUTE(SUBSTITUTE(AP1737,"=","+"),"*","+"),"/","+"),"-","+"),"+",REPT(" ",99)),ROW($1:$100)*99-98,99)))))</f>
        <v>100</v>
      </c>
      <c r="AC1737" s="1">
        <f t="shared" ref="AC1737:AC1742" si="478">LOOKUP(9E+307,(--(TRIM(MID(SUBSTITUTE(SUBSTITUTE(SUBSTITUTE(SUBSTITUTE(SUBSTITUTE(AQ1737,"=","+"),"*","+"),"/","+"),"-","+"),"+",REPT(" ",99)),ROW($1:$100)*99-98,99)))))</f>
        <v>0.6</v>
      </c>
      <c r="AD1737" s="1" t="e">
        <f t="shared" ref="AD1737:AD1742" si="479">LOOKUP(9E+307,(--(TRIM(MID(SUBSTITUTE(SUBSTITUTE(SUBSTITUTE(SUBSTITUTE(SUBSTITUTE(AR1737,"=","+"),"*","+"),"/","+"),"-","+"),"+",REPT(" ",99)),ROW($1:$100)*99-98,99)))))</f>
        <v>#N/A</v>
      </c>
      <c r="AE1737" s="1" t="e">
        <f t="shared" ref="AE1737:AE1742" si="480">LOOKUP(9E+307,(--(TRIM(MID(SUBSTITUTE(SUBSTITUTE(SUBSTITUTE(SUBSTITUTE(SUBSTITUTE(AS1737,"=","+"),"*","+"),"/","+"),"-","+"),"+",REPT(" ",99)),ROW($1:$100)*99-98,99)))))</f>
        <v>#N/A</v>
      </c>
      <c r="AF1737" s="1" t="e">
        <f t="shared" ref="AF1737:AF1742" si="481">LOOKUP(9E+307,(--(TRIM(MID(SUBSTITUTE(SUBSTITUTE(SUBSTITUTE(SUBSTITUTE(SUBSTITUTE(AT1737,"=","+"),"*","+"),"/","+"),"-","+"),"+",REPT(" ",99)),ROW($1:$100)*99-98,99)))))</f>
        <v>#N/A</v>
      </c>
      <c r="AG1737" s="1" t="e">
        <f t="shared" ref="AG1737:AG1742" si="482">LOOKUP(9E+307,(--(TRIM(MID(SUBSTITUTE(SUBSTITUTE(SUBSTITUTE(SUBSTITUTE(SUBSTITUTE(AU1737,"=","+"),"*","+"),"/","+"),"-","+"),"+",REPT(" ",99)),ROW($1:$100)*99-98,99)))))</f>
        <v>#N/A</v>
      </c>
      <c r="AH1737" s="1" t="e">
        <f t="shared" ref="AH1737:AH1742" si="483">LOOKUP(9E+307,(--(TRIM(MID(SUBSTITUTE(SUBSTITUTE(SUBSTITUTE(SUBSTITUTE(SUBSTITUTE(AV1737,"=","+"),"*","+"),"/","+"),"-","+"),"+",REPT(" ",99)),ROW($1:$100)*99-98,99)))))</f>
        <v>#N/A</v>
      </c>
      <c r="AI1737" s="1" t="str">
        <f>TRIM(LEFT(AP1737,FIND(Sheet1!$E$16,AP1737)-1))</f>
        <v>fixed</v>
      </c>
      <c r="AJ1737" s="1" t="str">
        <f>TRIM(LEFT(AQ1737,FIND(Sheet1!$E$16,AQ1737)-1))</f>
        <v>ratio</v>
      </c>
      <c r="AK1737" s="1" t="e">
        <f>TRIM(LEFT(AR1737,FIND(Sheet1!$E$16,AR1737)-1))</f>
        <v>#VALUE!</v>
      </c>
      <c r="AL1737" s="1" t="e">
        <f>TRIM(LEFT(AS1737,FIND(Sheet1!$E$16,AS1737)-1))</f>
        <v>#VALUE!</v>
      </c>
      <c r="AM1737" s="1" t="e">
        <f>TRIM(LEFT(AT1737,FIND(Sheet1!$E$16,AT1737)-1))</f>
        <v>#VALUE!</v>
      </c>
      <c r="AN1737" s="1" t="e">
        <f>TRIM(LEFT(AU1737,FIND(Sheet1!$E$16,AU1737)-1))</f>
        <v>#VALUE!</v>
      </c>
      <c r="AO1737" s="1" t="e">
        <f>TRIM(LEFT(AV1737,FIND(Sheet1!$E$16,AV1737)-1))</f>
        <v>#VALUE!</v>
      </c>
      <c r="AP1737" s="14" t="s">
        <v>170</v>
      </c>
      <c r="AQ1737" s="14" t="s">
        <v>916</v>
      </c>
      <c r="AW1737" s="1" t="s">
        <v>915</v>
      </c>
      <c r="AX1737" s="34">
        <v>320101701</v>
      </c>
      <c r="AY1737" s="1" t="s">
        <v>92</v>
      </c>
      <c r="AZ1737" s="1" t="str">
        <f t="shared" si="475"/>
        <v>320101701恢复血量</v>
      </c>
      <c r="BA1737" s="1">
        <f>COUNTIFS($AZ$2:AZ1737,AZ1737,$AZ$2:AZ1737,"&gt;&lt;")</f>
        <v>1</v>
      </c>
    </row>
    <row r="1738" spans="19:53">
      <c r="S1738" s="14" t="str">
        <f t="shared" si="476"/>
        <v>320101801恢复血量1</v>
      </c>
      <c r="T1738" s="14" t="str">
        <f ca="1">IF(OFFSET($BB$1,MATCH($S1738,S:S,0)-1,),$BC$1,
_xlfn.TEXTJOIN(Sheet1!$D$16,1,U1738:AA1738))</f>
        <v>fixed=0.1*attackerProperty('生命上限'), ratio=0</v>
      </c>
      <c r="U1738" s="14" t="str">
        <f t="shared" ca="1" si="468"/>
        <v>fixed=0.1*attackerProperty('生命上限')</v>
      </c>
      <c r="V1738" s="14" t="str">
        <f t="shared" ca="1" si="469"/>
        <v xml:space="preserve"> ratio=0</v>
      </c>
      <c r="W1738" s="14" t="str">
        <f t="shared" ca="1" si="470"/>
        <v/>
      </c>
      <c r="X1738" s="14" t="str">
        <f t="shared" ca="1" si="471"/>
        <v/>
      </c>
      <c r="Y1738" s="14" t="str">
        <f t="shared" ca="1" si="472"/>
        <v/>
      </c>
      <c r="Z1738" s="14" t="str">
        <f t="shared" ca="1" si="473"/>
        <v/>
      </c>
      <c r="AA1738" s="14" t="str">
        <f t="shared" ca="1" si="474"/>
        <v/>
      </c>
      <c r="AB1738" s="1">
        <f t="shared" si="477"/>
        <v>0.1</v>
      </c>
      <c r="AC1738" s="1">
        <f t="shared" si="478"/>
        <v>0</v>
      </c>
      <c r="AD1738" s="1" t="e">
        <f t="shared" si="479"/>
        <v>#N/A</v>
      </c>
      <c r="AE1738" s="1" t="e">
        <f t="shared" si="480"/>
        <v>#N/A</v>
      </c>
      <c r="AF1738" s="1" t="e">
        <f t="shared" si="481"/>
        <v>#N/A</v>
      </c>
      <c r="AG1738" s="1" t="e">
        <f t="shared" si="482"/>
        <v>#N/A</v>
      </c>
      <c r="AH1738" s="1" t="e">
        <f t="shared" si="483"/>
        <v>#N/A</v>
      </c>
      <c r="AI1738" s="1" t="str">
        <f>TRIM(LEFT(AP1738,FIND(Sheet1!$E$16,AP1738)-1))</f>
        <v>fixed</v>
      </c>
      <c r="AJ1738" s="1" t="str">
        <f>TRIM(LEFT(AQ1738,FIND(Sheet1!$E$16,AQ1738)-1))</f>
        <v>ratio</v>
      </c>
      <c r="AK1738" s="1" t="e">
        <f>TRIM(LEFT(AR1738,FIND(Sheet1!$E$16,AR1738)-1))</f>
        <v>#VALUE!</v>
      </c>
      <c r="AL1738" s="1" t="e">
        <f>TRIM(LEFT(AS1738,FIND(Sheet1!$E$16,AS1738)-1))</f>
        <v>#VALUE!</v>
      </c>
      <c r="AM1738" s="1" t="e">
        <f>TRIM(LEFT(AT1738,FIND(Sheet1!$E$16,AT1738)-1))</f>
        <v>#VALUE!</v>
      </c>
      <c r="AN1738" s="1" t="e">
        <f>TRIM(LEFT(AU1738,FIND(Sheet1!$E$16,AU1738)-1))</f>
        <v>#VALUE!</v>
      </c>
      <c r="AO1738" s="1" t="e">
        <f>TRIM(LEFT(AV1738,FIND(Sheet1!$E$16,AV1738)-1))</f>
        <v>#VALUE!</v>
      </c>
      <c r="AP1738" s="14" t="s">
        <v>917</v>
      </c>
      <c r="AQ1738" s="14" t="s">
        <v>918</v>
      </c>
      <c r="AX1738" s="1">
        <v>320101801</v>
      </c>
      <c r="AY1738" s="1" t="s">
        <v>92</v>
      </c>
      <c r="AZ1738" s="1" t="str">
        <f t="shared" si="475"/>
        <v>320101801恢复血量</v>
      </c>
      <c r="BA1738" s="1">
        <f>COUNTIFS($AZ$2:AZ1738,AZ1738,$AZ$2:AZ1738,"&gt;&lt;")</f>
        <v>1</v>
      </c>
    </row>
    <row r="1739" spans="19:53">
      <c r="S1739" s="14" t="str">
        <f t="shared" si="476"/>
        <v>320101901加buff1</v>
      </c>
      <c r="T1739" s="14" t="str">
        <f ca="1">IF(OFFSET($BB$1,MATCH($S1739,S:S,0)-1,),$BC$1,
_xlfn.TEXTJOIN(Sheet1!$D$16,1,U1739:AA1739))</f>
        <v>duration=-1,effectIds={1000596}</v>
      </c>
      <c r="U1739" s="14" t="str">
        <f t="shared" ca="1" si="468"/>
        <v>duration=-1</v>
      </c>
      <c r="V1739" s="14" t="str">
        <f t="shared" ca="1" si="469"/>
        <v>effectIds={1000596}</v>
      </c>
      <c r="W1739" s="14" t="str">
        <f t="shared" ca="1" si="470"/>
        <v/>
      </c>
      <c r="X1739" s="14" t="str">
        <f t="shared" ca="1" si="471"/>
        <v/>
      </c>
      <c r="Y1739" s="14" t="str">
        <f t="shared" ca="1" si="472"/>
        <v/>
      </c>
      <c r="Z1739" s="14" t="str">
        <f t="shared" ca="1" si="473"/>
        <v/>
      </c>
      <c r="AA1739" s="14" t="str">
        <f t="shared" ca="1" si="474"/>
        <v/>
      </c>
      <c r="AB1739" s="1">
        <f t="shared" si="477"/>
        <v>1</v>
      </c>
      <c r="AC1739" s="1" t="e">
        <f t="shared" si="478"/>
        <v>#N/A</v>
      </c>
      <c r="AD1739" s="1" t="e">
        <f t="shared" si="479"/>
        <v>#N/A</v>
      </c>
      <c r="AE1739" s="1" t="e">
        <f t="shared" si="480"/>
        <v>#N/A</v>
      </c>
      <c r="AF1739" s="1" t="e">
        <f t="shared" si="481"/>
        <v>#N/A</v>
      </c>
      <c r="AG1739" s="1" t="e">
        <f t="shared" si="482"/>
        <v>#N/A</v>
      </c>
      <c r="AH1739" s="1" t="e">
        <f t="shared" si="483"/>
        <v>#N/A</v>
      </c>
      <c r="AI1739" s="1" t="str">
        <f>TRIM(LEFT(AP1739,FIND(Sheet1!$E$16,AP1739)-1))</f>
        <v>duration</v>
      </c>
      <c r="AJ1739" s="1" t="str">
        <f>TRIM(LEFT(AQ1739,FIND(Sheet1!$E$16,AQ1739)-1))</f>
        <v>effectIds</v>
      </c>
      <c r="AK1739" s="1" t="e">
        <f>TRIM(LEFT(AR1739,FIND(Sheet1!$E$16,AR1739)-1))</f>
        <v>#VALUE!</v>
      </c>
      <c r="AL1739" s="1" t="e">
        <f>TRIM(LEFT(AS1739,FIND(Sheet1!$E$16,AS1739)-1))</f>
        <v>#VALUE!</v>
      </c>
      <c r="AM1739" s="1" t="e">
        <f>TRIM(LEFT(AT1739,FIND(Sheet1!$E$16,AT1739)-1))</f>
        <v>#VALUE!</v>
      </c>
      <c r="AN1739" s="1" t="e">
        <f>TRIM(LEFT(AU1739,FIND(Sheet1!$E$16,AU1739)-1))</f>
        <v>#VALUE!</v>
      </c>
      <c r="AO1739" s="1" t="e">
        <f>TRIM(LEFT(AV1739,FIND(Sheet1!$E$16,AV1739)-1))</f>
        <v>#VALUE!</v>
      </c>
      <c r="AP1739" s="14" t="s">
        <v>417</v>
      </c>
      <c r="AQ1739" s="14" t="s">
        <v>919</v>
      </c>
      <c r="AX1739" s="1">
        <v>320101901</v>
      </c>
      <c r="AY1739" s="1" t="s">
        <v>88</v>
      </c>
      <c r="AZ1739" s="1" t="str">
        <f t="shared" si="475"/>
        <v>320101901加buff</v>
      </c>
      <c r="BA1739" s="1">
        <f>COUNTIFS($AZ$2:AZ1739,AZ1739,$AZ$2:AZ1739,"&gt;&lt;")</f>
        <v>1</v>
      </c>
    </row>
    <row r="1740" spans="19:53">
      <c r="S1740" s="14" t="str">
        <f t="shared" si="476"/>
        <v>320102001加buff1</v>
      </c>
      <c r="T1740" s="14" t="str">
        <f ca="1">IF(OFFSET($BB$1,MATCH($S1740,S:S,0)-1,),$BC$1,
_xlfn.TEXTJOIN(Sheet1!$D$16,1,U1740:AA1740))</f>
        <v>duration=6,effectIds={1000597}</v>
      </c>
      <c r="U1740" s="14" t="str">
        <f t="shared" ca="1" si="468"/>
        <v>duration=6</v>
      </c>
      <c r="V1740" s="14" t="str">
        <f t="shared" ca="1" si="469"/>
        <v>effectIds={1000597}</v>
      </c>
      <c r="W1740" s="14" t="str">
        <f t="shared" ca="1" si="470"/>
        <v/>
      </c>
      <c r="X1740" s="14" t="str">
        <f t="shared" ca="1" si="471"/>
        <v/>
      </c>
      <c r="Y1740" s="14" t="str">
        <f t="shared" ca="1" si="472"/>
        <v/>
      </c>
      <c r="Z1740" s="14" t="str">
        <f t="shared" ca="1" si="473"/>
        <v/>
      </c>
      <c r="AA1740" s="14" t="str">
        <f t="shared" ca="1" si="474"/>
        <v/>
      </c>
      <c r="AB1740" s="1">
        <f t="shared" si="477"/>
        <v>6</v>
      </c>
      <c r="AC1740" s="1" t="e">
        <f t="shared" si="478"/>
        <v>#N/A</v>
      </c>
      <c r="AD1740" s="1" t="e">
        <f t="shared" si="479"/>
        <v>#N/A</v>
      </c>
      <c r="AE1740" s="1" t="e">
        <f t="shared" si="480"/>
        <v>#N/A</v>
      </c>
      <c r="AF1740" s="1" t="e">
        <f t="shared" si="481"/>
        <v>#N/A</v>
      </c>
      <c r="AG1740" s="1" t="e">
        <f t="shared" si="482"/>
        <v>#N/A</v>
      </c>
      <c r="AH1740" s="1" t="e">
        <f t="shared" si="483"/>
        <v>#N/A</v>
      </c>
      <c r="AI1740" s="1" t="str">
        <f>TRIM(LEFT(AP1740,FIND(Sheet1!$E$16,AP1740)-1))</f>
        <v>duration</v>
      </c>
      <c r="AJ1740" s="1" t="str">
        <f>TRIM(LEFT(AQ1740,FIND(Sheet1!$E$16,AQ1740)-1))</f>
        <v>effectIds</v>
      </c>
      <c r="AK1740" s="1" t="e">
        <f>TRIM(LEFT(AR1740,FIND(Sheet1!$E$16,AR1740)-1))</f>
        <v>#VALUE!</v>
      </c>
      <c r="AL1740" s="1" t="e">
        <f>TRIM(LEFT(AS1740,FIND(Sheet1!$E$16,AS1740)-1))</f>
        <v>#VALUE!</v>
      </c>
      <c r="AM1740" s="1" t="e">
        <f>TRIM(LEFT(AT1740,FIND(Sheet1!$E$16,AT1740)-1))</f>
        <v>#VALUE!</v>
      </c>
      <c r="AN1740" s="1" t="e">
        <f>TRIM(LEFT(AU1740,FIND(Sheet1!$E$16,AU1740)-1))</f>
        <v>#VALUE!</v>
      </c>
      <c r="AO1740" s="1" t="e">
        <f>TRIM(LEFT(AV1740,FIND(Sheet1!$E$16,AV1740)-1))</f>
        <v>#VALUE!</v>
      </c>
      <c r="AP1740" s="14" t="s">
        <v>185</v>
      </c>
      <c r="AQ1740" s="14" t="s">
        <v>920</v>
      </c>
      <c r="AX1740" s="1">
        <v>320102001</v>
      </c>
      <c r="AY1740" s="1" t="s">
        <v>88</v>
      </c>
      <c r="AZ1740" s="1" t="str">
        <f t="shared" si="475"/>
        <v>320102001加buff</v>
      </c>
      <c r="BA1740" s="1">
        <f>COUNTIFS($AZ$2:AZ1740,AZ1740,$AZ$2:AZ1740,"&gt;&lt;")</f>
        <v>1</v>
      </c>
    </row>
    <row r="1741" spans="19:53">
      <c r="S1741" s="14" t="str">
        <f t="shared" si="476"/>
        <v>320102401加buff1</v>
      </c>
      <c r="T1741" s="14" t="str">
        <f ca="1">IF(OFFSET($BB$1,MATCH($S1741,S:S,0)-1,),$BC$1,
_xlfn.TEXTJOIN(Sheet1!$D$16,1,U1741:AA1741))</f>
        <v>duration=-1,effectIds={1000598, 1000601},unattachStrategyType='any_effect_unattached'</v>
      </c>
      <c r="U1741" s="14" t="str">
        <f t="shared" ca="1" si="468"/>
        <v>duration=-1</v>
      </c>
      <c r="V1741" s="14" t="str">
        <f t="shared" ca="1" si="469"/>
        <v>effectIds={1000598</v>
      </c>
      <c r="W1741" s="14" t="str">
        <f t="shared" ca="1" si="470"/>
        <v xml:space="preserve"> 1000601}</v>
      </c>
      <c r="X1741" s="14" t="str">
        <f t="shared" ca="1" si="471"/>
        <v>unattachStrategyType='any_effect_unattached'</v>
      </c>
      <c r="Y1741" s="14" t="str">
        <f t="shared" ca="1" si="472"/>
        <v/>
      </c>
      <c r="Z1741" s="14" t="str">
        <f t="shared" ca="1" si="473"/>
        <v/>
      </c>
      <c r="AA1741" s="14" t="str">
        <f t="shared" ca="1" si="474"/>
        <v/>
      </c>
      <c r="AB1741" s="1">
        <f t="shared" si="477"/>
        <v>1</v>
      </c>
      <c r="AC1741" s="1" t="e">
        <f t="shared" si="478"/>
        <v>#N/A</v>
      </c>
      <c r="AD1741" s="1" t="e">
        <f t="shared" si="479"/>
        <v>#N/A</v>
      </c>
      <c r="AE1741" s="1" t="e">
        <f t="shared" si="480"/>
        <v>#N/A</v>
      </c>
      <c r="AF1741" s="1" t="e">
        <f t="shared" si="481"/>
        <v>#N/A</v>
      </c>
      <c r="AG1741" s="1" t="e">
        <f t="shared" si="482"/>
        <v>#N/A</v>
      </c>
      <c r="AH1741" s="1" t="e">
        <f t="shared" si="483"/>
        <v>#N/A</v>
      </c>
      <c r="AI1741" s="1" t="str">
        <f>TRIM(LEFT(AP1741,FIND(Sheet1!$E$16,AP1741)-1))</f>
        <v>duration</v>
      </c>
      <c r="AJ1741" s="1" t="str">
        <f>TRIM(LEFT(AQ1741,FIND(Sheet1!$E$16,AQ1741)-1))</f>
        <v>effectIds</v>
      </c>
      <c r="AK1741" s="1" t="e">
        <f>TRIM(LEFT(AR1741,FIND(Sheet1!$E$16,AR1741)-1))</f>
        <v>#VALUE!</v>
      </c>
      <c r="AL1741" s="1" t="str">
        <f>TRIM(LEFT(AS1741,FIND(Sheet1!$E$16,AS1741)-1))</f>
        <v>unattachStrategyType</v>
      </c>
      <c r="AM1741" s="1" t="e">
        <f>TRIM(LEFT(AT1741,FIND(Sheet1!$E$16,AT1741)-1))</f>
        <v>#VALUE!</v>
      </c>
      <c r="AN1741" s="1" t="e">
        <f>TRIM(LEFT(AU1741,FIND(Sheet1!$E$16,AU1741)-1))</f>
        <v>#VALUE!</v>
      </c>
      <c r="AO1741" s="1" t="e">
        <f>TRIM(LEFT(AV1741,FIND(Sheet1!$E$16,AV1741)-1))</f>
        <v>#VALUE!</v>
      </c>
      <c r="AP1741" s="14" t="s">
        <v>417</v>
      </c>
      <c r="AQ1741" s="14" t="s">
        <v>921</v>
      </c>
      <c r="AR1741" s="14" t="s">
        <v>922</v>
      </c>
      <c r="AS1741" s="14" t="s">
        <v>290</v>
      </c>
      <c r="AX1741" s="1">
        <v>320102401</v>
      </c>
      <c r="AY1741" s="1" t="s">
        <v>88</v>
      </c>
      <c r="AZ1741" s="1" t="str">
        <f t="shared" si="475"/>
        <v>320102401加buff</v>
      </c>
      <c r="BA1741" s="1">
        <f>COUNTIFS($AZ$2:AZ1741,AZ1741,$AZ$2:AZ1741,"&gt;&lt;")</f>
        <v>1</v>
      </c>
    </row>
    <row r="1742" spans="19:53">
      <c r="S1742" s="14" t="str">
        <f>AZ1742&amp;BA1742</f>
        <v>320102501加buff1</v>
      </c>
      <c r="T1742" s="14" t="str">
        <f ca="1">IF(OFFSET($BB$1,MATCH($S1742,S:S,0)-1,),$BC$1,
_xlfn.TEXTJOIN(Sheet1!$D$16,1,U1742:AA1742))</f>
        <v>duration=10,effectIds={1000600}</v>
      </c>
      <c r="U1742" s="14" t="str">
        <f t="shared" ca="1" si="468"/>
        <v>duration=10</v>
      </c>
      <c r="V1742" s="14" t="str">
        <f t="shared" ca="1" si="469"/>
        <v>effectIds={1000600}</v>
      </c>
      <c r="W1742" s="14" t="str">
        <f t="shared" ca="1" si="470"/>
        <v/>
      </c>
      <c r="X1742" s="14" t="str">
        <f t="shared" ca="1" si="471"/>
        <v/>
      </c>
      <c r="Y1742" s="14" t="str">
        <f t="shared" ca="1" si="472"/>
        <v/>
      </c>
      <c r="Z1742" s="14" t="str">
        <f t="shared" ca="1" si="473"/>
        <v/>
      </c>
      <c r="AA1742" s="14" t="str">
        <f t="shared" ca="1" si="474"/>
        <v/>
      </c>
      <c r="AB1742" s="1">
        <f t="shared" si="477"/>
        <v>10</v>
      </c>
      <c r="AC1742" s="1" t="e">
        <f t="shared" si="478"/>
        <v>#N/A</v>
      </c>
      <c r="AD1742" s="1" t="e">
        <f t="shared" si="479"/>
        <v>#N/A</v>
      </c>
      <c r="AE1742" s="1" t="e">
        <f t="shared" si="480"/>
        <v>#N/A</v>
      </c>
      <c r="AF1742" s="1" t="e">
        <f t="shared" si="481"/>
        <v>#N/A</v>
      </c>
      <c r="AG1742" s="1" t="e">
        <f t="shared" si="482"/>
        <v>#N/A</v>
      </c>
      <c r="AH1742" s="1" t="e">
        <f t="shared" si="483"/>
        <v>#N/A</v>
      </c>
      <c r="AI1742" s="1" t="str">
        <f>TRIM(LEFT(AP1742,FIND(Sheet1!$E$16,AP1742)-1))</f>
        <v>duration</v>
      </c>
      <c r="AJ1742" s="1" t="str">
        <f>TRIM(LEFT(AQ1742,FIND(Sheet1!$E$16,AQ1742)-1))</f>
        <v>effectIds</v>
      </c>
      <c r="AK1742" s="1" t="e">
        <f>TRIM(LEFT(AR1742,FIND(Sheet1!$E$16,AR1742)-1))</f>
        <v>#VALUE!</v>
      </c>
      <c r="AL1742" s="1" t="e">
        <f>TRIM(LEFT(AS1742,FIND(Sheet1!$E$16,AS1742)-1))</f>
        <v>#VALUE!</v>
      </c>
      <c r="AM1742" s="1" t="e">
        <f>TRIM(LEFT(AT1742,FIND(Sheet1!$E$16,AT1742)-1))</f>
        <v>#VALUE!</v>
      </c>
      <c r="AN1742" s="1" t="e">
        <f>TRIM(LEFT(AU1742,FIND(Sheet1!$E$16,AU1742)-1))</f>
        <v>#VALUE!</v>
      </c>
      <c r="AO1742" s="1" t="e">
        <f>TRIM(LEFT(AV1742,FIND(Sheet1!$E$16,AV1742)-1))</f>
        <v>#VALUE!</v>
      </c>
      <c r="AP1742" s="14" t="s">
        <v>260</v>
      </c>
      <c r="AQ1742" s="14" t="s">
        <v>923</v>
      </c>
      <c r="AX1742" s="1">
        <v>320102501</v>
      </c>
      <c r="AY1742" s="1" t="s">
        <v>88</v>
      </c>
      <c r="AZ1742" s="1" t="str">
        <f t="shared" si="475"/>
        <v>320102501加buff</v>
      </c>
      <c r="BA1742" s="1">
        <f>COUNTIFS($AZ$2:AZ1742,AZ1742,$AZ$2:AZ1742,"&gt;&lt;")</f>
        <v>1</v>
      </c>
    </row>
    <row r="1743" spans="19:53">
      <c r="S1743" s="14" t="str">
        <f t="shared" ref="S1743:S1762" si="484">AZ1743&amp;BA1743</f>
        <v>120100070101伤血1</v>
      </c>
      <c r="T1743" s="14" t="str">
        <f ca="1">IF(OFFSET($BB$1,MATCH($S1743,S:S,0)-1,),$BC$1,
_xlfn.TEXTJOIN(Sheet1!$D$16,1,U1743:AA1743))</f>
        <v>ratio=0.2,fixed=100</v>
      </c>
      <c r="U1743" s="14" t="str">
        <f t="shared" ref="U1743:U1762" ca="1" si="485">IFERROR(SUBSTITUTE(AP1743,AB1743,INDEX(OFFSET($H$1:$Q$1,MATCH($S1743,$F:$F,0)-1,0),MATCH(AI1743,$H$1:$Q$1,0))),AP1743&amp;"")</f>
        <v>ratio=0.2</v>
      </c>
      <c r="V1743" s="14" t="str">
        <f t="shared" ref="V1743:V1762" ca="1" si="486">IFERROR(SUBSTITUTE(AQ1743,AC1743,INDEX(OFFSET($H$1:$Q$1,MATCH($S1743,$F:$F,0)-1,0),MATCH(AJ1743,$H$1:$Q$1,0))),AQ1743&amp;"")</f>
        <v>fixed=100</v>
      </c>
      <c r="W1743" s="14" t="str">
        <f t="shared" ref="W1743:W1762" ca="1" si="487">IFERROR(SUBSTITUTE(AR1743,AD1743,INDEX(OFFSET($H$1:$Q$1,MATCH($S1743,$F:$F,0)-1,0),MATCH(AK1743,$H$1:$Q$1,0))),AR1743&amp;"")</f>
        <v/>
      </c>
      <c r="X1743" s="14" t="str">
        <f t="shared" ref="X1743:X1762" ca="1" si="488">IFERROR(SUBSTITUTE(AS1743,AE1743,INDEX(OFFSET($H$1:$Q$1,MATCH($S1743,$F:$F,0)-1,0),MATCH(AL1743,$H$1:$Q$1,0))),AS1743&amp;"")</f>
        <v/>
      </c>
      <c r="Y1743" s="14" t="str">
        <f t="shared" ref="Y1743:Y1762" ca="1" si="489">IFERROR(SUBSTITUTE(AT1743,AF1743,INDEX(OFFSET($H$1:$Q$1,MATCH($S1743,$F:$F,0)-1,0),MATCH(AM1743,$H$1:$Q$1,0))),AT1743&amp;"")</f>
        <v/>
      </c>
      <c r="Z1743" s="14" t="str">
        <f t="shared" ref="Z1743:Z1762" ca="1" si="490">IFERROR(SUBSTITUTE(AU1743,AG1743,INDEX(OFFSET($H$1:$Q$1,MATCH($S1743,$F:$F,0)-1,0),MATCH(AN1743,$H$1:$Q$1,0))),AU1743&amp;"")</f>
        <v/>
      </c>
      <c r="AA1743" s="14" t="str">
        <f t="shared" ref="AA1743:AA1762" ca="1" si="491">IFERROR(SUBSTITUTE(AV1743,AH1743,INDEX(OFFSET($H$1:$Q$1,MATCH($S1743,$F:$F,0)-1,0),MATCH(AO1743,$H$1:$Q$1,0))),AV1743&amp;"")</f>
        <v/>
      </c>
      <c r="AB1743" s="1">
        <f t="shared" ref="AB1743:AB1762" si="492">LOOKUP(9E+307,(--(TRIM(MID(SUBSTITUTE(SUBSTITUTE(SUBSTITUTE(SUBSTITUTE(SUBSTITUTE(AP1743,"=","+"),"*","+"),"/","+"),"-","+"),"+",REPT(" ",99)),ROW($1:$100)*99-98,99)))))</f>
        <v>0.2</v>
      </c>
      <c r="AC1743" s="1">
        <f t="shared" ref="AC1743:AC1762" si="493">LOOKUP(9E+307,(--(TRIM(MID(SUBSTITUTE(SUBSTITUTE(SUBSTITUTE(SUBSTITUTE(SUBSTITUTE(AQ1743,"=","+"),"*","+"),"/","+"),"-","+"),"+",REPT(" ",99)),ROW($1:$100)*99-98,99)))))</f>
        <v>100</v>
      </c>
      <c r="AD1743" s="1" t="e">
        <f t="shared" ref="AD1743:AD1762" si="494">LOOKUP(9E+307,(--(TRIM(MID(SUBSTITUTE(SUBSTITUTE(SUBSTITUTE(SUBSTITUTE(SUBSTITUTE(AR1743,"=","+"),"*","+"),"/","+"),"-","+"),"+",REPT(" ",99)),ROW($1:$100)*99-98,99)))))</f>
        <v>#N/A</v>
      </c>
      <c r="AE1743" s="1" t="e">
        <f t="shared" ref="AE1743:AE1762" si="495">LOOKUP(9E+307,(--(TRIM(MID(SUBSTITUTE(SUBSTITUTE(SUBSTITUTE(SUBSTITUTE(SUBSTITUTE(AS1743,"=","+"),"*","+"),"/","+"),"-","+"),"+",REPT(" ",99)),ROW($1:$100)*99-98,99)))))</f>
        <v>#N/A</v>
      </c>
      <c r="AF1743" s="1" t="e">
        <f t="shared" ref="AF1743:AF1762" si="496">LOOKUP(9E+307,(--(TRIM(MID(SUBSTITUTE(SUBSTITUTE(SUBSTITUTE(SUBSTITUTE(SUBSTITUTE(AT1743,"=","+"),"*","+"),"/","+"),"-","+"),"+",REPT(" ",99)),ROW($1:$100)*99-98,99)))))</f>
        <v>#N/A</v>
      </c>
      <c r="AG1743" s="1" t="e">
        <f t="shared" ref="AG1743:AG1762" si="497">LOOKUP(9E+307,(--(TRIM(MID(SUBSTITUTE(SUBSTITUTE(SUBSTITUTE(SUBSTITUTE(SUBSTITUTE(AU1743,"=","+"),"*","+"),"/","+"),"-","+"),"+",REPT(" ",99)),ROW($1:$100)*99-98,99)))))</f>
        <v>#N/A</v>
      </c>
      <c r="AH1743" s="1" t="e">
        <f t="shared" ref="AH1743:AH1762" si="498">LOOKUP(9E+307,(--(TRIM(MID(SUBSTITUTE(SUBSTITUTE(SUBSTITUTE(SUBSTITUTE(SUBSTITUTE(AV1743,"=","+"),"*","+"),"/","+"),"-","+"),"+",REPT(" ",99)),ROW($1:$100)*99-98,99)))))</f>
        <v>#N/A</v>
      </c>
      <c r="AI1743" s="1" t="str">
        <f>TRIM(LEFT(AP1743,FIND(Sheet1!$E$16,AP1743)-1))</f>
        <v>ratio</v>
      </c>
      <c r="AJ1743" s="1" t="str">
        <f>TRIM(LEFT(AQ1743,FIND(Sheet1!$E$16,AQ1743)-1))</f>
        <v>fixed</v>
      </c>
      <c r="AK1743" s="1" t="e">
        <f>TRIM(LEFT(AR1743,FIND(Sheet1!$E$16,AR1743)-1))</f>
        <v>#VALUE!</v>
      </c>
      <c r="AL1743" s="1" t="e">
        <f>TRIM(LEFT(AS1743,FIND(Sheet1!$E$16,AS1743)-1))</f>
        <v>#VALUE!</v>
      </c>
      <c r="AM1743" s="1" t="e">
        <f>TRIM(LEFT(AT1743,FIND(Sheet1!$E$16,AT1743)-1))</f>
        <v>#VALUE!</v>
      </c>
      <c r="AN1743" s="1" t="e">
        <f>TRIM(LEFT(AU1743,FIND(Sheet1!$E$16,AU1743)-1))</f>
        <v>#VALUE!</v>
      </c>
      <c r="AO1743" s="1" t="e">
        <f>TRIM(LEFT(AV1743,FIND(Sheet1!$E$16,AV1743)-1))</f>
        <v>#VALUE!</v>
      </c>
      <c r="AP1743" s="14" t="s">
        <v>599</v>
      </c>
      <c r="AQ1743" s="14" t="s">
        <v>170</v>
      </c>
      <c r="AW1743" s="1" t="s">
        <v>997</v>
      </c>
      <c r="AX1743" s="37">
        <v>120100070101</v>
      </c>
      <c r="AY1743" s="1" t="s">
        <v>86</v>
      </c>
      <c r="AZ1743" s="1" t="str">
        <f t="shared" si="475"/>
        <v>120100070101伤血</v>
      </c>
      <c r="BA1743" s="1">
        <f>COUNTIFS($AZ$2:AZ1743,AZ1743,$AZ$2:AZ1743,"&gt;&lt;")</f>
        <v>1</v>
      </c>
    </row>
    <row r="1744" spans="19:53">
      <c r="S1744" s="14" t="str">
        <f t="shared" si="484"/>
        <v>120100070101加buff1</v>
      </c>
      <c r="T1744" s="14" t="str">
        <f ca="1">IF(OFFSET($BB$1,MATCH($S1744,S:S,0)-1,),$BC$1,
_xlfn.TEXTJOIN(Sheet1!$D$16,1,U1744:AA1744))</f>
        <v>duration=3,effectIds={1000602}</v>
      </c>
      <c r="U1744" s="14" t="str">
        <f t="shared" ca="1" si="485"/>
        <v>duration=3</v>
      </c>
      <c r="V1744" s="14" t="str">
        <f t="shared" ca="1" si="486"/>
        <v>effectIds={1000602}</v>
      </c>
      <c r="W1744" s="14" t="str">
        <f t="shared" ca="1" si="487"/>
        <v/>
      </c>
      <c r="X1744" s="14" t="str">
        <f t="shared" ca="1" si="488"/>
        <v/>
      </c>
      <c r="Y1744" s="14" t="str">
        <f t="shared" ca="1" si="489"/>
        <v/>
      </c>
      <c r="Z1744" s="14" t="str">
        <f t="shared" ca="1" si="490"/>
        <v/>
      </c>
      <c r="AA1744" s="14" t="str">
        <f t="shared" ca="1" si="491"/>
        <v/>
      </c>
      <c r="AB1744" s="1">
        <f t="shared" si="492"/>
        <v>3</v>
      </c>
      <c r="AC1744" s="1" t="e">
        <f t="shared" si="493"/>
        <v>#N/A</v>
      </c>
      <c r="AD1744" s="1" t="e">
        <f t="shared" si="494"/>
        <v>#N/A</v>
      </c>
      <c r="AE1744" s="1" t="e">
        <f t="shared" si="495"/>
        <v>#N/A</v>
      </c>
      <c r="AF1744" s="1" t="e">
        <f t="shared" si="496"/>
        <v>#N/A</v>
      </c>
      <c r="AG1744" s="1" t="e">
        <f t="shared" si="497"/>
        <v>#N/A</v>
      </c>
      <c r="AH1744" s="1" t="e">
        <f t="shared" si="498"/>
        <v>#N/A</v>
      </c>
      <c r="AI1744" s="1" t="str">
        <f>TRIM(LEFT(AP1744,FIND(Sheet1!$E$16,AP1744)-1))</f>
        <v>duration</v>
      </c>
      <c r="AJ1744" s="1" t="str">
        <f>TRIM(LEFT(AQ1744,FIND(Sheet1!$E$16,AQ1744)-1))</f>
        <v>effectIds</v>
      </c>
      <c r="AK1744" s="1" t="e">
        <f>TRIM(LEFT(AR1744,FIND(Sheet1!$E$16,AR1744)-1))</f>
        <v>#VALUE!</v>
      </c>
      <c r="AL1744" s="1" t="e">
        <f>TRIM(LEFT(AS1744,FIND(Sheet1!$E$16,AS1744)-1))</f>
        <v>#VALUE!</v>
      </c>
      <c r="AM1744" s="1" t="e">
        <f>TRIM(LEFT(AT1744,FIND(Sheet1!$E$16,AT1744)-1))</f>
        <v>#VALUE!</v>
      </c>
      <c r="AN1744" s="1" t="e">
        <f>TRIM(LEFT(AU1744,FIND(Sheet1!$E$16,AU1744)-1))</f>
        <v>#VALUE!</v>
      </c>
      <c r="AO1744" s="1" t="e">
        <f>TRIM(LEFT(AV1744,FIND(Sheet1!$E$16,AV1744)-1))</f>
        <v>#VALUE!</v>
      </c>
      <c r="AP1744" s="14" t="s">
        <v>294</v>
      </c>
      <c r="AQ1744" s="14" t="s">
        <v>998</v>
      </c>
      <c r="AX1744" s="36">
        <v>120100070101</v>
      </c>
      <c r="AY1744" s="1" t="s">
        <v>88</v>
      </c>
      <c r="AZ1744" s="1" t="str">
        <f t="shared" si="475"/>
        <v>120100070101加buff</v>
      </c>
      <c r="BA1744" s="1">
        <f>COUNTIFS($AZ$2:AZ1744,AZ1744,$AZ$2:AZ1744,"&gt;&lt;")</f>
        <v>1</v>
      </c>
    </row>
    <row r="1745" spans="19:53">
      <c r="S1745" s="14" t="str">
        <f t="shared" si="484"/>
        <v>120100070201伤血1</v>
      </c>
      <c r="T1745" s="14" t="str">
        <f ca="1">IF(OFFSET($BB$1,MATCH($S1745,S:S,0)-1,),$BC$1,
_xlfn.TEXTJOIN(Sheet1!$D$16,1,U1745:AA1745))</f>
        <v>ratio=1.5,fixed=100</v>
      </c>
      <c r="U1745" s="14" t="str">
        <f t="shared" ca="1" si="485"/>
        <v>ratio=1.5</v>
      </c>
      <c r="V1745" s="14" t="str">
        <f t="shared" ca="1" si="486"/>
        <v>fixed=100</v>
      </c>
      <c r="W1745" s="14" t="str">
        <f t="shared" ca="1" si="487"/>
        <v/>
      </c>
      <c r="X1745" s="14" t="str">
        <f t="shared" ca="1" si="488"/>
        <v/>
      </c>
      <c r="Y1745" s="14" t="str">
        <f t="shared" ca="1" si="489"/>
        <v/>
      </c>
      <c r="Z1745" s="14" t="str">
        <f t="shared" ca="1" si="490"/>
        <v/>
      </c>
      <c r="AA1745" s="14" t="str">
        <f t="shared" ca="1" si="491"/>
        <v/>
      </c>
      <c r="AB1745" s="1">
        <f t="shared" si="492"/>
        <v>1.5</v>
      </c>
      <c r="AC1745" s="1">
        <f t="shared" si="493"/>
        <v>100</v>
      </c>
      <c r="AD1745" s="1" t="e">
        <f t="shared" si="494"/>
        <v>#N/A</v>
      </c>
      <c r="AE1745" s="1" t="e">
        <f t="shared" si="495"/>
        <v>#N/A</v>
      </c>
      <c r="AF1745" s="1" t="e">
        <f t="shared" si="496"/>
        <v>#N/A</v>
      </c>
      <c r="AG1745" s="1" t="e">
        <f t="shared" si="497"/>
        <v>#N/A</v>
      </c>
      <c r="AH1745" s="1" t="e">
        <f t="shared" si="498"/>
        <v>#N/A</v>
      </c>
      <c r="AI1745" s="1" t="str">
        <f>TRIM(LEFT(AP1745,FIND(Sheet1!$E$16,AP1745)-1))</f>
        <v>ratio</v>
      </c>
      <c r="AJ1745" s="1" t="str">
        <f>TRIM(LEFT(AQ1745,FIND(Sheet1!$E$16,AQ1745)-1))</f>
        <v>fixed</v>
      </c>
      <c r="AK1745" s="1" t="e">
        <f>TRIM(LEFT(AR1745,FIND(Sheet1!$E$16,AR1745)-1))</f>
        <v>#VALUE!</v>
      </c>
      <c r="AL1745" s="1" t="e">
        <f>TRIM(LEFT(AS1745,FIND(Sheet1!$E$16,AS1745)-1))</f>
        <v>#VALUE!</v>
      </c>
      <c r="AM1745" s="1" t="e">
        <f>TRIM(LEFT(AT1745,FIND(Sheet1!$E$16,AT1745)-1))</f>
        <v>#VALUE!</v>
      </c>
      <c r="AN1745" s="1" t="e">
        <f>TRIM(LEFT(AU1745,FIND(Sheet1!$E$16,AU1745)-1))</f>
        <v>#VALUE!</v>
      </c>
      <c r="AO1745" s="1" t="e">
        <f>TRIM(LEFT(AV1745,FIND(Sheet1!$E$16,AV1745)-1))</f>
        <v>#VALUE!</v>
      </c>
      <c r="AP1745" s="14" t="s">
        <v>387</v>
      </c>
      <c r="AQ1745" s="14" t="s">
        <v>170</v>
      </c>
      <c r="AX1745" s="36">
        <v>120100070201</v>
      </c>
      <c r="AY1745" s="1" t="s">
        <v>86</v>
      </c>
      <c r="AZ1745" s="1" t="str">
        <f t="shared" si="475"/>
        <v>120100070201伤血</v>
      </c>
      <c r="BA1745" s="1">
        <f>COUNTIFS($AZ$2:AZ1745,AZ1745,$AZ$2:AZ1745,"&gt;&lt;")</f>
        <v>1</v>
      </c>
    </row>
    <row r="1746" spans="19:53">
      <c r="S1746" s="14" t="str">
        <f t="shared" si="484"/>
        <v>120100070201加buff1</v>
      </c>
      <c r="T1746" s="14" t="str">
        <f ca="1">IF(OFFSET($BB$1,MATCH($S1746,S:S,0)-1,),$BC$1,
_xlfn.TEXTJOIN(Sheet1!$D$16,1,U1746:AA1746))</f>
        <v>duration=6,effectIds={1000603},lightEffects={47}</v>
      </c>
      <c r="U1746" s="14" t="str">
        <f t="shared" ca="1" si="485"/>
        <v>duration=6</v>
      </c>
      <c r="V1746" s="14" t="str">
        <f t="shared" ca="1" si="486"/>
        <v>effectIds={1000603}</v>
      </c>
      <c r="W1746" s="14" t="str">
        <f t="shared" ca="1" si="487"/>
        <v>lightEffects={47}</v>
      </c>
      <c r="X1746" s="14" t="str">
        <f t="shared" ca="1" si="488"/>
        <v/>
      </c>
      <c r="Y1746" s="14" t="str">
        <f t="shared" ca="1" si="489"/>
        <v/>
      </c>
      <c r="Z1746" s="14" t="str">
        <f t="shared" ca="1" si="490"/>
        <v/>
      </c>
      <c r="AA1746" s="14" t="str">
        <f t="shared" ca="1" si="491"/>
        <v/>
      </c>
      <c r="AB1746" s="1">
        <f t="shared" si="492"/>
        <v>6</v>
      </c>
      <c r="AC1746" s="1" t="e">
        <f t="shared" si="493"/>
        <v>#N/A</v>
      </c>
      <c r="AD1746" s="1" t="e">
        <f t="shared" si="494"/>
        <v>#N/A</v>
      </c>
      <c r="AE1746" s="1" t="e">
        <f t="shared" si="495"/>
        <v>#N/A</v>
      </c>
      <c r="AF1746" s="1" t="e">
        <f t="shared" si="496"/>
        <v>#N/A</v>
      </c>
      <c r="AG1746" s="1" t="e">
        <f t="shared" si="497"/>
        <v>#N/A</v>
      </c>
      <c r="AH1746" s="1" t="e">
        <f t="shared" si="498"/>
        <v>#N/A</v>
      </c>
      <c r="AI1746" s="1" t="str">
        <f>TRIM(LEFT(AP1746,FIND(Sheet1!$E$16,AP1746)-1))</f>
        <v>duration</v>
      </c>
      <c r="AJ1746" s="1" t="str">
        <f>TRIM(LEFT(AQ1746,FIND(Sheet1!$E$16,AQ1746)-1))</f>
        <v>effectIds</v>
      </c>
      <c r="AK1746" s="1" t="str">
        <f>TRIM(LEFT(AR1746,FIND(Sheet1!$E$16,AR1746)-1))</f>
        <v>lightEffects</v>
      </c>
      <c r="AL1746" s="1" t="e">
        <f>TRIM(LEFT(AS1746,FIND(Sheet1!$E$16,AS1746)-1))</f>
        <v>#VALUE!</v>
      </c>
      <c r="AM1746" s="1" t="e">
        <f>TRIM(LEFT(AT1746,FIND(Sheet1!$E$16,AT1746)-1))</f>
        <v>#VALUE!</v>
      </c>
      <c r="AN1746" s="1" t="e">
        <f>TRIM(LEFT(AU1746,FIND(Sheet1!$E$16,AU1746)-1))</f>
        <v>#VALUE!</v>
      </c>
      <c r="AO1746" s="1" t="e">
        <f>TRIM(LEFT(AV1746,FIND(Sheet1!$E$16,AV1746)-1))</f>
        <v>#VALUE!</v>
      </c>
      <c r="AP1746" s="14" t="s">
        <v>185</v>
      </c>
      <c r="AQ1746" s="14" t="s">
        <v>999</v>
      </c>
      <c r="AR1746" s="14" t="s">
        <v>1000</v>
      </c>
      <c r="AX1746" s="36">
        <v>120100070201</v>
      </c>
      <c r="AY1746" s="1" t="s">
        <v>88</v>
      </c>
      <c r="AZ1746" s="1" t="str">
        <f t="shared" si="475"/>
        <v>120100070201加buff</v>
      </c>
      <c r="BA1746" s="1">
        <f>COUNTIFS($AZ$2:AZ1746,AZ1746,$AZ$2:AZ1746,"&gt;&lt;")</f>
        <v>1</v>
      </c>
    </row>
    <row r="1747" spans="19:53">
      <c r="S1747" s="14" t="str">
        <f t="shared" si="484"/>
        <v>120100070202伤血1</v>
      </c>
      <c r="T1747" s="14" t="str">
        <f ca="1">IF(OFFSET($BB$1,MATCH($S1747,S:S,0)-1,),$BC$1,
_xlfn.TEXTJOIN(Sheet1!$D$16,1,U1747:AA1747))</f>
        <v>ratio=1.5,fixed=100</v>
      </c>
      <c r="U1747" s="14" t="str">
        <f t="shared" ca="1" si="485"/>
        <v>ratio=1.5</v>
      </c>
      <c r="V1747" s="14" t="str">
        <f t="shared" ca="1" si="486"/>
        <v>fixed=100</v>
      </c>
      <c r="W1747" s="14" t="str">
        <f t="shared" ca="1" si="487"/>
        <v/>
      </c>
      <c r="X1747" s="14" t="str">
        <f t="shared" ca="1" si="488"/>
        <v/>
      </c>
      <c r="Y1747" s="14" t="str">
        <f t="shared" ca="1" si="489"/>
        <v/>
      </c>
      <c r="Z1747" s="14" t="str">
        <f t="shared" ca="1" si="490"/>
        <v/>
      </c>
      <c r="AA1747" s="14" t="str">
        <f t="shared" ca="1" si="491"/>
        <v/>
      </c>
      <c r="AB1747" s="1">
        <f t="shared" si="492"/>
        <v>1.5</v>
      </c>
      <c r="AC1747" s="1">
        <f t="shared" si="493"/>
        <v>100</v>
      </c>
      <c r="AD1747" s="1" t="e">
        <f t="shared" si="494"/>
        <v>#N/A</v>
      </c>
      <c r="AE1747" s="1" t="e">
        <f t="shared" si="495"/>
        <v>#N/A</v>
      </c>
      <c r="AF1747" s="1" t="e">
        <f t="shared" si="496"/>
        <v>#N/A</v>
      </c>
      <c r="AG1747" s="1" t="e">
        <f t="shared" si="497"/>
        <v>#N/A</v>
      </c>
      <c r="AH1747" s="1" t="e">
        <f t="shared" si="498"/>
        <v>#N/A</v>
      </c>
      <c r="AI1747" s="1" t="str">
        <f>TRIM(LEFT(AP1747,FIND(Sheet1!$E$16,AP1747)-1))</f>
        <v>ratio</v>
      </c>
      <c r="AJ1747" s="1" t="str">
        <f>TRIM(LEFT(AQ1747,FIND(Sheet1!$E$16,AQ1747)-1))</f>
        <v>fixed</v>
      </c>
      <c r="AK1747" s="1" t="e">
        <f>TRIM(LEFT(AR1747,FIND(Sheet1!$E$16,AR1747)-1))</f>
        <v>#VALUE!</v>
      </c>
      <c r="AL1747" s="1" t="e">
        <f>TRIM(LEFT(AS1747,FIND(Sheet1!$E$16,AS1747)-1))</f>
        <v>#VALUE!</v>
      </c>
      <c r="AM1747" s="1" t="e">
        <f>TRIM(LEFT(AT1747,FIND(Sheet1!$E$16,AT1747)-1))</f>
        <v>#VALUE!</v>
      </c>
      <c r="AN1747" s="1" t="e">
        <f>TRIM(LEFT(AU1747,FIND(Sheet1!$E$16,AU1747)-1))</f>
        <v>#VALUE!</v>
      </c>
      <c r="AO1747" s="1" t="e">
        <f>TRIM(LEFT(AV1747,FIND(Sheet1!$E$16,AV1747)-1))</f>
        <v>#VALUE!</v>
      </c>
      <c r="AP1747" s="14" t="s">
        <v>387</v>
      </c>
      <c r="AQ1747" s="14" t="s">
        <v>170</v>
      </c>
      <c r="AX1747" s="36">
        <v>120100070202</v>
      </c>
      <c r="AY1747" s="1" t="s">
        <v>86</v>
      </c>
      <c r="AZ1747" s="1" t="str">
        <f t="shared" si="475"/>
        <v>120100070202伤血</v>
      </c>
      <c r="BA1747" s="1">
        <f>COUNTIFS($AZ$2:AZ1747,AZ1747,$AZ$2:AZ1747,"&gt;&lt;")</f>
        <v>1</v>
      </c>
    </row>
    <row r="1748" spans="19:53">
      <c r="S1748" s="14" t="str">
        <f t="shared" si="484"/>
        <v>120100070202加buff1</v>
      </c>
      <c r="T1748" s="14" t="str">
        <f ca="1">IF(OFFSET($BB$1,MATCH($S1748,S:S,0)-1,),$BC$1,
_xlfn.TEXTJOIN(Sheet1!$D$16,1,U1748:AA1748))</f>
        <v>duration=6,effectIds={1000605},lightEffects={47}</v>
      </c>
      <c r="U1748" s="14" t="str">
        <f t="shared" ca="1" si="485"/>
        <v>duration=6</v>
      </c>
      <c r="V1748" s="14" t="str">
        <f t="shared" ca="1" si="486"/>
        <v>effectIds={1000605}</v>
      </c>
      <c r="W1748" s="14" t="str">
        <f t="shared" ca="1" si="487"/>
        <v>lightEffects={47}</v>
      </c>
      <c r="X1748" s="14" t="str">
        <f t="shared" ca="1" si="488"/>
        <v/>
      </c>
      <c r="Y1748" s="14" t="str">
        <f t="shared" ca="1" si="489"/>
        <v/>
      </c>
      <c r="Z1748" s="14" t="str">
        <f t="shared" ca="1" si="490"/>
        <v/>
      </c>
      <c r="AA1748" s="14" t="str">
        <f t="shared" ca="1" si="491"/>
        <v/>
      </c>
      <c r="AB1748" s="1">
        <f t="shared" si="492"/>
        <v>6</v>
      </c>
      <c r="AC1748" s="1" t="e">
        <f t="shared" si="493"/>
        <v>#N/A</v>
      </c>
      <c r="AD1748" s="1" t="e">
        <f t="shared" si="494"/>
        <v>#N/A</v>
      </c>
      <c r="AE1748" s="1" t="e">
        <f t="shared" si="495"/>
        <v>#N/A</v>
      </c>
      <c r="AF1748" s="1" t="e">
        <f t="shared" si="496"/>
        <v>#N/A</v>
      </c>
      <c r="AG1748" s="1" t="e">
        <f t="shared" si="497"/>
        <v>#N/A</v>
      </c>
      <c r="AH1748" s="1" t="e">
        <f t="shared" si="498"/>
        <v>#N/A</v>
      </c>
      <c r="AI1748" s="1" t="str">
        <f>TRIM(LEFT(AP1748,FIND(Sheet1!$E$16,AP1748)-1))</f>
        <v>duration</v>
      </c>
      <c r="AJ1748" s="1" t="str">
        <f>TRIM(LEFT(AQ1748,FIND(Sheet1!$E$16,AQ1748)-1))</f>
        <v>effectIds</v>
      </c>
      <c r="AK1748" s="1" t="str">
        <f>TRIM(LEFT(AR1748,FIND(Sheet1!$E$16,AR1748)-1))</f>
        <v>lightEffects</v>
      </c>
      <c r="AL1748" s="1" t="e">
        <f>TRIM(LEFT(AS1748,FIND(Sheet1!$E$16,AS1748)-1))</f>
        <v>#VALUE!</v>
      </c>
      <c r="AM1748" s="1" t="e">
        <f>TRIM(LEFT(AT1748,FIND(Sheet1!$E$16,AT1748)-1))</f>
        <v>#VALUE!</v>
      </c>
      <c r="AN1748" s="1" t="e">
        <f>TRIM(LEFT(AU1748,FIND(Sheet1!$E$16,AU1748)-1))</f>
        <v>#VALUE!</v>
      </c>
      <c r="AO1748" s="1" t="e">
        <f>TRIM(LEFT(AV1748,FIND(Sheet1!$E$16,AV1748)-1))</f>
        <v>#VALUE!</v>
      </c>
      <c r="AP1748" s="14" t="s">
        <v>185</v>
      </c>
      <c r="AQ1748" s="14" t="s">
        <v>1001</v>
      </c>
      <c r="AR1748" s="14" t="s">
        <v>1000</v>
      </c>
      <c r="AX1748" s="36">
        <v>120100070202</v>
      </c>
      <c r="AY1748" s="1" t="s">
        <v>88</v>
      </c>
      <c r="AZ1748" s="1" t="str">
        <f t="shared" si="475"/>
        <v>120100070202加buff</v>
      </c>
      <c r="BA1748" s="1">
        <f>COUNTIFS($AZ$2:AZ1748,AZ1748,$AZ$2:AZ1748,"&gt;&lt;")</f>
        <v>1</v>
      </c>
    </row>
    <row r="1749" spans="19:53">
      <c r="S1749" s="14" t="str">
        <f t="shared" si="484"/>
        <v>120100070203伤血1</v>
      </c>
      <c r="T1749" s="14" t="str">
        <f ca="1">IF(OFFSET($BB$1,MATCH($S1749,S:S,0)-1,),$BC$1,
_xlfn.TEXTJOIN(Sheet1!$D$16,1,U1749:AA1749))</f>
        <v>ratio=1.5,fixed=100</v>
      </c>
      <c r="U1749" s="14" t="str">
        <f t="shared" ca="1" si="485"/>
        <v>ratio=1.5</v>
      </c>
      <c r="V1749" s="14" t="str">
        <f t="shared" ca="1" si="486"/>
        <v>fixed=100</v>
      </c>
      <c r="W1749" s="14" t="str">
        <f t="shared" ca="1" si="487"/>
        <v/>
      </c>
      <c r="X1749" s="14" t="str">
        <f t="shared" ca="1" si="488"/>
        <v/>
      </c>
      <c r="Y1749" s="14" t="str">
        <f t="shared" ca="1" si="489"/>
        <v/>
      </c>
      <c r="Z1749" s="14" t="str">
        <f t="shared" ca="1" si="490"/>
        <v/>
      </c>
      <c r="AA1749" s="14" t="str">
        <f t="shared" ca="1" si="491"/>
        <v/>
      </c>
      <c r="AB1749" s="1">
        <f t="shared" si="492"/>
        <v>1.5</v>
      </c>
      <c r="AC1749" s="1">
        <f t="shared" si="493"/>
        <v>100</v>
      </c>
      <c r="AD1749" s="1" t="e">
        <f t="shared" si="494"/>
        <v>#N/A</v>
      </c>
      <c r="AE1749" s="1" t="e">
        <f t="shared" si="495"/>
        <v>#N/A</v>
      </c>
      <c r="AF1749" s="1" t="e">
        <f t="shared" si="496"/>
        <v>#N/A</v>
      </c>
      <c r="AG1749" s="1" t="e">
        <f t="shared" si="497"/>
        <v>#N/A</v>
      </c>
      <c r="AH1749" s="1" t="e">
        <f t="shared" si="498"/>
        <v>#N/A</v>
      </c>
      <c r="AI1749" s="1" t="str">
        <f>TRIM(LEFT(AP1749,FIND(Sheet1!$E$16,AP1749)-1))</f>
        <v>ratio</v>
      </c>
      <c r="AJ1749" s="1" t="str">
        <f>TRIM(LEFT(AQ1749,FIND(Sheet1!$E$16,AQ1749)-1))</f>
        <v>fixed</v>
      </c>
      <c r="AK1749" s="1" t="e">
        <f>TRIM(LEFT(AR1749,FIND(Sheet1!$E$16,AR1749)-1))</f>
        <v>#VALUE!</v>
      </c>
      <c r="AL1749" s="1" t="e">
        <f>TRIM(LEFT(AS1749,FIND(Sheet1!$E$16,AS1749)-1))</f>
        <v>#VALUE!</v>
      </c>
      <c r="AM1749" s="1" t="e">
        <f>TRIM(LEFT(AT1749,FIND(Sheet1!$E$16,AT1749)-1))</f>
        <v>#VALUE!</v>
      </c>
      <c r="AN1749" s="1" t="e">
        <f>TRIM(LEFT(AU1749,FIND(Sheet1!$E$16,AU1749)-1))</f>
        <v>#VALUE!</v>
      </c>
      <c r="AO1749" s="1" t="e">
        <f>TRIM(LEFT(AV1749,FIND(Sheet1!$E$16,AV1749)-1))</f>
        <v>#VALUE!</v>
      </c>
      <c r="AP1749" s="14" t="s">
        <v>387</v>
      </c>
      <c r="AQ1749" s="14" t="s">
        <v>170</v>
      </c>
      <c r="AX1749" s="36">
        <v>120100070203</v>
      </c>
      <c r="AY1749" s="1" t="s">
        <v>86</v>
      </c>
      <c r="AZ1749" s="1" t="str">
        <f t="shared" si="475"/>
        <v>120100070203伤血</v>
      </c>
      <c r="BA1749" s="1">
        <f>COUNTIFS($AZ$2:AZ1749,AZ1749,$AZ$2:AZ1749,"&gt;&lt;")</f>
        <v>1</v>
      </c>
    </row>
    <row r="1750" spans="19:53">
      <c r="S1750" s="14" t="str">
        <f t="shared" si="484"/>
        <v>120100070203加buff1</v>
      </c>
      <c r="T1750" s="14" t="str">
        <f ca="1">IF(OFFSET($BB$1,MATCH($S1750,S:S,0)-1,),$BC$1,
_xlfn.TEXTJOIN(Sheet1!$D$16,1,U1750:AA1750))</f>
        <v>duration=6,effectIds={1000607},lightEffects={47}</v>
      </c>
      <c r="U1750" s="14" t="str">
        <f t="shared" ca="1" si="485"/>
        <v>duration=6</v>
      </c>
      <c r="V1750" s="14" t="str">
        <f t="shared" ca="1" si="486"/>
        <v>effectIds={1000607}</v>
      </c>
      <c r="W1750" s="14" t="str">
        <f t="shared" ca="1" si="487"/>
        <v>lightEffects={47}</v>
      </c>
      <c r="X1750" s="14" t="str">
        <f t="shared" ca="1" si="488"/>
        <v/>
      </c>
      <c r="Y1750" s="14" t="str">
        <f t="shared" ca="1" si="489"/>
        <v/>
      </c>
      <c r="Z1750" s="14" t="str">
        <f t="shared" ca="1" si="490"/>
        <v/>
      </c>
      <c r="AA1750" s="14" t="str">
        <f t="shared" ca="1" si="491"/>
        <v/>
      </c>
      <c r="AB1750" s="1">
        <f t="shared" si="492"/>
        <v>6</v>
      </c>
      <c r="AC1750" s="1" t="e">
        <f t="shared" si="493"/>
        <v>#N/A</v>
      </c>
      <c r="AD1750" s="1" t="e">
        <f t="shared" si="494"/>
        <v>#N/A</v>
      </c>
      <c r="AE1750" s="1" t="e">
        <f t="shared" si="495"/>
        <v>#N/A</v>
      </c>
      <c r="AF1750" s="1" t="e">
        <f t="shared" si="496"/>
        <v>#N/A</v>
      </c>
      <c r="AG1750" s="1" t="e">
        <f t="shared" si="497"/>
        <v>#N/A</v>
      </c>
      <c r="AH1750" s="1" t="e">
        <f t="shared" si="498"/>
        <v>#N/A</v>
      </c>
      <c r="AI1750" s="1" t="str">
        <f>TRIM(LEFT(AP1750,FIND(Sheet1!$E$16,AP1750)-1))</f>
        <v>duration</v>
      </c>
      <c r="AJ1750" s="1" t="str">
        <f>TRIM(LEFT(AQ1750,FIND(Sheet1!$E$16,AQ1750)-1))</f>
        <v>effectIds</v>
      </c>
      <c r="AK1750" s="1" t="str">
        <f>TRIM(LEFT(AR1750,FIND(Sheet1!$E$16,AR1750)-1))</f>
        <v>lightEffects</v>
      </c>
      <c r="AL1750" s="1" t="e">
        <f>TRIM(LEFT(AS1750,FIND(Sheet1!$E$16,AS1750)-1))</f>
        <v>#VALUE!</v>
      </c>
      <c r="AM1750" s="1" t="e">
        <f>TRIM(LEFT(AT1750,FIND(Sheet1!$E$16,AT1750)-1))</f>
        <v>#VALUE!</v>
      </c>
      <c r="AN1750" s="1" t="e">
        <f>TRIM(LEFT(AU1750,FIND(Sheet1!$E$16,AU1750)-1))</f>
        <v>#VALUE!</v>
      </c>
      <c r="AO1750" s="1" t="e">
        <f>TRIM(LEFT(AV1750,FIND(Sheet1!$E$16,AV1750)-1))</f>
        <v>#VALUE!</v>
      </c>
      <c r="AP1750" s="14" t="s">
        <v>185</v>
      </c>
      <c r="AQ1750" s="14" t="s">
        <v>1002</v>
      </c>
      <c r="AR1750" s="14" t="s">
        <v>1000</v>
      </c>
      <c r="AX1750" s="36">
        <v>120100070203</v>
      </c>
      <c r="AY1750" s="1" t="s">
        <v>88</v>
      </c>
      <c r="AZ1750" s="1" t="str">
        <f t="shared" si="475"/>
        <v>120100070203加buff</v>
      </c>
      <c r="BA1750" s="1">
        <f>COUNTIFS($AZ$2:AZ1750,AZ1750,$AZ$2:AZ1750,"&gt;&lt;")</f>
        <v>1</v>
      </c>
    </row>
    <row r="1751" spans="19:53">
      <c r="S1751" s="14" t="str">
        <f t="shared" si="484"/>
        <v>120100070204伤血1</v>
      </c>
      <c r="T1751" s="14" t="str">
        <f ca="1">IF(OFFSET($BB$1,MATCH($S1751,S:S,0)-1,),$BC$1,
_xlfn.TEXTJOIN(Sheet1!$D$16,1,U1751:AA1751))</f>
        <v>ratio=1.5,fixed=100</v>
      </c>
      <c r="U1751" s="14" t="str">
        <f t="shared" ca="1" si="485"/>
        <v>ratio=1.5</v>
      </c>
      <c r="V1751" s="14" t="str">
        <f t="shared" ca="1" si="486"/>
        <v>fixed=100</v>
      </c>
      <c r="W1751" s="14" t="str">
        <f t="shared" ca="1" si="487"/>
        <v/>
      </c>
      <c r="X1751" s="14" t="str">
        <f t="shared" ca="1" si="488"/>
        <v/>
      </c>
      <c r="Y1751" s="14" t="str">
        <f t="shared" ca="1" si="489"/>
        <v/>
      </c>
      <c r="Z1751" s="14" t="str">
        <f t="shared" ca="1" si="490"/>
        <v/>
      </c>
      <c r="AA1751" s="14" t="str">
        <f t="shared" ca="1" si="491"/>
        <v/>
      </c>
      <c r="AB1751" s="1">
        <f t="shared" si="492"/>
        <v>1.5</v>
      </c>
      <c r="AC1751" s="1">
        <f t="shared" si="493"/>
        <v>100</v>
      </c>
      <c r="AD1751" s="1" t="e">
        <f t="shared" si="494"/>
        <v>#N/A</v>
      </c>
      <c r="AE1751" s="1" t="e">
        <f t="shared" si="495"/>
        <v>#N/A</v>
      </c>
      <c r="AF1751" s="1" t="e">
        <f t="shared" si="496"/>
        <v>#N/A</v>
      </c>
      <c r="AG1751" s="1" t="e">
        <f t="shared" si="497"/>
        <v>#N/A</v>
      </c>
      <c r="AH1751" s="1" t="e">
        <f t="shared" si="498"/>
        <v>#N/A</v>
      </c>
      <c r="AI1751" s="1" t="str">
        <f>TRIM(LEFT(AP1751,FIND(Sheet1!$E$16,AP1751)-1))</f>
        <v>ratio</v>
      </c>
      <c r="AJ1751" s="1" t="str">
        <f>TRIM(LEFT(AQ1751,FIND(Sheet1!$E$16,AQ1751)-1))</f>
        <v>fixed</v>
      </c>
      <c r="AK1751" s="1" t="e">
        <f>TRIM(LEFT(AR1751,FIND(Sheet1!$E$16,AR1751)-1))</f>
        <v>#VALUE!</v>
      </c>
      <c r="AL1751" s="1" t="e">
        <f>TRIM(LEFT(AS1751,FIND(Sheet1!$E$16,AS1751)-1))</f>
        <v>#VALUE!</v>
      </c>
      <c r="AM1751" s="1" t="e">
        <f>TRIM(LEFT(AT1751,FIND(Sheet1!$E$16,AT1751)-1))</f>
        <v>#VALUE!</v>
      </c>
      <c r="AN1751" s="1" t="e">
        <f>TRIM(LEFT(AU1751,FIND(Sheet1!$E$16,AU1751)-1))</f>
        <v>#VALUE!</v>
      </c>
      <c r="AO1751" s="1" t="e">
        <f>TRIM(LEFT(AV1751,FIND(Sheet1!$E$16,AV1751)-1))</f>
        <v>#VALUE!</v>
      </c>
      <c r="AP1751" s="14" t="s">
        <v>387</v>
      </c>
      <c r="AQ1751" s="14" t="s">
        <v>170</v>
      </c>
      <c r="AX1751" s="36">
        <v>120100070204</v>
      </c>
      <c r="AY1751" s="1" t="s">
        <v>86</v>
      </c>
      <c r="AZ1751" s="1" t="str">
        <f t="shared" si="475"/>
        <v>120100070204伤血</v>
      </c>
      <c r="BA1751" s="1">
        <f>COUNTIFS($AZ$2:AZ1751,AZ1751,$AZ$2:AZ1751,"&gt;&lt;")</f>
        <v>1</v>
      </c>
    </row>
    <row r="1752" spans="19:53">
      <c r="S1752" s="14" t="str">
        <f t="shared" si="484"/>
        <v>120100070204加buff1</v>
      </c>
      <c r="T1752" s="14" t="str">
        <f ca="1">IF(OFFSET($BB$1,MATCH($S1752,S:S,0)-1,),$BC$1,
_xlfn.TEXTJOIN(Sheet1!$D$16,1,U1752:AA1752))</f>
        <v>duration=6,effectIds={1000609},lightEffects={47}</v>
      </c>
      <c r="U1752" s="14" t="str">
        <f t="shared" ca="1" si="485"/>
        <v>duration=6</v>
      </c>
      <c r="V1752" s="14" t="str">
        <f t="shared" ca="1" si="486"/>
        <v>effectIds={1000609}</v>
      </c>
      <c r="W1752" s="14" t="str">
        <f t="shared" ca="1" si="487"/>
        <v>lightEffects={47}</v>
      </c>
      <c r="X1752" s="14" t="str">
        <f t="shared" ca="1" si="488"/>
        <v/>
      </c>
      <c r="Y1752" s="14" t="str">
        <f t="shared" ca="1" si="489"/>
        <v/>
      </c>
      <c r="Z1752" s="14" t="str">
        <f t="shared" ca="1" si="490"/>
        <v/>
      </c>
      <c r="AA1752" s="14" t="str">
        <f t="shared" ca="1" si="491"/>
        <v/>
      </c>
      <c r="AB1752" s="1">
        <f t="shared" si="492"/>
        <v>6</v>
      </c>
      <c r="AC1752" s="1" t="e">
        <f t="shared" si="493"/>
        <v>#N/A</v>
      </c>
      <c r="AD1752" s="1" t="e">
        <f t="shared" si="494"/>
        <v>#N/A</v>
      </c>
      <c r="AE1752" s="1" t="e">
        <f t="shared" si="495"/>
        <v>#N/A</v>
      </c>
      <c r="AF1752" s="1" t="e">
        <f t="shared" si="496"/>
        <v>#N/A</v>
      </c>
      <c r="AG1752" s="1" t="e">
        <f t="shared" si="497"/>
        <v>#N/A</v>
      </c>
      <c r="AH1752" s="1" t="e">
        <f t="shared" si="498"/>
        <v>#N/A</v>
      </c>
      <c r="AI1752" s="1" t="str">
        <f>TRIM(LEFT(AP1752,FIND(Sheet1!$E$16,AP1752)-1))</f>
        <v>duration</v>
      </c>
      <c r="AJ1752" s="1" t="str">
        <f>TRIM(LEFT(AQ1752,FIND(Sheet1!$E$16,AQ1752)-1))</f>
        <v>effectIds</v>
      </c>
      <c r="AK1752" s="1" t="str">
        <f>TRIM(LEFT(AR1752,FIND(Sheet1!$E$16,AR1752)-1))</f>
        <v>lightEffects</v>
      </c>
      <c r="AL1752" s="1" t="e">
        <f>TRIM(LEFT(AS1752,FIND(Sheet1!$E$16,AS1752)-1))</f>
        <v>#VALUE!</v>
      </c>
      <c r="AM1752" s="1" t="e">
        <f>TRIM(LEFT(AT1752,FIND(Sheet1!$E$16,AT1752)-1))</f>
        <v>#VALUE!</v>
      </c>
      <c r="AN1752" s="1" t="e">
        <f>TRIM(LEFT(AU1752,FIND(Sheet1!$E$16,AU1752)-1))</f>
        <v>#VALUE!</v>
      </c>
      <c r="AO1752" s="1" t="e">
        <f>TRIM(LEFT(AV1752,FIND(Sheet1!$E$16,AV1752)-1))</f>
        <v>#VALUE!</v>
      </c>
      <c r="AP1752" s="14" t="s">
        <v>185</v>
      </c>
      <c r="AQ1752" s="14" t="s">
        <v>1003</v>
      </c>
      <c r="AR1752" s="14" t="s">
        <v>1000</v>
      </c>
      <c r="AX1752" s="36">
        <v>120100070204</v>
      </c>
      <c r="AY1752" s="1" t="s">
        <v>88</v>
      </c>
      <c r="AZ1752" s="1" t="str">
        <f t="shared" si="475"/>
        <v>120100070204加buff</v>
      </c>
      <c r="BA1752" s="1">
        <f>COUNTIFS($AZ$2:AZ1752,AZ1752,$AZ$2:AZ1752,"&gt;&lt;")</f>
        <v>1</v>
      </c>
    </row>
    <row r="1753" spans="19:53">
      <c r="S1753" s="14" t="str">
        <f t="shared" si="484"/>
        <v>120100070205伤血1</v>
      </c>
      <c r="T1753" s="14" t="str">
        <f ca="1">IF(OFFSET($BB$1,MATCH($S1753,S:S,0)-1,),$BC$1,
_xlfn.TEXTJOIN(Sheet1!$D$16,1,U1753:AA1753))</f>
        <v>ratio=1.5,fixed=100</v>
      </c>
      <c r="U1753" s="14" t="str">
        <f t="shared" ca="1" si="485"/>
        <v>ratio=1.5</v>
      </c>
      <c r="V1753" s="14" t="str">
        <f t="shared" ca="1" si="486"/>
        <v>fixed=100</v>
      </c>
      <c r="W1753" s="14" t="str">
        <f t="shared" ca="1" si="487"/>
        <v/>
      </c>
      <c r="X1753" s="14" t="str">
        <f t="shared" ca="1" si="488"/>
        <v/>
      </c>
      <c r="Y1753" s="14" t="str">
        <f t="shared" ca="1" si="489"/>
        <v/>
      </c>
      <c r="Z1753" s="14" t="str">
        <f t="shared" ca="1" si="490"/>
        <v/>
      </c>
      <c r="AA1753" s="14" t="str">
        <f t="shared" ca="1" si="491"/>
        <v/>
      </c>
      <c r="AB1753" s="1">
        <f t="shared" si="492"/>
        <v>1.5</v>
      </c>
      <c r="AC1753" s="1">
        <f t="shared" si="493"/>
        <v>100</v>
      </c>
      <c r="AD1753" s="1" t="e">
        <f t="shared" si="494"/>
        <v>#N/A</v>
      </c>
      <c r="AE1753" s="1" t="e">
        <f t="shared" si="495"/>
        <v>#N/A</v>
      </c>
      <c r="AF1753" s="1" t="e">
        <f t="shared" si="496"/>
        <v>#N/A</v>
      </c>
      <c r="AG1753" s="1" t="e">
        <f t="shared" si="497"/>
        <v>#N/A</v>
      </c>
      <c r="AH1753" s="1" t="e">
        <f t="shared" si="498"/>
        <v>#N/A</v>
      </c>
      <c r="AI1753" s="1" t="str">
        <f>TRIM(LEFT(AP1753,FIND(Sheet1!$E$16,AP1753)-1))</f>
        <v>ratio</v>
      </c>
      <c r="AJ1753" s="1" t="str">
        <f>TRIM(LEFT(AQ1753,FIND(Sheet1!$E$16,AQ1753)-1))</f>
        <v>fixed</v>
      </c>
      <c r="AK1753" s="1" t="e">
        <f>TRIM(LEFT(AR1753,FIND(Sheet1!$E$16,AR1753)-1))</f>
        <v>#VALUE!</v>
      </c>
      <c r="AL1753" s="1" t="e">
        <f>TRIM(LEFT(AS1753,FIND(Sheet1!$E$16,AS1753)-1))</f>
        <v>#VALUE!</v>
      </c>
      <c r="AM1753" s="1" t="e">
        <f>TRIM(LEFT(AT1753,FIND(Sheet1!$E$16,AT1753)-1))</f>
        <v>#VALUE!</v>
      </c>
      <c r="AN1753" s="1" t="e">
        <f>TRIM(LEFT(AU1753,FIND(Sheet1!$E$16,AU1753)-1))</f>
        <v>#VALUE!</v>
      </c>
      <c r="AO1753" s="1" t="e">
        <f>TRIM(LEFT(AV1753,FIND(Sheet1!$E$16,AV1753)-1))</f>
        <v>#VALUE!</v>
      </c>
      <c r="AP1753" s="14" t="s">
        <v>387</v>
      </c>
      <c r="AQ1753" s="14" t="s">
        <v>170</v>
      </c>
      <c r="AX1753" s="36">
        <v>120100070205</v>
      </c>
      <c r="AY1753" s="1" t="s">
        <v>86</v>
      </c>
      <c r="AZ1753" s="1" t="str">
        <f t="shared" si="475"/>
        <v>120100070205伤血</v>
      </c>
      <c r="BA1753" s="1">
        <f>COUNTIFS($AZ$2:AZ1753,AZ1753,$AZ$2:AZ1753,"&gt;&lt;")</f>
        <v>1</v>
      </c>
    </row>
    <row r="1754" spans="19:53">
      <c r="S1754" s="14" t="str">
        <f t="shared" si="484"/>
        <v>120100070205加buff1</v>
      </c>
      <c r="T1754" s="14" t="str">
        <f ca="1">IF(OFFSET($BB$1,MATCH($S1754,S:S,0)-1,),$BC$1,
_xlfn.TEXTJOIN(Sheet1!$D$16,1,U1754:AA1754))</f>
        <v>duration=6,effectIds={1000611},lightEffects={47}</v>
      </c>
      <c r="U1754" s="14" t="str">
        <f t="shared" ca="1" si="485"/>
        <v>duration=6</v>
      </c>
      <c r="V1754" s="14" t="str">
        <f t="shared" ca="1" si="486"/>
        <v>effectIds={1000611}</v>
      </c>
      <c r="W1754" s="14" t="str">
        <f t="shared" ca="1" si="487"/>
        <v>lightEffects={47}</v>
      </c>
      <c r="X1754" s="14" t="str">
        <f t="shared" ca="1" si="488"/>
        <v/>
      </c>
      <c r="Y1754" s="14" t="str">
        <f t="shared" ca="1" si="489"/>
        <v/>
      </c>
      <c r="Z1754" s="14" t="str">
        <f t="shared" ca="1" si="490"/>
        <v/>
      </c>
      <c r="AA1754" s="14" t="str">
        <f t="shared" ca="1" si="491"/>
        <v/>
      </c>
      <c r="AB1754" s="1">
        <f t="shared" si="492"/>
        <v>6</v>
      </c>
      <c r="AC1754" s="1" t="e">
        <f t="shared" si="493"/>
        <v>#N/A</v>
      </c>
      <c r="AD1754" s="1" t="e">
        <f t="shared" si="494"/>
        <v>#N/A</v>
      </c>
      <c r="AE1754" s="1" t="e">
        <f t="shared" si="495"/>
        <v>#N/A</v>
      </c>
      <c r="AF1754" s="1" t="e">
        <f t="shared" si="496"/>
        <v>#N/A</v>
      </c>
      <c r="AG1754" s="1" t="e">
        <f t="shared" si="497"/>
        <v>#N/A</v>
      </c>
      <c r="AH1754" s="1" t="e">
        <f t="shared" si="498"/>
        <v>#N/A</v>
      </c>
      <c r="AI1754" s="1" t="str">
        <f>TRIM(LEFT(AP1754,FIND(Sheet1!$E$16,AP1754)-1))</f>
        <v>duration</v>
      </c>
      <c r="AJ1754" s="1" t="str">
        <f>TRIM(LEFT(AQ1754,FIND(Sheet1!$E$16,AQ1754)-1))</f>
        <v>effectIds</v>
      </c>
      <c r="AK1754" s="1" t="str">
        <f>TRIM(LEFT(AR1754,FIND(Sheet1!$E$16,AR1754)-1))</f>
        <v>lightEffects</v>
      </c>
      <c r="AL1754" s="1" t="e">
        <f>TRIM(LEFT(AS1754,FIND(Sheet1!$E$16,AS1754)-1))</f>
        <v>#VALUE!</v>
      </c>
      <c r="AM1754" s="1" t="e">
        <f>TRIM(LEFT(AT1754,FIND(Sheet1!$E$16,AT1754)-1))</f>
        <v>#VALUE!</v>
      </c>
      <c r="AN1754" s="1" t="e">
        <f>TRIM(LEFT(AU1754,FIND(Sheet1!$E$16,AU1754)-1))</f>
        <v>#VALUE!</v>
      </c>
      <c r="AO1754" s="1" t="e">
        <f>TRIM(LEFT(AV1754,FIND(Sheet1!$E$16,AV1754)-1))</f>
        <v>#VALUE!</v>
      </c>
      <c r="AP1754" s="14" t="s">
        <v>185</v>
      </c>
      <c r="AQ1754" s="14" t="s">
        <v>1004</v>
      </c>
      <c r="AR1754" s="14" t="s">
        <v>1000</v>
      </c>
      <c r="AX1754" s="36">
        <v>120100070205</v>
      </c>
      <c r="AY1754" s="1" t="s">
        <v>88</v>
      </c>
      <c r="AZ1754" s="1" t="str">
        <f t="shared" si="475"/>
        <v>120100070205加buff</v>
      </c>
      <c r="BA1754" s="1">
        <f>COUNTIFS($AZ$2:AZ1754,AZ1754,$AZ$2:AZ1754,"&gt;&lt;")</f>
        <v>1</v>
      </c>
    </row>
    <row r="1755" spans="19:53">
      <c r="S1755" s="14" t="str">
        <f t="shared" si="484"/>
        <v>120100070206伤血1</v>
      </c>
      <c r="T1755" s="14" t="str">
        <f ca="1">IF(OFFSET($BB$1,MATCH($S1755,S:S,0)-1,),$BC$1,
_xlfn.TEXTJOIN(Sheet1!$D$16,1,U1755:AA1755))</f>
        <v>ratio=1.5,fixed=100</v>
      </c>
      <c r="U1755" s="14" t="str">
        <f t="shared" ca="1" si="485"/>
        <v>ratio=1.5</v>
      </c>
      <c r="V1755" s="14" t="str">
        <f t="shared" ca="1" si="486"/>
        <v>fixed=100</v>
      </c>
      <c r="W1755" s="14" t="str">
        <f t="shared" ca="1" si="487"/>
        <v/>
      </c>
      <c r="X1755" s="14" t="str">
        <f t="shared" ca="1" si="488"/>
        <v/>
      </c>
      <c r="Y1755" s="14" t="str">
        <f t="shared" ca="1" si="489"/>
        <v/>
      </c>
      <c r="Z1755" s="14" t="str">
        <f t="shared" ca="1" si="490"/>
        <v/>
      </c>
      <c r="AA1755" s="14" t="str">
        <f t="shared" ca="1" si="491"/>
        <v/>
      </c>
      <c r="AB1755" s="1">
        <f t="shared" si="492"/>
        <v>1.5</v>
      </c>
      <c r="AC1755" s="1">
        <f t="shared" si="493"/>
        <v>100</v>
      </c>
      <c r="AD1755" s="1" t="e">
        <f t="shared" si="494"/>
        <v>#N/A</v>
      </c>
      <c r="AE1755" s="1" t="e">
        <f t="shared" si="495"/>
        <v>#N/A</v>
      </c>
      <c r="AF1755" s="1" t="e">
        <f t="shared" si="496"/>
        <v>#N/A</v>
      </c>
      <c r="AG1755" s="1" t="e">
        <f t="shared" si="497"/>
        <v>#N/A</v>
      </c>
      <c r="AH1755" s="1" t="e">
        <f t="shared" si="498"/>
        <v>#N/A</v>
      </c>
      <c r="AI1755" s="1" t="str">
        <f>TRIM(LEFT(AP1755,FIND(Sheet1!$E$16,AP1755)-1))</f>
        <v>ratio</v>
      </c>
      <c r="AJ1755" s="1" t="str">
        <f>TRIM(LEFT(AQ1755,FIND(Sheet1!$E$16,AQ1755)-1))</f>
        <v>fixed</v>
      </c>
      <c r="AK1755" s="1" t="e">
        <f>TRIM(LEFT(AR1755,FIND(Sheet1!$E$16,AR1755)-1))</f>
        <v>#VALUE!</v>
      </c>
      <c r="AL1755" s="1" t="e">
        <f>TRIM(LEFT(AS1755,FIND(Sheet1!$E$16,AS1755)-1))</f>
        <v>#VALUE!</v>
      </c>
      <c r="AM1755" s="1" t="e">
        <f>TRIM(LEFT(AT1755,FIND(Sheet1!$E$16,AT1755)-1))</f>
        <v>#VALUE!</v>
      </c>
      <c r="AN1755" s="1" t="e">
        <f>TRIM(LEFT(AU1755,FIND(Sheet1!$E$16,AU1755)-1))</f>
        <v>#VALUE!</v>
      </c>
      <c r="AO1755" s="1" t="e">
        <f>TRIM(LEFT(AV1755,FIND(Sheet1!$E$16,AV1755)-1))</f>
        <v>#VALUE!</v>
      </c>
      <c r="AP1755" s="14" t="s">
        <v>387</v>
      </c>
      <c r="AQ1755" s="14" t="s">
        <v>170</v>
      </c>
      <c r="AX1755" s="36">
        <v>120100070206</v>
      </c>
      <c r="AY1755" s="1" t="s">
        <v>86</v>
      </c>
      <c r="AZ1755" s="1" t="str">
        <f t="shared" si="475"/>
        <v>120100070206伤血</v>
      </c>
      <c r="BA1755" s="1">
        <f>COUNTIFS($AZ$2:AZ1755,AZ1755,$AZ$2:AZ1755,"&gt;&lt;")</f>
        <v>1</v>
      </c>
    </row>
    <row r="1756" spans="19:53">
      <c r="S1756" s="14" t="str">
        <f t="shared" si="484"/>
        <v>120100070206加buff1</v>
      </c>
      <c r="T1756" s="14" t="str">
        <f ca="1">IF(OFFSET($BB$1,MATCH($S1756,S:S,0)-1,),$BC$1,
_xlfn.TEXTJOIN(Sheet1!$D$16,1,U1756:AA1756))</f>
        <v>duration=6,effectIds={1000613},lightEffects={47}</v>
      </c>
      <c r="U1756" s="14" t="str">
        <f t="shared" ca="1" si="485"/>
        <v>duration=6</v>
      </c>
      <c r="V1756" s="14" t="str">
        <f t="shared" ca="1" si="486"/>
        <v>effectIds={1000613}</v>
      </c>
      <c r="W1756" s="14" t="str">
        <f t="shared" ca="1" si="487"/>
        <v>lightEffects={47}</v>
      </c>
      <c r="X1756" s="14" t="str">
        <f t="shared" ca="1" si="488"/>
        <v/>
      </c>
      <c r="Y1756" s="14" t="str">
        <f t="shared" ca="1" si="489"/>
        <v/>
      </c>
      <c r="Z1756" s="14" t="str">
        <f t="shared" ca="1" si="490"/>
        <v/>
      </c>
      <c r="AA1756" s="14" t="str">
        <f t="shared" ca="1" si="491"/>
        <v/>
      </c>
      <c r="AB1756" s="1">
        <f t="shared" si="492"/>
        <v>6</v>
      </c>
      <c r="AC1756" s="1" t="e">
        <f t="shared" si="493"/>
        <v>#N/A</v>
      </c>
      <c r="AD1756" s="1" t="e">
        <f t="shared" si="494"/>
        <v>#N/A</v>
      </c>
      <c r="AE1756" s="1" t="e">
        <f t="shared" si="495"/>
        <v>#N/A</v>
      </c>
      <c r="AF1756" s="1" t="e">
        <f t="shared" si="496"/>
        <v>#N/A</v>
      </c>
      <c r="AG1756" s="1" t="e">
        <f t="shared" si="497"/>
        <v>#N/A</v>
      </c>
      <c r="AH1756" s="1" t="e">
        <f t="shared" si="498"/>
        <v>#N/A</v>
      </c>
      <c r="AI1756" s="1" t="str">
        <f>TRIM(LEFT(AP1756,FIND(Sheet1!$E$16,AP1756)-1))</f>
        <v>duration</v>
      </c>
      <c r="AJ1756" s="1" t="str">
        <f>TRIM(LEFT(AQ1756,FIND(Sheet1!$E$16,AQ1756)-1))</f>
        <v>effectIds</v>
      </c>
      <c r="AK1756" s="1" t="str">
        <f>TRIM(LEFT(AR1756,FIND(Sheet1!$E$16,AR1756)-1))</f>
        <v>lightEffects</v>
      </c>
      <c r="AL1756" s="1" t="e">
        <f>TRIM(LEFT(AS1756,FIND(Sheet1!$E$16,AS1756)-1))</f>
        <v>#VALUE!</v>
      </c>
      <c r="AM1756" s="1" t="e">
        <f>TRIM(LEFT(AT1756,FIND(Sheet1!$E$16,AT1756)-1))</f>
        <v>#VALUE!</v>
      </c>
      <c r="AN1756" s="1" t="e">
        <f>TRIM(LEFT(AU1756,FIND(Sheet1!$E$16,AU1756)-1))</f>
        <v>#VALUE!</v>
      </c>
      <c r="AO1756" s="1" t="e">
        <f>TRIM(LEFT(AV1756,FIND(Sheet1!$E$16,AV1756)-1))</f>
        <v>#VALUE!</v>
      </c>
      <c r="AP1756" s="14" t="s">
        <v>185</v>
      </c>
      <c r="AQ1756" s="14" t="s">
        <v>1005</v>
      </c>
      <c r="AR1756" s="14" t="s">
        <v>1000</v>
      </c>
      <c r="AX1756" s="36">
        <v>120100070206</v>
      </c>
      <c r="AY1756" s="1" t="s">
        <v>88</v>
      </c>
      <c r="AZ1756" s="1" t="str">
        <f t="shared" si="475"/>
        <v>120100070206加buff</v>
      </c>
      <c r="BA1756" s="1">
        <f>COUNTIFS($AZ$2:AZ1756,AZ1756,$AZ$2:AZ1756,"&gt;&lt;")</f>
        <v>1</v>
      </c>
    </row>
    <row r="1757" spans="19:53">
      <c r="S1757" s="14" t="str">
        <f t="shared" si="484"/>
        <v>120100070301加buff1</v>
      </c>
      <c r="T1757" s="14" t="str">
        <f ca="1">IF(OFFSET($BB$1,MATCH($S1757,S:S,0)-1,),$BC$1,
_xlfn.TEXTJOIN(Sheet1!$D$16,1,U1757:AA1757))</f>
        <v>duration=-1,effectIds={1000615}</v>
      </c>
      <c r="U1757" s="14" t="str">
        <f t="shared" ca="1" si="485"/>
        <v>duration=-1</v>
      </c>
      <c r="V1757" s="14" t="str">
        <f t="shared" ca="1" si="486"/>
        <v>effectIds={1000615}</v>
      </c>
      <c r="W1757" s="14" t="str">
        <f t="shared" ca="1" si="487"/>
        <v/>
      </c>
      <c r="X1757" s="14" t="str">
        <f t="shared" ca="1" si="488"/>
        <v/>
      </c>
      <c r="Y1757" s="14" t="str">
        <f t="shared" ca="1" si="489"/>
        <v/>
      </c>
      <c r="Z1757" s="14" t="str">
        <f t="shared" ca="1" si="490"/>
        <v/>
      </c>
      <c r="AA1757" s="14" t="str">
        <f t="shared" ca="1" si="491"/>
        <v/>
      </c>
      <c r="AB1757" s="1">
        <f t="shared" si="492"/>
        <v>1</v>
      </c>
      <c r="AC1757" s="1" t="e">
        <f t="shared" si="493"/>
        <v>#N/A</v>
      </c>
      <c r="AD1757" s="1" t="e">
        <f t="shared" si="494"/>
        <v>#N/A</v>
      </c>
      <c r="AE1757" s="1" t="e">
        <f t="shared" si="495"/>
        <v>#N/A</v>
      </c>
      <c r="AF1757" s="1" t="e">
        <f t="shared" si="496"/>
        <v>#N/A</v>
      </c>
      <c r="AG1757" s="1" t="e">
        <f t="shared" si="497"/>
        <v>#N/A</v>
      </c>
      <c r="AH1757" s="1" t="e">
        <f t="shared" si="498"/>
        <v>#N/A</v>
      </c>
      <c r="AI1757" s="1" t="str">
        <f>TRIM(LEFT(AP1757,FIND(Sheet1!$E$16,AP1757)-1))</f>
        <v>duration</v>
      </c>
      <c r="AJ1757" s="1" t="str">
        <f>TRIM(LEFT(AQ1757,FIND(Sheet1!$E$16,AQ1757)-1))</f>
        <v>effectIds</v>
      </c>
      <c r="AK1757" s="1" t="e">
        <f>TRIM(LEFT(AR1757,FIND(Sheet1!$E$16,AR1757)-1))</f>
        <v>#VALUE!</v>
      </c>
      <c r="AL1757" s="1" t="e">
        <f>TRIM(LEFT(AS1757,FIND(Sheet1!$E$16,AS1757)-1))</f>
        <v>#VALUE!</v>
      </c>
      <c r="AM1757" s="1" t="e">
        <f>TRIM(LEFT(AT1757,FIND(Sheet1!$E$16,AT1757)-1))</f>
        <v>#VALUE!</v>
      </c>
      <c r="AN1757" s="1" t="e">
        <f>TRIM(LEFT(AU1757,FIND(Sheet1!$E$16,AU1757)-1))</f>
        <v>#VALUE!</v>
      </c>
      <c r="AO1757" s="1" t="e">
        <f>TRIM(LEFT(AV1757,FIND(Sheet1!$E$16,AV1757)-1))</f>
        <v>#VALUE!</v>
      </c>
      <c r="AP1757" s="14" t="s">
        <v>417</v>
      </c>
      <c r="AQ1757" s="14" t="s">
        <v>1006</v>
      </c>
      <c r="AX1757" s="36">
        <v>120100070301</v>
      </c>
      <c r="AY1757" s="1" t="s">
        <v>88</v>
      </c>
      <c r="AZ1757" s="1" t="str">
        <f t="shared" si="475"/>
        <v>120100070301加buff</v>
      </c>
      <c r="BA1757" s="1">
        <f>COUNTIFS($AZ$2:AZ1757,AZ1757,$AZ$2:AZ1757,"&gt;&lt;")</f>
        <v>1</v>
      </c>
    </row>
    <row r="1758" spans="19:53">
      <c r="S1758" s="14" t="str">
        <f t="shared" si="484"/>
        <v>120100070302加buff1</v>
      </c>
      <c r="T1758" s="14" t="str">
        <f ca="1">IF(OFFSET($BB$1,MATCH($S1758,S:S,0)-1,),$BC$1,
_xlfn.TEXTJOIN(Sheet1!$D$16,1,U1758:AA1758))</f>
        <v>duration=-1,effectIds={1000617}</v>
      </c>
      <c r="U1758" s="14" t="str">
        <f t="shared" ca="1" si="485"/>
        <v>duration=-1</v>
      </c>
      <c r="V1758" s="14" t="str">
        <f t="shared" ca="1" si="486"/>
        <v>effectIds={1000617}</v>
      </c>
      <c r="W1758" s="14" t="str">
        <f t="shared" ca="1" si="487"/>
        <v/>
      </c>
      <c r="X1758" s="14" t="str">
        <f t="shared" ca="1" si="488"/>
        <v/>
      </c>
      <c r="Y1758" s="14" t="str">
        <f t="shared" ca="1" si="489"/>
        <v/>
      </c>
      <c r="Z1758" s="14" t="str">
        <f t="shared" ca="1" si="490"/>
        <v/>
      </c>
      <c r="AA1758" s="14" t="str">
        <f t="shared" ca="1" si="491"/>
        <v/>
      </c>
      <c r="AB1758" s="1">
        <f t="shared" si="492"/>
        <v>1</v>
      </c>
      <c r="AC1758" s="1" t="e">
        <f t="shared" si="493"/>
        <v>#N/A</v>
      </c>
      <c r="AD1758" s="1" t="e">
        <f t="shared" si="494"/>
        <v>#N/A</v>
      </c>
      <c r="AE1758" s="1" t="e">
        <f t="shared" si="495"/>
        <v>#N/A</v>
      </c>
      <c r="AF1758" s="1" t="e">
        <f t="shared" si="496"/>
        <v>#N/A</v>
      </c>
      <c r="AG1758" s="1" t="e">
        <f t="shared" si="497"/>
        <v>#N/A</v>
      </c>
      <c r="AH1758" s="1" t="e">
        <f t="shared" si="498"/>
        <v>#N/A</v>
      </c>
      <c r="AI1758" s="1" t="str">
        <f>TRIM(LEFT(AP1758,FIND(Sheet1!$E$16,AP1758)-1))</f>
        <v>duration</v>
      </c>
      <c r="AJ1758" s="1" t="str">
        <f>TRIM(LEFT(AQ1758,FIND(Sheet1!$E$16,AQ1758)-1))</f>
        <v>effectIds</v>
      </c>
      <c r="AK1758" s="1" t="e">
        <f>TRIM(LEFT(AR1758,FIND(Sheet1!$E$16,AR1758)-1))</f>
        <v>#VALUE!</v>
      </c>
      <c r="AL1758" s="1" t="e">
        <f>TRIM(LEFT(AS1758,FIND(Sheet1!$E$16,AS1758)-1))</f>
        <v>#VALUE!</v>
      </c>
      <c r="AM1758" s="1" t="e">
        <f>TRIM(LEFT(AT1758,FIND(Sheet1!$E$16,AT1758)-1))</f>
        <v>#VALUE!</v>
      </c>
      <c r="AN1758" s="1" t="e">
        <f>TRIM(LEFT(AU1758,FIND(Sheet1!$E$16,AU1758)-1))</f>
        <v>#VALUE!</v>
      </c>
      <c r="AO1758" s="1" t="e">
        <f>TRIM(LEFT(AV1758,FIND(Sheet1!$E$16,AV1758)-1))</f>
        <v>#VALUE!</v>
      </c>
      <c r="AP1758" s="14" t="s">
        <v>417</v>
      </c>
      <c r="AQ1758" s="14" t="s">
        <v>1007</v>
      </c>
      <c r="AX1758" s="36">
        <v>120100070302</v>
      </c>
      <c r="AY1758" s="1" t="s">
        <v>88</v>
      </c>
      <c r="AZ1758" s="1" t="str">
        <f t="shared" si="475"/>
        <v>120100070302加buff</v>
      </c>
      <c r="BA1758" s="1">
        <f>COUNTIFS($AZ$2:AZ1758,AZ1758,$AZ$2:AZ1758,"&gt;&lt;")</f>
        <v>1</v>
      </c>
    </row>
    <row r="1759" spans="19:53">
      <c r="S1759" s="14" t="str">
        <f t="shared" si="484"/>
        <v>120100070303加buff1</v>
      </c>
      <c r="T1759" s="14" t="str">
        <f ca="1">IF(OFFSET($BB$1,MATCH($S1759,S:S,0)-1,),$BC$1,
_xlfn.TEXTJOIN(Sheet1!$D$16,1,U1759:AA1759))</f>
        <v>duration=-1,effectIds={1000619}</v>
      </c>
      <c r="U1759" s="14" t="str">
        <f t="shared" ca="1" si="485"/>
        <v>duration=-1</v>
      </c>
      <c r="V1759" s="14" t="str">
        <f t="shared" ca="1" si="486"/>
        <v>effectIds={1000619}</v>
      </c>
      <c r="W1759" s="14" t="str">
        <f t="shared" ca="1" si="487"/>
        <v/>
      </c>
      <c r="X1759" s="14" t="str">
        <f t="shared" ca="1" si="488"/>
        <v/>
      </c>
      <c r="Y1759" s="14" t="str">
        <f t="shared" ca="1" si="489"/>
        <v/>
      </c>
      <c r="Z1759" s="14" t="str">
        <f t="shared" ca="1" si="490"/>
        <v/>
      </c>
      <c r="AA1759" s="14" t="str">
        <f t="shared" ca="1" si="491"/>
        <v/>
      </c>
      <c r="AB1759" s="1">
        <f t="shared" si="492"/>
        <v>1</v>
      </c>
      <c r="AC1759" s="1" t="e">
        <f t="shared" si="493"/>
        <v>#N/A</v>
      </c>
      <c r="AD1759" s="1" t="e">
        <f t="shared" si="494"/>
        <v>#N/A</v>
      </c>
      <c r="AE1759" s="1" t="e">
        <f t="shared" si="495"/>
        <v>#N/A</v>
      </c>
      <c r="AF1759" s="1" t="e">
        <f t="shared" si="496"/>
        <v>#N/A</v>
      </c>
      <c r="AG1759" s="1" t="e">
        <f t="shared" si="497"/>
        <v>#N/A</v>
      </c>
      <c r="AH1759" s="1" t="e">
        <f t="shared" si="498"/>
        <v>#N/A</v>
      </c>
      <c r="AI1759" s="1" t="str">
        <f>TRIM(LEFT(AP1759,FIND(Sheet1!$E$16,AP1759)-1))</f>
        <v>duration</v>
      </c>
      <c r="AJ1759" s="1" t="str">
        <f>TRIM(LEFT(AQ1759,FIND(Sheet1!$E$16,AQ1759)-1))</f>
        <v>effectIds</v>
      </c>
      <c r="AK1759" s="1" t="e">
        <f>TRIM(LEFT(AR1759,FIND(Sheet1!$E$16,AR1759)-1))</f>
        <v>#VALUE!</v>
      </c>
      <c r="AL1759" s="1" t="e">
        <f>TRIM(LEFT(AS1759,FIND(Sheet1!$E$16,AS1759)-1))</f>
        <v>#VALUE!</v>
      </c>
      <c r="AM1759" s="1" t="e">
        <f>TRIM(LEFT(AT1759,FIND(Sheet1!$E$16,AT1759)-1))</f>
        <v>#VALUE!</v>
      </c>
      <c r="AN1759" s="1" t="e">
        <f>TRIM(LEFT(AU1759,FIND(Sheet1!$E$16,AU1759)-1))</f>
        <v>#VALUE!</v>
      </c>
      <c r="AO1759" s="1" t="e">
        <f>TRIM(LEFT(AV1759,FIND(Sheet1!$E$16,AV1759)-1))</f>
        <v>#VALUE!</v>
      </c>
      <c r="AP1759" s="14" t="s">
        <v>417</v>
      </c>
      <c r="AQ1759" s="14" t="s">
        <v>1008</v>
      </c>
      <c r="AX1759" s="36">
        <v>120100070303</v>
      </c>
      <c r="AY1759" s="1" t="s">
        <v>88</v>
      </c>
      <c r="AZ1759" s="1" t="str">
        <f t="shared" si="475"/>
        <v>120100070303加buff</v>
      </c>
      <c r="BA1759" s="1">
        <f>COUNTIFS($AZ$2:AZ1759,AZ1759,$AZ$2:AZ1759,"&gt;&lt;")</f>
        <v>1</v>
      </c>
    </row>
    <row r="1760" spans="19:53">
      <c r="S1760" s="14" t="str">
        <f t="shared" si="484"/>
        <v>120100070304加buff1</v>
      </c>
      <c r="T1760" s="14" t="str">
        <f ca="1">IF(OFFSET($BB$1,MATCH($S1760,S:S,0)-1,),$BC$1,
_xlfn.TEXTJOIN(Sheet1!$D$16,1,U1760:AA1760))</f>
        <v>duration=-1,effectIds={1000622}</v>
      </c>
      <c r="U1760" s="14" t="str">
        <f t="shared" ca="1" si="485"/>
        <v>duration=-1</v>
      </c>
      <c r="V1760" s="14" t="str">
        <f t="shared" ca="1" si="486"/>
        <v>effectIds={1000622}</v>
      </c>
      <c r="W1760" s="14" t="str">
        <f t="shared" ca="1" si="487"/>
        <v/>
      </c>
      <c r="X1760" s="14" t="str">
        <f t="shared" ca="1" si="488"/>
        <v/>
      </c>
      <c r="Y1760" s="14" t="str">
        <f t="shared" ca="1" si="489"/>
        <v/>
      </c>
      <c r="Z1760" s="14" t="str">
        <f t="shared" ca="1" si="490"/>
        <v/>
      </c>
      <c r="AA1760" s="14" t="str">
        <f t="shared" ca="1" si="491"/>
        <v/>
      </c>
      <c r="AB1760" s="1">
        <f t="shared" si="492"/>
        <v>1</v>
      </c>
      <c r="AC1760" s="1" t="e">
        <f t="shared" si="493"/>
        <v>#N/A</v>
      </c>
      <c r="AD1760" s="1" t="e">
        <f t="shared" si="494"/>
        <v>#N/A</v>
      </c>
      <c r="AE1760" s="1" t="e">
        <f t="shared" si="495"/>
        <v>#N/A</v>
      </c>
      <c r="AF1760" s="1" t="e">
        <f t="shared" si="496"/>
        <v>#N/A</v>
      </c>
      <c r="AG1760" s="1" t="e">
        <f t="shared" si="497"/>
        <v>#N/A</v>
      </c>
      <c r="AH1760" s="1" t="e">
        <f t="shared" si="498"/>
        <v>#N/A</v>
      </c>
      <c r="AI1760" s="1" t="str">
        <f>TRIM(LEFT(AP1760,FIND(Sheet1!$E$16,AP1760)-1))</f>
        <v>duration</v>
      </c>
      <c r="AJ1760" s="1" t="str">
        <f>TRIM(LEFT(AQ1760,FIND(Sheet1!$E$16,AQ1760)-1))</f>
        <v>effectIds</v>
      </c>
      <c r="AK1760" s="1" t="e">
        <f>TRIM(LEFT(AR1760,FIND(Sheet1!$E$16,AR1760)-1))</f>
        <v>#VALUE!</v>
      </c>
      <c r="AL1760" s="1" t="e">
        <f>TRIM(LEFT(AS1760,FIND(Sheet1!$E$16,AS1760)-1))</f>
        <v>#VALUE!</v>
      </c>
      <c r="AM1760" s="1" t="e">
        <f>TRIM(LEFT(AT1760,FIND(Sheet1!$E$16,AT1760)-1))</f>
        <v>#VALUE!</v>
      </c>
      <c r="AN1760" s="1" t="e">
        <f>TRIM(LEFT(AU1760,FIND(Sheet1!$E$16,AU1760)-1))</f>
        <v>#VALUE!</v>
      </c>
      <c r="AO1760" s="1" t="e">
        <f>TRIM(LEFT(AV1760,FIND(Sheet1!$E$16,AV1760)-1))</f>
        <v>#VALUE!</v>
      </c>
      <c r="AP1760" s="14" t="s">
        <v>417</v>
      </c>
      <c r="AQ1760" s="14" t="s">
        <v>1009</v>
      </c>
      <c r="AX1760" s="36">
        <v>120100070304</v>
      </c>
      <c r="AY1760" s="1" t="s">
        <v>88</v>
      </c>
      <c r="AZ1760" s="1" t="str">
        <f t="shared" si="475"/>
        <v>120100070304加buff</v>
      </c>
      <c r="BA1760" s="1">
        <f>COUNTIFS($AZ$2:AZ1760,AZ1760,$AZ$2:AZ1760,"&gt;&lt;")</f>
        <v>1</v>
      </c>
    </row>
    <row r="1761" spans="19:53">
      <c r="S1761" s="14" t="str">
        <f t="shared" si="484"/>
        <v>120100070305加buff1</v>
      </c>
      <c r="T1761" s="14" t="str">
        <f ca="1">IF(OFFSET($BB$1,MATCH($S1761,S:S,0)-1,),$BC$1,
_xlfn.TEXTJOIN(Sheet1!$D$16,1,U1761:AA1761))</f>
        <v>duration=-1,effectIds={1000625}</v>
      </c>
      <c r="U1761" s="14" t="str">
        <f t="shared" ca="1" si="485"/>
        <v>duration=-1</v>
      </c>
      <c r="V1761" s="14" t="str">
        <f t="shared" ca="1" si="486"/>
        <v>effectIds={1000625}</v>
      </c>
      <c r="W1761" s="14" t="str">
        <f t="shared" ca="1" si="487"/>
        <v/>
      </c>
      <c r="X1761" s="14" t="str">
        <f t="shared" ca="1" si="488"/>
        <v/>
      </c>
      <c r="Y1761" s="14" t="str">
        <f t="shared" ca="1" si="489"/>
        <v/>
      </c>
      <c r="Z1761" s="14" t="str">
        <f t="shared" ca="1" si="490"/>
        <v/>
      </c>
      <c r="AA1761" s="14" t="str">
        <f t="shared" ca="1" si="491"/>
        <v/>
      </c>
      <c r="AB1761" s="1">
        <f t="shared" si="492"/>
        <v>1</v>
      </c>
      <c r="AC1761" s="1" t="e">
        <f t="shared" si="493"/>
        <v>#N/A</v>
      </c>
      <c r="AD1761" s="1" t="e">
        <f t="shared" si="494"/>
        <v>#N/A</v>
      </c>
      <c r="AE1761" s="1" t="e">
        <f t="shared" si="495"/>
        <v>#N/A</v>
      </c>
      <c r="AF1761" s="1" t="e">
        <f t="shared" si="496"/>
        <v>#N/A</v>
      </c>
      <c r="AG1761" s="1" t="e">
        <f t="shared" si="497"/>
        <v>#N/A</v>
      </c>
      <c r="AH1761" s="1" t="e">
        <f t="shared" si="498"/>
        <v>#N/A</v>
      </c>
      <c r="AI1761" s="1" t="str">
        <f>TRIM(LEFT(AP1761,FIND(Sheet1!$E$16,AP1761)-1))</f>
        <v>duration</v>
      </c>
      <c r="AJ1761" s="1" t="str">
        <f>TRIM(LEFT(AQ1761,FIND(Sheet1!$E$16,AQ1761)-1))</f>
        <v>effectIds</v>
      </c>
      <c r="AK1761" s="1" t="e">
        <f>TRIM(LEFT(AR1761,FIND(Sheet1!$E$16,AR1761)-1))</f>
        <v>#VALUE!</v>
      </c>
      <c r="AL1761" s="1" t="e">
        <f>TRIM(LEFT(AS1761,FIND(Sheet1!$E$16,AS1761)-1))</f>
        <v>#VALUE!</v>
      </c>
      <c r="AM1761" s="1" t="e">
        <f>TRIM(LEFT(AT1761,FIND(Sheet1!$E$16,AT1761)-1))</f>
        <v>#VALUE!</v>
      </c>
      <c r="AN1761" s="1" t="e">
        <f>TRIM(LEFT(AU1761,FIND(Sheet1!$E$16,AU1761)-1))</f>
        <v>#VALUE!</v>
      </c>
      <c r="AO1761" s="1" t="e">
        <f>TRIM(LEFT(AV1761,FIND(Sheet1!$E$16,AV1761)-1))</f>
        <v>#VALUE!</v>
      </c>
      <c r="AP1761" s="14" t="s">
        <v>417</v>
      </c>
      <c r="AQ1761" s="14" t="s">
        <v>1010</v>
      </c>
      <c r="AX1761" s="36">
        <v>120100070305</v>
      </c>
      <c r="AY1761" s="1" t="s">
        <v>88</v>
      </c>
      <c r="AZ1761" s="1" t="str">
        <f t="shared" si="475"/>
        <v>120100070305加buff</v>
      </c>
      <c r="BA1761" s="1">
        <f>COUNTIFS($AZ$2:AZ1761,AZ1761,$AZ$2:AZ1761,"&gt;&lt;")</f>
        <v>1</v>
      </c>
    </row>
    <row r="1762" spans="19:53">
      <c r="S1762" s="14" t="str">
        <f t="shared" si="484"/>
        <v>120100070306加buff1</v>
      </c>
      <c r="T1762" s="14" t="str">
        <f ca="1">IF(OFFSET($BB$1,MATCH($S1762,S:S,0)-1,),$BC$1,
_xlfn.TEXTJOIN(Sheet1!$D$16,1,U1762:AA1762))</f>
        <v>duration=-1,effectIds={1000628}</v>
      </c>
      <c r="U1762" s="14" t="str">
        <f t="shared" ca="1" si="485"/>
        <v>duration=-1</v>
      </c>
      <c r="V1762" s="14" t="str">
        <f t="shared" ca="1" si="486"/>
        <v>effectIds={1000628}</v>
      </c>
      <c r="W1762" s="14" t="str">
        <f t="shared" ca="1" si="487"/>
        <v/>
      </c>
      <c r="X1762" s="14" t="str">
        <f t="shared" ca="1" si="488"/>
        <v/>
      </c>
      <c r="Y1762" s="14" t="str">
        <f t="shared" ca="1" si="489"/>
        <v/>
      </c>
      <c r="Z1762" s="14" t="str">
        <f t="shared" ca="1" si="490"/>
        <v/>
      </c>
      <c r="AA1762" s="14" t="str">
        <f t="shared" ca="1" si="491"/>
        <v/>
      </c>
      <c r="AB1762" s="1">
        <f t="shared" si="492"/>
        <v>1</v>
      </c>
      <c r="AC1762" s="1" t="e">
        <f t="shared" si="493"/>
        <v>#N/A</v>
      </c>
      <c r="AD1762" s="1" t="e">
        <f t="shared" si="494"/>
        <v>#N/A</v>
      </c>
      <c r="AE1762" s="1" t="e">
        <f t="shared" si="495"/>
        <v>#N/A</v>
      </c>
      <c r="AF1762" s="1" t="e">
        <f t="shared" si="496"/>
        <v>#N/A</v>
      </c>
      <c r="AG1762" s="1" t="e">
        <f t="shared" si="497"/>
        <v>#N/A</v>
      </c>
      <c r="AH1762" s="1" t="e">
        <f t="shared" si="498"/>
        <v>#N/A</v>
      </c>
      <c r="AI1762" s="1" t="str">
        <f>TRIM(LEFT(AP1762,FIND(Sheet1!$E$16,AP1762)-1))</f>
        <v>duration</v>
      </c>
      <c r="AJ1762" s="1" t="str">
        <f>TRIM(LEFT(AQ1762,FIND(Sheet1!$E$16,AQ1762)-1))</f>
        <v>effectIds</v>
      </c>
      <c r="AK1762" s="1" t="e">
        <f>TRIM(LEFT(AR1762,FIND(Sheet1!$E$16,AR1762)-1))</f>
        <v>#VALUE!</v>
      </c>
      <c r="AL1762" s="1" t="e">
        <f>TRIM(LEFT(AS1762,FIND(Sheet1!$E$16,AS1762)-1))</f>
        <v>#VALUE!</v>
      </c>
      <c r="AM1762" s="1" t="e">
        <f>TRIM(LEFT(AT1762,FIND(Sheet1!$E$16,AT1762)-1))</f>
        <v>#VALUE!</v>
      </c>
      <c r="AN1762" s="1" t="e">
        <f>TRIM(LEFT(AU1762,FIND(Sheet1!$E$16,AU1762)-1))</f>
        <v>#VALUE!</v>
      </c>
      <c r="AO1762" s="1" t="e">
        <f>TRIM(LEFT(AV1762,FIND(Sheet1!$E$16,AV1762)-1))</f>
        <v>#VALUE!</v>
      </c>
      <c r="AP1762" s="14" t="s">
        <v>417</v>
      </c>
      <c r="AQ1762" s="14" t="s">
        <v>1011</v>
      </c>
      <c r="AX1762" s="36">
        <v>120100070306</v>
      </c>
      <c r="AY1762" s="1" t="s">
        <v>88</v>
      </c>
      <c r="AZ1762" s="1" t="str">
        <f t="shared" si="475"/>
        <v>120100070306加buff</v>
      </c>
      <c r="BA1762" s="1">
        <f>COUNTIFS($AZ$2:AZ1762,AZ1762,$AZ$2:AZ1762,"&gt;&lt;")</f>
        <v>1</v>
      </c>
    </row>
    <row r="1763" spans="19:53">
      <c r="S1763" s="14" t="str">
        <f t="shared" ref="S1763:S1787" si="499">AZ1763&amp;BA1763</f>
        <v>9100060301伤血1</v>
      </c>
      <c r="T1763" s="14" t="str">
        <f ca="1">IF(OFFSET($BB$1,MATCH($S1763,S:S,0)-1,),$BC$1,
_xlfn.TEXTJOIN(Sheet1!$D$16,1,U1763:AA1763))</f>
        <v>ratio=0.2,fixed=100</v>
      </c>
      <c r="U1763" s="14" t="str">
        <f t="shared" ref="U1763:U1787" ca="1" si="500">IFERROR(SUBSTITUTE(AP1763,AB1763,INDEX(OFFSET($H$1:$Q$1,MATCH($S1763,$F:$F,0)-1,0),MATCH(AI1763,$H$1:$Q$1,0))),AP1763&amp;"")</f>
        <v>ratio=0.2</v>
      </c>
      <c r="V1763" s="14" t="str">
        <f t="shared" ref="V1763:V1787" ca="1" si="501">IFERROR(SUBSTITUTE(AQ1763,AC1763,INDEX(OFFSET($H$1:$Q$1,MATCH($S1763,$F:$F,0)-1,0),MATCH(AJ1763,$H$1:$Q$1,0))),AQ1763&amp;"")</f>
        <v>fixed=100</v>
      </c>
      <c r="W1763" s="14" t="str">
        <f t="shared" ref="W1763:W1787" ca="1" si="502">IFERROR(SUBSTITUTE(AR1763,AD1763,INDEX(OFFSET($H$1:$Q$1,MATCH($S1763,$F:$F,0)-1,0),MATCH(AK1763,$H$1:$Q$1,0))),AR1763&amp;"")</f>
        <v/>
      </c>
      <c r="X1763" s="14" t="str">
        <f t="shared" ref="X1763:X1787" ca="1" si="503">IFERROR(SUBSTITUTE(AS1763,AE1763,INDEX(OFFSET($H$1:$Q$1,MATCH($S1763,$F:$F,0)-1,0),MATCH(AL1763,$H$1:$Q$1,0))),AS1763&amp;"")</f>
        <v/>
      </c>
      <c r="Y1763" s="14" t="str">
        <f t="shared" ref="Y1763:Y1787" ca="1" si="504">IFERROR(SUBSTITUTE(AT1763,AF1763,INDEX(OFFSET($H$1:$Q$1,MATCH($S1763,$F:$F,0)-1,0),MATCH(AM1763,$H$1:$Q$1,0))),AT1763&amp;"")</f>
        <v/>
      </c>
      <c r="Z1763" s="14" t="str">
        <f t="shared" ref="Z1763:Z1787" ca="1" si="505">IFERROR(SUBSTITUTE(AU1763,AG1763,INDEX(OFFSET($H$1:$Q$1,MATCH($S1763,$F:$F,0)-1,0),MATCH(AN1763,$H$1:$Q$1,0))),AU1763&amp;"")</f>
        <v/>
      </c>
      <c r="AA1763" s="14" t="str">
        <f t="shared" ref="AA1763:AA1787" ca="1" si="506">IFERROR(SUBSTITUTE(AV1763,AH1763,INDEX(OFFSET($H$1:$Q$1,MATCH($S1763,$F:$F,0)-1,0),MATCH(AO1763,$H$1:$Q$1,0))),AV1763&amp;"")</f>
        <v/>
      </c>
      <c r="AB1763" s="1">
        <f t="shared" ref="AB1763:AB1787" si="507">LOOKUP(9E+307,(--(TRIM(MID(SUBSTITUTE(SUBSTITUTE(SUBSTITUTE(SUBSTITUTE(SUBSTITUTE(AP1763,"=","+"),"*","+"),"/","+"),"-","+"),"+",REPT(" ",99)),ROW($1:$100)*99-98,99)))))</f>
        <v>0.2</v>
      </c>
      <c r="AC1763" s="1">
        <f t="shared" ref="AC1763:AC1787" si="508">LOOKUP(9E+307,(--(TRIM(MID(SUBSTITUTE(SUBSTITUTE(SUBSTITUTE(SUBSTITUTE(SUBSTITUTE(AQ1763,"=","+"),"*","+"),"/","+"),"-","+"),"+",REPT(" ",99)),ROW($1:$100)*99-98,99)))))</f>
        <v>100</v>
      </c>
      <c r="AD1763" s="1" t="e">
        <f t="shared" ref="AD1763:AD1787" si="509">LOOKUP(9E+307,(--(TRIM(MID(SUBSTITUTE(SUBSTITUTE(SUBSTITUTE(SUBSTITUTE(SUBSTITUTE(AR1763,"=","+"),"*","+"),"/","+"),"-","+"),"+",REPT(" ",99)),ROW($1:$100)*99-98,99)))))</f>
        <v>#N/A</v>
      </c>
      <c r="AE1763" s="1" t="e">
        <f t="shared" ref="AE1763:AE1787" si="510">LOOKUP(9E+307,(--(TRIM(MID(SUBSTITUTE(SUBSTITUTE(SUBSTITUTE(SUBSTITUTE(SUBSTITUTE(AS1763,"=","+"),"*","+"),"/","+"),"-","+"),"+",REPT(" ",99)),ROW($1:$100)*99-98,99)))))</f>
        <v>#N/A</v>
      </c>
      <c r="AF1763" s="1" t="e">
        <f t="shared" ref="AF1763:AF1787" si="511">LOOKUP(9E+307,(--(TRIM(MID(SUBSTITUTE(SUBSTITUTE(SUBSTITUTE(SUBSTITUTE(SUBSTITUTE(AT1763,"=","+"),"*","+"),"/","+"),"-","+"),"+",REPT(" ",99)),ROW($1:$100)*99-98,99)))))</f>
        <v>#N/A</v>
      </c>
      <c r="AG1763" s="1" t="e">
        <f t="shared" ref="AG1763:AG1787" si="512">LOOKUP(9E+307,(--(TRIM(MID(SUBSTITUTE(SUBSTITUTE(SUBSTITUTE(SUBSTITUTE(SUBSTITUTE(AU1763,"=","+"),"*","+"),"/","+"),"-","+"),"+",REPT(" ",99)),ROW($1:$100)*99-98,99)))))</f>
        <v>#N/A</v>
      </c>
      <c r="AH1763" s="1" t="e">
        <f t="shared" ref="AH1763:AH1787" si="513">LOOKUP(9E+307,(--(TRIM(MID(SUBSTITUTE(SUBSTITUTE(SUBSTITUTE(SUBSTITUTE(SUBSTITUTE(AV1763,"=","+"),"*","+"),"/","+"),"-","+"),"+",REPT(" ",99)),ROW($1:$100)*99-98,99)))))</f>
        <v>#N/A</v>
      </c>
      <c r="AI1763" s="1" t="str">
        <f>TRIM(LEFT(AP1763,FIND(Sheet1!$E$16,AP1763)-1))</f>
        <v>ratio</v>
      </c>
      <c r="AJ1763" s="1" t="str">
        <f>TRIM(LEFT(AQ1763,FIND(Sheet1!$E$16,AQ1763)-1))</f>
        <v>fixed</v>
      </c>
      <c r="AK1763" s="1" t="e">
        <f>TRIM(LEFT(AR1763,FIND(Sheet1!$E$16,AR1763)-1))</f>
        <v>#VALUE!</v>
      </c>
      <c r="AL1763" s="1" t="e">
        <f>TRIM(LEFT(AS1763,FIND(Sheet1!$E$16,AS1763)-1))</f>
        <v>#VALUE!</v>
      </c>
      <c r="AM1763" s="1" t="e">
        <f>TRIM(LEFT(AT1763,FIND(Sheet1!$E$16,AT1763)-1))</f>
        <v>#VALUE!</v>
      </c>
      <c r="AN1763" s="1" t="e">
        <f>TRIM(LEFT(AU1763,FIND(Sheet1!$E$16,AU1763)-1))</f>
        <v>#VALUE!</v>
      </c>
      <c r="AO1763" s="1" t="e">
        <f>TRIM(LEFT(AV1763,FIND(Sheet1!$E$16,AV1763)-1))</f>
        <v>#VALUE!</v>
      </c>
      <c r="AP1763" s="14" t="s">
        <v>599</v>
      </c>
      <c r="AQ1763" s="14" t="s">
        <v>170</v>
      </c>
      <c r="AW1763" s="1" t="s">
        <v>1012</v>
      </c>
      <c r="AX1763" s="32">
        <v>9100060301</v>
      </c>
      <c r="AY1763" s="1" t="s">
        <v>86</v>
      </c>
      <c r="AZ1763" s="1" t="str">
        <f t="shared" ref="AZ1763:AZ1787" si="514">AX1763&amp;AY1763</f>
        <v>9100060301伤血</v>
      </c>
      <c r="BA1763" s="1">
        <f>COUNTIFS($AZ$2:AZ1763,AZ1763,$AZ$2:AZ1763,"&gt;&lt;")</f>
        <v>1</v>
      </c>
    </row>
    <row r="1764" spans="19:53">
      <c r="S1764" s="14" t="str">
        <f t="shared" si="499"/>
        <v>9100060301加buff1</v>
      </c>
      <c r="T1764" s="14" t="str">
        <f ca="1">IF(OFFSET($BB$1,MATCH($S1764,S:S,0)-1,),$BC$1,
_xlfn.TEXTJOIN(Sheet1!$D$16,1,U1764:AA1764))</f>
        <v>duration=3,effectIds={1000604}</v>
      </c>
      <c r="U1764" s="14" t="str">
        <f t="shared" ca="1" si="500"/>
        <v>duration=3</v>
      </c>
      <c r="V1764" s="14" t="str">
        <f t="shared" ca="1" si="501"/>
        <v>effectIds={1000604}</v>
      </c>
      <c r="W1764" s="14" t="str">
        <f t="shared" ca="1" si="502"/>
        <v/>
      </c>
      <c r="X1764" s="14" t="str">
        <f t="shared" ca="1" si="503"/>
        <v/>
      </c>
      <c r="Y1764" s="14" t="str">
        <f t="shared" ca="1" si="504"/>
        <v/>
      </c>
      <c r="Z1764" s="14" t="str">
        <f t="shared" ca="1" si="505"/>
        <v/>
      </c>
      <c r="AA1764" s="14" t="str">
        <f t="shared" ca="1" si="506"/>
        <v/>
      </c>
      <c r="AB1764" s="1">
        <f t="shared" si="507"/>
        <v>3</v>
      </c>
      <c r="AC1764" s="1" t="e">
        <f t="shared" si="508"/>
        <v>#N/A</v>
      </c>
      <c r="AD1764" s="1" t="e">
        <f t="shared" si="509"/>
        <v>#N/A</v>
      </c>
      <c r="AE1764" s="1" t="e">
        <f t="shared" si="510"/>
        <v>#N/A</v>
      </c>
      <c r="AF1764" s="1" t="e">
        <f t="shared" si="511"/>
        <v>#N/A</v>
      </c>
      <c r="AG1764" s="1" t="e">
        <f t="shared" si="512"/>
        <v>#N/A</v>
      </c>
      <c r="AH1764" s="1" t="e">
        <f t="shared" si="513"/>
        <v>#N/A</v>
      </c>
      <c r="AI1764" s="1" t="str">
        <f>TRIM(LEFT(AP1764,FIND(Sheet1!$E$16,AP1764)-1))</f>
        <v>duration</v>
      </c>
      <c r="AJ1764" s="1" t="str">
        <f>TRIM(LEFT(AQ1764,FIND(Sheet1!$E$16,AQ1764)-1))</f>
        <v>effectIds</v>
      </c>
      <c r="AK1764" s="1" t="e">
        <f>TRIM(LEFT(AR1764,FIND(Sheet1!$E$16,AR1764)-1))</f>
        <v>#VALUE!</v>
      </c>
      <c r="AL1764" s="1" t="e">
        <f>TRIM(LEFT(AS1764,FIND(Sheet1!$E$16,AS1764)-1))</f>
        <v>#VALUE!</v>
      </c>
      <c r="AM1764" s="1" t="e">
        <f>TRIM(LEFT(AT1764,FIND(Sheet1!$E$16,AT1764)-1))</f>
        <v>#VALUE!</v>
      </c>
      <c r="AN1764" s="1" t="e">
        <f>TRIM(LEFT(AU1764,FIND(Sheet1!$E$16,AU1764)-1))</f>
        <v>#VALUE!</v>
      </c>
      <c r="AO1764" s="1" t="e">
        <f>TRIM(LEFT(AV1764,FIND(Sheet1!$E$16,AV1764)-1))</f>
        <v>#VALUE!</v>
      </c>
      <c r="AP1764" s="14" t="s">
        <v>294</v>
      </c>
      <c r="AQ1764" s="14" t="s">
        <v>1013</v>
      </c>
      <c r="AX1764" s="1">
        <v>9100060301</v>
      </c>
      <c r="AY1764" s="1" t="s">
        <v>88</v>
      </c>
      <c r="AZ1764" s="1" t="str">
        <f t="shared" si="514"/>
        <v>9100060301加buff</v>
      </c>
      <c r="BA1764" s="1">
        <f>COUNTIFS($AZ$2:AZ1764,AZ1764,$AZ$2:AZ1764,"&gt;&lt;")</f>
        <v>1</v>
      </c>
    </row>
    <row r="1765" spans="19:53">
      <c r="S1765" s="14" t="str">
        <f t="shared" si="499"/>
        <v>9100060501伤血1</v>
      </c>
      <c r="T1765" s="14" t="str">
        <f ca="1">IF(OFFSET($BB$1,MATCH($S1765,S:S,0)-1,),$BC$1,
_xlfn.TEXTJOIN(Sheet1!$D$16,1,U1765:AA1765))</f>
        <v>ratio=0.2,fixed=100</v>
      </c>
      <c r="U1765" s="14" t="str">
        <f t="shared" ca="1" si="500"/>
        <v>ratio=0.2</v>
      </c>
      <c r="V1765" s="14" t="str">
        <f t="shared" ca="1" si="501"/>
        <v>fixed=100</v>
      </c>
      <c r="W1765" s="14" t="str">
        <f t="shared" ca="1" si="502"/>
        <v/>
      </c>
      <c r="X1765" s="14" t="str">
        <f t="shared" ca="1" si="503"/>
        <v/>
      </c>
      <c r="Y1765" s="14" t="str">
        <f t="shared" ca="1" si="504"/>
        <v/>
      </c>
      <c r="Z1765" s="14" t="str">
        <f t="shared" ca="1" si="505"/>
        <v/>
      </c>
      <c r="AA1765" s="14" t="str">
        <f t="shared" ca="1" si="506"/>
        <v/>
      </c>
      <c r="AB1765" s="1">
        <f t="shared" si="507"/>
        <v>0.2</v>
      </c>
      <c r="AC1765" s="1">
        <f t="shared" si="508"/>
        <v>100</v>
      </c>
      <c r="AD1765" s="1" t="e">
        <f t="shared" si="509"/>
        <v>#N/A</v>
      </c>
      <c r="AE1765" s="1" t="e">
        <f t="shared" si="510"/>
        <v>#N/A</v>
      </c>
      <c r="AF1765" s="1" t="e">
        <f t="shared" si="511"/>
        <v>#N/A</v>
      </c>
      <c r="AG1765" s="1" t="e">
        <f t="shared" si="512"/>
        <v>#N/A</v>
      </c>
      <c r="AH1765" s="1" t="e">
        <f t="shared" si="513"/>
        <v>#N/A</v>
      </c>
      <c r="AI1765" s="1" t="str">
        <f>TRIM(LEFT(AP1765,FIND(Sheet1!$E$16,AP1765)-1))</f>
        <v>ratio</v>
      </c>
      <c r="AJ1765" s="1" t="str">
        <f>TRIM(LEFT(AQ1765,FIND(Sheet1!$E$16,AQ1765)-1))</f>
        <v>fixed</v>
      </c>
      <c r="AK1765" s="1" t="e">
        <f>TRIM(LEFT(AR1765,FIND(Sheet1!$E$16,AR1765)-1))</f>
        <v>#VALUE!</v>
      </c>
      <c r="AL1765" s="1" t="e">
        <f>TRIM(LEFT(AS1765,FIND(Sheet1!$E$16,AS1765)-1))</f>
        <v>#VALUE!</v>
      </c>
      <c r="AM1765" s="1" t="e">
        <f>TRIM(LEFT(AT1765,FIND(Sheet1!$E$16,AT1765)-1))</f>
        <v>#VALUE!</v>
      </c>
      <c r="AN1765" s="1" t="e">
        <f>TRIM(LEFT(AU1765,FIND(Sheet1!$E$16,AU1765)-1))</f>
        <v>#VALUE!</v>
      </c>
      <c r="AO1765" s="1" t="e">
        <f>TRIM(LEFT(AV1765,FIND(Sheet1!$E$16,AV1765)-1))</f>
        <v>#VALUE!</v>
      </c>
      <c r="AP1765" s="14" t="s">
        <v>599</v>
      </c>
      <c r="AQ1765" s="14" t="s">
        <v>170</v>
      </c>
      <c r="AX1765" s="1">
        <v>9100060501</v>
      </c>
      <c r="AY1765" s="1" t="s">
        <v>86</v>
      </c>
      <c r="AZ1765" s="1" t="str">
        <f t="shared" si="514"/>
        <v>9100060501伤血</v>
      </c>
      <c r="BA1765" s="1">
        <f>COUNTIFS($AZ$2:AZ1765,AZ1765,$AZ$2:AZ1765,"&gt;&lt;")</f>
        <v>1</v>
      </c>
    </row>
    <row r="1766" spans="19:53">
      <c r="S1766" s="14" t="str">
        <f t="shared" si="499"/>
        <v>9100060501加buff1</v>
      </c>
      <c r="T1766" s="14" t="str">
        <f ca="1">IF(OFFSET($BB$1,MATCH($S1766,S:S,0)-1,),$BC$1,
_xlfn.TEXTJOIN(Sheet1!$D$16,1,U1766:AA1766))</f>
        <v>duration=3,effectIds={1000606}</v>
      </c>
      <c r="U1766" s="14" t="str">
        <f t="shared" ca="1" si="500"/>
        <v>duration=3</v>
      </c>
      <c r="V1766" s="14" t="str">
        <f t="shared" ca="1" si="501"/>
        <v>effectIds={1000606}</v>
      </c>
      <c r="W1766" s="14" t="str">
        <f t="shared" ca="1" si="502"/>
        <v/>
      </c>
      <c r="X1766" s="14" t="str">
        <f t="shared" ca="1" si="503"/>
        <v/>
      </c>
      <c r="Y1766" s="14" t="str">
        <f t="shared" ca="1" si="504"/>
        <v/>
      </c>
      <c r="Z1766" s="14" t="str">
        <f t="shared" ca="1" si="505"/>
        <v/>
      </c>
      <c r="AA1766" s="14" t="str">
        <f t="shared" ca="1" si="506"/>
        <v/>
      </c>
      <c r="AB1766" s="1">
        <f t="shared" si="507"/>
        <v>3</v>
      </c>
      <c r="AC1766" s="1" t="e">
        <f t="shared" si="508"/>
        <v>#N/A</v>
      </c>
      <c r="AD1766" s="1" t="e">
        <f t="shared" si="509"/>
        <v>#N/A</v>
      </c>
      <c r="AE1766" s="1" t="e">
        <f t="shared" si="510"/>
        <v>#N/A</v>
      </c>
      <c r="AF1766" s="1" t="e">
        <f t="shared" si="511"/>
        <v>#N/A</v>
      </c>
      <c r="AG1766" s="1" t="e">
        <f t="shared" si="512"/>
        <v>#N/A</v>
      </c>
      <c r="AH1766" s="1" t="e">
        <f t="shared" si="513"/>
        <v>#N/A</v>
      </c>
      <c r="AI1766" s="1" t="str">
        <f>TRIM(LEFT(AP1766,FIND(Sheet1!$E$16,AP1766)-1))</f>
        <v>duration</v>
      </c>
      <c r="AJ1766" s="1" t="str">
        <f>TRIM(LEFT(AQ1766,FIND(Sheet1!$E$16,AQ1766)-1))</f>
        <v>effectIds</v>
      </c>
      <c r="AK1766" s="1" t="e">
        <f>TRIM(LEFT(AR1766,FIND(Sheet1!$E$16,AR1766)-1))</f>
        <v>#VALUE!</v>
      </c>
      <c r="AL1766" s="1" t="e">
        <f>TRIM(LEFT(AS1766,FIND(Sheet1!$E$16,AS1766)-1))</f>
        <v>#VALUE!</v>
      </c>
      <c r="AM1766" s="1" t="e">
        <f>TRIM(LEFT(AT1766,FIND(Sheet1!$E$16,AT1766)-1))</f>
        <v>#VALUE!</v>
      </c>
      <c r="AN1766" s="1" t="e">
        <f>TRIM(LEFT(AU1766,FIND(Sheet1!$E$16,AU1766)-1))</f>
        <v>#VALUE!</v>
      </c>
      <c r="AO1766" s="1" t="e">
        <f>TRIM(LEFT(AV1766,FIND(Sheet1!$E$16,AV1766)-1))</f>
        <v>#VALUE!</v>
      </c>
      <c r="AP1766" s="14" t="s">
        <v>294</v>
      </c>
      <c r="AQ1766" s="14" t="s">
        <v>1014</v>
      </c>
      <c r="AX1766" s="1">
        <v>9100060501</v>
      </c>
      <c r="AY1766" s="1" t="s">
        <v>88</v>
      </c>
      <c r="AZ1766" s="1" t="str">
        <f t="shared" si="514"/>
        <v>9100060501加buff</v>
      </c>
      <c r="BA1766" s="1">
        <f>COUNTIFS($AZ$2:AZ1766,AZ1766,$AZ$2:AZ1766,"&gt;&lt;")</f>
        <v>1</v>
      </c>
    </row>
    <row r="1767" spans="19:53">
      <c r="S1767" s="14" t="str">
        <f t="shared" si="499"/>
        <v>9100060701伤血1</v>
      </c>
      <c r="T1767" s="14" t="str">
        <f ca="1">IF(OFFSET($BB$1,MATCH($S1767,S:S,0)-1,),$BC$1,
_xlfn.TEXTJOIN(Sheet1!$D$16,1,U1767:AA1767))</f>
        <v>ratio=0.2,fixed=100</v>
      </c>
      <c r="U1767" s="14" t="str">
        <f t="shared" ca="1" si="500"/>
        <v>ratio=0.2</v>
      </c>
      <c r="V1767" s="14" t="str">
        <f t="shared" ca="1" si="501"/>
        <v>fixed=100</v>
      </c>
      <c r="W1767" s="14" t="str">
        <f t="shared" ca="1" si="502"/>
        <v/>
      </c>
      <c r="X1767" s="14" t="str">
        <f t="shared" ca="1" si="503"/>
        <v/>
      </c>
      <c r="Y1767" s="14" t="str">
        <f t="shared" ca="1" si="504"/>
        <v/>
      </c>
      <c r="Z1767" s="14" t="str">
        <f t="shared" ca="1" si="505"/>
        <v/>
      </c>
      <c r="AA1767" s="14" t="str">
        <f t="shared" ca="1" si="506"/>
        <v/>
      </c>
      <c r="AB1767" s="1">
        <f t="shared" si="507"/>
        <v>0.2</v>
      </c>
      <c r="AC1767" s="1">
        <f t="shared" si="508"/>
        <v>100</v>
      </c>
      <c r="AD1767" s="1" t="e">
        <f t="shared" si="509"/>
        <v>#N/A</v>
      </c>
      <c r="AE1767" s="1" t="e">
        <f t="shared" si="510"/>
        <v>#N/A</v>
      </c>
      <c r="AF1767" s="1" t="e">
        <f t="shared" si="511"/>
        <v>#N/A</v>
      </c>
      <c r="AG1767" s="1" t="e">
        <f t="shared" si="512"/>
        <v>#N/A</v>
      </c>
      <c r="AH1767" s="1" t="e">
        <f t="shared" si="513"/>
        <v>#N/A</v>
      </c>
      <c r="AI1767" s="1" t="str">
        <f>TRIM(LEFT(AP1767,FIND(Sheet1!$E$16,AP1767)-1))</f>
        <v>ratio</v>
      </c>
      <c r="AJ1767" s="1" t="str">
        <f>TRIM(LEFT(AQ1767,FIND(Sheet1!$E$16,AQ1767)-1))</f>
        <v>fixed</v>
      </c>
      <c r="AK1767" s="1" t="e">
        <f>TRIM(LEFT(AR1767,FIND(Sheet1!$E$16,AR1767)-1))</f>
        <v>#VALUE!</v>
      </c>
      <c r="AL1767" s="1" t="e">
        <f>TRIM(LEFT(AS1767,FIND(Sheet1!$E$16,AS1767)-1))</f>
        <v>#VALUE!</v>
      </c>
      <c r="AM1767" s="1" t="e">
        <f>TRIM(LEFT(AT1767,FIND(Sheet1!$E$16,AT1767)-1))</f>
        <v>#VALUE!</v>
      </c>
      <c r="AN1767" s="1" t="e">
        <f>TRIM(LEFT(AU1767,FIND(Sheet1!$E$16,AU1767)-1))</f>
        <v>#VALUE!</v>
      </c>
      <c r="AO1767" s="1" t="e">
        <f>TRIM(LEFT(AV1767,FIND(Sheet1!$E$16,AV1767)-1))</f>
        <v>#VALUE!</v>
      </c>
      <c r="AP1767" s="14" t="s">
        <v>599</v>
      </c>
      <c r="AQ1767" s="14" t="s">
        <v>170</v>
      </c>
      <c r="AX1767" s="1">
        <v>9100060701</v>
      </c>
      <c r="AY1767" s="1" t="s">
        <v>86</v>
      </c>
      <c r="AZ1767" s="1" t="str">
        <f t="shared" si="514"/>
        <v>9100060701伤血</v>
      </c>
      <c r="BA1767" s="1">
        <f>COUNTIFS($AZ$2:AZ1767,AZ1767,$AZ$2:AZ1767,"&gt;&lt;")</f>
        <v>1</v>
      </c>
    </row>
    <row r="1768" spans="19:53">
      <c r="S1768" s="14" t="str">
        <f t="shared" si="499"/>
        <v>9100060701加buff1</v>
      </c>
      <c r="T1768" s="14" t="str">
        <f ca="1">IF(OFFSET($BB$1,MATCH($S1768,S:S,0)-1,),$BC$1,
_xlfn.TEXTJOIN(Sheet1!$D$16,1,U1768:AA1768))</f>
        <v>duration=3,effectIds={1000608}</v>
      </c>
      <c r="U1768" s="14" t="str">
        <f t="shared" ca="1" si="500"/>
        <v>duration=3</v>
      </c>
      <c r="V1768" s="14" t="str">
        <f t="shared" ca="1" si="501"/>
        <v>effectIds={1000608}</v>
      </c>
      <c r="W1768" s="14" t="str">
        <f t="shared" ca="1" si="502"/>
        <v/>
      </c>
      <c r="X1768" s="14" t="str">
        <f t="shared" ca="1" si="503"/>
        <v/>
      </c>
      <c r="Y1768" s="14" t="str">
        <f t="shared" ca="1" si="504"/>
        <v/>
      </c>
      <c r="Z1768" s="14" t="str">
        <f t="shared" ca="1" si="505"/>
        <v/>
      </c>
      <c r="AA1768" s="14" t="str">
        <f t="shared" ca="1" si="506"/>
        <v/>
      </c>
      <c r="AB1768" s="1">
        <f t="shared" si="507"/>
        <v>3</v>
      </c>
      <c r="AC1768" s="1" t="e">
        <f t="shared" si="508"/>
        <v>#N/A</v>
      </c>
      <c r="AD1768" s="1" t="e">
        <f t="shared" si="509"/>
        <v>#N/A</v>
      </c>
      <c r="AE1768" s="1" t="e">
        <f t="shared" si="510"/>
        <v>#N/A</v>
      </c>
      <c r="AF1768" s="1" t="e">
        <f t="shared" si="511"/>
        <v>#N/A</v>
      </c>
      <c r="AG1768" s="1" t="e">
        <f t="shared" si="512"/>
        <v>#N/A</v>
      </c>
      <c r="AH1768" s="1" t="e">
        <f t="shared" si="513"/>
        <v>#N/A</v>
      </c>
      <c r="AI1768" s="1" t="str">
        <f>TRIM(LEFT(AP1768,FIND(Sheet1!$E$16,AP1768)-1))</f>
        <v>duration</v>
      </c>
      <c r="AJ1768" s="1" t="str">
        <f>TRIM(LEFT(AQ1768,FIND(Sheet1!$E$16,AQ1768)-1))</f>
        <v>effectIds</v>
      </c>
      <c r="AK1768" s="1" t="e">
        <f>TRIM(LEFT(AR1768,FIND(Sheet1!$E$16,AR1768)-1))</f>
        <v>#VALUE!</v>
      </c>
      <c r="AL1768" s="1" t="e">
        <f>TRIM(LEFT(AS1768,FIND(Sheet1!$E$16,AS1768)-1))</f>
        <v>#VALUE!</v>
      </c>
      <c r="AM1768" s="1" t="e">
        <f>TRIM(LEFT(AT1768,FIND(Sheet1!$E$16,AT1768)-1))</f>
        <v>#VALUE!</v>
      </c>
      <c r="AN1768" s="1" t="e">
        <f>TRIM(LEFT(AU1768,FIND(Sheet1!$E$16,AU1768)-1))</f>
        <v>#VALUE!</v>
      </c>
      <c r="AO1768" s="1" t="e">
        <f>TRIM(LEFT(AV1768,FIND(Sheet1!$E$16,AV1768)-1))</f>
        <v>#VALUE!</v>
      </c>
      <c r="AP1768" s="14" t="s">
        <v>294</v>
      </c>
      <c r="AQ1768" s="14" t="s">
        <v>1015</v>
      </c>
      <c r="AX1768" s="1">
        <v>9100060701</v>
      </c>
      <c r="AY1768" s="1" t="s">
        <v>88</v>
      </c>
      <c r="AZ1768" s="1" t="str">
        <f t="shared" si="514"/>
        <v>9100060701加buff</v>
      </c>
      <c r="BA1768" s="1">
        <f>COUNTIFS($AZ$2:AZ1768,AZ1768,$AZ$2:AZ1768,"&gt;&lt;")</f>
        <v>1</v>
      </c>
    </row>
    <row r="1769" spans="19:53">
      <c r="S1769" s="14" t="str">
        <f t="shared" si="499"/>
        <v>9100060901伤血1</v>
      </c>
      <c r="T1769" s="14" t="str">
        <f ca="1">IF(OFFSET($BB$1,MATCH($S1769,S:S,0)-1,),$BC$1,
_xlfn.TEXTJOIN(Sheet1!$D$16,1,U1769:AA1769))</f>
        <v>ratio=0.2,fixed=100</v>
      </c>
      <c r="U1769" s="14" t="str">
        <f t="shared" ca="1" si="500"/>
        <v>ratio=0.2</v>
      </c>
      <c r="V1769" s="14" t="str">
        <f t="shared" ca="1" si="501"/>
        <v>fixed=100</v>
      </c>
      <c r="W1769" s="14" t="str">
        <f t="shared" ca="1" si="502"/>
        <v/>
      </c>
      <c r="X1769" s="14" t="str">
        <f t="shared" ca="1" si="503"/>
        <v/>
      </c>
      <c r="Y1769" s="14" t="str">
        <f t="shared" ca="1" si="504"/>
        <v/>
      </c>
      <c r="Z1769" s="14" t="str">
        <f t="shared" ca="1" si="505"/>
        <v/>
      </c>
      <c r="AA1769" s="14" t="str">
        <f t="shared" ca="1" si="506"/>
        <v/>
      </c>
      <c r="AB1769" s="1">
        <f t="shared" si="507"/>
        <v>0.2</v>
      </c>
      <c r="AC1769" s="1">
        <f t="shared" si="508"/>
        <v>100</v>
      </c>
      <c r="AD1769" s="1" t="e">
        <f t="shared" si="509"/>
        <v>#N/A</v>
      </c>
      <c r="AE1769" s="1" t="e">
        <f t="shared" si="510"/>
        <v>#N/A</v>
      </c>
      <c r="AF1769" s="1" t="e">
        <f t="shared" si="511"/>
        <v>#N/A</v>
      </c>
      <c r="AG1769" s="1" t="e">
        <f t="shared" si="512"/>
        <v>#N/A</v>
      </c>
      <c r="AH1769" s="1" t="e">
        <f t="shared" si="513"/>
        <v>#N/A</v>
      </c>
      <c r="AI1769" s="1" t="str">
        <f>TRIM(LEFT(AP1769,FIND(Sheet1!$E$16,AP1769)-1))</f>
        <v>ratio</v>
      </c>
      <c r="AJ1769" s="1" t="str">
        <f>TRIM(LEFT(AQ1769,FIND(Sheet1!$E$16,AQ1769)-1))</f>
        <v>fixed</v>
      </c>
      <c r="AK1769" s="1" t="e">
        <f>TRIM(LEFT(AR1769,FIND(Sheet1!$E$16,AR1769)-1))</f>
        <v>#VALUE!</v>
      </c>
      <c r="AL1769" s="1" t="e">
        <f>TRIM(LEFT(AS1769,FIND(Sheet1!$E$16,AS1769)-1))</f>
        <v>#VALUE!</v>
      </c>
      <c r="AM1769" s="1" t="e">
        <f>TRIM(LEFT(AT1769,FIND(Sheet1!$E$16,AT1769)-1))</f>
        <v>#VALUE!</v>
      </c>
      <c r="AN1769" s="1" t="e">
        <f>TRIM(LEFT(AU1769,FIND(Sheet1!$E$16,AU1769)-1))</f>
        <v>#VALUE!</v>
      </c>
      <c r="AO1769" s="1" t="e">
        <f>TRIM(LEFT(AV1769,FIND(Sheet1!$E$16,AV1769)-1))</f>
        <v>#VALUE!</v>
      </c>
      <c r="AP1769" s="14" t="s">
        <v>599</v>
      </c>
      <c r="AQ1769" s="14" t="s">
        <v>170</v>
      </c>
      <c r="AX1769" s="1">
        <v>9100060901</v>
      </c>
      <c r="AY1769" s="1" t="s">
        <v>86</v>
      </c>
      <c r="AZ1769" s="1" t="str">
        <f t="shared" si="514"/>
        <v>9100060901伤血</v>
      </c>
      <c r="BA1769" s="1">
        <f>COUNTIFS($AZ$2:AZ1769,AZ1769,$AZ$2:AZ1769,"&gt;&lt;")</f>
        <v>1</v>
      </c>
    </row>
    <row r="1770" spans="19:53">
      <c r="S1770" s="14" t="str">
        <f t="shared" si="499"/>
        <v>9100060901加buff1</v>
      </c>
      <c r="T1770" s="14" t="str">
        <f ca="1">IF(OFFSET($BB$1,MATCH($S1770,S:S,0)-1,),$BC$1,
_xlfn.TEXTJOIN(Sheet1!$D$16,1,U1770:AA1770))</f>
        <v>duration=3,effectIds={1000610}</v>
      </c>
      <c r="U1770" s="14" t="str">
        <f t="shared" ca="1" si="500"/>
        <v>duration=3</v>
      </c>
      <c r="V1770" s="14" t="str">
        <f t="shared" ca="1" si="501"/>
        <v>effectIds={1000610}</v>
      </c>
      <c r="W1770" s="14" t="str">
        <f t="shared" ca="1" si="502"/>
        <v/>
      </c>
      <c r="X1770" s="14" t="str">
        <f t="shared" ca="1" si="503"/>
        <v/>
      </c>
      <c r="Y1770" s="14" t="str">
        <f t="shared" ca="1" si="504"/>
        <v/>
      </c>
      <c r="Z1770" s="14" t="str">
        <f t="shared" ca="1" si="505"/>
        <v/>
      </c>
      <c r="AA1770" s="14" t="str">
        <f t="shared" ca="1" si="506"/>
        <v/>
      </c>
      <c r="AB1770" s="1">
        <f t="shared" si="507"/>
        <v>3</v>
      </c>
      <c r="AC1770" s="1" t="e">
        <f t="shared" si="508"/>
        <v>#N/A</v>
      </c>
      <c r="AD1770" s="1" t="e">
        <f t="shared" si="509"/>
        <v>#N/A</v>
      </c>
      <c r="AE1770" s="1" t="e">
        <f t="shared" si="510"/>
        <v>#N/A</v>
      </c>
      <c r="AF1770" s="1" t="e">
        <f t="shared" si="511"/>
        <v>#N/A</v>
      </c>
      <c r="AG1770" s="1" t="e">
        <f t="shared" si="512"/>
        <v>#N/A</v>
      </c>
      <c r="AH1770" s="1" t="e">
        <f t="shared" si="513"/>
        <v>#N/A</v>
      </c>
      <c r="AI1770" s="1" t="str">
        <f>TRIM(LEFT(AP1770,FIND(Sheet1!$E$16,AP1770)-1))</f>
        <v>duration</v>
      </c>
      <c r="AJ1770" s="1" t="str">
        <f>TRIM(LEFT(AQ1770,FIND(Sheet1!$E$16,AQ1770)-1))</f>
        <v>effectIds</v>
      </c>
      <c r="AK1770" s="1" t="e">
        <f>TRIM(LEFT(AR1770,FIND(Sheet1!$E$16,AR1770)-1))</f>
        <v>#VALUE!</v>
      </c>
      <c r="AL1770" s="1" t="e">
        <f>TRIM(LEFT(AS1770,FIND(Sheet1!$E$16,AS1770)-1))</f>
        <v>#VALUE!</v>
      </c>
      <c r="AM1770" s="1" t="e">
        <f>TRIM(LEFT(AT1770,FIND(Sheet1!$E$16,AT1770)-1))</f>
        <v>#VALUE!</v>
      </c>
      <c r="AN1770" s="1" t="e">
        <f>TRIM(LEFT(AU1770,FIND(Sheet1!$E$16,AU1770)-1))</f>
        <v>#VALUE!</v>
      </c>
      <c r="AO1770" s="1" t="e">
        <f>TRIM(LEFT(AV1770,FIND(Sheet1!$E$16,AV1770)-1))</f>
        <v>#VALUE!</v>
      </c>
      <c r="AP1770" s="14" t="s">
        <v>294</v>
      </c>
      <c r="AQ1770" s="14" t="s">
        <v>1016</v>
      </c>
      <c r="AX1770" s="1">
        <v>9100060901</v>
      </c>
      <c r="AY1770" s="1" t="s">
        <v>88</v>
      </c>
      <c r="AZ1770" s="1" t="str">
        <f t="shared" si="514"/>
        <v>9100060901加buff</v>
      </c>
      <c r="BA1770" s="1">
        <f>COUNTIFS($AZ$2:AZ1770,AZ1770,$AZ$2:AZ1770,"&gt;&lt;")</f>
        <v>1</v>
      </c>
    </row>
    <row r="1771" spans="19:53">
      <c r="S1771" s="14" t="str">
        <f t="shared" si="499"/>
        <v>9100061101伤血1</v>
      </c>
      <c r="T1771" s="14" t="str">
        <f ca="1">IF(OFFSET($BB$1,MATCH($S1771,S:S,0)-1,),$BC$1,
_xlfn.TEXTJOIN(Sheet1!$D$16,1,U1771:AA1771))</f>
        <v>ratio=0.2,fixed=100</v>
      </c>
      <c r="U1771" s="14" t="str">
        <f t="shared" ca="1" si="500"/>
        <v>ratio=0.2</v>
      </c>
      <c r="V1771" s="14" t="str">
        <f t="shared" ca="1" si="501"/>
        <v>fixed=100</v>
      </c>
      <c r="W1771" s="14" t="str">
        <f t="shared" ca="1" si="502"/>
        <v/>
      </c>
      <c r="X1771" s="14" t="str">
        <f t="shared" ca="1" si="503"/>
        <v/>
      </c>
      <c r="Y1771" s="14" t="str">
        <f t="shared" ca="1" si="504"/>
        <v/>
      </c>
      <c r="Z1771" s="14" t="str">
        <f t="shared" ca="1" si="505"/>
        <v/>
      </c>
      <c r="AA1771" s="14" t="str">
        <f t="shared" ca="1" si="506"/>
        <v/>
      </c>
      <c r="AB1771" s="1">
        <f t="shared" si="507"/>
        <v>0.2</v>
      </c>
      <c r="AC1771" s="1">
        <f t="shared" si="508"/>
        <v>100</v>
      </c>
      <c r="AD1771" s="1" t="e">
        <f t="shared" si="509"/>
        <v>#N/A</v>
      </c>
      <c r="AE1771" s="1" t="e">
        <f t="shared" si="510"/>
        <v>#N/A</v>
      </c>
      <c r="AF1771" s="1" t="e">
        <f t="shared" si="511"/>
        <v>#N/A</v>
      </c>
      <c r="AG1771" s="1" t="e">
        <f t="shared" si="512"/>
        <v>#N/A</v>
      </c>
      <c r="AH1771" s="1" t="e">
        <f t="shared" si="513"/>
        <v>#N/A</v>
      </c>
      <c r="AI1771" s="1" t="str">
        <f>TRIM(LEFT(AP1771,FIND(Sheet1!$E$16,AP1771)-1))</f>
        <v>ratio</v>
      </c>
      <c r="AJ1771" s="1" t="str">
        <f>TRIM(LEFT(AQ1771,FIND(Sheet1!$E$16,AQ1771)-1))</f>
        <v>fixed</v>
      </c>
      <c r="AK1771" s="1" t="e">
        <f>TRIM(LEFT(AR1771,FIND(Sheet1!$E$16,AR1771)-1))</f>
        <v>#VALUE!</v>
      </c>
      <c r="AL1771" s="1" t="e">
        <f>TRIM(LEFT(AS1771,FIND(Sheet1!$E$16,AS1771)-1))</f>
        <v>#VALUE!</v>
      </c>
      <c r="AM1771" s="1" t="e">
        <f>TRIM(LEFT(AT1771,FIND(Sheet1!$E$16,AT1771)-1))</f>
        <v>#VALUE!</v>
      </c>
      <c r="AN1771" s="1" t="e">
        <f>TRIM(LEFT(AU1771,FIND(Sheet1!$E$16,AU1771)-1))</f>
        <v>#VALUE!</v>
      </c>
      <c r="AO1771" s="1" t="e">
        <f>TRIM(LEFT(AV1771,FIND(Sheet1!$E$16,AV1771)-1))</f>
        <v>#VALUE!</v>
      </c>
      <c r="AP1771" s="14" t="s">
        <v>599</v>
      </c>
      <c r="AQ1771" s="14" t="s">
        <v>170</v>
      </c>
      <c r="AX1771" s="1">
        <v>9100061101</v>
      </c>
      <c r="AY1771" s="1" t="s">
        <v>86</v>
      </c>
      <c r="AZ1771" s="1" t="str">
        <f t="shared" si="514"/>
        <v>9100061101伤血</v>
      </c>
      <c r="BA1771" s="1">
        <f>COUNTIFS($AZ$2:AZ1771,AZ1771,$AZ$2:AZ1771,"&gt;&lt;")</f>
        <v>1</v>
      </c>
    </row>
    <row r="1772" spans="19:53">
      <c r="S1772" s="14" t="str">
        <f t="shared" si="499"/>
        <v>9100061101加buff1</v>
      </c>
      <c r="T1772" s="14" t="str">
        <f ca="1">IF(OFFSET($BB$1,MATCH($S1772,S:S,0)-1,),$BC$1,
_xlfn.TEXTJOIN(Sheet1!$D$16,1,U1772:AA1772))</f>
        <v>duration=3,effectIds={1000612}</v>
      </c>
      <c r="U1772" s="14" t="str">
        <f t="shared" ca="1" si="500"/>
        <v>duration=3</v>
      </c>
      <c r="V1772" s="14" t="str">
        <f t="shared" ca="1" si="501"/>
        <v>effectIds={1000612}</v>
      </c>
      <c r="W1772" s="14" t="str">
        <f t="shared" ca="1" si="502"/>
        <v/>
      </c>
      <c r="X1772" s="14" t="str">
        <f t="shared" ca="1" si="503"/>
        <v/>
      </c>
      <c r="Y1772" s="14" t="str">
        <f t="shared" ca="1" si="504"/>
        <v/>
      </c>
      <c r="Z1772" s="14" t="str">
        <f t="shared" ca="1" si="505"/>
        <v/>
      </c>
      <c r="AA1772" s="14" t="str">
        <f t="shared" ca="1" si="506"/>
        <v/>
      </c>
      <c r="AB1772" s="1">
        <f t="shared" si="507"/>
        <v>3</v>
      </c>
      <c r="AC1772" s="1" t="e">
        <f t="shared" si="508"/>
        <v>#N/A</v>
      </c>
      <c r="AD1772" s="1" t="e">
        <f t="shared" si="509"/>
        <v>#N/A</v>
      </c>
      <c r="AE1772" s="1" t="e">
        <f t="shared" si="510"/>
        <v>#N/A</v>
      </c>
      <c r="AF1772" s="1" t="e">
        <f t="shared" si="511"/>
        <v>#N/A</v>
      </c>
      <c r="AG1772" s="1" t="e">
        <f t="shared" si="512"/>
        <v>#N/A</v>
      </c>
      <c r="AH1772" s="1" t="e">
        <f t="shared" si="513"/>
        <v>#N/A</v>
      </c>
      <c r="AI1772" s="1" t="str">
        <f>TRIM(LEFT(AP1772,FIND(Sheet1!$E$16,AP1772)-1))</f>
        <v>duration</v>
      </c>
      <c r="AJ1772" s="1" t="str">
        <f>TRIM(LEFT(AQ1772,FIND(Sheet1!$E$16,AQ1772)-1))</f>
        <v>effectIds</v>
      </c>
      <c r="AK1772" s="1" t="e">
        <f>TRIM(LEFT(AR1772,FIND(Sheet1!$E$16,AR1772)-1))</f>
        <v>#VALUE!</v>
      </c>
      <c r="AL1772" s="1" t="e">
        <f>TRIM(LEFT(AS1772,FIND(Sheet1!$E$16,AS1772)-1))</f>
        <v>#VALUE!</v>
      </c>
      <c r="AM1772" s="1" t="e">
        <f>TRIM(LEFT(AT1772,FIND(Sheet1!$E$16,AT1772)-1))</f>
        <v>#VALUE!</v>
      </c>
      <c r="AN1772" s="1" t="e">
        <f>TRIM(LEFT(AU1772,FIND(Sheet1!$E$16,AU1772)-1))</f>
        <v>#VALUE!</v>
      </c>
      <c r="AO1772" s="1" t="e">
        <f>TRIM(LEFT(AV1772,FIND(Sheet1!$E$16,AV1772)-1))</f>
        <v>#VALUE!</v>
      </c>
      <c r="AP1772" s="14" t="s">
        <v>294</v>
      </c>
      <c r="AQ1772" s="14" t="s">
        <v>1017</v>
      </c>
      <c r="AX1772" s="1">
        <v>9100061101</v>
      </c>
      <c r="AY1772" s="1" t="s">
        <v>88</v>
      </c>
      <c r="AZ1772" s="1" t="str">
        <f t="shared" si="514"/>
        <v>9100061101加buff</v>
      </c>
      <c r="BA1772" s="1">
        <f>COUNTIFS($AZ$2:AZ1772,AZ1772,$AZ$2:AZ1772,"&gt;&lt;")</f>
        <v>1</v>
      </c>
    </row>
    <row r="1773" spans="19:53">
      <c r="S1773" s="14" t="str">
        <f t="shared" si="499"/>
        <v>9100061301伤血1</v>
      </c>
      <c r="T1773" s="14" t="str">
        <f ca="1">IF(OFFSET($BB$1,MATCH($S1773,S:S,0)-1,),$BC$1,
_xlfn.TEXTJOIN(Sheet1!$D$16,1,U1773:AA1773))</f>
        <v>ratio=0.2,fixed=100</v>
      </c>
      <c r="U1773" s="14" t="str">
        <f t="shared" ca="1" si="500"/>
        <v>ratio=0.2</v>
      </c>
      <c r="V1773" s="14" t="str">
        <f t="shared" ca="1" si="501"/>
        <v>fixed=100</v>
      </c>
      <c r="W1773" s="14" t="str">
        <f t="shared" ca="1" si="502"/>
        <v/>
      </c>
      <c r="X1773" s="14" t="str">
        <f t="shared" ca="1" si="503"/>
        <v/>
      </c>
      <c r="Y1773" s="14" t="str">
        <f t="shared" ca="1" si="504"/>
        <v/>
      </c>
      <c r="Z1773" s="14" t="str">
        <f t="shared" ca="1" si="505"/>
        <v/>
      </c>
      <c r="AA1773" s="14" t="str">
        <f t="shared" ca="1" si="506"/>
        <v/>
      </c>
      <c r="AB1773" s="1">
        <f t="shared" si="507"/>
        <v>0.2</v>
      </c>
      <c r="AC1773" s="1">
        <f t="shared" si="508"/>
        <v>100</v>
      </c>
      <c r="AD1773" s="1" t="e">
        <f t="shared" si="509"/>
        <v>#N/A</v>
      </c>
      <c r="AE1773" s="1" t="e">
        <f t="shared" si="510"/>
        <v>#N/A</v>
      </c>
      <c r="AF1773" s="1" t="e">
        <f t="shared" si="511"/>
        <v>#N/A</v>
      </c>
      <c r="AG1773" s="1" t="e">
        <f t="shared" si="512"/>
        <v>#N/A</v>
      </c>
      <c r="AH1773" s="1" t="e">
        <f t="shared" si="513"/>
        <v>#N/A</v>
      </c>
      <c r="AI1773" s="1" t="str">
        <f>TRIM(LEFT(AP1773,FIND(Sheet1!$E$16,AP1773)-1))</f>
        <v>ratio</v>
      </c>
      <c r="AJ1773" s="1" t="str">
        <f>TRIM(LEFT(AQ1773,FIND(Sheet1!$E$16,AQ1773)-1))</f>
        <v>fixed</v>
      </c>
      <c r="AK1773" s="1" t="e">
        <f>TRIM(LEFT(AR1773,FIND(Sheet1!$E$16,AR1773)-1))</f>
        <v>#VALUE!</v>
      </c>
      <c r="AL1773" s="1" t="e">
        <f>TRIM(LEFT(AS1773,FIND(Sheet1!$E$16,AS1773)-1))</f>
        <v>#VALUE!</v>
      </c>
      <c r="AM1773" s="1" t="e">
        <f>TRIM(LEFT(AT1773,FIND(Sheet1!$E$16,AT1773)-1))</f>
        <v>#VALUE!</v>
      </c>
      <c r="AN1773" s="1" t="e">
        <f>TRIM(LEFT(AU1773,FIND(Sheet1!$E$16,AU1773)-1))</f>
        <v>#VALUE!</v>
      </c>
      <c r="AO1773" s="1" t="e">
        <f>TRIM(LEFT(AV1773,FIND(Sheet1!$E$16,AV1773)-1))</f>
        <v>#VALUE!</v>
      </c>
      <c r="AP1773" s="14" t="s">
        <v>599</v>
      </c>
      <c r="AQ1773" s="14" t="s">
        <v>170</v>
      </c>
      <c r="AX1773" s="1">
        <v>9100061301</v>
      </c>
      <c r="AY1773" s="1" t="s">
        <v>86</v>
      </c>
      <c r="AZ1773" s="1" t="str">
        <f t="shared" si="514"/>
        <v>9100061301伤血</v>
      </c>
      <c r="BA1773" s="1">
        <f>COUNTIFS($AZ$2:AZ1773,AZ1773,$AZ$2:AZ1773,"&gt;&lt;")</f>
        <v>1</v>
      </c>
    </row>
    <row r="1774" spans="19:53">
      <c r="S1774" s="14" t="str">
        <f t="shared" si="499"/>
        <v>9100061301加buff1</v>
      </c>
      <c r="T1774" s="14" t="str">
        <f ca="1">IF(OFFSET($BB$1,MATCH($S1774,S:S,0)-1,),$BC$1,
_xlfn.TEXTJOIN(Sheet1!$D$16,1,U1774:AA1774))</f>
        <v>duration=3,effectIds={1000614}</v>
      </c>
      <c r="U1774" s="14" t="str">
        <f t="shared" ca="1" si="500"/>
        <v>duration=3</v>
      </c>
      <c r="V1774" s="14" t="str">
        <f t="shared" ca="1" si="501"/>
        <v>effectIds={1000614}</v>
      </c>
      <c r="W1774" s="14" t="str">
        <f t="shared" ca="1" si="502"/>
        <v/>
      </c>
      <c r="X1774" s="14" t="str">
        <f t="shared" ca="1" si="503"/>
        <v/>
      </c>
      <c r="Y1774" s="14" t="str">
        <f t="shared" ca="1" si="504"/>
        <v/>
      </c>
      <c r="Z1774" s="14" t="str">
        <f t="shared" ca="1" si="505"/>
        <v/>
      </c>
      <c r="AA1774" s="14" t="str">
        <f t="shared" ca="1" si="506"/>
        <v/>
      </c>
      <c r="AB1774" s="1">
        <f t="shared" si="507"/>
        <v>3</v>
      </c>
      <c r="AC1774" s="1" t="e">
        <f t="shared" si="508"/>
        <v>#N/A</v>
      </c>
      <c r="AD1774" s="1" t="e">
        <f t="shared" si="509"/>
        <v>#N/A</v>
      </c>
      <c r="AE1774" s="1" t="e">
        <f t="shared" si="510"/>
        <v>#N/A</v>
      </c>
      <c r="AF1774" s="1" t="e">
        <f t="shared" si="511"/>
        <v>#N/A</v>
      </c>
      <c r="AG1774" s="1" t="e">
        <f t="shared" si="512"/>
        <v>#N/A</v>
      </c>
      <c r="AH1774" s="1" t="e">
        <f t="shared" si="513"/>
        <v>#N/A</v>
      </c>
      <c r="AI1774" s="1" t="str">
        <f>TRIM(LEFT(AP1774,FIND(Sheet1!$E$16,AP1774)-1))</f>
        <v>duration</v>
      </c>
      <c r="AJ1774" s="1" t="str">
        <f>TRIM(LEFT(AQ1774,FIND(Sheet1!$E$16,AQ1774)-1))</f>
        <v>effectIds</v>
      </c>
      <c r="AK1774" s="1" t="e">
        <f>TRIM(LEFT(AR1774,FIND(Sheet1!$E$16,AR1774)-1))</f>
        <v>#VALUE!</v>
      </c>
      <c r="AL1774" s="1" t="e">
        <f>TRIM(LEFT(AS1774,FIND(Sheet1!$E$16,AS1774)-1))</f>
        <v>#VALUE!</v>
      </c>
      <c r="AM1774" s="1" t="e">
        <f>TRIM(LEFT(AT1774,FIND(Sheet1!$E$16,AT1774)-1))</f>
        <v>#VALUE!</v>
      </c>
      <c r="AN1774" s="1" t="e">
        <f>TRIM(LEFT(AU1774,FIND(Sheet1!$E$16,AU1774)-1))</f>
        <v>#VALUE!</v>
      </c>
      <c r="AO1774" s="1" t="e">
        <f>TRIM(LEFT(AV1774,FIND(Sheet1!$E$16,AV1774)-1))</f>
        <v>#VALUE!</v>
      </c>
      <c r="AP1774" s="14" t="s">
        <v>294</v>
      </c>
      <c r="AQ1774" s="14" t="s">
        <v>1018</v>
      </c>
      <c r="AX1774" s="1">
        <v>9100061301</v>
      </c>
      <c r="AY1774" s="1" t="s">
        <v>88</v>
      </c>
      <c r="AZ1774" s="1" t="str">
        <f t="shared" si="514"/>
        <v>9100061301加buff</v>
      </c>
      <c r="BA1774" s="1">
        <f>COUNTIFS($AZ$2:AZ1774,AZ1774,$AZ$2:AZ1774,"&gt;&lt;")</f>
        <v>1</v>
      </c>
    </row>
    <row r="1775" spans="19:53">
      <c r="S1775" s="14" t="str">
        <f t="shared" si="499"/>
        <v>9100061501降低怒气1</v>
      </c>
      <c r="T1775" s="14" t="str">
        <f ca="1">IF(OFFSET($BB$1,MATCH($S1775,S:S,0)-1,),$BC$1,
_xlfn.TEXTJOIN(Sheet1!$D$16,1,U1775:AA1775))</f>
        <v>num=10</v>
      </c>
      <c r="U1775" s="14" t="str">
        <f t="shared" ca="1" si="500"/>
        <v>num=10</v>
      </c>
      <c r="V1775" s="14" t="str">
        <f t="shared" ca="1" si="501"/>
        <v/>
      </c>
      <c r="W1775" s="14" t="str">
        <f t="shared" ca="1" si="502"/>
        <v/>
      </c>
      <c r="X1775" s="14" t="str">
        <f t="shared" ca="1" si="503"/>
        <v/>
      </c>
      <c r="Y1775" s="14" t="str">
        <f t="shared" ca="1" si="504"/>
        <v/>
      </c>
      <c r="Z1775" s="14" t="str">
        <f t="shared" ca="1" si="505"/>
        <v/>
      </c>
      <c r="AA1775" s="14" t="str">
        <f t="shared" ca="1" si="506"/>
        <v/>
      </c>
      <c r="AB1775" s="1">
        <f t="shared" si="507"/>
        <v>10</v>
      </c>
      <c r="AC1775" s="1" t="e">
        <f t="shared" si="508"/>
        <v>#N/A</v>
      </c>
      <c r="AD1775" s="1" t="e">
        <f t="shared" si="509"/>
        <v>#N/A</v>
      </c>
      <c r="AE1775" s="1" t="e">
        <f t="shared" si="510"/>
        <v>#N/A</v>
      </c>
      <c r="AF1775" s="1" t="e">
        <f t="shared" si="511"/>
        <v>#N/A</v>
      </c>
      <c r="AG1775" s="1" t="e">
        <f t="shared" si="512"/>
        <v>#N/A</v>
      </c>
      <c r="AH1775" s="1" t="e">
        <f t="shared" si="513"/>
        <v>#N/A</v>
      </c>
      <c r="AI1775" s="1" t="str">
        <f>TRIM(LEFT(AP1775,FIND(Sheet1!$E$16,AP1775)-1))</f>
        <v>num</v>
      </c>
      <c r="AJ1775" s="1" t="e">
        <f>TRIM(LEFT(AQ1775,FIND(Sheet1!$E$16,AQ1775)-1))</f>
        <v>#VALUE!</v>
      </c>
      <c r="AK1775" s="1" t="e">
        <f>TRIM(LEFT(AR1775,FIND(Sheet1!$E$16,AR1775)-1))</f>
        <v>#VALUE!</v>
      </c>
      <c r="AL1775" s="1" t="e">
        <f>TRIM(LEFT(AS1775,FIND(Sheet1!$E$16,AS1775)-1))</f>
        <v>#VALUE!</v>
      </c>
      <c r="AM1775" s="1" t="e">
        <f>TRIM(LEFT(AT1775,FIND(Sheet1!$E$16,AT1775)-1))</f>
        <v>#VALUE!</v>
      </c>
      <c r="AN1775" s="1" t="e">
        <f>TRIM(LEFT(AU1775,FIND(Sheet1!$E$16,AU1775)-1))</f>
        <v>#VALUE!</v>
      </c>
      <c r="AO1775" s="1" t="e">
        <f>TRIM(LEFT(AV1775,FIND(Sheet1!$E$16,AV1775)-1))</f>
        <v>#VALUE!</v>
      </c>
      <c r="AP1775" s="14" t="s">
        <v>801</v>
      </c>
      <c r="AX1775" s="1">
        <v>9100061501</v>
      </c>
      <c r="AY1775" s="1" t="s">
        <v>157</v>
      </c>
      <c r="AZ1775" s="1" t="str">
        <f t="shared" si="514"/>
        <v>9100061501降低怒气</v>
      </c>
      <c r="BA1775" s="1">
        <f>COUNTIFS($AZ$2:AZ1775,AZ1775,$AZ$2:AZ1775,"&gt;&lt;")</f>
        <v>1</v>
      </c>
    </row>
    <row r="1776" spans="19:53">
      <c r="S1776" s="14" t="str">
        <f t="shared" si="499"/>
        <v>9100061501加buff1</v>
      </c>
      <c r="T1776" s="14" t="str">
        <f ca="1">IF(OFFSET($BB$1,MATCH($S1776,S:S,0)-1,),$BC$1,
_xlfn.TEXTJOIN(Sheet1!$D$16,1,U1776:AA1776))</f>
        <v>duration=12,effectIds={1000616},lightEffects={46}</v>
      </c>
      <c r="U1776" s="14" t="str">
        <f t="shared" ca="1" si="500"/>
        <v>duration=12</v>
      </c>
      <c r="V1776" s="14" t="str">
        <f t="shared" ca="1" si="501"/>
        <v>effectIds={1000616}</v>
      </c>
      <c r="W1776" s="14" t="str">
        <f t="shared" ca="1" si="502"/>
        <v>lightEffects={46}</v>
      </c>
      <c r="X1776" s="14" t="str">
        <f t="shared" ca="1" si="503"/>
        <v/>
      </c>
      <c r="Y1776" s="14" t="str">
        <f t="shared" ca="1" si="504"/>
        <v/>
      </c>
      <c r="Z1776" s="14" t="str">
        <f t="shared" ca="1" si="505"/>
        <v/>
      </c>
      <c r="AA1776" s="14" t="str">
        <f t="shared" ca="1" si="506"/>
        <v/>
      </c>
      <c r="AB1776" s="1">
        <f t="shared" si="507"/>
        <v>12</v>
      </c>
      <c r="AC1776" s="1" t="e">
        <f t="shared" si="508"/>
        <v>#N/A</v>
      </c>
      <c r="AD1776" s="1" t="e">
        <f t="shared" si="509"/>
        <v>#N/A</v>
      </c>
      <c r="AE1776" s="1" t="e">
        <f t="shared" si="510"/>
        <v>#N/A</v>
      </c>
      <c r="AF1776" s="1" t="e">
        <f t="shared" si="511"/>
        <v>#N/A</v>
      </c>
      <c r="AG1776" s="1" t="e">
        <f t="shared" si="512"/>
        <v>#N/A</v>
      </c>
      <c r="AH1776" s="1" t="e">
        <f t="shared" si="513"/>
        <v>#N/A</v>
      </c>
      <c r="AI1776" s="1" t="str">
        <f>TRIM(LEFT(AP1776,FIND(Sheet1!$E$16,AP1776)-1))</f>
        <v>duration</v>
      </c>
      <c r="AJ1776" s="1" t="str">
        <f>TRIM(LEFT(AQ1776,FIND(Sheet1!$E$16,AQ1776)-1))</f>
        <v>effectIds</v>
      </c>
      <c r="AK1776" s="1" t="str">
        <f>TRIM(LEFT(AR1776,FIND(Sheet1!$E$16,AR1776)-1))</f>
        <v>lightEffects</v>
      </c>
      <c r="AL1776" s="1" t="e">
        <f>TRIM(LEFT(AS1776,FIND(Sheet1!$E$16,AS1776)-1))</f>
        <v>#VALUE!</v>
      </c>
      <c r="AM1776" s="1" t="e">
        <f>TRIM(LEFT(AT1776,FIND(Sheet1!$E$16,AT1776)-1))</f>
        <v>#VALUE!</v>
      </c>
      <c r="AN1776" s="1" t="e">
        <f>TRIM(LEFT(AU1776,FIND(Sheet1!$E$16,AU1776)-1))</f>
        <v>#VALUE!</v>
      </c>
      <c r="AO1776" s="1" t="e">
        <f>TRIM(LEFT(AV1776,FIND(Sheet1!$E$16,AV1776)-1))</f>
        <v>#VALUE!</v>
      </c>
      <c r="AP1776" s="14" t="s">
        <v>408</v>
      </c>
      <c r="AQ1776" s="14" t="s">
        <v>1019</v>
      </c>
      <c r="AR1776" s="14" t="s">
        <v>1020</v>
      </c>
      <c r="AX1776" s="1">
        <v>9100061501</v>
      </c>
      <c r="AY1776" s="1" t="s">
        <v>88</v>
      </c>
      <c r="AZ1776" s="1" t="str">
        <f t="shared" si="514"/>
        <v>9100061501加buff</v>
      </c>
      <c r="BA1776" s="1">
        <f>COUNTIFS($AZ$2:AZ1776,AZ1776,$AZ$2:AZ1776,"&gt;&lt;")</f>
        <v>1</v>
      </c>
    </row>
    <row r="1777" spans="19:53">
      <c r="S1777" s="14" t="str">
        <f t="shared" si="499"/>
        <v>9100061701降低怒气1</v>
      </c>
      <c r="T1777" s="14" t="str">
        <f ca="1">IF(OFFSET($BB$1,MATCH($S1777,S:S,0)-1,),$BC$1,
_xlfn.TEXTJOIN(Sheet1!$D$16,1,U1777:AA1777))</f>
        <v>num=20</v>
      </c>
      <c r="U1777" s="14" t="str">
        <f t="shared" ca="1" si="500"/>
        <v>num=20</v>
      </c>
      <c r="V1777" s="14" t="str">
        <f t="shared" ca="1" si="501"/>
        <v/>
      </c>
      <c r="W1777" s="14" t="str">
        <f t="shared" ca="1" si="502"/>
        <v/>
      </c>
      <c r="X1777" s="14" t="str">
        <f t="shared" ca="1" si="503"/>
        <v/>
      </c>
      <c r="Y1777" s="14" t="str">
        <f t="shared" ca="1" si="504"/>
        <v/>
      </c>
      <c r="Z1777" s="14" t="str">
        <f t="shared" ca="1" si="505"/>
        <v/>
      </c>
      <c r="AA1777" s="14" t="str">
        <f t="shared" ca="1" si="506"/>
        <v/>
      </c>
      <c r="AB1777" s="1">
        <f t="shared" si="507"/>
        <v>20</v>
      </c>
      <c r="AC1777" s="1" t="e">
        <f t="shared" si="508"/>
        <v>#N/A</v>
      </c>
      <c r="AD1777" s="1" t="e">
        <f t="shared" si="509"/>
        <v>#N/A</v>
      </c>
      <c r="AE1777" s="1" t="e">
        <f t="shared" si="510"/>
        <v>#N/A</v>
      </c>
      <c r="AF1777" s="1" t="e">
        <f t="shared" si="511"/>
        <v>#N/A</v>
      </c>
      <c r="AG1777" s="1" t="e">
        <f t="shared" si="512"/>
        <v>#N/A</v>
      </c>
      <c r="AH1777" s="1" t="e">
        <f t="shared" si="513"/>
        <v>#N/A</v>
      </c>
      <c r="AI1777" s="1" t="str">
        <f>TRIM(LEFT(AP1777,FIND(Sheet1!$E$16,AP1777)-1))</f>
        <v>num</v>
      </c>
      <c r="AJ1777" s="1" t="e">
        <f>TRIM(LEFT(AQ1777,FIND(Sheet1!$E$16,AQ1777)-1))</f>
        <v>#VALUE!</v>
      </c>
      <c r="AK1777" s="1" t="e">
        <f>TRIM(LEFT(AR1777,FIND(Sheet1!$E$16,AR1777)-1))</f>
        <v>#VALUE!</v>
      </c>
      <c r="AL1777" s="1" t="e">
        <f>TRIM(LEFT(AS1777,FIND(Sheet1!$E$16,AS1777)-1))</f>
        <v>#VALUE!</v>
      </c>
      <c r="AM1777" s="1" t="e">
        <f>TRIM(LEFT(AT1777,FIND(Sheet1!$E$16,AT1777)-1))</f>
        <v>#VALUE!</v>
      </c>
      <c r="AN1777" s="1" t="e">
        <f>TRIM(LEFT(AU1777,FIND(Sheet1!$E$16,AU1777)-1))</f>
        <v>#VALUE!</v>
      </c>
      <c r="AO1777" s="1" t="e">
        <f>TRIM(LEFT(AV1777,FIND(Sheet1!$E$16,AV1777)-1))</f>
        <v>#VALUE!</v>
      </c>
      <c r="AP1777" s="14" t="s">
        <v>802</v>
      </c>
      <c r="AX1777" s="1">
        <v>9100061701</v>
      </c>
      <c r="AY1777" s="1" t="s">
        <v>157</v>
      </c>
      <c r="AZ1777" s="1" t="str">
        <f t="shared" si="514"/>
        <v>9100061701降低怒气</v>
      </c>
      <c r="BA1777" s="1">
        <f>COUNTIFS($AZ$2:AZ1777,AZ1777,$AZ$2:AZ1777,"&gt;&lt;")</f>
        <v>1</v>
      </c>
    </row>
    <row r="1778" spans="19:53">
      <c r="S1778" s="14" t="str">
        <f t="shared" si="499"/>
        <v>9100061701加buff1</v>
      </c>
      <c r="T1778" s="14" t="str">
        <f ca="1">IF(OFFSET($BB$1,MATCH($S1778,S:S,0)-1,),$BC$1,
_xlfn.TEXTJOIN(Sheet1!$D$16,1,U1778:AA1778))</f>
        <v>duration=12,effectIds={1000618},lightEffects={46}</v>
      </c>
      <c r="U1778" s="14" t="str">
        <f t="shared" ca="1" si="500"/>
        <v>duration=12</v>
      </c>
      <c r="V1778" s="14" t="str">
        <f t="shared" ca="1" si="501"/>
        <v>effectIds={1000618}</v>
      </c>
      <c r="W1778" s="14" t="str">
        <f t="shared" ca="1" si="502"/>
        <v>lightEffects={46}</v>
      </c>
      <c r="X1778" s="14" t="str">
        <f t="shared" ca="1" si="503"/>
        <v/>
      </c>
      <c r="Y1778" s="14" t="str">
        <f t="shared" ca="1" si="504"/>
        <v/>
      </c>
      <c r="Z1778" s="14" t="str">
        <f t="shared" ca="1" si="505"/>
        <v/>
      </c>
      <c r="AA1778" s="14" t="str">
        <f t="shared" ca="1" si="506"/>
        <v/>
      </c>
      <c r="AB1778" s="1">
        <f t="shared" si="507"/>
        <v>12</v>
      </c>
      <c r="AC1778" s="1" t="e">
        <f t="shared" si="508"/>
        <v>#N/A</v>
      </c>
      <c r="AD1778" s="1" t="e">
        <f t="shared" si="509"/>
        <v>#N/A</v>
      </c>
      <c r="AE1778" s="1" t="e">
        <f t="shared" si="510"/>
        <v>#N/A</v>
      </c>
      <c r="AF1778" s="1" t="e">
        <f t="shared" si="511"/>
        <v>#N/A</v>
      </c>
      <c r="AG1778" s="1" t="e">
        <f t="shared" si="512"/>
        <v>#N/A</v>
      </c>
      <c r="AH1778" s="1" t="e">
        <f t="shared" si="513"/>
        <v>#N/A</v>
      </c>
      <c r="AI1778" s="1" t="str">
        <f>TRIM(LEFT(AP1778,FIND(Sheet1!$E$16,AP1778)-1))</f>
        <v>duration</v>
      </c>
      <c r="AJ1778" s="1" t="str">
        <f>TRIM(LEFT(AQ1778,FIND(Sheet1!$E$16,AQ1778)-1))</f>
        <v>effectIds</v>
      </c>
      <c r="AK1778" s="1" t="str">
        <f>TRIM(LEFT(AR1778,FIND(Sheet1!$E$16,AR1778)-1))</f>
        <v>lightEffects</v>
      </c>
      <c r="AL1778" s="1" t="e">
        <f>TRIM(LEFT(AS1778,FIND(Sheet1!$E$16,AS1778)-1))</f>
        <v>#VALUE!</v>
      </c>
      <c r="AM1778" s="1" t="e">
        <f>TRIM(LEFT(AT1778,FIND(Sheet1!$E$16,AT1778)-1))</f>
        <v>#VALUE!</v>
      </c>
      <c r="AN1778" s="1" t="e">
        <f>TRIM(LEFT(AU1778,FIND(Sheet1!$E$16,AU1778)-1))</f>
        <v>#VALUE!</v>
      </c>
      <c r="AO1778" s="1" t="e">
        <f>TRIM(LEFT(AV1778,FIND(Sheet1!$E$16,AV1778)-1))</f>
        <v>#VALUE!</v>
      </c>
      <c r="AP1778" s="14" t="s">
        <v>408</v>
      </c>
      <c r="AQ1778" s="14" t="s">
        <v>1021</v>
      </c>
      <c r="AR1778" s="14" t="s">
        <v>1020</v>
      </c>
      <c r="AX1778" s="1">
        <v>9100061701</v>
      </c>
      <c r="AY1778" s="1" t="s">
        <v>88</v>
      </c>
      <c r="AZ1778" s="1" t="str">
        <f t="shared" si="514"/>
        <v>9100061701加buff</v>
      </c>
      <c r="BA1778" s="1">
        <f>COUNTIFS($AZ$2:AZ1778,AZ1778,$AZ$2:AZ1778,"&gt;&lt;")</f>
        <v>1</v>
      </c>
    </row>
    <row r="1779" spans="19:53">
      <c r="S1779" s="14" t="str">
        <f t="shared" si="499"/>
        <v>9100061901降低怒气1</v>
      </c>
      <c r="T1779" s="14" t="str">
        <f ca="1">IF(OFFSET($BB$1,MATCH($S1779,S:S,0)-1,),$BC$1,
_xlfn.TEXTJOIN(Sheet1!$D$16,1,U1779:AA1779))</f>
        <v>num=30</v>
      </c>
      <c r="U1779" s="14" t="str">
        <f t="shared" ca="1" si="500"/>
        <v>num=30</v>
      </c>
      <c r="V1779" s="14" t="str">
        <f t="shared" ca="1" si="501"/>
        <v/>
      </c>
      <c r="W1779" s="14" t="str">
        <f t="shared" ca="1" si="502"/>
        <v/>
      </c>
      <c r="X1779" s="14" t="str">
        <f t="shared" ca="1" si="503"/>
        <v/>
      </c>
      <c r="Y1779" s="14" t="str">
        <f t="shared" ca="1" si="504"/>
        <v/>
      </c>
      <c r="Z1779" s="14" t="str">
        <f t="shared" ca="1" si="505"/>
        <v/>
      </c>
      <c r="AA1779" s="14" t="str">
        <f t="shared" ca="1" si="506"/>
        <v/>
      </c>
      <c r="AB1779" s="1">
        <f t="shared" si="507"/>
        <v>30</v>
      </c>
      <c r="AC1779" s="1" t="e">
        <f t="shared" si="508"/>
        <v>#N/A</v>
      </c>
      <c r="AD1779" s="1" t="e">
        <f t="shared" si="509"/>
        <v>#N/A</v>
      </c>
      <c r="AE1779" s="1" t="e">
        <f t="shared" si="510"/>
        <v>#N/A</v>
      </c>
      <c r="AF1779" s="1" t="e">
        <f t="shared" si="511"/>
        <v>#N/A</v>
      </c>
      <c r="AG1779" s="1" t="e">
        <f t="shared" si="512"/>
        <v>#N/A</v>
      </c>
      <c r="AH1779" s="1" t="e">
        <f t="shared" si="513"/>
        <v>#N/A</v>
      </c>
      <c r="AI1779" s="1" t="str">
        <f>TRIM(LEFT(AP1779,FIND(Sheet1!$E$16,AP1779)-1))</f>
        <v>num</v>
      </c>
      <c r="AJ1779" s="1" t="e">
        <f>TRIM(LEFT(AQ1779,FIND(Sheet1!$E$16,AQ1779)-1))</f>
        <v>#VALUE!</v>
      </c>
      <c r="AK1779" s="1" t="e">
        <f>TRIM(LEFT(AR1779,FIND(Sheet1!$E$16,AR1779)-1))</f>
        <v>#VALUE!</v>
      </c>
      <c r="AL1779" s="1" t="e">
        <f>TRIM(LEFT(AS1779,FIND(Sheet1!$E$16,AS1779)-1))</f>
        <v>#VALUE!</v>
      </c>
      <c r="AM1779" s="1" t="e">
        <f>TRIM(LEFT(AT1779,FIND(Sheet1!$E$16,AT1779)-1))</f>
        <v>#VALUE!</v>
      </c>
      <c r="AN1779" s="1" t="e">
        <f>TRIM(LEFT(AU1779,FIND(Sheet1!$E$16,AU1779)-1))</f>
        <v>#VALUE!</v>
      </c>
      <c r="AO1779" s="1" t="e">
        <f>TRIM(LEFT(AV1779,FIND(Sheet1!$E$16,AV1779)-1))</f>
        <v>#VALUE!</v>
      </c>
      <c r="AP1779" s="14" t="s">
        <v>803</v>
      </c>
      <c r="AX1779" s="1">
        <v>9100061901</v>
      </c>
      <c r="AY1779" s="1" t="s">
        <v>157</v>
      </c>
      <c r="AZ1779" s="1" t="str">
        <f t="shared" si="514"/>
        <v>9100061901降低怒气</v>
      </c>
      <c r="BA1779" s="1">
        <f>COUNTIFS($AZ$2:AZ1779,AZ1779,$AZ$2:AZ1779,"&gt;&lt;")</f>
        <v>1</v>
      </c>
    </row>
    <row r="1780" spans="19:53">
      <c r="S1780" s="14" t="str">
        <f t="shared" si="499"/>
        <v>9100061901加buff1</v>
      </c>
      <c r="T1780" s="14" t="str">
        <f ca="1">IF(OFFSET($BB$1,MATCH($S1780,S:S,0)-1,),$BC$1,
_xlfn.TEXTJOIN(Sheet1!$D$16,1,U1780:AA1780))</f>
        <v>duration=12,effectIds={1000620,1000621},unattachStrategyType='any_effect_unattached',lightEffects={46}</v>
      </c>
      <c r="U1780" s="14" t="str">
        <f t="shared" ca="1" si="500"/>
        <v>duration=12</v>
      </c>
      <c r="V1780" s="14" t="str">
        <f t="shared" ca="1" si="501"/>
        <v>effectIds={1000620</v>
      </c>
      <c r="W1780" s="14" t="str">
        <f t="shared" ca="1" si="502"/>
        <v>1000621}</v>
      </c>
      <c r="X1780" s="14" t="str">
        <f t="shared" ca="1" si="503"/>
        <v>unattachStrategyType='any_effect_unattached'</v>
      </c>
      <c r="Y1780" s="14" t="str">
        <f t="shared" ca="1" si="504"/>
        <v>lightEffects={46}</v>
      </c>
      <c r="Z1780" s="14" t="str">
        <f t="shared" ca="1" si="505"/>
        <v/>
      </c>
      <c r="AA1780" s="14" t="str">
        <f t="shared" ca="1" si="506"/>
        <v/>
      </c>
      <c r="AB1780" s="1">
        <f t="shared" si="507"/>
        <v>12</v>
      </c>
      <c r="AC1780" s="1" t="e">
        <f t="shared" si="508"/>
        <v>#N/A</v>
      </c>
      <c r="AD1780" s="1" t="e">
        <f t="shared" si="509"/>
        <v>#N/A</v>
      </c>
      <c r="AE1780" s="1" t="e">
        <f t="shared" si="510"/>
        <v>#N/A</v>
      </c>
      <c r="AF1780" s="1" t="e">
        <f t="shared" si="511"/>
        <v>#N/A</v>
      </c>
      <c r="AG1780" s="1" t="e">
        <f t="shared" si="512"/>
        <v>#N/A</v>
      </c>
      <c r="AH1780" s="1" t="e">
        <f t="shared" si="513"/>
        <v>#N/A</v>
      </c>
      <c r="AI1780" s="1" t="str">
        <f>TRIM(LEFT(AP1780,FIND(Sheet1!$E$16,AP1780)-1))</f>
        <v>duration</v>
      </c>
      <c r="AJ1780" s="1" t="str">
        <f>TRIM(LEFT(AQ1780,FIND(Sheet1!$E$16,AQ1780)-1))</f>
        <v>effectIds</v>
      </c>
      <c r="AK1780" s="1" t="e">
        <f>TRIM(LEFT(AR1780,FIND(Sheet1!$E$16,AR1780)-1))</f>
        <v>#VALUE!</v>
      </c>
      <c r="AL1780" s="1" t="str">
        <f>TRIM(LEFT(AS1780,FIND(Sheet1!$E$16,AS1780)-1))</f>
        <v>unattachStrategyType</v>
      </c>
      <c r="AM1780" s="1" t="str">
        <f>TRIM(LEFT(AT1780,FIND(Sheet1!$E$16,AT1780)-1))</f>
        <v>lightEffects</v>
      </c>
      <c r="AN1780" s="1" t="e">
        <f>TRIM(LEFT(AU1780,FIND(Sheet1!$E$16,AU1780)-1))</f>
        <v>#VALUE!</v>
      </c>
      <c r="AO1780" s="1" t="e">
        <f>TRIM(LEFT(AV1780,FIND(Sheet1!$E$16,AV1780)-1))</f>
        <v>#VALUE!</v>
      </c>
      <c r="AP1780" s="14" t="s">
        <v>408</v>
      </c>
      <c r="AQ1780" s="14" t="s">
        <v>1022</v>
      </c>
      <c r="AR1780" s="14" t="s">
        <v>1023</v>
      </c>
      <c r="AS1780" s="14" t="s">
        <v>290</v>
      </c>
      <c r="AT1780" s="14" t="s">
        <v>1020</v>
      </c>
      <c r="AX1780" s="1">
        <v>9100061901</v>
      </c>
      <c r="AY1780" s="1" t="s">
        <v>88</v>
      </c>
      <c r="AZ1780" s="1" t="str">
        <f t="shared" si="514"/>
        <v>9100061901加buff</v>
      </c>
      <c r="BA1780" s="1">
        <f>COUNTIFS($AZ$2:AZ1780,AZ1780,$AZ$2:AZ1780,"&gt;&lt;")</f>
        <v>1</v>
      </c>
    </row>
    <row r="1781" spans="19:53">
      <c r="S1781" s="14" t="str">
        <f t="shared" si="499"/>
        <v>9100062201降低怒气1</v>
      </c>
      <c r="T1781" s="14" t="str">
        <f ca="1">IF(OFFSET($BB$1,MATCH($S1781,S:S,0)-1,),$BC$1,
_xlfn.TEXTJOIN(Sheet1!$D$16,1,U1781:AA1781))</f>
        <v>num=40</v>
      </c>
      <c r="U1781" s="14" t="str">
        <f t="shared" ca="1" si="500"/>
        <v>num=40</v>
      </c>
      <c r="V1781" s="14" t="str">
        <f t="shared" ca="1" si="501"/>
        <v/>
      </c>
      <c r="W1781" s="14" t="str">
        <f t="shared" ca="1" si="502"/>
        <v/>
      </c>
      <c r="X1781" s="14" t="str">
        <f t="shared" ca="1" si="503"/>
        <v/>
      </c>
      <c r="Y1781" s="14" t="str">
        <f t="shared" ca="1" si="504"/>
        <v/>
      </c>
      <c r="Z1781" s="14" t="str">
        <f t="shared" ca="1" si="505"/>
        <v/>
      </c>
      <c r="AA1781" s="14" t="str">
        <f t="shared" ca="1" si="506"/>
        <v/>
      </c>
      <c r="AB1781" s="1">
        <f t="shared" si="507"/>
        <v>40</v>
      </c>
      <c r="AC1781" s="1" t="e">
        <f t="shared" si="508"/>
        <v>#N/A</v>
      </c>
      <c r="AD1781" s="1" t="e">
        <f t="shared" si="509"/>
        <v>#N/A</v>
      </c>
      <c r="AE1781" s="1" t="e">
        <f t="shared" si="510"/>
        <v>#N/A</v>
      </c>
      <c r="AF1781" s="1" t="e">
        <f t="shared" si="511"/>
        <v>#N/A</v>
      </c>
      <c r="AG1781" s="1" t="e">
        <f t="shared" si="512"/>
        <v>#N/A</v>
      </c>
      <c r="AH1781" s="1" t="e">
        <f t="shared" si="513"/>
        <v>#N/A</v>
      </c>
      <c r="AI1781" s="1" t="str">
        <f>TRIM(LEFT(AP1781,FIND(Sheet1!$E$16,AP1781)-1))</f>
        <v>num</v>
      </c>
      <c r="AJ1781" s="1" t="e">
        <f>TRIM(LEFT(AQ1781,FIND(Sheet1!$E$16,AQ1781)-1))</f>
        <v>#VALUE!</v>
      </c>
      <c r="AK1781" s="1" t="e">
        <f>TRIM(LEFT(AR1781,FIND(Sheet1!$E$16,AR1781)-1))</f>
        <v>#VALUE!</v>
      </c>
      <c r="AL1781" s="1" t="e">
        <f>TRIM(LEFT(AS1781,FIND(Sheet1!$E$16,AS1781)-1))</f>
        <v>#VALUE!</v>
      </c>
      <c r="AM1781" s="1" t="e">
        <f>TRIM(LEFT(AT1781,FIND(Sheet1!$E$16,AT1781)-1))</f>
        <v>#VALUE!</v>
      </c>
      <c r="AN1781" s="1" t="e">
        <f>TRIM(LEFT(AU1781,FIND(Sheet1!$E$16,AU1781)-1))</f>
        <v>#VALUE!</v>
      </c>
      <c r="AO1781" s="1" t="e">
        <f>TRIM(LEFT(AV1781,FIND(Sheet1!$E$16,AV1781)-1))</f>
        <v>#VALUE!</v>
      </c>
      <c r="AP1781" s="14" t="s">
        <v>804</v>
      </c>
      <c r="AX1781" s="1">
        <v>9100062201</v>
      </c>
      <c r="AY1781" s="1" t="s">
        <v>157</v>
      </c>
      <c r="AZ1781" s="1" t="str">
        <f t="shared" si="514"/>
        <v>9100062201降低怒气</v>
      </c>
      <c r="BA1781" s="1">
        <f>COUNTIFS($AZ$2:AZ1781,AZ1781,$AZ$2:AZ1781,"&gt;&lt;")</f>
        <v>1</v>
      </c>
    </row>
    <row r="1782" spans="19:53">
      <c r="S1782" s="14" t="str">
        <f t="shared" si="499"/>
        <v>9100062201加buff1</v>
      </c>
      <c r="T1782" s="14" t="str">
        <f ca="1">IF(OFFSET($BB$1,MATCH($S1782,S:S,0)-1,),$BC$1,
_xlfn.TEXTJOIN(Sheet1!$D$16,1,U1782:AA1782))</f>
        <v>duration=12,effectIds={1000623,1000624},unattachStrategyType='any_effect_unattached'</v>
      </c>
      <c r="U1782" s="14" t="str">
        <f t="shared" ca="1" si="500"/>
        <v>duration=12</v>
      </c>
      <c r="V1782" s="14" t="str">
        <f t="shared" ca="1" si="501"/>
        <v>effectIds={1000623</v>
      </c>
      <c r="W1782" s="14" t="str">
        <f t="shared" ca="1" si="502"/>
        <v>1000624}</v>
      </c>
      <c r="X1782" s="14" t="str">
        <f t="shared" ca="1" si="503"/>
        <v>unattachStrategyType='any_effect_unattached'</v>
      </c>
      <c r="Y1782" s="14" t="str">
        <f t="shared" ca="1" si="504"/>
        <v/>
      </c>
      <c r="Z1782" s="14" t="str">
        <f t="shared" ca="1" si="505"/>
        <v/>
      </c>
      <c r="AA1782" s="14" t="str">
        <f t="shared" ca="1" si="506"/>
        <v/>
      </c>
      <c r="AB1782" s="1">
        <f t="shared" si="507"/>
        <v>12</v>
      </c>
      <c r="AC1782" s="1" t="e">
        <f t="shared" si="508"/>
        <v>#N/A</v>
      </c>
      <c r="AD1782" s="1" t="e">
        <f t="shared" si="509"/>
        <v>#N/A</v>
      </c>
      <c r="AE1782" s="1" t="e">
        <f t="shared" si="510"/>
        <v>#N/A</v>
      </c>
      <c r="AF1782" s="1" t="e">
        <f t="shared" si="511"/>
        <v>#N/A</v>
      </c>
      <c r="AG1782" s="1" t="e">
        <f t="shared" si="512"/>
        <v>#N/A</v>
      </c>
      <c r="AH1782" s="1" t="e">
        <f t="shared" si="513"/>
        <v>#N/A</v>
      </c>
      <c r="AI1782" s="1" t="str">
        <f>TRIM(LEFT(AP1782,FIND(Sheet1!$E$16,AP1782)-1))</f>
        <v>duration</v>
      </c>
      <c r="AJ1782" s="1" t="str">
        <f>TRIM(LEFT(AQ1782,FIND(Sheet1!$E$16,AQ1782)-1))</f>
        <v>effectIds</v>
      </c>
      <c r="AK1782" s="1" t="e">
        <f>TRIM(LEFT(AR1782,FIND(Sheet1!$E$16,AR1782)-1))</f>
        <v>#VALUE!</v>
      </c>
      <c r="AL1782" s="1" t="str">
        <f>TRIM(LEFT(AS1782,FIND(Sheet1!$E$16,AS1782)-1))</f>
        <v>unattachStrategyType</v>
      </c>
      <c r="AM1782" s="1" t="e">
        <f>TRIM(LEFT(AT1782,FIND(Sheet1!$E$16,AT1782)-1))</f>
        <v>#VALUE!</v>
      </c>
      <c r="AN1782" s="1" t="e">
        <f>TRIM(LEFT(AU1782,FIND(Sheet1!$E$16,AU1782)-1))</f>
        <v>#VALUE!</v>
      </c>
      <c r="AO1782" s="1" t="e">
        <f>TRIM(LEFT(AV1782,FIND(Sheet1!$E$16,AV1782)-1))</f>
        <v>#VALUE!</v>
      </c>
      <c r="AP1782" s="14" t="s">
        <v>408</v>
      </c>
      <c r="AQ1782" s="14" t="s">
        <v>1024</v>
      </c>
      <c r="AR1782" s="14" t="s">
        <v>1025</v>
      </c>
      <c r="AS1782" s="14" t="s">
        <v>290</v>
      </c>
      <c r="AX1782" s="1">
        <v>9100062201</v>
      </c>
      <c r="AY1782" s="1" t="s">
        <v>88</v>
      </c>
      <c r="AZ1782" s="1" t="str">
        <f t="shared" si="514"/>
        <v>9100062201加buff</v>
      </c>
      <c r="BA1782" s="1">
        <f>COUNTIFS($AZ$2:AZ1782,AZ1782,$AZ$2:AZ1782,"&gt;&lt;")</f>
        <v>1</v>
      </c>
    </row>
    <row r="1783" spans="19:53">
      <c r="S1783" s="14" t="str">
        <f t="shared" si="499"/>
        <v>9100062501降低怒气1</v>
      </c>
      <c r="T1783" s="14" t="str">
        <f ca="1">IF(OFFSET($BB$1,MATCH($S1783,S:S,0)-1,),$BC$1,
_xlfn.TEXTJOIN(Sheet1!$D$16,1,U1783:AA1783))</f>
        <v>num=50</v>
      </c>
      <c r="U1783" s="14" t="str">
        <f t="shared" ca="1" si="500"/>
        <v>num=50</v>
      </c>
      <c r="V1783" s="14" t="str">
        <f t="shared" ca="1" si="501"/>
        <v/>
      </c>
      <c r="W1783" s="14" t="str">
        <f t="shared" ca="1" si="502"/>
        <v/>
      </c>
      <c r="X1783" s="14" t="str">
        <f t="shared" ca="1" si="503"/>
        <v/>
      </c>
      <c r="Y1783" s="14" t="str">
        <f t="shared" ca="1" si="504"/>
        <v/>
      </c>
      <c r="Z1783" s="14" t="str">
        <f t="shared" ca="1" si="505"/>
        <v/>
      </c>
      <c r="AA1783" s="14" t="str">
        <f t="shared" ca="1" si="506"/>
        <v/>
      </c>
      <c r="AB1783" s="1">
        <f t="shared" si="507"/>
        <v>50</v>
      </c>
      <c r="AC1783" s="1" t="e">
        <f t="shared" si="508"/>
        <v>#N/A</v>
      </c>
      <c r="AD1783" s="1" t="e">
        <f t="shared" si="509"/>
        <v>#N/A</v>
      </c>
      <c r="AE1783" s="1" t="e">
        <f t="shared" si="510"/>
        <v>#N/A</v>
      </c>
      <c r="AF1783" s="1" t="e">
        <f t="shared" si="511"/>
        <v>#N/A</v>
      </c>
      <c r="AG1783" s="1" t="e">
        <f t="shared" si="512"/>
        <v>#N/A</v>
      </c>
      <c r="AH1783" s="1" t="e">
        <f t="shared" si="513"/>
        <v>#N/A</v>
      </c>
      <c r="AI1783" s="1" t="str">
        <f>TRIM(LEFT(AP1783,FIND(Sheet1!$E$16,AP1783)-1))</f>
        <v>num</v>
      </c>
      <c r="AJ1783" s="1" t="e">
        <f>TRIM(LEFT(AQ1783,FIND(Sheet1!$E$16,AQ1783)-1))</f>
        <v>#VALUE!</v>
      </c>
      <c r="AK1783" s="1" t="e">
        <f>TRIM(LEFT(AR1783,FIND(Sheet1!$E$16,AR1783)-1))</f>
        <v>#VALUE!</v>
      </c>
      <c r="AL1783" s="1" t="e">
        <f>TRIM(LEFT(AS1783,FIND(Sheet1!$E$16,AS1783)-1))</f>
        <v>#VALUE!</v>
      </c>
      <c r="AM1783" s="1" t="e">
        <f>TRIM(LEFT(AT1783,FIND(Sheet1!$E$16,AT1783)-1))</f>
        <v>#VALUE!</v>
      </c>
      <c r="AN1783" s="1" t="e">
        <f>TRIM(LEFT(AU1783,FIND(Sheet1!$E$16,AU1783)-1))</f>
        <v>#VALUE!</v>
      </c>
      <c r="AO1783" s="1" t="e">
        <f>TRIM(LEFT(AV1783,FIND(Sheet1!$E$16,AV1783)-1))</f>
        <v>#VALUE!</v>
      </c>
      <c r="AP1783" s="14" t="s">
        <v>160</v>
      </c>
      <c r="AX1783" s="1">
        <v>9100062501</v>
      </c>
      <c r="AY1783" s="1" t="s">
        <v>157</v>
      </c>
      <c r="AZ1783" s="1" t="str">
        <f t="shared" si="514"/>
        <v>9100062501降低怒气</v>
      </c>
      <c r="BA1783" s="1">
        <f>COUNTIFS($AZ$2:AZ1783,AZ1783,$AZ$2:AZ1783,"&gt;&lt;")</f>
        <v>1</v>
      </c>
    </row>
    <row r="1784" spans="19:53">
      <c r="S1784" s="14" t="str">
        <f t="shared" si="499"/>
        <v>9100062501加buff1</v>
      </c>
      <c r="T1784" s="14" t="str">
        <f ca="1">IF(OFFSET($BB$1,MATCH($S1784,S:S,0)-1,),$BC$1,
_xlfn.TEXTJOIN(Sheet1!$D$16,1,U1784:AA1784))</f>
        <v>duration=12,effectIds={1000626,1000627},unattachStrategyType='any_effect_unattached',lightEffects={46}</v>
      </c>
      <c r="U1784" s="14" t="str">
        <f t="shared" ca="1" si="500"/>
        <v>duration=12</v>
      </c>
      <c r="V1784" s="14" t="str">
        <f t="shared" ca="1" si="501"/>
        <v>effectIds={1000626</v>
      </c>
      <c r="W1784" s="14" t="str">
        <f t="shared" ca="1" si="502"/>
        <v>1000627}</v>
      </c>
      <c r="X1784" s="14" t="str">
        <f t="shared" ca="1" si="503"/>
        <v>unattachStrategyType='any_effect_unattached'</v>
      </c>
      <c r="Y1784" s="14" t="str">
        <f t="shared" ca="1" si="504"/>
        <v>lightEffects={46}</v>
      </c>
      <c r="Z1784" s="14" t="str">
        <f t="shared" ca="1" si="505"/>
        <v/>
      </c>
      <c r="AA1784" s="14" t="str">
        <f t="shared" ca="1" si="506"/>
        <v/>
      </c>
      <c r="AB1784" s="1">
        <f t="shared" si="507"/>
        <v>12</v>
      </c>
      <c r="AC1784" s="1" t="e">
        <f t="shared" si="508"/>
        <v>#N/A</v>
      </c>
      <c r="AD1784" s="1" t="e">
        <f t="shared" si="509"/>
        <v>#N/A</v>
      </c>
      <c r="AE1784" s="1" t="e">
        <f t="shared" si="510"/>
        <v>#N/A</v>
      </c>
      <c r="AF1784" s="1" t="e">
        <f t="shared" si="511"/>
        <v>#N/A</v>
      </c>
      <c r="AG1784" s="1" t="e">
        <f t="shared" si="512"/>
        <v>#N/A</v>
      </c>
      <c r="AH1784" s="1" t="e">
        <f t="shared" si="513"/>
        <v>#N/A</v>
      </c>
      <c r="AI1784" s="1" t="str">
        <f>TRIM(LEFT(AP1784,FIND(Sheet1!$E$16,AP1784)-1))</f>
        <v>duration</v>
      </c>
      <c r="AJ1784" s="1" t="str">
        <f>TRIM(LEFT(AQ1784,FIND(Sheet1!$E$16,AQ1784)-1))</f>
        <v>effectIds</v>
      </c>
      <c r="AK1784" s="1" t="e">
        <f>TRIM(LEFT(AR1784,FIND(Sheet1!$E$16,AR1784)-1))</f>
        <v>#VALUE!</v>
      </c>
      <c r="AL1784" s="1" t="str">
        <f>TRIM(LEFT(AS1784,FIND(Sheet1!$E$16,AS1784)-1))</f>
        <v>unattachStrategyType</v>
      </c>
      <c r="AM1784" s="1" t="str">
        <f>TRIM(LEFT(AT1784,FIND(Sheet1!$E$16,AT1784)-1))</f>
        <v>lightEffects</v>
      </c>
      <c r="AN1784" s="1" t="e">
        <f>TRIM(LEFT(AU1784,FIND(Sheet1!$E$16,AU1784)-1))</f>
        <v>#VALUE!</v>
      </c>
      <c r="AO1784" s="1" t="e">
        <f>TRIM(LEFT(AV1784,FIND(Sheet1!$E$16,AV1784)-1))</f>
        <v>#VALUE!</v>
      </c>
      <c r="AP1784" s="14" t="s">
        <v>408</v>
      </c>
      <c r="AQ1784" s="14" t="s">
        <v>1026</v>
      </c>
      <c r="AR1784" s="14" t="s">
        <v>1027</v>
      </c>
      <c r="AS1784" s="14" t="s">
        <v>290</v>
      </c>
      <c r="AT1784" s="14" t="s">
        <v>1020</v>
      </c>
      <c r="AX1784" s="1">
        <v>9100062501</v>
      </c>
      <c r="AY1784" s="1" t="s">
        <v>88</v>
      </c>
      <c r="AZ1784" s="1" t="str">
        <f t="shared" si="514"/>
        <v>9100062501加buff</v>
      </c>
      <c r="BA1784" s="1">
        <f>COUNTIFS($AZ$2:AZ1784,AZ1784,$AZ$2:AZ1784,"&gt;&lt;")</f>
        <v>1</v>
      </c>
    </row>
    <row r="1785" spans="19:53">
      <c r="S1785" s="14" t="str">
        <f t="shared" si="499"/>
        <v>9100062801降低怒气1</v>
      </c>
      <c r="T1785" s="14" t="str">
        <f ca="1">IF(OFFSET($BB$1,MATCH($S1785,S:S,0)-1,),$BC$1,
_xlfn.TEXTJOIN(Sheet1!$D$16,1,U1785:AA1785))</f>
        <v>num=50</v>
      </c>
      <c r="U1785" s="14" t="str">
        <f t="shared" ca="1" si="500"/>
        <v>num=50</v>
      </c>
      <c r="V1785" s="14" t="str">
        <f t="shared" ca="1" si="501"/>
        <v/>
      </c>
      <c r="W1785" s="14" t="str">
        <f t="shared" ca="1" si="502"/>
        <v/>
      </c>
      <c r="X1785" s="14" t="str">
        <f t="shared" ca="1" si="503"/>
        <v/>
      </c>
      <c r="Y1785" s="14" t="str">
        <f t="shared" ca="1" si="504"/>
        <v/>
      </c>
      <c r="Z1785" s="14" t="str">
        <f t="shared" ca="1" si="505"/>
        <v/>
      </c>
      <c r="AA1785" s="14" t="str">
        <f t="shared" ca="1" si="506"/>
        <v/>
      </c>
      <c r="AB1785" s="1">
        <f t="shared" si="507"/>
        <v>50</v>
      </c>
      <c r="AC1785" s="1" t="e">
        <f t="shared" si="508"/>
        <v>#N/A</v>
      </c>
      <c r="AD1785" s="1" t="e">
        <f t="shared" si="509"/>
        <v>#N/A</v>
      </c>
      <c r="AE1785" s="1" t="e">
        <f t="shared" si="510"/>
        <v>#N/A</v>
      </c>
      <c r="AF1785" s="1" t="e">
        <f t="shared" si="511"/>
        <v>#N/A</v>
      </c>
      <c r="AG1785" s="1" t="e">
        <f t="shared" si="512"/>
        <v>#N/A</v>
      </c>
      <c r="AH1785" s="1" t="e">
        <f t="shared" si="513"/>
        <v>#N/A</v>
      </c>
      <c r="AI1785" s="1" t="str">
        <f>TRIM(LEFT(AP1785,FIND(Sheet1!$E$16,AP1785)-1))</f>
        <v>num</v>
      </c>
      <c r="AJ1785" s="1" t="e">
        <f>TRIM(LEFT(AQ1785,FIND(Sheet1!$E$16,AQ1785)-1))</f>
        <v>#VALUE!</v>
      </c>
      <c r="AK1785" s="1" t="e">
        <f>TRIM(LEFT(AR1785,FIND(Sheet1!$E$16,AR1785)-1))</f>
        <v>#VALUE!</v>
      </c>
      <c r="AL1785" s="1" t="e">
        <f>TRIM(LEFT(AS1785,FIND(Sheet1!$E$16,AS1785)-1))</f>
        <v>#VALUE!</v>
      </c>
      <c r="AM1785" s="1" t="e">
        <f>TRIM(LEFT(AT1785,FIND(Sheet1!$E$16,AT1785)-1))</f>
        <v>#VALUE!</v>
      </c>
      <c r="AN1785" s="1" t="e">
        <f>TRIM(LEFT(AU1785,FIND(Sheet1!$E$16,AU1785)-1))</f>
        <v>#VALUE!</v>
      </c>
      <c r="AO1785" s="1" t="e">
        <f>TRIM(LEFT(AV1785,FIND(Sheet1!$E$16,AV1785)-1))</f>
        <v>#VALUE!</v>
      </c>
      <c r="AP1785" s="14" t="s">
        <v>160</v>
      </c>
      <c r="AX1785" s="1">
        <v>9100062801</v>
      </c>
      <c r="AY1785" s="1" t="s">
        <v>157</v>
      </c>
      <c r="AZ1785" s="1" t="str">
        <f t="shared" si="514"/>
        <v>9100062801降低怒气</v>
      </c>
      <c r="BA1785" s="1">
        <f>COUNTIFS($AZ$2:AZ1785,AZ1785,$AZ$2:AZ1785,"&gt;&lt;")</f>
        <v>1</v>
      </c>
    </row>
    <row r="1786" spans="19:53">
      <c r="S1786" s="14" t="str">
        <f t="shared" si="499"/>
        <v>9100062801加buff1</v>
      </c>
      <c r="T1786" s="14" t="str">
        <f ca="1">IF(OFFSET($BB$1,MATCH($S1786,S:S,0)-1,),$BC$1,
_xlfn.TEXTJOIN(Sheet1!$D$16,1,U1786:AA1786))</f>
        <v>duration=12,effectIds={1000626,1000627},unattachStrategyType='any_effect_unattached',lightEffects={46}</v>
      </c>
      <c r="U1786" s="14" t="str">
        <f t="shared" ca="1" si="500"/>
        <v>duration=12</v>
      </c>
      <c r="V1786" s="14" t="str">
        <f t="shared" ca="1" si="501"/>
        <v>effectIds={1000626</v>
      </c>
      <c r="W1786" s="14" t="str">
        <f t="shared" ca="1" si="502"/>
        <v>1000627}</v>
      </c>
      <c r="X1786" s="14" t="str">
        <f t="shared" ca="1" si="503"/>
        <v>unattachStrategyType='any_effect_unattached'</v>
      </c>
      <c r="Y1786" s="14" t="str">
        <f t="shared" ca="1" si="504"/>
        <v>lightEffects={46}</v>
      </c>
      <c r="Z1786" s="14" t="str">
        <f t="shared" ca="1" si="505"/>
        <v/>
      </c>
      <c r="AA1786" s="14" t="str">
        <f t="shared" ca="1" si="506"/>
        <v/>
      </c>
      <c r="AB1786" s="1">
        <f t="shared" si="507"/>
        <v>12</v>
      </c>
      <c r="AC1786" s="1" t="e">
        <f t="shared" si="508"/>
        <v>#N/A</v>
      </c>
      <c r="AD1786" s="1" t="e">
        <f t="shared" si="509"/>
        <v>#N/A</v>
      </c>
      <c r="AE1786" s="1" t="e">
        <f t="shared" si="510"/>
        <v>#N/A</v>
      </c>
      <c r="AF1786" s="1" t="e">
        <f t="shared" si="511"/>
        <v>#N/A</v>
      </c>
      <c r="AG1786" s="1" t="e">
        <f t="shared" si="512"/>
        <v>#N/A</v>
      </c>
      <c r="AH1786" s="1" t="e">
        <f t="shared" si="513"/>
        <v>#N/A</v>
      </c>
      <c r="AI1786" s="1" t="str">
        <f>TRIM(LEFT(AP1786,FIND(Sheet1!$E$16,AP1786)-1))</f>
        <v>duration</v>
      </c>
      <c r="AJ1786" s="1" t="str">
        <f>TRIM(LEFT(AQ1786,FIND(Sheet1!$E$16,AQ1786)-1))</f>
        <v>effectIds</v>
      </c>
      <c r="AK1786" s="1" t="e">
        <f>TRIM(LEFT(AR1786,FIND(Sheet1!$E$16,AR1786)-1))</f>
        <v>#VALUE!</v>
      </c>
      <c r="AL1786" s="1" t="str">
        <f>TRIM(LEFT(AS1786,FIND(Sheet1!$E$16,AS1786)-1))</f>
        <v>unattachStrategyType</v>
      </c>
      <c r="AM1786" s="1" t="str">
        <f>TRIM(LEFT(AT1786,FIND(Sheet1!$E$16,AT1786)-1))</f>
        <v>lightEffects</v>
      </c>
      <c r="AN1786" s="1" t="e">
        <f>TRIM(LEFT(AU1786,FIND(Sheet1!$E$16,AU1786)-1))</f>
        <v>#VALUE!</v>
      </c>
      <c r="AO1786" s="1" t="e">
        <f>TRIM(LEFT(AV1786,FIND(Sheet1!$E$16,AV1786)-1))</f>
        <v>#VALUE!</v>
      </c>
      <c r="AP1786" s="14" t="s">
        <v>408</v>
      </c>
      <c r="AQ1786" s="14" t="s">
        <v>1026</v>
      </c>
      <c r="AR1786" s="14" t="s">
        <v>1027</v>
      </c>
      <c r="AS1786" s="14" t="s">
        <v>290</v>
      </c>
      <c r="AT1786" s="14" t="s">
        <v>1020</v>
      </c>
      <c r="AX1786" s="1">
        <v>9100062801</v>
      </c>
      <c r="AY1786" s="1" t="s">
        <v>88</v>
      </c>
      <c r="AZ1786" s="1" t="str">
        <f t="shared" si="514"/>
        <v>9100062801加buff</v>
      </c>
      <c r="BA1786" s="1">
        <f>COUNTIFS($AZ$2:AZ1786,AZ1786,$AZ$2:AZ1786,"&gt;&lt;")</f>
        <v>1</v>
      </c>
    </row>
    <row r="1787" spans="19:53">
      <c r="S1787" s="14" t="str">
        <f t="shared" si="499"/>
        <v>9100062801伤血1</v>
      </c>
      <c r="T1787" s="14" t="str">
        <f ca="1">IF(OFFSET($BB$1,MATCH($S1787,S:S,0)-1,),$BC$1,
_xlfn.TEXTJOIN(Sheet1!$D$16,1,U1787:AA1787))</f>
        <v>ratio=2,fixed=100,attackProperty=env.beHitUnit.property</v>
      </c>
      <c r="U1787" s="14" t="str">
        <f t="shared" ca="1" si="500"/>
        <v>ratio=2</v>
      </c>
      <c r="V1787" s="14" t="str">
        <f t="shared" ca="1" si="501"/>
        <v>fixed=100</v>
      </c>
      <c r="W1787" s="14" t="str">
        <f t="shared" ca="1" si="502"/>
        <v>attackProperty=env.beHitUnit.property</v>
      </c>
      <c r="X1787" s="14" t="str">
        <f t="shared" ca="1" si="503"/>
        <v/>
      </c>
      <c r="Y1787" s="14" t="str">
        <f t="shared" ca="1" si="504"/>
        <v/>
      </c>
      <c r="Z1787" s="14" t="str">
        <f t="shared" ca="1" si="505"/>
        <v/>
      </c>
      <c r="AA1787" s="14" t="str">
        <f t="shared" ca="1" si="506"/>
        <v/>
      </c>
      <c r="AB1787" s="1">
        <f t="shared" si="507"/>
        <v>2</v>
      </c>
      <c r="AC1787" s="1">
        <f t="shared" si="508"/>
        <v>100</v>
      </c>
      <c r="AD1787" s="1" t="e">
        <f t="shared" si="509"/>
        <v>#N/A</v>
      </c>
      <c r="AE1787" s="1" t="e">
        <f t="shared" si="510"/>
        <v>#N/A</v>
      </c>
      <c r="AF1787" s="1" t="e">
        <f t="shared" si="511"/>
        <v>#N/A</v>
      </c>
      <c r="AG1787" s="1" t="e">
        <f t="shared" si="512"/>
        <v>#N/A</v>
      </c>
      <c r="AH1787" s="1" t="e">
        <f t="shared" si="513"/>
        <v>#N/A</v>
      </c>
      <c r="AI1787" s="1" t="str">
        <f>TRIM(LEFT(AP1787,FIND(Sheet1!$E$16,AP1787)-1))</f>
        <v>ratio</v>
      </c>
      <c r="AJ1787" s="1" t="str">
        <f>TRIM(LEFT(AQ1787,FIND(Sheet1!$E$16,AQ1787)-1))</f>
        <v>fixed</v>
      </c>
      <c r="AK1787" s="1" t="str">
        <f>TRIM(LEFT(AR1787,FIND(Sheet1!$E$16,AR1787)-1))</f>
        <v>attackProperty</v>
      </c>
      <c r="AL1787" s="1" t="e">
        <f>TRIM(LEFT(AS1787,FIND(Sheet1!$E$16,AS1787)-1))</f>
        <v>#VALUE!</v>
      </c>
      <c r="AM1787" s="1" t="e">
        <f>TRIM(LEFT(AT1787,FIND(Sheet1!$E$16,AT1787)-1))</f>
        <v>#VALUE!</v>
      </c>
      <c r="AN1787" s="1" t="e">
        <f>TRIM(LEFT(AU1787,FIND(Sheet1!$E$16,AU1787)-1))</f>
        <v>#VALUE!</v>
      </c>
      <c r="AO1787" s="1" t="e">
        <f>TRIM(LEFT(AV1787,FIND(Sheet1!$E$16,AV1787)-1))</f>
        <v>#VALUE!</v>
      </c>
      <c r="AP1787" s="14" t="s">
        <v>758</v>
      </c>
      <c r="AQ1787" s="14" t="s">
        <v>170</v>
      </c>
      <c r="AR1787" s="14" t="s">
        <v>1028</v>
      </c>
      <c r="AX1787" s="1">
        <v>9100062801</v>
      </c>
      <c r="AY1787" s="1" t="s">
        <v>86</v>
      </c>
      <c r="AZ1787" s="1" t="str">
        <f t="shared" si="514"/>
        <v>9100062801伤血</v>
      </c>
      <c r="BA1787" s="1">
        <f>COUNTIFS($AZ$2:AZ1787,AZ1787,$AZ$2:AZ1787,"&gt;&lt;")</f>
        <v>1</v>
      </c>
    </row>
  </sheetData>
  <phoneticPr fontId="1" type="noConversion"/>
  <conditionalFormatting sqref="BA2:BA1787">
    <cfRule type="cellIs" dxfId="14" priority="11" operator="greaterThan">
      <formula>1</formula>
    </cfRule>
  </conditionalFormatting>
  <conditionalFormatting sqref="A920:Q1048576 A919:M919 O919:Q919 A1:Q918">
    <cfRule type="cellIs" dxfId="13" priority="10" operator="equal">
      <formula>0</formula>
    </cfRule>
  </conditionalFormatting>
  <conditionalFormatting sqref="C2:C133 C136:C661 A2:A661 C664:C811 A664:A811">
    <cfRule type="expression" dxfId="12" priority="9">
      <formula>A2&lt;&gt;A3</formula>
    </cfRule>
  </conditionalFormatting>
  <conditionalFormatting sqref="B2:B811 D2:D811">
    <cfRule type="expression" dxfId="11" priority="7">
      <formula>A2&lt;&gt;A3</formula>
    </cfRule>
  </conditionalFormatting>
  <conditionalFormatting sqref="F2:F811">
    <cfRule type="expression" dxfId="10" priority="5">
      <formula>A2&lt;&gt;A3</formula>
    </cfRule>
  </conditionalFormatting>
  <conditionalFormatting sqref="E2:E811">
    <cfRule type="expression" dxfId="9" priority="4">
      <formula>A2&lt;&gt;A3</formula>
    </cfRule>
  </conditionalFormatting>
  <conditionalFormatting sqref="A134:A136 C134:C136 C662:C663 A662:A663">
    <cfRule type="expression" dxfId="8" priority="43">
      <formula>A134&lt;&gt;A136</formula>
    </cfRule>
  </conditionalFormatting>
  <conditionalFormatting sqref="R753">
    <cfRule type="cellIs" dxfId="7" priority="1" operator="equal">
      <formula>0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4ADDF25-0B34-4354-8665-DA4E2C9E3279}">
            <xm:f>AND($B2=#REF!,$P2&gt;1)</xm:f>
            <x14:dxf>
              <font>
                <b/>
                <i/>
                <color rgb="FFC00000"/>
              </font>
              <fill>
                <patternFill patternType="none">
                  <bgColor auto="1"/>
                </patternFill>
              </fill>
            </x14:dxf>
          </x14:cfRule>
          <xm:sqref>P2:P100001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A401B62-2705-4846-8B1B-F5096C1F8FB2}">
          <x14:formula1>
            <xm:f>Sheet1!$E$17:$E$30</xm:f>
          </x14:formula1>
          <xm:sqref>D2:D811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3626-0C90-4C3F-ABF9-6459B415721D}">
  <sheetPr>
    <tabColor theme="1"/>
  </sheetPr>
  <dimension ref="D1:U30"/>
  <sheetViews>
    <sheetView workbookViewId="0">
      <selection activeCell="J11" sqref="J11"/>
    </sheetView>
  </sheetViews>
  <sheetFormatPr defaultRowHeight="16.5"/>
  <cols>
    <col min="1" max="4" width="9" style="14"/>
    <col min="5" max="5" width="23.375" style="14" customWidth="1"/>
    <col min="6" max="6" width="9" style="14"/>
    <col min="7" max="7" width="44.125" style="14" customWidth="1"/>
    <col min="8" max="9" width="9.625" style="14" bestFit="1" customWidth="1"/>
    <col min="10" max="10" width="10.125" style="14" bestFit="1" customWidth="1"/>
    <col min="11" max="11" width="17.75" style="14" bestFit="1" customWidth="1"/>
    <col min="12" max="12" width="11.75" style="14" bestFit="1" customWidth="1"/>
    <col min="13" max="13" width="22.625" style="14" bestFit="1" customWidth="1"/>
    <col min="14" max="14" width="10.625" style="14" bestFit="1" customWidth="1"/>
    <col min="15" max="15" width="20.75" style="14" bestFit="1" customWidth="1"/>
    <col min="16" max="16" width="11.375" style="14" bestFit="1" customWidth="1"/>
    <col min="17" max="17" width="20.75" style="14" bestFit="1" customWidth="1"/>
    <col min="18" max="18" width="19.375" style="14" bestFit="1" customWidth="1"/>
    <col min="19" max="19" width="32.375" style="14" bestFit="1" customWidth="1"/>
    <col min="20" max="20" width="11.25" style="14" bestFit="1" customWidth="1"/>
    <col min="21" max="21" width="11.375" style="14" bestFit="1" customWidth="1"/>
    <col min="22" max="16384" width="9" style="14"/>
  </cols>
  <sheetData>
    <row r="1" spans="4:12">
      <c r="G1" s="14" t="s">
        <v>46</v>
      </c>
      <c r="L1" s="14" t="e">
        <f>_xlfn.CONCAT(Sheet1!$H$17,Sheet1!$E$16,ROUND(SUMIFS(#REF!,#REF!,输出!C2,#REF!,#REF!,#REF!,#REF!,#REF!,输出!E2),),Sheet1!$D$16,Sheet1!$J$17,Sheet1!$E$16,ROUND(SUMIFS(#REF!,#REF!,输出!C2,#REF!,#REF!,#REF!,输出!E2,#REF!,#REF!),2),Sheet1!$D$16,Sheet1!$L$17,Sheet1!$E$16,输出!J2,Sheet1!$D$16,Sheet1!$N$17,Sheet1!$E$16,SUMIFS(#REF!,#REF!,#REF!,#REF!,输出!C2,#REF!,#REF!,#REF!,输出!E2),Sheet1!$D$16,Sheet1!$P$17,Sheet1!$E$16,SUMIFS(#REF!,#REF!,输出!C2,#REF!,#REF!,#REF!,#REF!,#REF!,输出!E2),Sheet1!$D$16,Sheet1!$R$17,Sheet1!$E$16,_xlfn.IFS(输出!M2=0,#REF!,TRUE,输出!M2))</f>
        <v>#REF!</v>
      </c>
    </row>
    <row r="2" spans="4:12">
      <c r="E2" s="1" t="s">
        <v>28</v>
      </c>
      <c r="F2" s="1" t="s">
        <v>42</v>
      </c>
      <c r="G2" s="14" t="s">
        <v>47</v>
      </c>
      <c r="L2" s="14" t="e">
        <f>_xlfn.CONCAT(Sheet1!$H$17,Sheet1!$E$16,ROUND(SUMIFS(#REF!,#REF!,输出!C3,#REF!,基础参数!$C$24,#REF!,#REF!,#REF!,输出!E3),),Sheet1!$D$16,Sheet1!$J$17,Sheet1!$E$16,ROUND(SUMIFS(#REF!,#REF!,输出!C3,#REF!,基础参数!$C$24,#REF!,#REF!,#REF!,输出!E3),2),Sheet1!$D$16,Sheet1!$L$17,Sheet1!$E$16,输出!J3,)</f>
        <v>#REF!</v>
      </c>
    </row>
    <row r="3" spans="4:12">
      <c r="E3" s="1" t="s">
        <v>30</v>
      </c>
      <c r="F3" s="1" t="s">
        <v>41</v>
      </c>
      <c r="G3" s="14" t="s">
        <v>48</v>
      </c>
      <c r="L3" s="14" t="e">
        <f>_xlfn.CONCAT(Sheet1!$H$23,Sheet1!$E$16,SUMIFS(#REF!,#REF!,输出!C4,#REF!,输出!E4,#REF!,#REF!)*100)</f>
        <v>#REF!</v>
      </c>
    </row>
    <row r="4" spans="4:12">
      <c r="E4" s="1" t="s">
        <v>31</v>
      </c>
      <c r="F4" s="1" t="s">
        <v>43</v>
      </c>
      <c r="G4" s="14" t="s">
        <v>49</v>
      </c>
      <c r="L4" s="14" t="e">
        <f>_xlfn.CONCAT(Sheet1!$H$23,Sheet1!$E$16,SUMIFS(#REF!,#REF!,输出!C5,#REF!,输出!E5,#REF!,#REF!)*100)</f>
        <v>#REF!</v>
      </c>
    </row>
    <row r="5" spans="4:12">
      <c r="E5" s="1" t="s">
        <v>32</v>
      </c>
      <c r="F5" s="1" t="s">
        <v>58</v>
      </c>
      <c r="G5" s="14" t="s">
        <v>44</v>
      </c>
      <c r="L5" s="14" t="e">
        <f>_xlfn.CONCAT(Sheet1!$H$18,Sheet1!$E$16,#REF!,Sheet1!$D$16,Sheet1!$P$18,Sheet1!$E$16,#REF!)</f>
        <v>#REF!</v>
      </c>
    </row>
    <row r="6" spans="4:12">
      <c r="E6" s="1" t="s">
        <v>19</v>
      </c>
      <c r="F6" s="1" t="s">
        <v>45</v>
      </c>
      <c r="G6" s="14" t="s">
        <v>50</v>
      </c>
      <c r="L6" s="14" t="e">
        <f>CHOOSE(输出!G6,
_xlfn.CONCAT(Sheet1!$H$17,Sheet1!$E$16,ROUND(SUMIFS(#REF!,#REF!,输出!C6,#REF!,#REF!,#REF!,#REF!,#REF!,输出!E6),),Sheet1!$D$16,Sheet1!$J$17,Sheet1!$E$16,ROUND(SUMIFS(#REF!,#REF!,输出!C6,#REF!,#REF!,#REF!,输出!E6,#REF!,#REF!),2),Sheet1!$D$16,Sheet1!$L$17,Sheet1!$E$16,输出!J6,Sheet1!$D$16,Sheet1!$N$17,Sheet1!$E$16,SUMIFS(#REF!,#REF!,#REF!,#REF!,输出!C6,#REF!,#REF!,#REF!,输出!E6),Sheet1!$D$16,Sheet1!$P$17,Sheet1!$E$16,SUMIFS(#REF!,#REF!,输出!C6,#REF!,#REF!,#REF!,#REF!,#REF!,输出!E6),Sheet1!$D$16,Sheet1!$R$17,Sheet1!$E$16,_xlfn.IFS(输出!M6=0,#REF!,TRUE,输出!M6)),
_xlfn.CONCAT(Sheet1!$H$18,Sheet1!$E$16,#REF!,Sheet1!$D$16,Sheet1!$P$18,Sheet1!$E$16,#REF!),
NA(),NA(),
_xlfn.CONCAT(Sheet1!$H$17,Sheet1!$E$16,ROUND(SUMIFS(#REF!,#REF!,输出!C6,#REF!,基础参数!$C$24,#REF!,#REF!,#REF!,输出!E6),),Sheet1!$D$16,Sheet1!$J$17,Sheet1!$E$16,ROUND(SUMIFS(#REF!,#REF!,输出!C6,#REF!,基础参数!$C$24,#REF!,#REF!,#REF!,输出!E6),2),Sheet1!$D$16,Sheet1!$L$17,Sheet1!$E$16,输出!J6,),
NA(),
_xlfn.CONCAT(Sheet1!$H$23,Sheet1!$E$16,SUMIFS(#REF!,#REF!,输出!C6,#REF!,输出!E6,#REF!,#REF!)*100),
_xlfn.CONCAT(Sheet1!$H$23,Sheet1!$E$16,SUMIFS(#REF!,#REF!,输出!C6,#REF!,输出!E6,#REF!,#REF!)*100))</f>
        <v>#REF!</v>
      </c>
    </row>
    <row r="7" spans="4:12">
      <c r="E7" s="1" t="s">
        <v>20</v>
      </c>
      <c r="F7" s="1" t="s">
        <v>59</v>
      </c>
      <c r="G7" s="14" t="s">
        <v>51</v>
      </c>
      <c r="L7" s="1"/>
    </row>
    <row r="8" spans="4:12">
      <c r="E8" s="1" t="s">
        <v>26</v>
      </c>
      <c r="F8" s="1" t="s">
        <v>60</v>
      </c>
      <c r="G8" s="14" t="s">
        <v>52</v>
      </c>
      <c r="L8" s="14" t="s">
        <v>159</v>
      </c>
    </row>
    <row r="9" spans="4:12">
      <c r="E9" s="1" t="s">
        <v>27</v>
      </c>
      <c r="F9" s="1" t="s">
        <v>61</v>
      </c>
      <c r="G9" s="14" t="s">
        <v>53</v>
      </c>
      <c r="L9" s="14">
        <f>LOOKUP(9E+307,(--(TRIM(MID(SUBSTITUTE(SUBSTITUTE(L8,"=","+"),"+",REPT(" ",99)),ROW($1:$100)*99-98,99)))))</f>
        <v>100</v>
      </c>
    </row>
    <row r="10" spans="4:12">
      <c r="E10" s="1" t="s">
        <v>65</v>
      </c>
      <c r="F10" s="1" t="s">
        <v>63</v>
      </c>
      <c r="G10" s="14" t="s">
        <v>54</v>
      </c>
    </row>
    <row r="11" spans="4:12">
      <c r="E11" s="1" t="s">
        <v>64</v>
      </c>
      <c r="F11" s="1" t="s">
        <v>62</v>
      </c>
      <c r="G11" s="14" t="s">
        <v>55</v>
      </c>
    </row>
    <row r="12" spans="4:12">
      <c r="G12" s="14" t="s">
        <v>56</v>
      </c>
    </row>
    <row r="13" spans="4:12">
      <c r="G13" s="14" t="s">
        <v>57</v>
      </c>
    </row>
    <row r="16" spans="4:12">
      <c r="D16" s="23" t="s">
        <v>154</v>
      </c>
      <c r="E16" s="23" t="s">
        <v>153</v>
      </c>
    </row>
    <row r="17" spans="4:21">
      <c r="D17" s="1">
        <v>1</v>
      </c>
      <c r="E17" s="1" t="s">
        <v>86</v>
      </c>
      <c r="F17" s="1">
        <v>1</v>
      </c>
      <c r="H17" s="14" t="s">
        <v>102</v>
      </c>
      <c r="I17" s="14" t="s">
        <v>103</v>
      </c>
      <c r="J17" s="14" t="s">
        <v>151</v>
      </c>
      <c r="K17" s="14" t="s">
        <v>105</v>
      </c>
      <c r="L17" s="14" t="s">
        <v>106</v>
      </c>
      <c r="M17" s="14" t="s">
        <v>107</v>
      </c>
      <c r="N17" s="14" t="s">
        <v>108</v>
      </c>
      <c r="O17" s="14" t="s">
        <v>109</v>
      </c>
      <c r="P17" s="14" t="s">
        <v>110</v>
      </c>
      <c r="Q17" s="14" t="s">
        <v>111</v>
      </c>
      <c r="R17" s="14" t="s">
        <v>112</v>
      </c>
      <c r="S17" s="14" t="s">
        <v>113</v>
      </c>
      <c r="T17" s="14" t="s">
        <v>114</v>
      </c>
      <c r="U17" s="14" t="s">
        <v>115</v>
      </c>
    </row>
    <row r="18" spans="4:21">
      <c r="D18" s="1">
        <v>1</v>
      </c>
      <c r="E18" s="1" t="s">
        <v>88</v>
      </c>
      <c r="F18" s="1">
        <v>2</v>
      </c>
      <c r="H18" s="14" t="s">
        <v>116</v>
      </c>
      <c r="I18" s="14" t="s">
        <v>117</v>
      </c>
      <c r="J18" s="14" t="s">
        <v>118</v>
      </c>
      <c r="K18" s="14" t="s">
        <v>119</v>
      </c>
      <c r="L18" s="14" t="s">
        <v>120</v>
      </c>
      <c r="M18" s="14" t="s">
        <v>121</v>
      </c>
      <c r="N18" s="14" t="s">
        <v>122</v>
      </c>
      <c r="O18" s="14" t="s">
        <v>120</v>
      </c>
      <c r="P18" s="14" t="s">
        <v>123</v>
      </c>
      <c r="Q18" s="14" t="s">
        <v>124</v>
      </c>
      <c r="R18" s="14" t="s">
        <v>125</v>
      </c>
      <c r="S18" s="14" t="s">
        <v>126</v>
      </c>
    </row>
    <row r="19" spans="4:21">
      <c r="D19" s="1"/>
      <c r="E19" s="1" t="s">
        <v>89</v>
      </c>
      <c r="F19" s="1">
        <v>3</v>
      </c>
      <c r="H19" s="14" t="s">
        <v>90</v>
      </c>
    </row>
    <row r="20" spans="4:21">
      <c r="D20" s="1"/>
      <c r="E20" s="1" t="s">
        <v>91</v>
      </c>
      <c r="F20" s="1">
        <v>4</v>
      </c>
      <c r="H20" s="14" t="s">
        <v>127</v>
      </c>
      <c r="I20" s="14" t="s">
        <v>128</v>
      </c>
      <c r="J20" s="14" t="s">
        <v>129</v>
      </c>
    </row>
    <row r="21" spans="4:21">
      <c r="D21" s="1">
        <v>1</v>
      </c>
      <c r="E21" s="1" t="s">
        <v>92</v>
      </c>
      <c r="F21" s="1">
        <v>5</v>
      </c>
      <c r="H21" s="14" t="s">
        <v>102</v>
      </c>
      <c r="I21" s="14" t="s">
        <v>130</v>
      </c>
      <c r="J21" s="14" t="s">
        <v>104</v>
      </c>
      <c r="K21" s="14" t="s">
        <v>131</v>
      </c>
      <c r="L21" s="14" t="s">
        <v>106</v>
      </c>
      <c r="M21" s="14" t="s">
        <v>132</v>
      </c>
    </row>
    <row r="22" spans="4:21">
      <c r="D22" s="1"/>
      <c r="E22" s="1" t="s">
        <v>93</v>
      </c>
      <c r="F22" s="1">
        <v>6</v>
      </c>
      <c r="H22" s="14" t="s">
        <v>94</v>
      </c>
    </row>
    <row r="23" spans="4:21">
      <c r="D23" s="1">
        <v>1</v>
      </c>
      <c r="E23" s="1" t="s">
        <v>95</v>
      </c>
      <c r="F23" s="1">
        <v>7</v>
      </c>
      <c r="H23" s="14" t="s">
        <v>133</v>
      </c>
      <c r="I23" s="14" t="s">
        <v>134</v>
      </c>
    </row>
    <row r="24" spans="4:21">
      <c r="D24" s="1">
        <v>1</v>
      </c>
      <c r="E24" s="1" t="s">
        <v>157</v>
      </c>
      <c r="F24" s="1">
        <v>8</v>
      </c>
      <c r="H24" s="14" t="s">
        <v>133</v>
      </c>
      <c r="I24" s="14" t="s">
        <v>158</v>
      </c>
    </row>
    <row r="25" spans="4:21">
      <c r="D25" s="1"/>
      <c r="E25" s="1" t="s">
        <v>47</v>
      </c>
      <c r="F25" s="1">
        <v>9</v>
      </c>
      <c r="H25" s="14" t="s">
        <v>135</v>
      </c>
      <c r="I25" s="14" t="s">
        <v>136</v>
      </c>
      <c r="J25" s="14" t="s">
        <v>116</v>
      </c>
      <c r="K25" s="14" t="s">
        <v>117</v>
      </c>
      <c r="L25" s="14" t="s">
        <v>137</v>
      </c>
      <c r="M25" s="14" t="s">
        <v>138</v>
      </c>
    </row>
    <row r="26" spans="4:21">
      <c r="D26" s="1"/>
      <c r="E26" s="1" t="s">
        <v>96</v>
      </c>
      <c r="F26" s="1">
        <v>10</v>
      </c>
      <c r="H26" s="14" t="s">
        <v>135</v>
      </c>
      <c r="I26" s="14" t="s">
        <v>139</v>
      </c>
      <c r="J26" s="14" t="s">
        <v>116</v>
      </c>
      <c r="K26" s="14" t="s">
        <v>117</v>
      </c>
    </row>
    <row r="27" spans="4:21">
      <c r="D27" s="1"/>
      <c r="E27" s="1" t="s">
        <v>97</v>
      </c>
      <c r="F27" s="1">
        <v>11</v>
      </c>
      <c r="H27" s="14" t="s">
        <v>140</v>
      </c>
      <c r="I27" s="14" t="s">
        <v>84</v>
      </c>
      <c r="J27" s="14" t="s">
        <v>141</v>
      </c>
      <c r="K27" s="14" t="s">
        <v>142</v>
      </c>
      <c r="L27" s="14" t="s">
        <v>143</v>
      </c>
      <c r="M27" s="14" t="s">
        <v>144</v>
      </c>
      <c r="N27" s="14" t="s">
        <v>145</v>
      </c>
      <c r="O27" s="14" t="s">
        <v>146</v>
      </c>
      <c r="P27" s="14" t="s">
        <v>147</v>
      </c>
    </row>
    <row r="28" spans="4:21">
      <c r="D28" s="1"/>
      <c r="E28" s="1" t="s">
        <v>98</v>
      </c>
      <c r="F28" s="1">
        <v>12</v>
      </c>
      <c r="H28" s="14" t="s">
        <v>148</v>
      </c>
      <c r="I28" s="14" t="s">
        <v>149</v>
      </c>
    </row>
    <row r="29" spans="4:21">
      <c r="D29" s="1"/>
      <c r="E29" s="1" t="s">
        <v>99</v>
      </c>
      <c r="F29" s="1">
        <v>13</v>
      </c>
      <c r="H29" s="14" t="s">
        <v>87</v>
      </c>
      <c r="I29" s="14" t="s">
        <v>150</v>
      </c>
    </row>
    <row r="30" spans="4:21">
      <c r="D30" s="1"/>
      <c r="E30" s="1" t="s">
        <v>100</v>
      </c>
      <c r="F30" s="1">
        <v>14</v>
      </c>
      <c r="H30" s="14" t="s">
        <v>140</v>
      </c>
      <c r="I30" s="14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基础参数</vt:lpstr>
      <vt:lpstr>技能计算</vt:lpstr>
      <vt:lpstr>输出</vt:lpstr>
      <vt:lpstr>Sheet1</vt:lpstr>
      <vt:lpstr>抗暴倍率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nashi</cp:lastModifiedBy>
  <dcterms:created xsi:type="dcterms:W3CDTF">2018-10-20T09:33:00Z</dcterms:created>
  <dcterms:modified xsi:type="dcterms:W3CDTF">2019-12-06T10:18:58Z</dcterms:modified>
</cp:coreProperties>
</file>